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ardeep Sukheja\Desktop\Komal New\Projects Done\4. Transportation Analysis\"/>
    </mc:Choice>
  </mc:AlternateContent>
  <bookViews>
    <workbookView xWindow="0" yWindow="0" windowWidth="23040" windowHeight="10650" firstSheet="1" activeTab="1"/>
  </bookViews>
  <sheets>
    <sheet name="Analysis01" sheetId="2" state="hidden" r:id="rId1"/>
    <sheet name="Dashboard" sheetId="1" r:id="rId2"/>
  </sheets>
  <definedNames>
    <definedName name="Slicer_Occupation">#N/A</definedName>
    <definedName name="Slicer_Operation_Moment">#N/A</definedName>
    <definedName name="Slicer_Year">#N/A</definedName>
  </definedNames>
  <calcPr calcId="152511"/>
  <pivotCaches>
    <pivotCache cacheId="75" r:id="rId3"/>
    <pivotCache cacheId="78" r:id="rId4"/>
    <pivotCache cacheId="81" r:id="rId5"/>
    <pivotCache cacheId="84" r:id="rId6"/>
    <pivotCache cacheId="87" r:id="rId7"/>
    <pivotCache cacheId="90" r:id="rId8"/>
    <pivotCache cacheId="93" r:id="rId9"/>
    <pivotCache cacheId="96" r:id="rId10"/>
    <pivotCache cacheId="99" r:id="rId11"/>
    <pivotCache cacheId="102" r:id="rId12"/>
    <pivotCache cacheId="105" r:id="rId13"/>
    <pivotCache cacheId="108" r:id="rId14"/>
    <pivotCache cacheId="111" r:id="rId15"/>
    <pivotCache cacheId="114" r:id="rId16"/>
    <pivotCache cacheId="117" r:id="rId17"/>
    <pivotCache cacheId="120" r:id="rId18"/>
    <pivotCache cacheId="123" r:id="rId19"/>
    <pivotCache cacheId="126" r:id="rId20"/>
  </pivotCaches>
  <extLst>
    <ext xmlns:x14="http://schemas.microsoft.com/office/spreadsheetml/2009/9/main" uri="{876F7934-8845-4945-9796-88D515C7AA90}">
      <x14:pivotCaches>
        <pivotCache cacheId="18"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buses_ed49ca08-e8ae-4fef-a458-cd668adce58c" name="Dim_buses" connection="Query - Dim_buses"/>
          <x15:modelTable id="Dim_demographics_4f895368-797f-4b3d-8c03-f5bb6affba81" name="Dim_demographics" connection="Query - Dim_demographics"/>
          <x15:modelTable id="Dim_routes_bd3ce7d8-ebbc-4407-b2a3-c3bd1ae3dff4" name="Dim_routes" connection="Query - Dim_routes"/>
          <x15:modelTable id="Facttable_ridership_b67ebe43-ed75-4ff5-a286-3b4d54b5a3a3" name="Facttable_ridership" connection="Query - Facttable_ridership"/>
          <x15:modelTable id="Dim_Date_Table_aa0010eb-1842-4881-8684-8a2bf756ef06" name="Dim_Date_Table" connection="Query - Dim_Date_Table"/>
          <x15:modelTable id="Calculations_6dff524c-4cec-4161-a0f6-cb0b6c7ce438" name="Calculations" connection="Query - Calculations"/>
        </x15:modelTables>
        <x15:modelRelationships>
          <x15:modelRelationship fromTable="Dim_buses" fromColumn="RouteID" toTable="Dim_routes" toColumn="RouteID"/>
          <x15:modelRelationship fromTable="Facttable_ridership" fromColumn="BusID" toTable="Dim_buses" toColumn="BusID"/>
          <x15:modelRelationship fromTable="Facttable_ridership" fromColumn="RiderID" toTable="Dim_demographics" toColumn="RiderID"/>
          <x15:modelRelationship fromTable="Facttable_ridership" fromColumn="Date" toTable="Dim_Date_Table" toColumn="Date"/>
        </x15:modelRelationships>
      </x15:dataModel>
    </ext>
  </extLst>
</workbook>
</file>

<file path=xl/calcChain.xml><?xml version="1.0" encoding="utf-8"?>
<calcChain xmlns="http://schemas.openxmlformats.org/spreadsheetml/2006/main">
  <c r="BD12" i="2" l="1"/>
  <c r="BE12" i="2"/>
  <c r="BD13" i="2"/>
  <c r="BE13" i="2"/>
  <c r="BD14" i="2"/>
  <c r="BE14" i="2"/>
  <c r="BD15" i="2"/>
  <c r="BE15" i="2"/>
  <c r="BD16" i="2"/>
  <c r="BE16" i="2"/>
  <c r="BD17" i="2"/>
  <c r="BE17" i="2"/>
  <c r="BE11" i="2"/>
  <c r="BD11" i="2"/>
  <c r="BB20" i="2"/>
  <c r="BF17" i="2" l="1"/>
  <c r="BF15" i="2"/>
  <c r="BF13" i="2"/>
  <c r="BF16" i="2"/>
  <c r="BF14" i="2"/>
  <c r="BF12" i="2"/>
  <c r="Q21" i="2"/>
  <c r="Q26" i="2" s="1"/>
  <c r="AO16" i="2"/>
  <c r="AP15" i="2"/>
  <c r="AQ15" i="2" s="1"/>
  <c r="AO15" i="2"/>
  <c r="AP14" i="2"/>
  <c r="AQ14" i="2" s="1"/>
  <c r="AO14" i="2"/>
  <c r="AP13" i="2"/>
  <c r="AQ13" i="2" s="1"/>
  <c r="AO13" i="2"/>
  <c r="Z13" i="2"/>
  <c r="Y13" i="2"/>
  <c r="AO12" i="2"/>
  <c r="Z12" i="2"/>
  <c r="Y12" i="2"/>
  <c r="Z11" i="2"/>
  <c r="Y11" i="2"/>
  <c r="Z10" i="2"/>
  <c r="Y10" i="2"/>
  <c r="Z9" i="2"/>
  <c r="Y9" i="2"/>
  <c r="AQ8" i="2"/>
  <c r="Z8" i="2"/>
  <c r="Y8" i="2"/>
  <c r="AQ7" i="2"/>
  <c r="Z7" i="2"/>
  <c r="Y7" i="2"/>
  <c r="BH6" i="2"/>
  <c r="BG6" i="2"/>
  <c r="BF6" i="2"/>
  <c r="AQ6" i="2"/>
  <c r="Z6" i="2"/>
  <c r="Y6" i="2"/>
  <c r="BH5" i="2"/>
  <c r="BG5" i="2"/>
  <c r="BF5" i="2"/>
  <c r="BH4" i="2"/>
  <c r="BG4" i="2"/>
  <c r="BF4" i="2"/>
  <c r="BH3" i="2"/>
  <c r="BG3" i="2"/>
  <c r="BF3" i="2"/>
  <c r="AA7" i="2" l="1"/>
  <c r="AB7" i="2" s="1"/>
  <c r="AA13" i="2"/>
  <c r="AB13" i="2" s="1"/>
  <c r="AA8" i="2"/>
  <c r="AB8" i="2" s="1"/>
  <c r="R21" i="2"/>
  <c r="AA9" i="2"/>
  <c r="AB9" i="2" s="1"/>
  <c r="AA10" i="2"/>
  <c r="AB10" i="2" s="1"/>
  <c r="AA11" i="2"/>
  <c r="AB11" i="2" s="1"/>
  <c r="AA12" i="2"/>
  <c r="AB12" i="2" s="1"/>
  <c r="Y21" i="2" l="1"/>
  <c r="Y18" i="2" s="1"/>
</calcChain>
</file>

<file path=xl/connections.xml><?xml version="1.0" encoding="utf-8"?>
<connections xmlns="http://schemas.openxmlformats.org/spreadsheetml/2006/main">
  <connection id="1" name="Query - Calculations" description="Connection to the 'Calculations' query in the workbook." type="100" refreshedVersion="5" minRefreshableVersion="5">
    <extLst>
      <ext xmlns:x15="http://schemas.microsoft.com/office/spreadsheetml/2010/11/main" uri="{DE250136-89BD-433C-8126-D09CA5730AF9}">
        <x15:connection id="6c2e8ded-423d-44df-be9a-34ccc0b19f6f">
          <x15:oledbPr connection="provider=Microsoft.Mashup.OleDb.1;data source=$EmbeddedMashup(ed13729f-a595-4c27-a548-082ff2f50fae)$;location=Calculations;extended properties=UEsDBBQAAgAIAKFaBFmbrs9MqgAAAPoAAAASABwAQ29uZmlnL1BhY2thZ2UueG1sIKIYACigFAAAAAAAAAAAAAAAAAAAAAAAAAAAAIWPTQ6CMBSEr0K657WUgD95lIVLJSExMW5JqdAIxUCx3M2FR/IKmijGnbuZL99i5nG7Yzq1jXdV/aA7k5AAGPGUkV2pTZWQ0Z78JUkF5oU8F5XyXrIZ1tNQJqS29rKm1DkHLoSuryhnLKDHbLeXtWoL8pX1f9nXZrCFkYoIPLzHCA4xh4hzDgsWIJ0xZtrMOYAIQr6KgSH9wbgZGzv2Sijj51ukc0X6+SGeUEsDBBQAAgAIAKFa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WgRZD5xtYrcAAABUAQAAEwAcAEZvcm11bGFzL1NlY3Rpb24xLm0gohgAKKAUAAAAAAAAAAAAAAAAAAAAAAAAAAAAbY7BCsIwEETvhfzDkl4qhEJAvBRPPXm1/YFYV1tIE0lSQUL/3aQRLdJcNszszFuLnRu0giZNXpGMZLYXBq9QC9lNUkTdwhEkOpJBeI2eTIdB4SwJOa21eqJxIeQ0tOIikQY/d/FXcAbep9A8776ZMyoxRoyW06hsDCzJMhkfudgsZ97TtMApA7q6lK4RdS/UPeTa1wN//a0Ryt60GVNDNCPm/56FsSpmcFLusC/jfoCQbFCbnOoNUEsBAi0AFAACAAgAoVoEWZuuz0yqAAAA+gAAABIAAAAAAAAAAAAAAAAAAAAAAENvbmZpZy9QYWNrYWdlLnhtbFBLAQItABQAAgAIAKFaBFkPyumrpAAAAOkAAAATAAAAAAAAAAAAAAAAAPYAAABbQ29udGVudF9UeXBlc10ueG1sUEsBAi0AFAACAAgAoVoEWQ+cbWK3AAAAVAEAABMAAAAAAAAAAAAAAAAA5wEAAEZvcm11bGFzL1NlY3Rpb24xLm1QSwUGAAAAAAMAAwDCAAAA6wIAAAAA">
            <x15:dbTables>
              <x15:dbTable name="Calculations"/>
            </x15:dbTables>
          </x15:oledbPr>
        </x15:connection>
      </ext>
    </extLst>
  </connection>
  <connection id="2" name="Query - Dim_buses" description="Connection to the 'Dim_buses' query in the workbook." type="100" refreshedVersion="5" minRefreshableVersion="5">
    <extLst>
      <ext xmlns:x15="http://schemas.microsoft.com/office/spreadsheetml/2010/11/main" uri="{DE250136-89BD-433C-8126-D09CA5730AF9}">
        <x15:connection id="87edba7d-6885-4da9-a475-84d67684f6f9">
          <x15:oledbPr connection="provider=Microsoft.Mashup.OleDb.1;data source=$EmbeddedMashup(ed13729f-a595-4c27-a548-082ff2f50fae)$;location=Dim_buses;extended properties=&quot;UEsDBBQAAgAIAKFaBFmbrs9MqgAAAPoAAAASABwAQ29uZmlnL1BhY2thZ2UueG1sIKIYACigFAAAAAAAAAAAAAAAAAAAAAAAAAAAAIWPTQ6CMBSEr0K657WUgD95lIVLJSExMW5JqdAIxUCx3M2FR/IKmijGnbuZL99i5nG7Yzq1jXdV/aA7k5AAGPGUkV2pTZWQ0Z78JUkF5oU8F5XyXrIZ1tNQJqS29rKm1DkHLoSuryhnLKDHbLeXtWoL8pX1f9nXZrCFkYoIPLzHCA4xh4hzDgsWIJ0xZtrMOYAIQr6KgSH9wbgZGzv2Sijj51ukc0X6+SGeUEsDBBQAAgAIAKFa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WgRZ/lvKJTMBAAD7AQAAEwAcAEZvcm11bGFzL1NlY3Rpb24xLm0gohgAKKAUAAAAAAAAAAAAAAAAAAAAAAAAAAAAbU/Pa8IwFL4X+j+E7FIhFBS3w6QH1zrmRbbVmx0jtm+akSaS9yKK+L8vWpkbmEuS73vv+4FQk7KGld3dH8VRHOFaOmhYodrPpUdAljENFEcsnNJ6V0NActymha19C4aSZ6Uhza2h8MGEF4/VZFeDZq/OfgdlrIYpmztpcGMdybPj2Ei9R4VVIUkiUPVrl9a45T2xKECrVhG4jAsuWG61bw1mQ8EmpraNMqusP7gfCPbmLUFJew3Z9ZnOrIGPnuhi3/EQpQ1cw15ANuCQhw5zuQyDF+aCJ11DwRYXfKx1WUstHWbk/F/JfC3NKijO9xu4yp17flnXdoFPJCY3/MXhwJ88TovQbWroYZieRo+CHfi79QS3iDA/8+0SXKAogIxgR2cmlxtZK9r/3zn24kiZm3lHP1BLAQItABQAAgAIAKFaBFmbrs9MqgAAAPoAAAASAAAAAAAAAAAAAAAAAAAAAABDb25maWcvUGFja2FnZS54bWxQSwECLQAUAAIACAChWgRZD8rpq6QAAADpAAAAEwAAAAAAAAAAAAAAAAD2AAAAW0NvbnRlbnRfVHlwZXNdLnhtbFBLAQItABQAAgAIAKFaBFn+W8olMwEAAPsBAAATAAAAAAAAAAAAAAAAAOcBAABGb3JtdWxhcy9TZWN0aW9uMS5tUEsFBgAAAAADAAMAwgAAAGcDAAAAAA==&quot;">
            <x15:dbTables>
              <x15:dbTable name="Dim_buses"/>
            </x15:dbTables>
          </x15:oledbPr>
        </x15:connection>
      </ext>
    </extLst>
  </connection>
  <connection id="3" name="Query - Dim_Date_Table" description="Connection to the 'Dim_Date_Table' query in the workbook." type="100" refreshedVersion="5" minRefreshableVersion="5">
    <extLst>
      <ext xmlns:x15="http://schemas.microsoft.com/office/spreadsheetml/2010/11/main" uri="{DE250136-89BD-433C-8126-D09CA5730AF9}">
        <x15:connection id="4414398e-9bea-43db-aef6-5c429ffa191a">
          <x15:oledbPr connection="provider=Microsoft.Mashup.OleDb.1;data source=$EmbeddedMashup(ed13729f-a595-4c27-a548-082ff2f50fae)$;location=Dim_Date_Table;extended properties=UEsDBBQAAgAIAKFaBFmbrs9MqgAAAPoAAAASABwAQ29uZmlnL1BhY2thZ2UueG1sIKIYACigFAAAAAAAAAAAAAAAAAAAAAAAAAAAAIWPTQ6CMBSEr0K657WUgD95lIVLJSExMW5JqdAIxUCx3M2FR/IKmijGnbuZL99i5nG7Yzq1jXdV/aA7k5AAGPGUkV2pTZWQ0Z78JUkF5oU8F5XyXrIZ1tNQJqS29rKm1DkHLoSuryhnLKDHbLeXtWoL8pX1f9nXZrCFkYoIPLzHCA4xh4hzDgsWIJ0xZtrMOYAIQr6KgSH9wbgZGzv2Sijj51ukc0X6+SGeUEsDBBQAAgAIAKFa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WgRZWUYXeMgEAACiEQAAEwAcAEZvcm11bGFzL1NlY3Rpb24xLm0gohgAKKAUAAAAAAAAAAAAAAAAAAAAAAAAAAAA3Vdbb9s2FH4PkP9AcC8yoGiWc0HQ1gXSOFmzNnEapygGJwgU6TjmJlMGSQXxDP/3HepK3eIGA/Ywv5g+JM/3nTstwVcs4mSSfrvvd3d2d+TcExCQEVs8PMYSJBmSENTuDsHPJIqFDyg5lc/OKPLjBXBlnbMQnNOIK/whLTp6d3f24kNIrkX0J2qWdwcOuRUel8tIKC9BPOFeuJJM3o085UlQdwWc48tn2rOnIwjZgikQQ2pTm5xGYbzgcnhgkzPuRwHjT0N3cDiwybc4UjBRqxCG5dK5ijjc9+yU9i8UqSxwLyCfwQtASIo23HqPeDDbyeRWaqFNppn8JAwnvhd6Qg6ViE2Vp3OPP6HG29USSnWJnbNILFLCelNaLfj2ek0/xfJihLZdcHV04OijG5us6U0UK2jbwPNX8eIRBG4pFBIFLyrZOfWWns/Uqnpn09vdYbyVbz3SGAZ4SCz4b8J97vlKabgHwbQ/5my5JfBH/6PA34AfiaAjxG1iHZ486AGuE+EtWxRChetEmCbIeHbDUrRGcml5HWJTGnfBJQjN96snFUFTBUaq4reTIEhNtGqusAmtX7IJeP6c3GKeOmc8sJLFObrEmmr293gF+N71F4w7GfSMrC4JTZYhU1kWkMcVKdKjZJQcyTi9GoxO49AzNX/qytqY9PLtBAwvpajaoE+rgpNFCTUT08HC6eWxclyaqXEGdNOeT+7WhOr2h702cKpZkYFWjCsJ3AD3FkggK7WSQrqRia060wJPK6bjJYi02C8j3Sbopmk3NVExjzRmLFW0aM+uOq9MC/lNRPEyzy1sVonC/DPHOtbaNPBnXGeZ1rMrpyQ8aZJ4sCLWHzZLdXwckj7xeJD++kAOiZoDJ9QdvOv3yckl2SOH6Yo2dEAowVR0aCpy+5mmw0KR2/9ZTW6Fk1uQ6he69vXq+mdUVVgNclbZfdR0/KomelwczF1SnmS8zd3tOT/YmvOVVMnTrkiD1py+BKH1f4tBMDBS+gokNoDfI1ZvX5jEefvd2MVrxJDRQkhtff8L44HzFWZqjONalMhnL0t0q/mCKtHTvWRdZHmNKSa5AWTO9uqk76gkt72UWkgh0HfFQvZ3WrVLX+UlNa0OkftfpzlqxxTcf1ME087RxL4GHMBceU/QmErm9cH2UbRvGKf1+zgynyKx6uoZscFlSKY1avdvaR2mqg+k7xxnVfUdvS/2Us0QdBenef8jcZ28KsfP26/THxCGLYe2FeMNLKJndN0YoURzCkwgxGddOQWqwbCz18mmqW8U46zSvjeUjZhUjPvK6oJteYr8AZ7omhANJIx8cj4LtebmaIE11UtMYOPh04J1ie/aObnCudOOWCWFYMYFEzIRa2mJ2/K4OXtRyRMkIOdMdLy3ahVVecdUwLGommSSF9dEeUJZDzbZ73W0y6rGrh7SSTb3Q9MFr7u9NuHd7qdHjaCdG2uEIP1r1GrVyFu9EtMGC92D8xumRSgcz34A/PUvAtv9wquYaeCv1w02b42qvh/NiKb+1tgW3sjvtzrk9TBnHSPiAdONzQszV28psSoq1d/5P42EArbLqXHmnugXW9ou9W/gAS36av3gUevB5GfgrWj7nDv42TnXtFQnrGmAGa+uf+kH9P0/UEsBAi0AFAACAAgAoVoEWZuuz0yqAAAA+gAAABIAAAAAAAAAAAAAAAAAAAAAAENvbmZpZy9QYWNrYWdlLnhtbFBLAQItABQAAgAIAKFaBFkPyumrpAAAAOkAAAATAAAAAAAAAAAAAAAAAPYAAABbQ29udGVudF9UeXBlc10ueG1sUEsBAi0AFAACAAgAoVoEWVlGF3jIBAAAohEAABMAAAAAAAAAAAAAAAAA5wEAAEZvcm11bGFzL1NlY3Rpb24xLm1QSwUGAAAAAAMAAwDCAAAA/AYAAAAA">
            <x15:dbTables>
              <x15:dbTable name="Dim_Date_Table"/>
            </x15:dbTables>
          </x15:oledbPr>
        </x15:connection>
      </ext>
    </extLst>
  </connection>
  <connection id="4" name="Query - Dim_demographics" description="Connection to the 'Dim_demographics' query in the workbook." type="100" refreshedVersion="5" minRefreshableVersion="5">
    <extLst>
      <ext xmlns:x15="http://schemas.microsoft.com/office/spreadsheetml/2010/11/main" uri="{DE250136-89BD-433C-8126-D09CA5730AF9}">
        <x15:connection id="2d256df7-ee69-487b-852a-2b50f02871b2">
          <x15:oledbPr connection="provider=Microsoft.Mashup.OleDb.1;data source=$EmbeddedMashup(ed13729f-a595-4c27-a548-082ff2f50fae)$;location=Dim_demographics;extended properties=UEsDBBQAAgAIAKFaBFmbrs9MqgAAAPoAAAASABwAQ29uZmlnL1BhY2thZ2UueG1sIKIYACigFAAAAAAAAAAAAAAAAAAAAAAAAAAAAIWPTQ6CMBSEr0K657WUgD95lIVLJSExMW5JqdAIxUCx3M2FR/IKmijGnbuZL99i5nG7Yzq1jXdV/aA7k5AAGPGUkV2pTZWQ0Z78JUkF5oU8F5XyXrIZ1tNQJqS29rKm1DkHLoSuryhnLKDHbLeXtWoL8pX1f9nXZrCFkYoIPLzHCA4xh4hzDgsWIJ0xZtrMOYAIQr6KgSH9wbgZGzv2Sijj51ukc0X6+SGeUEsDBBQAAgAIAKFa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WgRZGYQW1eMBAAAEBAAAEwAcAEZvcm11bGFzL1NlY3Rpb24xLm0gohgAKKAUAAAAAAAAAAAAAAAAAAAAAAAAAAAAfVLfb9owEH5H4n84eS+pZqIUAtLWZRIiXdeX/QDeoJo85wqZHBvZTluE+r/vQkJT6IZf4nx333f33dmh9LnRMKu/l1fdTrfj1sJiBmle/MqwMCsrNutcOkhAoe92gM7MlFYiIRP3EKZGlgVqH3zJFYYToz39uIClH5fXTxIV/LDmDxVwyziEuRXabYz1Yl94rIXautwtU+GFQ788rRpK98Au+CJFlRe5R5swzjhMjCoL7ZKYw7WWJsv1KrnsD/scfpbG48xvFSbtNfxmNN5d8Lr7d4w6KiiWwVcUGVrHyMpc/KbEJtLgQW2Uw6LBx0rNpFDCusTb8rXkZC30ihTn2w22cnu798YWdcNV0AX/qM93OzbN6Xqbkrtb7UdxWCU/c9ix8QrfgjeoKZ1wTwh4fPJ7+LuU5WY/26PQc9sobYnGSLWn5vGV8Rkq2lGFBSdmOKCQa6j8tirjLKP4pHTeFK0IobXR4LQOB9YkN3L5PSzI2B18gn4Efo0aWNS7/MBgX6E6qBy2eZ+TKlHo7IU3OPD6Ua9/ljg4JsYH4iDqDc4S42Pi8ECMo158ljg8Jo4OxGHUG74hslH0nrWznaIWRTXd+pG3460DDRycLKF6Qi8jrt4M3FhTbhjtvtvJ9f/Er/4CUEsBAi0AFAACAAgAoVoEWZuuz0yqAAAA+gAAABIAAAAAAAAAAAAAAAAAAAAAAENvbmZpZy9QYWNrYWdlLnhtbFBLAQItABQAAgAIAKFaBFkPyumrpAAAAOkAAAATAAAAAAAAAAAAAAAAAPYAAABbQ29udGVudF9UeXBlc10ueG1sUEsBAi0AFAACAAgAoVoEWRmEFtXjAQAABAQAABMAAAAAAAAAAAAAAAAA5wEAAEZvcm11bGFzL1NlY3Rpb24xLm1QSwUGAAAAAAMAAwDCAAAAFwQAAAAA">
            <x15:dbTables>
              <x15:dbTable name="Dim_demographics"/>
            </x15:dbTables>
          </x15:oledbPr>
        </x15:connection>
      </ext>
    </extLst>
  </connection>
  <connection id="5" name="Query - Dim_routes" description="Connection to the 'Dim_routes' query in the workbook." type="100" refreshedVersion="5" minRefreshableVersion="5">
    <extLst>
      <ext xmlns:x15="http://schemas.microsoft.com/office/spreadsheetml/2010/11/main" uri="{DE250136-89BD-433C-8126-D09CA5730AF9}">
        <x15:connection id="77e13358-cae1-4745-81f9-5efe8f30c024">
          <x15:oledbPr connection="provider=Microsoft.Mashup.OleDb.1;data source=$EmbeddedMashup(ed13729f-a595-4c27-a548-082ff2f50fae)$;location=Dim_routes;extended properties=&quot;UEsDBBQAAgAIAKFaBFmbrs9MqgAAAPoAAAASABwAQ29uZmlnL1BhY2thZ2UueG1sIKIYACigFAAAAAAAAAAAAAAAAAAAAAAAAAAAAIWPTQ6CMBSEr0K657WUgD95lIVLJSExMW5JqdAIxUCx3M2FR/IKmijGnbuZL99i5nG7Yzq1jXdV/aA7k5AAGPGUkV2pTZWQ0Z78JUkF5oU8F5XyXrIZ1tNQJqS29rKm1DkHLoSuryhnLKDHbLeXtWoL8pX1f9nXZrCFkYoIPLzHCA4xh4hzDgsWIJ0xZtrMOYAIQr6KgSH9wbgZGzv2Sijj51ukc0X6+SGeUEsDBBQAAgAIAKFa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WgRZNrdgEk8BAABXAgAAEwAcAEZvcm11bGFzL1NlY3Rpb24xLm0gohgAKKAUAAAAAAAAAAAAAAAAAAAAAAAAAAAAdZBfa8IwFMXfC/0OoXupEAqK22DSB2mVCcP9ad/sGFl61WxpIsmtKOJ3X2wLCrq8JLm/yzn3XAschVYka+/+yPd8z66ZgZKkovoyukawJCYS0PeIO5muDQdXSew2SjWvK1AYToWEKNEK3ceGQfpUTHYcJHkz+sdJ22IYkdwwZTfaIGssx4rJvRW2SBkyC1ic/SJut0GPLlKQohIIJg5oQEmiZV0pGz9SMlFcl0Kt4v7gfkDJe60RMtxLiM/PaK4VfPZoO/dd4GapHCvJM7ASjA1ciJx9u8aOdPWwjUjJoquPpcw4k8zYGE19KZmsmVo5xXy/gbNcE3SpTdUOfII2vOFPD4fg4xR4lrp0M4UPw+jUfKSkA3NWgUPoigRhhw3JkBl80bxZ4xWdqPJflhuxmQJcm+XsF16Xy1xc2Ll3w8bGiC2TV+zY8z2hbm5i9AdQSwECLQAUAAIACAChWgRZm67PTKoAAAD6AAAAEgAAAAAAAAAAAAAAAAAAAAAAQ29uZmlnL1BhY2thZ2UueG1sUEsBAi0AFAACAAgAoVoEWQ/K6aukAAAA6QAAABMAAAAAAAAAAAAAAAAA9gAAAFtDb250ZW50X1R5cGVzXS54bWxQSwECLQAUAAIACAChWgRZNrdgEk8BAABXAgAAEwAAAAAAAAAAAAAAAADnAQAARm9ybXVsYXMvU2VjdGlvbjEubVBLBQYAAAAAAwADAMIAAACDAwAAAAA=&quot;">
            <x15:dbTables>
              <x15:dbTable name="Dim_routes"/>
            </x15:dbTables>
          </x15:oledbPr>
        </x15:connection>
      </ext>
    </extLst>
  </connection>
  <connection id="6" name="Query - Facttable_ridership" description="Connection to the 'Facttable_ridership' query in the workbook." type="100" refreshedVersion="5" minRefreshableVersion="5">
    <extLst>
      <ext xmlns:x15="http://schemas.microsoft.com/office/spreadsheetml/2010/11/main" uri="{DE250136-89BD-433C-8126-D09CA5730AF9}">
        <x15:connection id="2f445a34-0f4b-463d-aa22-79c21c41cf81">
          <x15:oledbPr connection="provider=Microsoft.Mashup.OleDb.1;data source=$EmbeddedMashup(ed13729f-a595-4c27-a548-082ff2f50fae)$;location=Facttable_ridership;extended properties=&quot;UEsDBBQAAgAIAKFaBFmbrs9MqgAAAPoAAAASABwAQ29uZmlnL1BhY2thZ2UueG1sIKIYACigFAAAAAAAAAAAAAAAAAAAAAAAAAAAAIWPTQ6CMBSEr0K657WUgD95lIVLJSExMW5JqdAIxUCx3M2FR/IKmijGnbuZL99i5nG7Yzq1jXdV/aA7k5AAGPGUkV2pTZWQ0Z78JUkF5oU8F5XyXrIZ1tNQJqS29rKm1DkHLoSuryhnLKDHbLeXtWoL8pX1f9nXZrCFkYoIPLzHCA4xh4hzDgsWIJ0xZtrMOYAIQr6KgSH9wbgZGzv2Sijj51ukc0X6+SGeUEsDBBQAAgAIAKFa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WgRZ30fHNNoDAAAIDQAAEwAcAEZvcm11bGFzL1NlY3Rpb24xLm0gohgAKKAUAAAAAAAAAAAAAAAAAAAAAAAAAAAA3VZNb9s4EL0HyH8guBcZULSWExdBWxdI7WSbtklc2909OEHBSJOYC5kSSCqIN/B/36G+TMly3Vz2sL6YHpLvvRm+Ia0g0DwWZJp/++8ODw4P1IJJCMmIL3/cpwoUGZAI9OEBwc80TmUAGBmqJ28UB+kShHYueATeMBYafyiHjt7enj8HEJGxjP9GZHV74pGZZEIlsdQsYzwTLFoprm5HTDMF+rai8wL1RDvufAQRX3INckBd6pJhHKVLoQYnLjkXQRxy8Tjwe/2eS76lsYapXkUw2Ay961jAXcfNZf9GUcoS50LyCVgIUlHMYcbucWExU8SdPEOXzIv4WRRNAxYxqQZapjbkcMHEIyLOVgls4LI8H2K5zAWbSeW08LsvL/Rjqi5HmNul0G9OPLN07ZIXOolTDW0TuP46Xd6DxCmNQaLhWWczQ5awgOtVfc+6c3jARate+6QvWKC1Ef9DcqNtwZP/5sxbiPec/pv/0elPIIhluOOc28JYNihPPsRxFpzxZRXUOM6CuUtuHiY8Z9tymIk3Kdab5C6FAmn0fmVKE0xV4knV6nYWhnmKTqMULqHNTS4BFizIDM3qnYvQyQYXWBJnbtTf4RYQR+MveO6k17GsvRE0TSKuCxeQ+xWp7LFRlC0pNP30MHYmh5Vp1NO019qWV05nZLgpZzUJfVxVmhxKqG1MDxunU56V59MCxuvRdbuf/L2G2l0P98XiqbuiIK0ltxEwAcGWKKBotY2EfKIIO02lFZ8BpjcJyLzZr2JzTdD1dt7UZkUfGc5U6XjZ7q6mrgKF/CHjNCm9hZdVBlh+FtjHBs0Qf8Jx4bSOW1ul4NGIxIW1sPnwhxzjw4B0CRNh/us96RO9AEGo33vb7ZKzK3JE+vmIbmFApMAG6ttAfrdA6ldAfvdXkfyaJr8S1a2wjs1o/CtQNVW9UlWxH5FOf4pET6uFZUk2K7loK3e753t7PV+zSmm7ygatnr4CafC/pSA5WJa+BoUXwOeYN68vNHF5/a7d6i+JFaNVkLpm/xcuQu8rPOgbfLPlhvn8OcGy2n+jNuz5XDauXN5Qiia3iOwHvv7c7+gkv72VWkQh0XfNI/5P3rVJoMuWmtcfkbvf5yXrjlfw+FUnmN8c29xjwAdYaPYIW6+Svb23/yk6tpIz+AE+mY+xXO26M1JLy4DMG9LuXnN12FDvSdc7LbrqO1ZfHuXIEO5uTnv/B+J7ZVfePO3fTv+CKGpZtK8ZJ5BELMDa/cmiFOzrP4tnUad5CC5l2IsUm94t1slyg3kUsXG2X4RdlP5OzoY0lyaGdPwqUvufcJP33b9QSwECLQAUAAIACAChWgRZm67PTKoAAAD6AAAAEgAAAAAAAAAAAAAAAAAAAAAAQ29uZmlnL1BhY2thZ2UueG1sUEsBAi0AFAACAAgAoVoEWQ/K6aukAAAA6QAAABMAAAAAAAAAAAAAAAAA9gAAAFtDb250ZW50X1R5cGVzXS54bWxQSwECLQAUAAIACAChWgRZ30fHNNoDAAAIDQAAEwAAAAAAAAAAAAAAAADnAQAARm9ybXVsYXMvU2VjdGlvbjEubVBLBQYAAAAAAwADAMIAAAAOBgAAAAA=&quot;">
            <x15:dbTables>
              <x15:dbTable name="Facttable_ridership"/>
            </x15:dbTables>
          </x15:oledbPr>
        </x15:connection>
      </ext>
    </extLst>
  </connection>
  <connection id="7"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<sst xmlns="http://schemas.openxmlformats.org/spreadsheetml/2006/main" count="90" uniqueCount="62">
  <si>
    <t>Total riders</t>
  </si>
  <si>
    <t>Avg Riders per trip</t>
  </si>
  <si>
    <t>RouteName</t>
  </si>
  <si>
    <t>East-West Express</t>
  </si>
  <si>
    <t>South Line</t>
  </si>
  <si>
    <t>Busiest Route</t>
  </si>
  <si>
    <t>Least Busy Route</t>
  </si>
  <si>
    <t>Time Group</t>
  </si>
  <si>
    <t>10:00 AM - 3:00 PM</t>
  </si>
  <si>
    <t>12:00 AM - 5:00 AM</t>
  </si>
  <si>
    <t>5:00 AM - 10:00 AM</t>
  </si>
  <si>
    <t>Time</t>
  </si>
  <si>
    <t>Peak hr of operation</t>
  </si>
  <si>
    <t>Off Peak hr of operation</t>
  </si>
  <si>
    <t>Year</t>
  </si>
  <si>
    <t>Total riders2</t>
  </si>
  <si>
    <t>YoY % change</t>
  </si>
  <si>
    <t>Indicator</t>
  </si>
  <si>
    <t>▼</t>
  </si>
  <si>
    <t>▲</t>
  </si>
  <si>
    <t>Caption</t>
  </si>
  <si>
    <t>Day Name</t>
  </si>
  <si>
    <t>Sun</t>
  </si>
  <si>
    <t>Mon</t>
  </si>
  <si>
    <t>Tue</t>
  </si>
  <si>
    <t>Wed</t>
  </si>
  <si>
    <t>Thu</t>
  </si>
  <si>
    <t>Fri</t>
  </si>
  <si>
    <t>Sat</t>
  </si>
  <si>
    <t>Average</t>
  </si>
  <si>
    <t>Above Avg</t>
  </si>
  <si>
    <t>Above avg Percentage</t>
  </si>
  <si>
    <t>Month Name</t>
  </si>
  <si>
    <t>Dec</t>
  </si>
  <si>
    <t>Jan</t>
  </si>
  <si>
    <t>Utilizaion category</t>
  </si>
  <si>
    <t>Over-Utilized</t>
  </si>
  <si>
    <t>Under-Utilized</t>
  </si>
  <si>
    <t>Well-Utilized</t>
  </si>
  <si>
    <t>TotalBuses</t>
  </si>
  <si>
    <t>Pct</t>
  </si>
  <si>
    <t>Pct left</t>
  </si>
  <si>
    <t>Operation Moment</t>
  </si>
  <si>
    <t>pct Total riders2</t>
  </si>
  <si>
    <t>Gender</t>
  </si>
  <si>
    <t>Female</t>
  </si>
  <si>
    <t>Male</t>
  </si>
  <si>
    <t>Other</t>
  </si>
  <si>
    <t>Average of TripFee</t>
  </si>
  <si>
    <t>Age Group</t>
  </si>
  <si>
    <t>0-19</t>
  </si>
  <si>
    <t>20-29</t>
  </si>
  <si>
    <t>30-39</t>
  </si>
  <si>
    <t>40-49</t>
  </si>
  <si>
    <t>50-59</t>
  </si>
  <si>
    <t>60+</t>
  </si>
  <si>
    <t>pct</t>
  </si>
  <si>
    <t>Maxvalue</t>
  </si>
  <si>
    <t>Highlight</t>
  </si>
  <si>
    <t>Average Age</t>
  </si>
  <si>
    <t>AM</t>
  </si>
  <si>
    <t>PM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</si>
</sst>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 #,##0_-;_-* &quot;-&quot;??_-;_-@_-"/>
    <numFmt numFmtId="165" formatCode="_-[$$-409]* #,##0.00_ ;_-[$$-409]* \-#,##0.00\ ;_-[$$-409]* &quot;-&quot;??_ ;_-@_ "/>
  </numFmts>
  <fonts count="4" x14ac:knownFonts="1">
    <font>
      <sz val="11"/>
      <color theme="1"/>
      <name val="Calibri"/>
      <family val="2"/>
      <charset val="1"/>
      <scheme val="minor"/>
    </font>
    <font>
      <sz val="11"/>
      <color theme="1"/>
      <name val="Calibri"/>
      <family val="2"/>
      <charset val="1"/>
      <scheme val="minor"/>
    </font>
    <font>
      <b/>
      <sz val="11"/>
      <color theme="1"/>
      <name val="Calibri"/>
      <family val="2"/>
      <scheme val="minor"/>
    </font>
    <font>
      <sz val="10"/>
      <color theme="1"/>
      <name val="Calibri"/>
      <family val="2"/>
      <charset val="1"/>
      <scheme val="minor"/>
    </font>
  </fonts>
  <fills count="11">
    <fill>
      <patternFill patternType="none"/>
    </fill>
    <fill>
      <patternFill patternType="gray125"/>
    </fill>
    <fill>
      <patternFill patternType="solid">
        <fgColor theme="3"/>
        <bgColor indexed="64"/>
      </patternFill>
    </fill>
    <fill>
      <patternFill patternType="solid">
        <fgColor theme="1" tint="0.14999847407452621"/>
        <bgColor indexed="64"/>
      </patternFill>
    </fill>
    <fill>
      <patternFill patternType="solid">
        <fgColor rgb="FFD9895B"/>
        <bgColor indexed="64"/>
      </patternFill>
    </fill>
    <fill>
      <patternFill patternType="solid">
        <fgColor rgb="FFF2AF88"/>
        <bgColor indexed="64"/>
      </patternFill>
    </fill>
    <fill>
      <patternFill patternType="solid">
        <fgColor rgb="FFA65A3F"/>
        <bgColor indexed="64"/>
      </patternFill>
    </fill>
    <fill>
      <patternFill patternType="solid">
        <fgColor rgb="FFD7C4F2"/>
        <bgColor indexed="64"/>
      </patternFill>
    </fill>
    <fill>
      <patternFill patternType="solid">
        <fgColor rgb="FFC1B0D9"/>
        <bgColor indexed="64"/>
      </patternFill>
    </fill>
    <fill>
      <patternFill patternType="solid">
        <fgColor rgb="FF665D73"/>
        <bgColor indexed="64"/>
      </patternFill>
    </fill>
    <fill>
      <patternFill patternType="solid">
        <fgColor rgb="FF82779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pivotButton="1"/>
    <xf numFmtId="1" fontId="0" fillId="0" borderId="0" xfId="0" applyNumberFormat="1"/>
    <xf numFmtId="0" fontId="0" fillId="2" borderId="0" xfId="0" applyFill="1"/>
    <xf numFmtId="0" fontId="0" fillId="3" borderId="0" xfId="0" applyFill="1"/>
    <xf numFmtId="164" fontId="0" fillId="0" borderId="0" xfId="0" applyNumberFormat="1"/>
    <xf numFmtId="0" fontId="0" fillId="4" borderId="0" xfId="0" applyFill="1"/>
    <xf numFmtId="0" fontId="0" fillId="5" borderId="0" xfId="0" applyFill="1"/>
    <xf numFmtId="0" fontId="0" fillId="6" borderId="0" xfId="0" applyFill="1"/>
    <xf numFmtId="19" fontId="0" fillId="0" borderId="0" xfId="0" applyNumberFormat="1"/>
    <xf numFmtId="10" fontId="0" fillId="0" borderId="0" xfId="0" applyNumberFormat="1"/>
    <xf numFmtId="10" fontId="0" fillId="0" borderId="0" xfId="1" applyNumberFormat="1" applyFont="1"/>
    <xf numFmtId="0" fontId="2" fillId="0" borderId="0" xfId="0" applyFont="1"/>
    <xf numFmtId="9" fontId="0" fillId="0" borderId="0" xfId="1" applyNumberFormat="1" applyFont="1"/>
    <xf numFmtId="9" fontId="0" fillId="0" borderId="0" xfId="0" applyNumberFormat="1"/>
    <xf numFmtId="49" fontId="3" fillId="0" borderId="0" xfId="0" applyNumberFormat="1" applyFont="1"/>
    <xf numFmtId="165" fontId="0" fillId="0" borderId="0" xfId="0" applyNumberFormat="1"/>
    <xf numFmtId="9" fontId="0" fillId="0" borderId="0" xfId="1" applyFont="1"/>
    <xf numFmtId="3" fontId="2" fillId="0" borderId="0" xfId="0" applyNumberFormat="1" applyFont="1"/>
    <xf numFmtId="3" fontId="0" fillId="0" borderId="0" xfId="0" applyNumberFormat="1"/>
    <xf numFmtId="0" fontId="0" fillId="7" borderId="0" xfId="0" applyFill="1"/>
    <xf numFmtId="0" fontId="0" fillId="8" borderId="0" xfId="0" applyFill="1"/>
    <xf numFmtId="0" fontId="0" fillId="9" borderId="0" xfId="0" applyFill="1"/>
    <xf numFmtId="0" fontId="0" fillId="10" borderId="0" xfId="0" applyFill="1"/>
  </cellXfs>
  <cellStyles count="2">
    <cellStyle name="Normal" xfId="0" builtinId="0"/>
    <cellStyle name="Percent" xfId="1" builtinId="5"/>
  </cellStyles>
  <dxfs count="18">
    <dxf>
      <numFmt numFmtId="164" formatCode="_-* #,##0_-;\-* #,##0_-;_-* &quot;-&quot;??_-;_-@_-"/>
    </dxf>
    <dxf>
      <numFmt numFmtId="165" formatCode="_-[$$-409]* #,##0.00_ ;_-[$$-409]* \-#,##0.00\ ;_-[$$-409]* &quot;-&quot;??_ ;_-@_ "/>
    </dxf>
    <dxf>
      <font>
        <sz val="10"/>
      </font>
    </dxf>
    <dxf>
      <numFmt numFmtId="30" formatCode="@"/>
    </dxf>
    <dxf>
      <numFmt numFmtId="14" formatCode="0.00%"/>
    </dxf>
    <dxf>
      <font>
        <sz val="10"/>
      </font>
    </dxf>
    <dxf>
      <numFmt numFmtId="30" formatCode="@"/>
    </dxf>
    <dxf>
      <numFmt numFmtId="30" formatCode="@"/>
    </dxf>
    <dxf>
      <font>
        <sz val="10"/>
      </font>
    </dxf>
    <dxf>
      <numFmt numFmtId="165" formatCode="_-[$$-409]* #,##0.00_ ;_-[$$-409]* \-#,##0.00\ ;_-[$$-409]* &quot;-&quot;??_ ;_-@_ "/>
    </dxf>
    <dxf>
      <numFmt numFmtId="164" formatCode="_-* #,##0_-;\-* #,##0_-;_-* &quot;-&quot;??_-;_-@_-"/>
    </dxf>
    <dxf>
      <numFmt numFmtId="14" formatCode="0.00%"/>
    </dxf>
    <dxf>
      <numFmt numFmtId="30" formatCode="@"/>
    </dxf>
    <dxf>
      <font>
        <sz val="10"/>
      </font>
    </dxf>
    <dxf>
      <font>
        <sz val="9"/>
        <color theme="0"/>
      </font>
      <border>
        <bottom style="thin">
          <color rgb="FF4F81BD"/>
        </bottom>
        <vertical/>
        <horizontal/>
      </border>
    </dxf>
    <dxf>
      <font>
        <color theme="0"/>
      </font>
      <fill>
        <patternFill>
          <bgColor theme="1" tint="4.9989318521683403E-2"/>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tableStyleElement type="wholeTable" dxfId="17"/>
      <tableStyleElement type="headerRow" dxfId="16"/>
    </tableStyle>
    <tableStyle name="SlicerStyleOther2 2" pivot="0" table="0" count="10">
      <tableStyleElement type="wholeTable" dxfId="15"/>
      <tableStyleElement type="headerRow" dxfId="14"/>
    </tableStyle>
  </tableStyles>
  <colors>
    <mruColors>
      <color rgb="FFC1B0D9"/>
      <color rgb="FFD7C4F2"/>
      <color rgb="FF665D9B"/>
      <color rgb="FFD0B0D9"/>
      <color rgb="FFC1B3F3"/>
      <color rgb="FFA65A3F"/>
      <color rgb="FFF2AF88"/>
      <color rgb="FF827791"/>
      <color rgb="FF665D73"/>
      <color rgb="FFD9895B"/>
    </mruColors>
  </color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rgb="FFD7C4F2"/>
              <bgColor theme="0" tint="-0.14993743705557422"/>
            </patternFill>
          </fill>
          <border>
            <left style="thin">
              <color rgb="FFCCCCCC"/>
            </left>
            <right style="thin">
              <color rgb="FFCCCCCC"/>
            </right>
            <top style="thin">
              <color rgb="FFCCCCCC"/>
            </top>
            <bottom style="thin">
              <color rgb="FFCCCCCC"/>
            </bottom>
            <vertical/>
            <horizontal/>
          </border>
        </dxf>
        <dxf>
          <font>
            <color rgb="FF000000"/>
          </font>
          <fill>
            <gradientFill>
              <stop position="0">
                <color theme="0"/>
              </stop>
              <stop position="1">
                <color rgb="FFD7C4F2"/>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D7C4F2"/>
              <bgColor auto="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Other2 2">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9.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powerPivotData" Target="model/item.data"/><Relationship Id="rId11" Type="http://schemas.openxmlformats.org/officeDocument/2006/relationships/pivotCacheDefinition" Target="pivotCache/pivotCacheDefinition9.xml"/><Relationship Id="rId24" Type="http://schemas.microsoft.com/office/2007/relationships/slicerCache" Target="slicerCaches/slicerCach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pivotCacheDefinition" Target="pivotCache/pivotCacheDefinition3.xml"/><Relationship Id="rId61" Type="http://schemas.openxmlformats.org/officeDocument/2006/relationships/customXml" Target="../customXml/item31.xml"/><Relationship Id="rId19" Type="http://schemas.openxmlformats.org/officeDocument/2006/relationships/pivotCacheDefinition" Target="pivotCache/pivotCacheDefinition17.xml"/><Relationship Id="rId14" Type="http://schemas.openxmlformats.org/officeDocument/2006/relationships/pivotCacheDefinition" Target="pivotCache/pivotCacheDefinition12.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1.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8.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8.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 Analysis.xlsx]Analysis01!PivotTable4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1B3F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4736714280713571"/>
          <c:y val="2.825490565383109E-2"/>
          <c:w val="0.60587984965337416"/>
          <c:h val="0.92629066153838524"/>
        </c:manualLayout>
      </c:layout>
      <c:barChart>
        <c:barDir val="bar"/>
        <c:grouping val="clustered"/>
        <c:varyColors val="0"/>
        <c:ser>
          <c:idx val="0"/>
          <c:order val="0"/>
          <c:tx>
            <c:strRef>
              <c:f>Analysis01!$I$4</c:f>
              <c:strCache>
                <c:ptCount val="1"/>
                <c:pt idx="0">
                  <c:v>Total</c:v>
                </c:pt>
              </c:strCache>
            </c:strRef>
          </c:tx>
          <c:spPr>
            <a:solidFill>
              <a:srgbClr val="C1B3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Analysis01!$H$5:$H$7</c:f>
              <c:strCache>
                <c:ptCount val="3"/>
                <c:pt idx="0">
                  <c:v>12:00 AM - 5:00 AM</c:v>
                </c:pt>
                <c:pt idx="1">
                  <c:v>10:00 AM - 3:00 PM</c:v>
                </c:pt>
                <c:pt idx="2">
                  <c:v>5:00 AM - 10:00 AM</c:v>
                </c:pt>
              </c:strCache>
            </c:strRef>
          </c:cat>
          <c:val>
            <c:numRef>
              <c:f>Analysis01!$I$5:$I$7</c:f>
              <c:numCache>
                <c:formatCode>0</c:formatCode>
                <c:ptCount val="3"/>
                <c:pt idx="0">
                  <c:v>1447</c:v>
                </c:pt>
                <c:pt idx="1">
                  <c:v>2119</c:v>
                </c:pt>
                <c:pt idx="2">
                  <c:v>3021</c:v>
                </c:pt>
              </c:numCache>
            </c:numRef>
          </c:val>
        </c:ser>
        <c:dLbls>
          <c:dLblPos val="outEnd"/>
          <c:showLegendKey val="0"/>
          <c:showVal val="1"/>
          <c:showCatName val="0"/>
          <c:showSerName val="0"/>
          <c:showPercent val="0"/>
          <c:showBubbleSize val="0"/>
        </c:dLbls>
        <c:gapWidth val="88"/>
        <c:overlap val="27"/>
        <c:axId val="309856176"/>
        <c:axId val="309850736"/>
      </c:barChart>
      <c:catAx>
        <c:axId val="30985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lumMod val="95000"/>
                  </a:schemeClr>
                </a:solidFill>
                <a:latin typeface="+mn-lt"/>
                <a:ea typeface="+mn-ea"/>
                <a:cs typeface="+mn-cs"/>
              </a:defRPr>
            </a:pPr>
            <a:endParaRPr lang="en-US"/>
          </a:p>
        </c:txPr>
        <c:crossAx val="309850736"/>
        <c:crosses val="autoZero"/>
        <c:auto val="1"/>
        <c:lblAlgn val="ctr"/>
        <c:lblOffset val="100"/>
        <c:noMultiLvlLbl val="0"/>
      </c:catAx>
      <c:valAx>
        <c:axId val="309850736"/>
        <c:scaling>
          <c:orientation val="minMax"/>
        </c:scaling>
        <c:delete val="1"/>
        <c:axPos val="b"/>
        <c:numFmt formatCode="0" sourceLinked="1"/>
        <c:majorTickMark val="none"/>
        <c:minorTickMark val="none"/>
        <c:tickLblPos val="nextTo"/>
        <c:crossAx val="309856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552688892611582E-4"/>
          <c:y val="4.2135994072291391E-2"/>
          <c:w val="0.99588406768302895"/>
          <c:h val="0.95639933195658733"/>
        </c:manualLayout>
      </c:layout>
      <c:barChart>
        <c:barDir val="bar"/>
        <c:grouping val="clustered"/>
        <c:varyColors val="0"/>
        <c:ser>
          <c:idx val="0"/>
          <c:order val="0"/>
          <c:spPr>
            <a:solidFill>
              <a:srgbClr val="D7C4F2"/>
            </a:solidFill>
            <a:ln>
              <a:noFill/>
            </a:ln>
            <a:effectLst/>
          </c:spPr>
          <c:invertIfNegative val="0"/>
          <c:cat>
            <c:strRef>
              <c:f>Analysis01!$BF$4</c:f>
              <c:strCache>
                <c:ptCount val="1"/>
                <c:pt idx="0">
                  <c:v>Female</c:v>
                </c:pt>
              </c:strCache>
            </c:strRef>
          </c:cat>
          <c:val>
            <c:numRef>
              <c:f>Analysis01!$BG$4</c:f>
              <c:numCache>
                <c:formatCode>0%</c:formatCode>
                <c:ptCount val="1"/>
                <c:pt idx="0">
                  <c:v>0.15287687870047062</c:v>
                </c:pt>
              </c:numCache>
            </c:numRef>
          </c:val>
        </c:ser>
        <c:ser>
          <c:idx val="1"/>
          <c:order val="1"/>
          <c:spPr>
            <a:solidFill>
              <a:srgbClr val="665D73">
                <a:alpha val="48000"/>
              </a:srgbClr>
            </a:solidFill>
            <a:ln>
              <a:noFill/>
            </a:ln>
            <a:effectLst/>
          </c:spPr>
          <c:invertIfNegative val="0"/>
          <c:cat>
            <c:strRef>
              <c:f>Analysis01!$BF$4</c:f>
              <c:strCache>
                <c:ptCount val="1"/>
                <c:pt idx="0">
                  <c:v>Female</c:v>
                </c:pt>
              </c:strCache>
            </c:strRef>
          </c:cat>
          <c:val>
            <c:numRef>
              <c:f>Analysis01!$BH$4</c:f>
              <c:numCache>
                <c:formatCode>0%</c:formatCode>
                <c:ptCount val="1"/>
                <c:pt idx="0">
                  <c:v>1</c:v>
                </c:pt>
              </c:numCache>
            </c:numRef>
          </c:val>
        </c:ser>
        <c:dLbls>
          <c:showLegendKey val="0"/>
          <c:showVal val="0"/>
          <c:showCatName val="0"/>
          <c:showSerName val="0"/>
          <c:showPercent val="0"/>
          <c:showBubbleSize val="0"/>
        </c:dLbls>
        <c:gapWidth val="183"/>
        <c:overlap val="100"/>
        <c:axId val="500118592"/>
        <c:axId val="500125664"/>
      </c:barChart>
      <c:catAx>
        <c:axId val="500118592"/>
        <c:scaling>
          <c:orientation val="minMax"/>
        </c:scaling>
        <c:delete val="1"/>
        <c:axPos val="l"/>
        <c:numFmt formatCode="General" sourceLinked="1"/>
        <c:majorTickMark val="none"/>
        <c:minorTickMark val="none"/>
        <c:tickLblPos val="nextTo"/>
        <c:crossAx val="500125664"/>
        <c:crosses val="autoZero"/>
        <c:auto val="1"/>
        <c:lblAlgn val="ctr"/>
        <c:lblOffset val="100"/>
        <c:noMultiLvlLbl val="0"/>
      </c:catAx>
      <c:valAx>
        <c:axId val="500125664"/>
        <c:scaling>
          <c:orientation val="minMax"/>
        </c:scaling>
        <c:delete val="1"/>
        <c:axPos val="b"/>
        <c:numFmt formatCode="0%" sourceLinked="1"/>
        <c:majorTickMark val="none"/>
        <c:minorTickMark val="none"/>
        <c:tickLblPos val="nextTo"/>
        <c:crossAx val="500118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962989642067597E-2"/>
          <c:y val="4.6428737827889859E-2"/>
          <c:w val="0.90332795151394718"/>
          <c:h val="0.75632683488528429"/>
        </c:manualLayout>
      </c:layout>
      <c:barChart>
        <c:barDir val="col"/>
        <c:grouping val="clustered"/>
        <c:varyColors val="0"/>
        <c:ser>
          <c:idx val="0"/>
          <c:order val="0"/>
          <c:tx>
            <c:strRef>
              <c:f>Analysis01!$BE$11</c:f>
              <c:strCache>
                <c:ptCount val="1"/>
                <c:pt idx="0">
                  <c:v>Total riders</c:v>
                </c:pt>
              </c:strCache>
            </c:strRef>
          </c:tx>
          <c:spPr>
            <a:solidFill>
              <a:srgbClr val="665D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Analysis01!$BD$12:$BD$17</c:f>
              <c:strCache>
                <c:ptCount val="6"/>
                <c:pt idx="0">
                  <c:v>0-19</c:v>
                </c:pt>
                <c:pt idx="1">
                  <c:v>20-29</c:v>
                </c:pt>
                <c:pt idx="2">
                  <c:v>30-39</c:v>
                </c:pt>
                <c:pt idx="3">
                  <c:v>40-49</c:v>
                </c:pt>
                <c:pt idx="4">
                  <c:v>50-59</c:v>
                </c:pt>
                <c:pt idx="5">
                  <c:v>60+</c:v>
                </c:pt>
              </c:strCache>
            </c:strRef>
          </c:cat>
          <c:val>
            <c:numRef>
              <c:f>Analysis01!$BE$12:$BE$17</c:f>
              <c:numCache>
                <c:formatCode>General</c:formatCode>
                <c:ptCount val="6"/>
                <c:pt idx="0">
                  <c:v>576</c:v>
                </c:pt>
                <c:pt idx="1">
                  <c:v>785</c:v>
                </c:pt>
                <c:pt idx="2">
                  <c:v>1474</c:v>
                </c:pt>
                <c:pt idx="3">
                  <c:v>1281</c:v>
                </c:pt>
                <c:pt idx="4">
                  <c:v>1382</c:v>
                </c:pt>
                <c:pt idx="5">
                  <c:v>1089</c:v>
                </c:pt>
              </c:numCache>
            </c:numRef>
          </c:val>
        </c:ser>
        <c:ser>
          <c:idx val="1"/>
          <c:order val="1"/>
          <c:tx>
            <c:strRef>
              <c:f>Analysis01!$BF$11</c:f>
              <c:strCache>
                <c:ptCount val="1"/>
                <c:pt idx="0">
                  <c:v>Highlight</c:v>
                </c:pt>
              </c:strCache>
            </c:strRef>
          </c:tx>
          <c:spPr>
            <a:solidFill>
              <a:srgbClr val="C1B3F3"/>
            </a:solidFill>
            <a:ln>
              <a:noFill/>
            </a:ln>
            <a:effectLst/>
          </c:spPr>
          <c:invertIfNegative val="0"/>
          <c:dLbls>
            <c:delete val="1"/>
          </c:dLbls>
          <c:cat>
            <c:strRef>
              <c:f>Analysis01!$BD$12:$BD$17</c:f>
              <c:strCache>
                <c:ptCount val="6"/>
                <c:pt idx="0">
                  <c:v>0-19</c:v>
                </c:pt>
                <c:pt idx="1">
                  <c:v>20-29</c:v>
                </c:pt>
                <c:pt idx="2">
                  <c:v>30-39</c:v>
                </c:pt>
                <c:pt idx="3">
                  <c:v>40-49</c:v>
                </c:pt>
                <c:pt idx="4">
                  <c:v>50-59</c:v>
                </c:pt>
                <c:pt idx="5">
                  <c:v>60+</c:v>
                </c:pt>
              </c:strCache>
            </c:strRef>
          </c:cat>
          <c:val>
            <c:numRef>
              <c:f>Analysis01!$BF$12:$BF$17</c:f>
              <c:numCache>
                <c:formatCode>General</c:formatCode>
                <c:ptCount val="6"/>
                <c:pt idx="0">
                  <c:v>0</c:v>
                </c:pt>
                <c:pt idx="1">
                  <c:v>0</c:v>
                </c:pt>
                <c:pt idx="2">
                  <c:v>1474</c:v>
                </c:pt>
                <c:pt idx="3">
                  <c:v>0</c:v>
                </c:pt>
                <c:pt idx="4">
                  <c:v>0</c:v>
                </c:pt>
                <c:pt idx="5">
                  <c:v>0</c:v>
                </c:pt>
              </c:numCache>
            </c:numRef>
          </c:val>
        </c:ser>
        <c:dLbls>
          <c:dLblPos val="outEnd"/>
          <c:showLegendKey val="0"/>
          <c:showVal val="1"/>
          <c:showCatName val="0"/>
          <c:showSerName val="0"/>
          <c:showPercent val="0"/>
          <c:showBubbleSize val="0"/>
        </c:dLbls>
        <c:gapWidth val="72"/>
        <c:overlap val="100"/>
        <c:axId val="500120768"/>
        <c:axId val="500121312"/>
      </c:barChart>
      <c:catAx>
        <c:axId val="50012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500121312"/>
        <c:crosses val="autoZero"/>
        <c:auto val="1"/>
        <c:lblAlgn val="ctr"/>
        <c:lblOffset val="100"/>
        <c:noMultiLvlLbl val="0"/>
      </c:catAx>
      <c:valAx>
        <c:axId val="500121312"/>
        <c:scaling>
          <c:orientation val="minMax"/>
        </c:scaling>
        <c:delete val="1"/>
        <c:axPos val="l"/>
        <c:numFmt formatCode="General" sourceLinked="1"/>
        <c:majorTickMark val="out"/>
        <c:minorTickMark val="none"/>
        <c:tickLblPos val="nextTo"/>
        <c:crossAx val="500120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 Analysis.xlsx]Analysis01!PivotTable7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D7C4F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014869084709475E-2"/>
          <c:y val="0.20238095238095238"/>
          <c:w val="0.90997026183058105"/>
          <c:h val="0.58097300337457813"/>
        </c:manualLayout>
      </c:layout>
      <c:lineChart>
        <c:grouping val="standard"/>
        <c:varyColors val="0"/>
        <c:ser>
          <c:idx val="0"/>
          <c:order val="0"/>
          <c:tx>
            <c:strRef>
              <c:f>Analysis01!$Q$8</c:f>
              <c:strCache>
                <c:ptCount val="1"/>
                <c:pt idx="0">
                  <c:v>Total</c:v>
                </c:pt>
              </c:strCache>
            </c:strRef>
          </c:tx>
          <c:spPr>
            <a:ln w="34925" cap="rnd">
              <a:solidFill>
                <a:srgbClr val="D7C4F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Analysis01!$P$9:$P$10</c:f>
              <c:strCache>
                <c:ptCount val="2"/>
                <c:pt idx="0">
                  <c:v>2023</c:v>
                </c:pt>
                <c:pt idx="1">
                  <c:v>2024</c:v>
                </c:pt>
              </c:strCache>
            </c:strRef>
          </c:cat>
          <c:val>
            <c:numRef>
              <c:f>Analysis01!$Q$9:$Q$10</c:f>
              <c:numCache>
                <c:formatCode>0</c:formatCode>
                <c:ptCount val="2"/>
                <c:pt idx="0">
                  <c:v>5654</c:v>
                </c:pt>
                <c:pt idx="1">
                  <c:v>933</c:v>
                </c:pt>
              </c:numCache>
            </c:numRef>
          </c:val>
          <c:smooth val="0"/>
        </c:ser>
        <c:dLbls>
          <c:dLblPos val="t"/>
          <c:showLegendKey val="0"/>
          <c:showVal val="1"/>
          <c:showCatName val="0"/>
          <c:showSerName val="0"/>
          <c:showPercent val="0"/>
          <c:showBubbleSize val="0"/>
        </c:dLbls>
        <c:smooth val="0"/>
        <c:axId val="309858352"/>
        <c:axId val="309843120"/>
      </c:lineChart>
      <c:catAx>
        <c:axId val="30985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09843120"/>
        <c:crosses val="autoZero"/>
        <c:auto val="1"/>
        <c:lblAlgn val="ctr"/>
        <c:lblOffset val="100"/>
        <c:noMultiLvlLbl val="0"/>
      </c:catAx>
      <c:valAx>
        <c:axId val="309843120"/>
        <c:scaling>
          <c:orientation val="minMax"/>
        </c:scaling>
        <c:delete val="1"/>
        <c:axPos val="l"/>
        <c:majorGridlines>
          <c:spPr>
            <a:ln w="0" cap="flat" cmpd="sng" algn="ctr">
              <a:solidFill>
                <a:schemeClr val="bg1">
                  <a:lumMod val="75000"/>
                </a:schemeClr>
              </a:solidFill>
              <a:round/>
            </a:ln>
            <a:effectLst/>
          </c:spPr>
        </c:majorGridlines>
        <c:numFmt formatCode="0" sourceLinked="1"/>
        <c:majorTickMark val="none"/>
        <c:minorTickMark val="none"/>
        <c:tickLblPos val="nextTo"/>
        <c:crossAx val="3098583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788936405903363E-2"/>
          <c:y val="4.9648950131233598E-2"/>
          <c:w val="0.93888888888888888"/>
          <c:h val="0.79167454068241472"/>
        </c:manualLayout>
      </c:layout>
      <c:barChart>
        <c:barDir val="col"/>
        <c:grouping val="clustered"/>
        <c:varyColors val="0"/>
        <c:ser>
          <c:idx val="0"/>
          <c:order val="0"/>
          <c:tx>
            <c:strRef>
              <c:f>Analysis01!$Z$6</c:f>
              <c:strCache>
                <c:ptCount val="1"/>
                <c:pt idx="0">
                  <c:v>Total riders</c:v>
                </c:pt>
              </c:strCache>
            </c:strRef>
          </c:tx>
          <c:spPr>
            <a:solidFill>
              <a:srgbClr val="665D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Analysis01!$Y$7:$Y$13</c:f>
              <c:strCache>
                <c:ptCount val="7"/>
                <c:pt idx="0">
                  <c:v>Sun</c:v>
                </c:pt>
                <c:pt idx="1">
                  <c:v>Mon</c:v>
                </c:pt>
                <c:pt idx="2">
                  <c:v>Tue</c:v>
                </c:pt>
                <c:pt idx="3">
                  <c:v>Wed</c:v>
                </c:pt>
                <c:pt idx="4">
                  <c:v>Thu</c:v>
                </c:pt>
                <c:pt idx="5">
                  <c:v>Fri</c:v>
                </c:pt>
                <c:pt idx="6">
                  <c:v>Sat</c:v>
                </c:pt>
              </c:strCache>
            </c:strRef>
          </c:cat>
          <c:val>
            <c:numRef>
              <c:f>Analysis01!$Z$7:$Z$13</c:f>
              <c:numCache>
                <c:formatCode>General</c:formatCode>
                <c:ptCount val="7"/>
                <c:pt idx="0">
                  <c:v>1185</c:v>
                </c:pt>
                <c:pt idx="1">
                  <c:v>1085</c:v>
                </c:pt>
                <c:pt idx="2">
                  <c:v>983</c:v>
                </c:pt>
                <c:pt idx="3">
                  <c:v>887</c:v>
                </c:pt>
                <c:pt idx="4">
                  <c:v>889</c:v>
                </c:pt>
                <c:pt idx="5">
                  <c:v>762</c:v>
                </c:pt>
                <c:pt idx="6">
                  <c:v>796</c:v>
                </c:pt>
              </c:numCache>
            </c:numRef>
          </c:val>
        </c:ser>
        <c:ser>
          <c:idx val="2"/>
          <c:order val="2"/>
          <c:tx>
            <c:strRef>
              <c:f>Analysis01!$AB$6</c:f>
              <c:strCache>
                <c:ptCount val="1"/>
                <c:pt idx="0">
                  <c:v>Above Avg</c:v>
                </c:pt>
              </c:strCache>
            </c:strRef>
          </c:tx>
          <c:spPr>
            <a:solidFill>
              <a:srgbClr val="C1B3F3"/>
            </a:solidFill>
            <a:ln>
              <a:noFill/>
            </a:ln>
            <a:effectLst/>
          </c:spPr>
          <c:invertIfNegative val="0"/>
          <c:val>
            <c:numRef>
              <c:f>Analysis01!$AB$7:$AB$13</c:f>
              <c:numCache>
                <c:formatCode>General</c:formatCode>
                <c:ptCount val="7"/>
                <c:pt idx="0">
                  <c:v>1185</c:v>
                </c:pt>
                <c:pt idx="1">
                  <c:v>1085</c:v>
                </c:pt>
                <c:pt idx="2">
                  <c:v>983</c:v>
                </c:pt>
                <c:pt idx="3">
                  <c:v>0</c:v>
                </c:pt>
                <c:pt idx="4">
                  <c:v>0</c:v>
                </c:pt>
                <c:pt idx="5">
                  <c:v>0</c:v>
                </c:pt>
                <c:pt idx="6">
                  <c:v>0</c:v>
                </c:pt>
              </c:numCache>
            </c:numRef>
          </c:val>
        </c:ser>
        <c:dLbls>
          <c:showLegendKey val="0"/>
          <c:showVal val="0"/>
          <c:showCatName val="0"/>
          <c:showSerName val="0"/>
          <c:showPercent val="0"/>
          <c:showBubbleSize val="0"/>
        </c:dLbls>
        <c:gapWidth val="49"/>
        <c:overlap val="100"/>
        <c:axId val="309852912"/>
        <c:axId val="309850192"/>
      </c:barChart>
      <c:lineChart>
        <c:grouping val="standard"/>
        <c:varyColors val="0"/>
        <c:ser>
          <c:idx val="1"/>
          <c:order val="1"/>
          <c:tx>
            <c:strRef>
              <c:f>Analysis01!$AA$6</c:f>
              <c:strCache>
                <c:ptCount val="1"/>
                <c:pt idx="0">
                  <c:v>Average</c:v>
                </c:pt>
              </c:strCache>
            </c:strRef>
          </c:tx>
          <c:spPr>
            <a:ln w="19050" cap="rnd">
              <a:solidFill>
                <a:srgbClr val="665D9B"/>
              </a:solidFill>
              <a:prstDash val="solid"/>
              <a:round/>
            </a:ln>
            <a:effectLst/>
          </c:spPr>
          <c:marker>
            <c:symbol val="none"/>
          </c:marker>
          <c:val>
            <c:numRef>
              <c:f>Analysis01!$AA$7:$AA$13</c:f>
              <c:numCache>
                <c:formatCode>#,##0</c:formatCode>
                <c:ptCount val="7"/>
                <c:pt idx="0">
                  <c:v>941</c:v>
                </c:pt>
                <c:pt idx="1">
                  <c:v>941</c:v>
                </c:pt>
                <c:pt idx="2">
                  <c:v>941</c:v>
                </c:pt>
                <c:pt idx="3">
                  <c:v>941</c:v>
                </c:pt>
                <c:pt idx="4">
                  <c:v>941</c:v>
                </c:pt>
                <c:pt idx="5">
                  <c:v>941</c:v>
                </c:pt>
                <c:pt idx="6">
                  <c:v>941</c:v>
                </c:pt>
              </c:numCache>
            </c:numRef>
          </c:val>
          <c:smooth val="0"/>
        </c:ser>
        <c:dLbls>
          <c:showLegendKey val="0"/>
          <c:showVal val="0"/>
          <c:showCatName val="0"/>
          <c:showSerName val="0"/>
          <c:showPercent val="0"/>
          <c:showBubbleSize val="0"/>
        </c:dLbls>
        <c:marker val="1"/>
        <c:smooth val="0"/>
        <c:axId val="309852912"/>
        <c:axId val="309850192"/>
      </c:lineChart>
      <c:catAx>
        <c:axId val="3098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9850192"/>
        <c:crosses val="autoZero"/>
        <c:auto val="1"/>
        <c:lblAlgn val="ctr"/>
        <c:lblOffset val="100"/>
        <c:noMultiLvlLbl val="0"/>
      </c:catAx>
      <c:valAx>
        <c:axId val="309850192"/>
        <c:scaling>
          <c:orientation val="minMax"/>
        </c:scaling>
        <c:delete val="1"/>
        <c:axPos val="l"/>
        <c:numFmt formatCode="General" sourceLinked="1"/>
        <c:majorTickMark val="none"/>
        <c:minorTickMark val="none"/>
        <c:tickLblPos val="nextTo"/>
        <c:crossAx val="3098529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 Analysis.xlsx]Analysis01!Monthly Anal</c:name>
    <c:fmtId val="2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31750" cap="rnd">
            <a:solidFill>
              <a:srgbClr val="D7C4F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193434552738323"/>
          <c:y val="9.2827004219409287E-2"/>
          <c:w val="0.86407841364327065"/>
          <c:h val="0.71140702348915241"/>
        </c:manualLayout>
      </c:layout>
      <c:lineChart>
        <c:grouping val="standard"/>
        <c:varyColors val="0"/>
        <c:ser>
          <c:idx val="0"/>
          <c:order val="0"/>
          <c:tx>
            <c:strRef>
              <c:f>Analysis01!$AK$5</c:f>
              <c:strCache>
                <c:ptCount val="1"/>
                <c:pt idx="0">
                  <c:v>Total</c:v>
                </c:pt>
              </c:strCache>
            </c:strRef>
          </c:tx>
          <c:spPr>
            <a:ln w="31750" cap="rnd">
              <a:solidFill>
                <a:srgbClr val="D7C4F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Analysis01!$AJ$6:$AJ$7</c:f>
              <c:strCache>
                <c:ptCount val="2"/>
                <c:pt idx="0">
                  <c:v>Jan</c:v>
                </c:pt>
                <c:pt idx="1">
                  <c:v>Dec</c:v>
                </c:pt>
              </c:strCache>
            </c:strRef>
          </c:cat>
          <c:val>
            <c:numRef>
              <c:f>Analysis01!$AK$6:$AK$7</c:f>
              <c:numCache>
                <c:formatCode>0</c:formatCode>
                <c:ptCount val="2"/>
                <c:pt idx="0">
                  <c:v>933</c:v>
                </c:pt>
                <c:pt idx="1">
                  <c:v>5654</c:v>
                </c:pt>
              </c:numCache>
            </c:numRef>
          </c:val>
          <c:smooth val="0"/>
        </c:ser>
        <c:dLbls>
          <c:dLblPos val="t"/>
          <c:showLegendKey val="0"/>
          <c:showVal val="1"/>
          <c:showCatName val="0"/>
          <c:showSerName val="0"/>
          <c:showPercent val="0"/>
          <c:showBubbleSize val="0"/>
        </c:dLbls>
        <c:smooth val="0"/>
        <c:axId val="309648368"/>
        <c:axId val="309650544"/>
      </c:lineChart>
      <c:catAx>
        <c:axId val="3096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9650544"/>
        <c:crosses val="autoZero"/>
        <c:auto val="1"/>
        <c:lblAlgn val="ctr"/>
        <c:lblOffset val="100"/>
        <c:noMultiLvlLbl val="0"/>
      </c:catAx>
      <c:valAx>
        <c:axId val="3096505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9648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Analysis01!$AO$13</c:f>
              <c:strCache>
                <c:ptCount val="1"/>
                <c:pt idx="0">
                  <c:v>Over-Utilized</c:v>
                </c:pt>
              </c:strCache>
            </c:strRef>
          </c:tx>
          <c:spPr>
            <a:ln w="9525">
              <a:solidFill>
                <a:schemeClr val="bg2"/>
              </a:solidFill>
            </a:ln>
          </c:spPr>
          <c:dPt>
            <c:idx val="0"/>
            <c:bubble3D val="0"/>
            <c:spPr>
              <a:solidFill>
                <a:srgbClr val="D7C4F2"/>
              </a:solidFill>
              <a:ln w="3175">
                <a:solidFill>
                  <a:schemeClr val="bg2"/>
                </a:solidFill>
              </a:ln>
              <a:effectLst/>
            </c:spPr>
          </c:dPt>
          <c:dPt>
            <c:idx val="1"/>
            <c:bubble3D val="0"/>
            <c:spPr>
              <a:solidFill>
                <a:srgbClr val="665D73"/>
              </a:solidFill>
              <a:ln w="6350">
                <a:solidFill>
                  <a:schemeClr val="bg2"/>
                </a:solidFill>
              </a:ln>
              <a:effectLst/>
            </c:spPr>
          </c:dPt>
          <c:val>
            <c:numRef>
              <c:f>Analysis01!$AP$13:$AQ$13</c:f>
              <c:numCache>
                <c:formatCode>0%</c:formatCode>
                <c:ptCount val="2"/>
                <c:pt idx="0">
                  <c:v>0.24390243902439024</c:v>
                </c:pt>
                <c:pt idx="1">
                  <c:v>0.75609756097560976</c:v>
                </c:pt>
              </c:numCache>
            </c:numRef>
          </c:val>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Analysis01!$AO$14</c:f>
              <c:strCache>
                <c:ptCount val="1"/>
                <c:pt idx="0">
                  <c:v>Well-Utilized</c:v>
                </c:pt>
              </c:strCache>
            </c:strRef>
          </c:tx>
          <c:spPr>
            <a:solidFill>
              <a:srgbClr val="665D73"/>
            </a:solidFill>
            <a:ln w="6350">
              <a:solidFill>
                <a:schemeClr val="bg2"/>
              </a:solidFill>
            </a:ln>
          </c:spPr>
          <c:dPt>
            <c:idx val="0"/>
            <c:bubble3D val="0"/>
            <c:spPr>
              <a:solidFill>
                <a:srgbClr val="C1B3F3"/>
              </a:solidFill>
              <a:ln w="6350">
                <a:solidFill>
                  <a:schemeClr val="bg2"/>
                </a:solidFill>
              </a:ln>
              <a:effectLst/>
            </c:spPr>
          </c:dPt>
          <c:dPt>
            <c:idx val="1"/>
            <c:bubble3D val="0"/>
            <c:spPr>
              <a:solidFill>
                <a:srgbClr val="665D73"/>
              </a:solidFill>
              <a:ln w="6350">
                <a:solidFill>
                  <a:schemeClr val="bg2"/>
                </a:solidFill>
              </a:ln>
              <a:effectLst/>
            </c:spPr>
          </c:dPt>
          <c:val>
            <c:numRef>
              <c:f>Analysis01!$AP$14:$AQ$14</c:f>
              <c:numCache>
                <c:formatCode>0%</c:formatCode>
                <c:ptCount val="2"/>
                <c:pt idx="0">
                  <c:v>0.34146341463414637</c:v>
                </c:pt>
                <c:pt idx="1">
                  <c:v>0.65853658536585358</c:v>
                </c:pt>
              </c:numCache>
            </c:numRef>
          </c:val>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14696542338112"/>
          <c:y val="0.10364600401024029"/>
          <c:w val="0.63518116728140595"/>
          <c:h val="0.80865353105801796"/>
        </c:manualLayout>
      </c:layout>
      <c:doughnutChart>
        <c:varyColors val="1"/>
        <c:ser>
          <c:idx val="0"/>
          <c:order val="0"/>
          <c:tx>
            <c:strRef>
              <c:f>Analysis01!$AO$15</c:f>
              <c:strCache>
                <c:ptCount val="1"/>
                <c:pt idx="0">
                  <c:v>Under-Utilized</c:v>
                </c:pt>
              </c:strCache>
            </c:strRef>
          </c:tx>
          <c:spPr>
            <a:ln w="6350">
              <a:solidFill>
                <a:schemeClr val="bg2"/>
              </a:solidFill>
            </a:ln>
          </c:spPr>
          <c:dPt>
            <c:idx val="0"/>
            <c:bubble3D val="0"/>
            <c:spPr>
              <a:solidFill>
                <a:srgbClr val="D0B0D9"/>
              </a:solidFill>
              <a:ln w="6350">
                <a:solidFill>
                  <a:schemeClr val="bg2"/>
                </a:solidFill>
              </a:ln>
              <a:effectLst/>
            </c:spPr>
          </c:dPt>
          <c:dPt>
            <c:idx val="1"/>
            <c:bubble3D val="0"/>
            <c:spPr>
              <a:solidFill>
                <a:srgbClr val="665D73"/>
              </a:solidFill>
              <a:ln w="6350">
                <a:solidFill>
                  <a:schemeClr val="bg2"/>
                </a:solidFill>
              </a:ln>
              <a:effectLst/>
            </c:spPr>
          </c:dPt>
          <c:val>
            <c:numRef>
              <c:f>Analysis01!$AP$15:$AQ$15</c:f>
              <c:numCache>
                <c:formatCode>0%</c:formatCode>
                <c:ptCount val="2"/>
                <c:pt idx="0">
                  <c:v>0.41463414634146339</c:v>
                </c:pt>
                <c:pt idx="1">
                  <c:v>0.58536585365853666</c:v>
                </c:pt>
              </c:numCache>
            </c:numRef>
          </c:val>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790788248243161E-2"/>
          <c:y val="8.2644628099173556E-2"/>
          <c:w val="0.9859583069357708"/>
          <c:h val="0.91735593861578113"/>
        </c:manualLayout>
      </c:layout>
      <c:barChart>
        <c:barDir val="bar"/>
        <c:grouping val="clustered"/>
        <c:varyColors val="0"/>
        <c:ser>
          <c:idx val="2"/>
          <c:order val="0"/>
          <c:spPr>
            <a:solidFill>
              <a:schemeClr val="accent2">
                <a:lumMod val="40000"/>
                <a:lumOff val="60000"/>
                <a:alpha val="0"/>
              </a:schemeClr>
            </a:solidFill>
            <a:ln>
              <a:noFill/>
            </a:ln>
            <a:effectLst/>
          </c:spPr>
          <c:invertIfNegative val="0"/>
          <c:cat>
            <c:strRef>
              <c:f>Analysis01!$BF$6</c:f>
              <c:strCache>
                <c:ptCount val="1"/>
                <c:pt idx="0">
                  <c:v>Other</c:v>
                </c:pt>
              </c:strCache>
            </c:strRef>
          </c:cat>
          <c:val>
            <c:numRef>
              <c:f>Analysis01!$BG$6</c:f>
              <c:numCache>
                <c:formatCode>0%</c:formatCode>
                <c:ptCount val="1"/>
                <c:pt idx="0">
                  <c:v>0.10672536814938516</c:v>
                </c:pt>
              </c:numCache>
            </c:numRef>
          </c:val>
        </c:ser>
        <c:ser>
          <c:idx val="0"/>
          <c:order val="1"/>
          <c:spPr>
            <a:solidFill>
              <a:srgbClr val="D7C4F2"/>
            </a:solidFill>
            <a:ln>
              <a:noFill/>
            </a:ln>
            <a:effectLst/>
          </c:spPr>
          <c:invertIfNegative val="0"/>
          <c:cat>
            <c:strRef>
              <c:f>Analysis01!$BF$6</c:f>
              <c:strCache>
                <c:ptCount val="1"/>
                <c:pt idx="0">
                  <c:v>Other</c:v>
                </c:pt>
              </c:strCache>
            </c:strRef>
          </c:cat>
          <c:val>
            <c:numRef>
              <c:f>Analysis01!$BG$6</c:f>
              <c:numCache>
                <c:formatCode>0%</c:formatCode>
                <c:ptCount val="1"/>
                <c:pt idx="0">
                  <c:v>0.10672536814938516</c:v>
                </c:pt>
              </c:numCache>
            </c:numRef>
          </c:val>
        </c:ser>
        <c:ser>
          <c:idx val="1"/>
          <c:order val="2"/>
          <c:spPr>
            <a:solidFill>
              <a:srgbClr val="827791">
                <a:alpha val="48000"/>
              </a:srgbClr>
            </a:solidFill>
            <a:ln>
              <a:noFill/>
            </a:ln>
            <a:effectLst/>
          </c:spPr>
          <c:invertIfNegative val="0"/>
          <c:cat>
            <c:strRef>
              <c:f>Analysis01!$BF$6</c:f>
              <c:strCache>
                <c:ptCount val="1"/>
                <c:pt idx="0">
                  <c:v>Other</c:v>
                </c:pt>
              </c:strCache>
            </c:strRef>
          </c:cat>
          <c:val>
            <c:numRef>
              <c:f>Analysis01!$BH$6</c:f>
              <c:numCache>
                <c:formatCode>0%</c:formatCode>
                <c:ptCount val="1"/>
                <c:pt idx="0">
                  <c:v>1</c:v>
                </c:pt>
              </c:numCache>
            </c:numRef>
          </c:val>
        </c:ser>
        <c:dLbls>
          <c:showLegendKey val="0"/>
          <c:showVal val="0"/>
          <c:showCatName val="0"/>
          <c:showSerName val="0"/>
          <c:showPercent val="0"/>
          <c:showBubbleSize val="0"/>
        </c:dLbls>
        <c:gapWidth val="184"/>
        <c:overlap val="100"/>
        <c:axId val="500116960"/>
        <c:axId val="500120224"/>
      </c:barChart>
      <c:catAx>
        <c:axId val="500116960"/>
        <c:scaling>
          <c:orientation val="minMax"/>
        </c:scaling>
        <c:delete val="1"/>
        <c:axPos val="l"/>
        <c:numFmt formatCode="General" sourceLinked="1"/>
        <c:majorTickMark val="none"/>
        <c:minorTickMark val="none"/>
        <c:tickLblPos val="nextTo"/>
        <c:crossAx val="500120224"/>
        <c:crosses val="autoZero"/>
        <c:auto val="1"/>
        <c:lblAlgn val="ctr"/>
        <c:lblOffset val="100"/>
        <c:noMultiLvlLbl val="0"/>
      </c:catAx>
      <c:valAx>
        <c:axId val="500120224"/>
        <c:scaling>
          <c:orientation val="minMax"/>
        </c:scaling>
        <c:delete val="1"/>
        <c:axPos val="b"/>
        <c:numFmt formatCode="0%" sourceLinked="1"/>
        <c:majorTickMark val="none"/>
        <c:minorTickMark val="none"/>
        <c:tickLblPos val="nextTo"/>
        <c:crossAx val="500116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268155858200129E-3"/>
          <c:y val="0"/>
          <c:w val="0.99847319887153141"/>
          <c:h val="1"/>
        </c:manualLayout>
      </c:layout>
      <c:barChart>
        <c:barDir val="bar"/>
        <c:grouping val="clustered"/>
        <c:varyColors val="0"/>
        <c:ser>
          <c:idx val="0"/>
          <c:order val="0"/>
          <c:spPr>
            <a:solidFill>
              <a:srgbClr val="D7C4F2"/>
            </a:solidFill>
            <a:ln>
              <a:noFill/>
            </a:ln>
            <a:effectLst/>
          </c:spPr>
          <c:invertIfNegative val="0"/>
          <c:cat>
            <c:strRef>
              <c:f>Analysis01!$BF$5</c:f>
              <c:strCache>
                <c:ptCount val="1"/>
                <c:pt idx="0">
                  <c:v>Male</c:v>
                </c:pt>
              </c:strCache>
            </c:strRef>
          </c:cat>
          <c:val>
            <c:numRef>
              <c:f>Analysis01!$BG$5</c:f>
              <c:numCache>
                <c:formatCode>0%</c:formatCode>
                <c:ptCount val="1"/>
                <c:pt idx="0">
                  <c:v>0.74039775315014422</c:v>
                </c:pt>
              </c:numCache>
            </c:numRef>
          </c:val>
        </c:ser>
        <c:ser>
          <c:idx val="1"/>
          <c:order val="1"/>
          <c:spPr>
            <a:solidFill>
              <a:srgbClr val="665D73">
                <a:alpha val="48000"/>
              </a:srgbClr>
            </a:solidFill>
            <a:ln>
              <a:noFill/>
            </a:ln>
            <a:effectLst/>
          </c:spPr>
          <c:invertIfNegative val="0"/>
          <c:dPt>
            <c:idx val="0"/>
            <c:invertIfNegative val="0"/>
            <c:bubble3D val="0"/>
            <c:spPr>
              <a:solidFill>
                <a:srgbClr val="827791">
                  <a:alpha val="48000"/>
                </a:srgbClr>
              </a:solidFill>
              <a:ln>
                <a:noFill/>
              </a:ln>
              <a:effectLst/>
            </c:spPr>
          </c:dPt>
          <c:cat>
            <c:strRef>
              <c:f>Analysis01!$BF$5</c:f>
              <c:strCache>
                <c:ptCount val="1"/>
                <c:pt idx="0">
                  <c:v>Male</c:v>
                </c:pt>
              </c:strCache>
            </c:strRef>
          </c:cat>
          <c:val>
            <c:numRef>
              <c:f>Analysis01!$BH$5</c:f>
              <c:numCache>
                <c:formatCode>0%</c:formatCode>
                <c:ptCount val="1"/>
                <c:pt idx="0">
                  <c:v>1</c:v>
                </c:pt>
              </c:numCache>
            </c:numRef>
          </c:val>
        </c:ser>
        <c:dLbls>
          <c:showLegendKey val="0"/>
          <c:showVal val="0"/>
          <c:showCatName val="0"/>
          <c:showSerName val="0"/>
          <c:showPercent val="0"/>
          <c:showBubbleSize val="0"/>
        </c:dLbls>
        <c:gapWidth val="182"/>
        <c:overlap val="100"/>
        <c:axId val="500118048"/>
        <c:axId val="500115328"/>
      </c:barChart>
      <c:catAx>
        <c:axId val="500118048"/>
        <c:scaling>
          <c:orientation val="minMax"/>
        </c:scaling>
        <c:delete val="1"/>
        <c:axPos val="l"/>
        <c:numFmt formatCode="General" sourceLinked="1"/>
        <c:majorTickMark val="none"/>
        <c:minorTickMark val="none"/>
        <c:tickLblPos val="nextTo"/>
        <c:crossAx val="500115328"/>
        <c:crosses val="autoZero"/>
        <c:auto val="1"/>
        <c:lblAlgn val="ctr"/>
        <c:lblOffset val="100"/>
        <c:noMultiLvlLbl val="0"/>
      </c:catAx>
      <c:valAx>
        <c:axId val="500115328"/>
        <c:scaling>
          <c:orientation val="minMax"/>
        </c:scaling>
        <c:delete val="1"/>
        <c:axPos val="b"/>
        <c:numFmt formatCode="0%" sourceLinked="1"/>
        <c:majorTickMark val="none"/>
        <c:minorTickMark val="none"/>
        <c:tickLblPos val="nextTo"/>
        <c:crossAx val="5001180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image" Target="../media/image2.png"/><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image" Target="../media/image3.png"/><Relationship Id="rId15" Type="http://schemas.openxmlformats.org/officeDocument/2006/relationships/image" Target="../media/image4.png"/><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47</xdr:col>
      <xdr:colOff>83820</xdr:colOff>
      <xdr:row>10</xdr:row>
      <xdr:rowOff>114301</xdr:rowOff>
    </xdr:from>
    <xdr:to>
      <xdr:col>49</xdr:col>
      <xdr:colOff>110490</xdr:colOff>
      <xdr:row>21</xdr:row>
      <xdr:rowOff>45721</xdr:rowOff>
    </xdr:to>
    <mc:AlternateContent xmlns:mc="http://schemas.openxmlformats.org/markup-compatibility/2006" xmlns:a14="http://schemas.microsoft.com/office/drawing/2010/main">
      <mc:Choice Requires="a14">
        <xdr:graphicFrame macro="">
          <xdr:nvGraphicFramePr>
            <xdr:cNvPr id="3"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1455360" y="1943101"/>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0</xdr:row>
      <xdr:rowOff>68580</xdr:rowOff>
    </xdr:from>
    <xdr:to>
      <xdr:col>17</xdr:col>
      <xdr:colOff>464820</xdr:colOff>
      <xdr:row>35</xdr:row>
      <xdr:rowOff>68580</xdr:rowOff>
    </xdr:to>
    <xdr:sp macro="" textlink="">
      <xdr:nvSpPr>
        <xdr:cNvPr id="6" name="Pentagon 5"/>
        <xdr:cNvSpPr/>
      </xdr:nvSpPr>
      <xdr:spPr>
        <a:xfrm flipH="1">
          <a:off x="2659380" y="68580"/>
          <a:ext cx="8168640" cy="6400800"/>
        </a:xfrm>
        <a:prstGeom prst="homePlate">
          <a:avLst>
            <a:gd name="adj" fmla="val 26424"/>
          </a:avLst>
        </a:prstGeom>
        <a:gradFill flip="none" rotWithShape="1">
          <a:gsLst>
            <a:gs pos="0">
              <a:schemeClr val="tx1">
                <a:lumMod val="95000"/>
                <a:lumOff val="5000"/>
              </a:schemeClr>
            </a:gs>
            <a:gs pos="38000">
              <a:srgbClr val="2A2A2A"/>
            </a:gs>
            <a:gs pos="74000">
              <a:srgbClr val="595959"/>
            </a:gs>
            <a:gs pos="87000">
              <a:srgbClr val="0D0D0D"/>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434340</xdr:colOff>
      <xdr:row>0</xdr:row>
      <xdr:rowOff>76200</xdr:rowOff>
    </xdr:from>
    <xdr:to>
      <xdr:col>19</xdr:col>
      <xdr:colOff>137160</xdr:colOff>
      <xdr:row>35</xdr:row>
      <xdr:rowOff>76200</xdr:rowOff>
    </xdr:to>
    <xdr:sp macro="" textlink="">
      <xdr:nvSpPr>
        <xdr:cNvPr id="5" name="Pentagon 4"/>
        <xdr:cNvSpPr/>
      </xdr:nvSpPr>
      <xdr:spPr>
        <a:xfrm flipH="1">
          <a:off x="3482340" y="76200"/>
          <a:ext cx="8237220" cy="6400800"/>
        </a:xfrm>
        <a:prstGeom prst="homePlate">
          <a:avLst>
            <a:gd name="adj" fmla="val 26424"/>
          </a:avLst>
        </a:prstGeom>
        <a:gradFill flip="none" rotWithShape="1">
          <a:gsLst>
            <a:gs pos="0">
              <a:schemeClr val="tx1">
                <a:lumMod val="95000"/>
                <a:lumOff val="5000"/>
              </a:schemeClr>
            </a:gs>
            <a:gs pos="38000">
              <a:srgbClr val="2A2A2A"/>
            </a:gs>
            <a:gs pos="74000">
              <a:srgbClr val="595959"/>
            </a:gs>
            <a:gs pos="91000">
              <a:srgbClr val="0D0D0D"/>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476250</xdr:colOff>
      <xdr:row>0</xdr:row>
      <xdr:rowOff>12700</xdr:rowOff>
    </xdr:from>
    <xdr:to>
      <xdr:col>20</xdr:col>
      <xdr:colOff>453390</xdr:colOff>
      <xdr:row>35</xdr:row>
      <xdr:rowOff>12700</xdr:rowOff>
    </xdr:to>
    <xdr:sp macro="" textlink="">
      <xdr:nvSpPr>
        <xdr:cNvPr id="4" name="Pentagon 3"/>
        <xdr:cNvSpPr/>
      </xdr:nvSpPr>
      <xdr:spPr>
        <a:xfrm flipH="1">
          <a:off x="4133850" y="12700"/>
          <a:ext cx="8511540" cy="6445250"/>
        </a:xfrm>
        <a:prstGeom prst="homePlate">
          <a:avLst>
            <a:gd name="adj" fmla="val 26424"/>
          </a:avLst>
        </a:prstGeom>
        <a:gradFill flip="none" rotWithShape="1">
          <a:gsLst>
            <a:gs pos="0">
              <a:schemeClr val="tx1">
                <a:lumMod val="95000"/>
                <a:lumOff val="5000"/>
              </a:schemeClr>
            </a:gs>
            <a:gs pos="38000">
              <a:srgbClr val="2A2A2A"/>
            </a:gs>
            <a:gs pos="74000">
              <a:srgbClr val="595959"/>
            </a:gs>
            <a:gs pos="91000">
              <a:srgbClr val="0D0D0D"/>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1</xdr:row>
      <xdr:rowOff>38100</xdr:rowOff>
    </xdr:from>
    <xdr:to>
      <xdr:col>22</xdr:col>
      <xdr:colOff>129540</xdr:colOff>
      <xdr:row>36</xdr:row>
      <xdr:rowOff>38100</xdr:rowOff>
    </xdr:to>
    <xdr:sp macro="" textlink="">
      <xdr:nvSpPr>
        <xdr:cNvPr id="3" name="Pentagon 2"/>
        <xdr:cNvSpPr/>
      </xdr:nvSpPr>
      <xdr:spPr>
        <a:xfrm flipH="1">
          <a:off x="5029200" y="220980"/>
          <a:ext cx="8511540" cy="6400800"/>
        </a:xfrm>
        <a:prstGeom prst="homePlate">
          <a:avLst>
            <a:gd name="adj" fmla="val 26424"/>
          </a:avLst>
        </a:prstGeom>
        <a:gradFill flip="none" rotWithShape="1">
          <a:gsLst>
            <a:gs pos="0">
              <a:schemeClr val="tx1">
                <a:lumMod val="95000"/>
                <a:lumOff val="5000"/>
              </a:schemeClr>
            </a:gs>
            <a:gs pos="38000">
              <a:srgbClr val="2A2A2A"/>
            </a:gs>
            <a:gs pos="53000">
              <a:srgbClr val="595959"/>
            </a:gs>
            <a:gs pos="91000">
              <a:srgbClr val="0D0D0D"/>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385272</xdr:colOff>
      <xdr:row>0</xdr:row>
      <xdr:rowOff>80010</xdr:rowOff>
    </xdr:from>
    <xdr:to>
      <xdr:col>23</xdr:col>
      <xdr:colOff>575772</xdr:colOff>
      <xdr:row>35</xdr:row>
      <xdr:rowOff>80010</xdr:rowOff>
    </xdr:to>
    <xdr:sp macro="" textlink="">
      <xdr:nvSpPr>
        <xdr:cNvPr id="2" name="Pentagon 1"/>
        <xdr:cNvSpPr/>
      </xdr:nvSpPr>
      <xdr:spPr>
        <a:xfrm flipH="1">
          <a:off x="5871672" y="80010"/>
          <a:ext cx="8724900" cy="6445250"/>
        </a:xfrm>
        <a:prstGeom prst="homePlate">
          <a:avLst>
            <a:gd name="adj" fmla="val 26424"/>
          </a:avLst>
        </a:prstGeom>
        <a:gradFill flip="none" rotWithShape="1">
          <a:gsLst>
            <a:gs pos="0">
              <a:srgbClr val="2A2A2A"/>
            </a:gs>
            <a:gs pos="40000">
              <a:srgbClr val="2A2A2A"/>
            </a:gs>
            <a:gs pos="71000">
              <a:srgbClr val="595959"/>
            </a:gs>
            <a:gs pos="93000">
              <a:srgbClr val="0D0D0D"/>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175953</xdr:colOff>
      <xdr:row>1</xdr:row>
      <xdr:rowOff>62346</xdr:rowOff>
    </xdr:from>
    <xdr:to>
      <xdr:col>0</xdr:col>
      <xdr:colOff>533400</xdr:colOff>
      <xdr:row>31</xdr:row>
      <xdr:rowOff>102108</xdr:rowOff>
    </xdr:to>
    <xdr:grpSp>
      <xdr:nvGrpSpPr>
        <xdr:cNvPr id="10" name="Group 9"/>
        <xdr:cNvGrpSpPr/>
      </xdr:nvGrpSpPr>
      <xdr:grpSpPr>
        <a:xfrm>
          <a:off x="175953" y="252846"/>
          <a:ext cx="357447" cy="5754762"/>
          <a:chOff x="127462" y="277091"/>
          <a:chExt cx="495992" cy="5443035"/>
        </a:xfrm>
      </xdr:grpSpPr>
      <xdr:sp macro="" textlink="">
        <xdr:nvSpPr>
          <xdr:cNvPr id="9" name="Rounded Rectangle 8"/>
          <xdr:cNvSpPr/>
        </xdr:nvSpPr>
        <xdr:spPr>
          <a:xfrm>
            <a:off x="196735" y="284019"/>
            <a:ext cx="426719" cy="5436107"/>
          </a:xfrm>
          <a:prstGeom prst="roundRect">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ounded Rectangle 7"/>
          <xdr:cNvSpPr/>
        </xdr:nvSpPr>
        <xdr:spPr>
          <a:xfrm>
            <a:off x="127462" y="277091"/>
            <a:ext cx="426719" cy="5436107"/>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62807</xdr:colOff>
      <xdr:row>2</xdr:row>
      <xdr:rowOff>76200</xdr:rowOff>
    </xdr:from>
    <xdr:to>
      <xdr:col>14</xdr:col>
      <xdr:colOff>368301</xdr:colOff>
      <xdr:row>6</xdr:row>
      <xdr:rowOff>173972</xdr:rowOff>
    </xdr:to>
    <xdr:grpSp>
      <xdr:nvGrpSpPr>
        <xdr:cNvPr id="20" name="Group 19"/>
        <xdr:cNvGrpSpPr/>
      </xdr:nvGrpSpPr>
      <xdr:grpSpPr>
        <a:xfrm>
          <a:off x="653357" y="457200"/>
          <a:ext cx="7982644" cy="859772"/>
          <a:chOff x="1227480" y="197739"/>
          <a:chExt cx="7723632" cy="744837"/>
        </a:xfrm>
      </xdr:grpSpPr>
      <xdr:sp macro="" textlink="">
        <xdr:nvSpPr>
          <xdr:cNvPr id="7" name="Rounded Rectangle 6"/>
          <xdr:cNvSpPr/>
        </xdr:nvSpPr>
        <xdr:spPr>
          <a:xfrm>
            <a:off x="1227480" y="197739"/>
            <a:ext cx="7574656" cy="713509"/>
          </a:xfrm>
          <a:prstGeom prst="round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xdr:cNvSpPr txBox="1"/>
        </xdr:nvSpPr>
        <xdr:spPr>
          <a:xfrm>
            <a:off x="1468583" y="297873"/>
            <a:ext cx="1080654" cy="256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panose="020B0604020202020204" pitchFamily="34" charset="0"/>
                <a:cs typeface="Arial" panose="020B0604020202020204" pitchFamily="34" charset="0"/>
              </a:rPr>
              <a:t>Total Riders</a:t>
            </a:r>
          </a:p>
        </xdr:txBody>
      </xdr:sp>
      <xdr:sp macro="" textlink="">
        <xdr:nvSpPr>
          <xdr:cNvPr id="12" name="TextBox 11"/>
          <xdr:cNvSpPr txBox="1"/>
        </xdr:nvSpPr>
        <xdr:spPr>
          <a:xfrm>
            <a:off x="2718175" y="297873"/>
            <a:ext cx="1510144" cy="256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panose="020B0604020202020204" pitchFamily="34" charset="0"/>
                <a:cs typeface="Arial" panose="020B0604020202020204" pitchFamily="34" charset="0"/>
              </a:rPr>
              <a:t>Avg</a:t>
            </a:r>
            <a:r>
              <a:rPr lang="en-US" sz="1100" baseline="0">
                <a:solidFill>
                  <a:schemeClr val="bg1"/>
                </a:solidFill>
                <a:latin typeface="Arial" panose="020B0604020202020204" pitchFamily="34" charset="0"/>
                <a:cs typeface="Arial" panose="020B0604020202020204" pitchFamily="34" charset="0"/>
              </a:rPr>
              <a:t> Riders per Trip</a:t>
            </a:r>
            <a:endParaRPr lang="en-US" sz="1100">
              <a:solidFill>
                <a:schemeClr val="bg1"/>
              </a:solidFill>
              <a:latin typeface="Arial" panose="020B0604020202020204" pitchFamily="34" charset="0"/>
              <a:cs typeface="Arial" panose="020B0604020202020204" pitchFamily="34" charset="0"/>
            </a:endParaRPr>
          </a:p>
        </xdr:txBody>
      </xdr:sp>
      <xdr:sp macro="" textlink="">
        <xdr:nvSpPr>
          <xdr:cNvPr id="13" name="TextBox 12"/>
          <xdr:cNvSpPr txBox="1"/>
        </xdr:nvSpPr>
        <xdr:spPr>
          <a:xfrm>
            <a:off x="5875109" y="266826"/>
            <a:ext cx="1510144" cy="256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panose="020B0604020202020204" pitchFamily="34" charset="0"/>
                <a:cs typeface="Arial" panose="020B0604020202020204" pitchFamily="34" charset="0"/>
              </a:rPr>
              <a:t>Busiest</a:t>
            </a:r>
            <a:r>
              <a:rPr lang="en-US" sz="1100" baseline="0">
                <a:solidFill>
                  <a:schemeClr val="bg1"/>
                </a:solidFill>
                <a:latin typeface="Arial" panose="020B0604020202020204" pitchFamily="34" charset="0"/>
                <a:cs typeface="Arial" panose="020B0604020202020204" pitchFamily="34" charset="0"/>
              </a:rPr>
              <a:t> Route</a:t>
            </a:r>
            <a:endParaRPr lang="en-US" sz="1100">
              <a:solidFill>
                <a:schemeClr val="bg1"/>
              </a:solidFill>
              <a:latin typeface="Arial" panose="020B0604020202020204" pitchFamily="34" charset="0"/>
              <a:cs typeface="Arial" panose="020B0604020202020204" pitchFamily="34" charset="0"/>
            </a:endParaRPr>
          </a:p>
        </xdr:txBody>
      </xdr:sp>
      <xdr:sp macro="" textlink="">
        <xdr:nvSpPr>
          <xdr:cNvPr id="14" name="TextBox 13"/>
          <xdr:cNvSpPr txBox="1"/>
        </xdr:nvSpPr>
        <xdr:spPr>
          <a:xfrm>
            <a:off x="7440968" y="285454"/>
            <a:ext cx="1510144" cy="256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panose="020B0604020202020204" pitchFamily="34" charset="0"/>
                <a:cs typeface="Arial" panose="020B0604020202020204" pitchFamily="34" charset="0"/>
              </a:rPr>
              <a:t>Least</a:t>
            </a:r>
            <a:r>
              <a:rPr lang="en-US" sz="1100" baseline="0">
                <a:solidFill>
                  <a:schemeClr val="bg1"/>
                </a:solidFill>
                <a:latin typeface="Arial" panose="020B0604020202020204" pitchFamily="34" charset="0"/>
                <a:cs typeface="Arial" panose="020B0604020202020204" pitchFamily="34" charset="0"/>
              </a:rPr>
              <a:t> Busy Route</a:t>
            </a:r>
            <a:endParaRPr lang="en-US" sz="1100">
              <a:solidFill>
                <a:schemeClr val="bg1"/>
              </a:solidFill>
              <a:latin typeface="Arial" panose="020B0604020202020204" pitchFamily="34" charset="0"/>
              <a:cs typeface="Arial" panose="020B0604020202020204" pitchFamily="34" charset="0"/>
            </a:endParaRPr>
          </a:p>
        </xdr:txBody>
      </xdr:sp>
      <xdr:sp macro="" textlink="Analysis01!$B$4">
        <xdr:nvSpPr>
          <xdr:cNvPr id="15" name="TextBox 14"/>
          <xdr:cNvSpPr txBox="1"/>
        </xdr:nvSpPr>
        <xdr:spPr>
          <a:xfrm>
            <a:off x="1299792" y="620583"/>
            <a:ext cx="1080654" cy="290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E585B0-F72D-4DBF-94DC-69B5E95D6690}" type="TxLink">
              <a:rPr lang="en-US" sz="1600" b="0" i="0" u="none" strike="noStrike">
                <a:solidFill>
                  <a:schemeClr val="bg1"/>
                </a:solidFill>
                <a:latin typeface="Calibri"/>
                <a:cs typeface="Calibri"/>
              </a:rPr>
              <a:pPr algn="ctr"/>
              <a:t> 6,587 </a:t>
            </a:fld>
            <a:endParaRPr lang="en-US" sz="1600">
              <a:solidFill>
                <a:schemeClr val="bg1"/>
              </a:solidFill>
            </a:endParaRPr>
          </a:p>
        </xdr:txBody>
      </xdr:sp>
      <xdr:sp macro="" textlink="Analysis01!$C$4">
        <xdr:nvSpPr>
          <xdr:cNvPr id="16" name="TextBox 15"/>
          <xdr:cNvSpPr txBox="1"/>
        </xdr:nvSpPr>
        <xdr:spPr>
          <a:xfrm>
            <a:off x="2603015" y="619583"/>
            <a:ext cx="1510144"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84B107-2F3F-47F4-824A-DDA4D6F93C8B}" type="TxLink">
              <a:rPr lang="en-US" sz="1600" b="0" i="0" u="none" strike="noStrike">
                <a:solidFill>
                  <a:schemeClr val="bg1"/>
                </a:solidFill>
                <a:latin typeface="Calibri"/>
                <a:cs typeface="Calibri"/>
              </a:rPr>
              <a:pPr algn="ctr"/>
              <a:t>33</a:t>
            </a:fld>
            <a:endParaRPr lang="en-US" sz="1600">
              <a:solidFill>
                <a:schemeClr val="bg1"/>
              </a:solidFill>
              <a:latin typeface="Arial" panose="020B0604020202020204" pitchFamily="34" charset="0"/>
              <a:cs typeface="Arial" panose="020B0604020202020204" pitchFamily="34" charset="0"/>
            </a:endParaRPr>
          </a:p>
        </xdr:txBody>
      </xdr:sp>
      <xdr:sp macro="" textlink="Analysis01!$B$10">
        <xdr:nvSpPr>
          <xdr:cNvPr id="17" name="TextBox 16"/>
          <xdr:cNvSpPr txBox="1"/>
        </xdr:nvSpPr>
        <xdr:spPr>
          <a:xfrm>
            <a:off x="5628851" y="619583"/>
            <a:ext cx="1510144"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FB1C06D-2F29-417E-B263-6ABF874EAD4E}" type="TxLink">
              <a:rPr lang="en-US" sz="1400" b="0" i="0" u="none" strike="noStrike">
                <a:solidFill>
                  <a:schemeClr val="bg1"/>
                </a:solidFill>
                <a:latin typeface="Calibri"/>
                <a:cs typeface="Calibri"/>
              </a:rPr>
              <a:pPr algn="ctr"/>
              <a:t>East-West Express</a:t>
            </a:fld>
            <a:endParaRPr lang="en-US" sz="1400">
              <a:solidFill>
                <a:schemeClr val="bg1"/>
              </a:solidFill>
              <a:latin typeface="Arial" panose="020B0604020202020204" pitchFamily="34" charset="0"/>
              <a:cs typeface="Arial" panose="020B0604020202020204" pitchFamily="34" charset="0"/>
            </a:endParaRPr>
          </a:p>
        </xdr:txBody>
      </xdr:sp>
      <xdr:sp macro="" textlink="Analysis01!$B$15">
        <xdr:nvSpPr>
          <xdr:cNvPr id="18" name="TextBox 17"/>
          <xdr:cNvSpPr txBox="1"/>
        </xdr:nvSpPr>
        <xdr:spPr>
          <a:xfrm>
            <a:off x="7343686" y="644420"/>
            <a:ext cx="1510144" cy="29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A7497E-DE62-422B-BE3E-AEA0CE411D94}" type="TxLink">
              <a:rPr lang="en-US" sz="1400" b="0" i="0" u="none" strike="noStrike">
                <a:solidFill>
                  <a:schemeClr val="bg1"/>
                </a:solidFill>
                <a:latin typeface="Calibri"/>
                <a:cs typeface="Calibri"/>
              </a:rPr>
              <a:pPr algn="ctr"/>
              <a:t>South Line</a:t>
            </a:fld>
            <a:endParaRPr lang="en-US" sz="1400">
              <a:solidFill>
                <a:schemeClr val="bg1"/>
              </a:solidFill>
              <a:latin typeface="Arial" panose="020B0604020202020204" pitchFamily="34" charset="0"/>
              <a:cs typeface="Arial" panose="020B0604020202020204" pitchFamily="34" charset="0"/>
            </a:endParaRPr>
          </a:p>
        </xdr:txBody>
      </xdr:sp>
      <xdr:sp macro="" textlink="">
        <xdr:nvSpPr>
          <xdr:cNvPr id="19" name="Rounded Rectangle 18"/>
          <xdr:cNvSpPr/>
        </xdr:nvSpPr>
        <xdr:spPr>
          <a:xfrm>
            <a:off x="1427019" y="574963"/>
            <a:ext cx="7339362" cy="44706"/>
          </a:xfrm>
          <a:prstGeom prst="roundRect">
            <a:avLst/>
          </a:prstGeom>
          <a:gradFill flip="none" rotWithShape="1">
            <a:gsLst>
              <a:gs pos="0">
                <a:schemeClr val="accent3">
                  <a:lumMod val="67000"/>
                </a:schemeClr>
              </a:gs>
              <a:gs pos="70000">
                <a:schemeClr val="accent3">
                  <a:lumMod val="97000"/>
                  <a:lumOff val="3000"/>
                </a:schemeClr>
              </a:gs>
              <a:gs pos="100000">
                <a:schemeClr val="accent3">
                  <a:lumMod val="60000"/>
                  <a:lumOff val="40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ndParaRPr>
          </a:p>
        </xdr:txBody>
      </xdr:sp>
    </xdr:grpSp>
    <xdr:clientData/>
  </xdr:twoCellAnchor>
  <xdr:twoCellAnchor>
    <xdr:from>
      <xdr:col>1</xdr:col>
      <xdr:colOff>99751</xdr:colOff>
      <xdr:row>0</xdr:row>
      <xdr:rowOff>76199</xdr:rowOff>
    </xdr:from>
    <xdr:to>
      <xdr:col>9</xdr:col>
      <xdr:colOff>107950</xdr:colOff>
      <xdr:row>2</xdr:row>
      <xdr:rowOff>20782</xdr:rowOff>
    </xdr:to>
    <xdr:sp macro="" textlink="">
      <xdr:nvSpPr>
        <xdr:cNvPr id="21" name="TextBox 20"/>
        <xdr:cNvSpPr txBox="1"/>
      </xdr:nvSpPr>
      <xdr:spPr>
        <a:xfrm>
          <a:off x="709351" y="76199"/>
          <a:ext cx="4884999" cy="31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D7C4F2"/>
              </a:solidFill>
              <a:latin typeface="Arial Black" panose="020B0A04020102020204" pitchFamily="34" charset="0"/>
              <a:cs typeface="Arial" panose="020B0604020202020204" pitchFamily="34" charset="0"/>
            </a:rPr>
            <a:t>Bus Transportation Dashboard</a:t>
          </a:r>
          <a:endParaRPr lang="en-US" sz="1600" b="1">
            <a:solidFill>
              <a:srgbClr val="D7C4F2"/>
            </a:solidFill>
            <a:latin typeface="Arial Black" panose="020B0A04020102020204" pitchFamily="34" charset="0"/>
            <a:cs typeface="Arial" panose="020B0604020202020204" pitchFamily="34" charset="0"/>
          </a:endParaRPr>
        </a:p>
      </xdr:txBody>
    </xdr:sp>
    <xdr:clientData/>
  </xdr:twoCellAnchor>
  <xdr:twoCellAnchor>
    <xdr:from>
      <xdr:col>1</xdr:col>
      <xdr:colOff>37407</xdr:colOff>
      <xdr:row>6</xdr:row>
      <xdr:rowOff>163943</xdr:rowOff>
    </xdr:from>
    <xdr:to>
      <xdr:col>8</xdr:col>
      <xdr:colOff>2</xdr:colOff>
      <xdr:row>19</xdr:row>
      <xdr:rowOff>63501</xdr:rowOff>
    </xdr:to>
    <xdr:grpSp>
      <xdr:nvGrpSpPr>
        <xdr:cNvPr id="24" name="Group 23"/>
        <xdr:cNvGrpSpPr/>
      </xdr:nvGrpSpPr>
      <xdr:grpSpPr>
        <a:xfrm>
          <a:off x="627957" y="1306943"/>
          <a:ext cx="4096445" cy="2376058"/>
          <a:chOff x="674716" y="1371598"/>
          <a:chExt cx="4229795" cy="2272148"/>
        </a:xfrm>
      </xdr:grpSpPr>
      <xdr:sp macro="" textlink="">
        <xdr:nvSpPr>
          <xdr:cNvPr id="23" name="Rounded Rectangle 22"/>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ounded Rectangle 21"/>
          <xdr:cNvSpPr/>
        </xdr:nvSpPr>
        <xdr:spPr>
          <a:xfrm>
            <a:off x="674716" y="1392381"/>
            <a:ext cx="4202086" cy="2251365"/>
          </a:xfrm>
          <a:prstGeom prst="roundRect">
            <a:avLst>
              <a:gd name="adj" fmla="val 9590"/>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344514</xdr:colOff>
      <xdr:row>7</xdr:row>
      <xdr:rowOff>54262</xdr:rowOff>
    </xdr:from>
    <xdr:to>
      <xdr:col>7</xdr:col>
      <xdr:colOff>514349</xdr:colOff>
      <xdr:row>8</xdr:row>
      <xdr:rowOff>130462</xdr:rowOff>
    </xdr:to>
    <xdr:sp macro="" textlink="">
      <xdr:nvSpPr>
        <xdr:cNvPr id="25" name="TextBox 24"/>
        <xdr:cNvSpPr txBox="1"/>
      </xdr:nvSpPr>
      <xdr:spPr>
        <a:xfrm>
          <a:off x="954114" y="1343312"/>
          <a:ext cx="3827435" cy="260350"/>
        </a:xfrm>
        <a:prstGeom prst="rect">
          <a:avLst/>
        </a:prstGeom>
        <a:noFill/>
        <a:ln w="9525" cmpd="sng">
          <a:noFill/>
        </a:ln>
        <a:effectLst>
          <a:glow rad="63500">
            <a:schemeClr val="accent3">
              <a:satMod val="175000"/>
              <a:alpha val="40000"/>
            </a:schemeClr>
          </a:glow>
          <a:outerShdw blurRad="50800" dist="38100" dir="13500000" algn="br" rotWithShape="0">
            <a:prstClr val="black">
              <a:alpha val="40000"/>
            </a:prstClr>
          </a:outerShdw>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w="0"/>
              <a:solidFill>
                <a:srgbClr val="C1B0D9"/>
              </a:solidFill>
              <a:effectLst/>
              <a:latin typeface="Arial" panose="020B0604020202020204" pitchFamily="34" charset="0"/>
              <a:cs typeface="Arial" panose="020B0604020202020204" pitchFamily="34" charset="0"/>
            </a:rPr>
            <a:t>Bus</a:t>
          </a:r>
          <a:r>
            <a:rPr lang="en-US" sz="1100" b="1" cap="none" spc="0" baseline="0">
              <a:ln w="0"/>
              <a:solidFill>
                <a:srgbClr val="C1B0D9"/>
              </a:solidFill>
              <a:effectLst/>
              <a:latin typeface="Arial" panose="020B0604020202020204" pitchFamily="34" charset="0"/>
              <a:cs typeface="Arial" panose="020B0604020202020204" pitchFamily="34" charset="0"/>
            </a:rPr>
            <a:t> Utilization by Time Range </a:t>
          </a:r>
          <a:r>
            <a:rPr lang="en-US" sz="900" b="1" cap="none" spc="0" baseline="0">
              <a:ln w="0"/>
              <a:solidFill>
                <a:srgbClr val="C1B0D9"/>
              </a:solidFill>
              <a:effectLst/>
              <a:latin typeface="Arial" panose="020B0604020202020204" pitchFamily="34" charset="0"/>
              <a:cs typeface="Arial" panose="020B0604020202020204" pitchFamily="34" charset="0"/>
            </a:rPr>
            <a:t>(Total Passengers by Time)</a:t>
          </a:r>
          <a:endParaRPr lang="en-US" sz="1100" b="1" cap="none" spc="0">
            <a:ln w="0"/>
            <a:solidFill>
              <a:srgbClr val="C1B0D9"/>
            </a:solidFill>
            <a:effectLst/>
            <a:latin typeface="Arial" panose="020B0604020202020204" pitchFamily="34" charset="0"/>
            <a:cs typeface="Arial" panose="020B0604020202020204" pitchFamily="34" charset="0"/>
          </a:endParaRPr>
        </a:p>
      </xdr:txBody>
    </xdr:sp>
    <xdr:clientData/>
  </xdr:twoCellAnchor>
  <xdr:twoCellAnchor>
    <xdr:from>
      <xdr:col>2</xdr:col>
      <xdr:colOff>129886</xdr:colOff>
      <xdr:row>4</xdr:row>
      <xdr:rowOff>119496</xdr:rowOff>
    </xdr:from>
    <xdr:to>
      <xdr:col>2</xdr:col>
      <xdr:colOff>247650</xdr:colOff>
      <xdr:row>5</xdr:row>
      <xdr:rowOff>29441</xdr:rowOff>
    </xdr:to>
    <xdr:sp macro="" textlink="">
      <xdr:nvSpPr>
        <xdr:cNvPr id="26" name="Diamond 25"/>
        <xdr:cNvSpPr/>
      </xdr:nvSpPr>
      <xdr:spPr>
        <a:xfrm>
          <a:off x="1349086" y="856096"/>
          <a:ext cx="117764" cy="94095"/>
        </a:xfrm>
        <a:prstGeom prst="diamond">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472786</xdr:colOff>
      <xdr:row>4</xdr:row>
      <xdr:rowOff>106796</xdr:rowOff>
    </xdr:from>
    <xdr:to>
      <xdr:col>4</xdr:col>
      <xdr:colOff>590550</xdr:colOff>
      <xdr:row>5</xdr:row>
      <xdr:rowOff>16741</xdr:rowOff>
    </xdr:to>
    <xdr:sp macro="" textlink="">
      <xdr:nvSpPr>
        <xdr:cNvPr id="27" name="Diamond 26"/>
        <xdr:cNvSpPr/>
      </xdr:nvSpPr>
      <xdr:spPr>
        <a:xfrm>
          <a:off x="2911186" y="843396"/>
          <a:ext cx="117764" cy="94095"/>
        </a:xfrm>
        <a:prstGeom prst="diamond">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218786</xdr:colOff>
      <xdr:row>4</xdr:row>
      <xdr:rowOff>100446</xdr:rowOff>
    </xdr:from>
    <xdr:to>
      <xdr:col>7</xdr:col>
      <xdr:colOff>336550</xdr:colOff>
      <xdr:row>5</xdr:row>
      <xdr:rowOff>10391</xdr:rowOff>
    </xdr:to>
    <xdr:sp macro="" textlink="">
      <xdr:nvSpPr>
        <xdr:cNvPr id="28" name="Diamond 27"/>
        <xdr:cNvSpPr/>
      </xdr:nvSpPr>
      <xdr:spPr>
        <a:xfrm>
          <a:off x="4485986" y="837046"/>
          <a:ext cx="117764" cy="94095"/>
        </a:xfrm>
        <a:prstGeom prst="diamond">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28286</xdr:colOff>
      <xdr:row>4</xdr:row>
      <xdr:rowOff>106796</xdr:rowOff>
    </xdr:from>
    <xdr:to>
      <xdr:col>10</xdr:col>
      <xdr:colOff>146050</xdr:colOff>
      <xdr:row>5</xdr:row>
      <xdr:rowOff>16741</xdr:rowOff>
    </xdr:to>
    <xdr:sp macro="" textlink="">
      <xdr:nvSpPr>
        <xdr:cNvPr id="29" name="Diamond 28"/>
        <xdr:cNvSpPr/>
      </xdr:nvSpPr>
      <xdr:spPr>
        <a:xfrm>
          <a:off x="6124286" y="843396"/>
          <a:ext cx="117764" cy="94095"/>
        </a:xfrm>
        <a:prstGeom prst="diamond">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216477</xdr:colOff>
      <xdr:row>7</xdr:row>
      <xdr:rowOff>131040</xdr:rowOff>
    </xdr:from>
    <xdr:to>
      <xdr:col>1</xdr:col>
      <xdr:colOff>327314</xdr:colOff>
      <xdr:row>8</xdr:row>
      <xdr:rowOff>75622</xdr:rowOff>
    </xdr:to>
    <xdr:sp macro="" textlink="">
      <xdr:nvSpPr>
        <xdr:cNvPr id="30" name="Diamond 29"/>
        <xdr:cNvSpPr/>
      </xdr:nvSpPr>
      <xdr:spPr>
        <a:xfrm>
          <a:off x="826077" y="1420090"/>
          <a:ext cx="110837" cy="128732"/>
        </a:xfrm>
        <a:prstGeom prst="diamond">
          <a:avLst/>
        </a:prstGeom>
        <a:solidFill>
          <a:srgbClr val="C1B0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61769</xdr:colOff>
      <xdr:row>10</xdr:row>
      <xdr:rowOff>4617</xdr:rowOff>
    </xdr:from>
    <xdr:to>
      <xdr:col>5</xdr:col>
      <xdr:colOff>285750</xdr:colOff>
      <xdr:row>18</xdr:row>
      <xdr:rowOff>181841</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318654</xdr:colOff>
      <xdr:row>11</xdr:row>
      <xdr:rowOff>39111</xdr:rowOff>
    </xdr:from>
    <xdr:to>
      <xdr:col>6</xdr:col>
      <xdr:colOff>55419</xdr:colOff>
      <xdr:row>13</xdr:row>
      <xdr:rowOff>25258</xdr:rowOff>
    </xdr:to>
    <xdr:pic>
      <xdr:nvPicPr>
        <xdr:cNvPr id="33" name="Picture 32"/>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3366654" y="2020311"/>
          <a:ext cx="346365" cy="346365"/>
        </a:xfrm>
        <a:prstGeom prst="rect">
          <a:avLst/>
        </a:prstGeom>
      </xdr:spPr>
    </xdr:pic>
    <xdr:clientData/>
  </xdr:twoCellAnchor>
  <xdr:twoCellAnchor editAs="oneCell">
    <xdr:from>
      <xdr:col>5</xdr:col>
      <xdr:colOff>304800</xdr:colOff>
      <xdr:row>15</xdr:row>
      <xdr:rowOff>27709</xdr:rowOff>
    </xdr:from>
    <xdr:to>
      <xdr:col>6</xdr:col>
      <xdr:colOff>3205</xdr:colOff>
      <xdr:row>16</xdr:row>
      <xdr:rowOff>158750</xdr:rowOff>
    </xdr:to>
    <xdr:pic>
      <xdr:nvPicPr>
        <xdr:cNvPr id="34" name="Picture 33"/>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3352800" y="2789959"/>
          <a:ext cx="308005" cy="315191"/>
        </a:xfrm>
        <a:prstGeom prst="rect">
          <a:avLst/>
        </a:prstGeom>
      </xdr:spPr>
    </xdr:pic>
    <xdr:clientData/>
  </xdr:twoCellAnchor>
  <xdr:twoCellAnchor>
    <xdr:from>
      <xdr:col>6</xdr:col>
      <xdr:colOff>35791</xdr:colOff>
      <xdr:row>10</xdr:row>
      <xdr:rowOff>151821</xdr:rowOff>
    </xdr:from>
    <xdr:to>
      <xdr:col>7</xdr:col>
      <xdr:colOff>289329</xdr:colOff>
      <xdr:row>12</xdr:row>
      <xdr:rowOff>47912</xdr:rowOff>
    </xdr:to>
    <xdr:sp macro="" textlink="">
      <xdr:nvSpPr>
        <xdr:cNvPr id="35" name="TextBox 34"/>
        <xdr:cNvSpPr txBox="1"/>
      </xdr:nvSpPr>
      <xdr:spPr>
        <a:xfrm>
          <a:off x="3693391" y="1993321"/>
          <a:ext cx="863138" cy="26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95000"/>
                </a:schemeClr>
              </a:solidFill>
              <a:latin typeface="Arial" panose="020B0604020202020204" pitchFamily="34" charset="0"/>
              <a:cs typeface="Arial" panose="020B0604020202020204" pitchFamily="34" charset="0"/>
            </a:rPr>
            <a:t>Peak</a:t>
          </a:r>
          <a:r>
            <a:rPr lang="en-US" sz="1000" baseline="0">
              <a:solidFill>
                <a:schemeClr val="bg1">
                  <a:lumMod val="95000"/>
                </a:schemeClr>
              </a:solidFill>
              <a:latin typeface="Arial" panose="020B0604020202020204" pitchFamily="34" charset="0"/>
              <a:cs typeface="Arial" panose="020B0604020202020204" pitchFamily="34" charset="0"/>
            </a:rPr>
            <a:t> Hour</a:t>
          </a:r>
          <a:endParaRPr lang="en-US" sz="1000">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6</xdr:col>
      <xdr:colOff>35791</xdr:colOff>
      <xdr:row>11</xdr:row>
      <xdr:rowOff>172604</xdr:rowOff>
    </xdr:from>
    <xdr:to>
      <xdr:col>7</xdr:col>
      <xdr:colOff>513772</xdr:colOff>
      <xdr:row>13</xdr:row>
      <xdr:rowOff>110542</xdr:rowOff>
    </xdr:to>
    <xdr:sp macro="" textlink="Analysis01!$H$12">
      <xdr:nvSpPr>
        <xdr:cNvPr id="37" name="TextBox 36"/>
        <xdr:cNvSpPr txBox="1"/>
      </xdr:nvSpPr>
      <xdr:spPr>
        <a:xfrm>
          <a:off x="3693391" y="2198254"/>
          <a:ext cx="1087581" cy="306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DC69547-7999-4592-9B63-5C909883A415}" type="TxLink">
            <a:rPr lang="en-US" sz="1200" b="1">
              <a:solidFill>
                <a:schemeClr val="bg1">
                  <a:lumMod val="95000"/>
                </a:schemeClr>
              </a:solidFill>
              <a:latin typeface="Arial" panose="020B0604020202020204" pitchFamily="34" charset="0"/>
              <a:ea typeface="+mn-ea"/>
              <a:cs typeface="Arial" panose="020B0604020202020204" pitchFamily="34" charset="0"/>
            </a:rPr>
            <a:pPr marL="0" indent="0" algn="ctr"/>
            <a:t>11:41:00 am</a:t>
          </a:fld>
          <a:endParaRPr lang="en-US" sz="1200" b="1">
            <a:solidFill>
              <a:schemeClr val="bg1">
                <a:lumMod val="95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35791</xdr:colOff>
      <xdr:row>14</xdr:row>
      <xdr:rowOff>137967</xdr:rowOff>
    </xdr:from>
    <xdr:to>
      <xdr:col>7</xdr:col>
      <xdr:colOff>517930</xdr:colOff>
      <xdr:row>16</xdr:row>
      <xdr:rowOff>34058</xdr:rowOff>
    </xdr:to>
    <xdr:sp macro="" textlink="">
      <xdr:nvSpPr>
        <xdr:cNvPr id="38" name="TextBox 37"/>
        <xdr:cNvSpPr txBox="1"/>
      </xdr:nvSpPr>
      <xdr:spPr>
        <a:xfrm>
          <a:off x="3693391" y="2716067"/>
          <a:ext cx="1091739" cy="26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95000"/>
                </a:schemeClr>
              </a:solidFill>
              <a:latin typeface="Arial" panose="020B0604020202020204" pitchFamily="34" charset="0"/>
              <a:cs typeface="Arial" panose="020B0604020202020204" pitchFamily="34" charset="0"/>
            </a:rPr>
            <a:t>Off-Peak</a:t>
          </a:r>
          <a:r>
            <a:rPr lang="en-US" sz="1000" baseline="0">
              <a:solidFill>
                <a:schemeClr val="bg1">
                  <a:lumMod val="95000"/>
                </a:schemeClr>
              </a:solidFill>
              <a:latin typeface="Arial" panose="020B0604020202020204" pitchFamily="34" charset="0"/>
              <a:cs typeface="Arial" panose="020B0604020202020204" pitchFamily="34" charset="0"/>
            </a:rPr>
            <a:t> Hour</a:t>
          </a:r>
          <a:endParaRPr lang="en-US" sz="1000">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6</xdr:col>
      <xdr:colOff>35791</xdr:colOff>
      <xdr:row>15</xdr:row>
      <xdr:rowOff>158750</xdr:rowOff>
    </xdr:from>
    <xdr:to>
      <xdr:col>7</xdr:col>
      <xdr:colOff>513772</xdr:colOff>
      <xdr:row>17</xdr:row>
      <xdr:rowOff>96687</xdr:rowOff>
    </xdr:to>
    <xdr:sp macro="" textlink="Analysis01!$K$12">
      <xdr:nvSpPr>
        <xdr:cNvPr id="39" name="TextBox 38"/>
        <xdr:cNvSpPr txBox="1"/>
      </xdr:nvSpPr>
      <xdr:spPr>
        <a:xfrm>
          <a:off x="3693391" y="2921000"/>
          <a:ext cx="1087581" cy="306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7AD9828-3018-4833-BCDA-70CD69779155}" type="TxLink">
            <a:rPr lang="en-US" sz="1200" b="1">
              <a:solidFill>
                <a:schemeClr val="bg1">
                  <a:lumMod val="95000"/>
                </a:schemeClr>
              </a:solidFill>
              <a:latin typeface="Arial" panose="020B0604020202020204" pitchFamily="34" charset="0"/>
              <a:ea typeface="+mn-ea"/>
              <a:cs typeface="Arial" panose="020B0604020202020204" pitchFamily="34" charset="0"/>
            </a:rPr>
            <a:pPr marL="0" indent="0" algn="ctr"/>
            <a:t>12:34:00 pm</a:t>
          </a:fld>
          <a:endParaRPr lang="en-US" sz="1200" b="1">
            <a:solidFill>
              <a:schemeClr val="bg1">
                <a:lumMod val="95000"/>
              </a:schemeClr>
            </a:solidFill>
            <a:latin typeface="Arial" panose="020B0604020202020204" pitchFamily="34" charset="0"/>
            <a:ea typeface="+mn-ea"/>
            <a:cs typeface="Arial" panose="020B0604020202020204" pitchFamily="34" charset="0"/>
          </a:endParaRPr>
        </a:p>
      </xdr:txBody>
    </xdr:sp>
    <xdr:clientData/>
  </xdr:twoCellAnchor>
  <xdr:twoCellAnchor>
    <xdr:from>
      <xdr:col>1</xdr:col>
      <xdr:colOff>62807</xdr:colOff>
      <xdr:row>19</xdr:row>
      <xdr:rowOff>120651</xdr:rowOff>
    </xdr:from>
    <xdr:to>
      <xdr:col>8</xdr:col>
      <xdr:colOff>12700</xdr:colOff>
      <xdr:row>29</xdr:row>
      <xdr:rowOff>76201</xdr:rowOff>
    </xdr:to>
    <xdr:grpSp>
      <xdr:nvGrpSpPr>
        <xdr:cNvPr id="40" name="Group 39"/>
        <xdr:cNvGrpSpPr/>
      </xdr:nvGrpSpPr>
      <xdr:grpSpPr>
        <a:xfrm>
          <a:off x="653357" y="3740151"/>
          <a:ext cx="4083743" cy="1860550"/>
          <a:chOff x="674716" y="1371598"/>
          <a:chExt cx="4229795" cy="2272148"/>
        </a:xfrm>
      </xdr:grpSpPr>
      <xdr:sp macro="" textlink="">
        <xdr:nvSpPr>
          <xdr:cNvPr id="41" name="Rounded Rectangle 40"/>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ounded Rectangle 41"/>
          <xdr:cNvSpPr/>
        </xdr:nvSpPr>
        <xdr:spPr>
          <a:xfrm>
            <a:off x="674716" y="1392381"/>
            <a:ext cx="4202086" cy="2251365"/>
          </a:xfrm>
          <a:prstGeom prst="roundRect">
            <a:avLst>
              <a:gd name="adj" fmla="val 9590"/>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138546</xdr:colOff>
      <xdr:row>22</xdr:row>
      <xdr:rowOff>82550</xdr:rowOff>
    </xdr:from>
    <xdr:to>
      <xdr:col>5</xdr:col>
      <xdr:colOff>62345</xdr:colOff>
      <xdr:row>28</xdr:row>
      <xdr:rowOff>159327</xdr:rowOff>
    </xdr:to>
    <xdr:graphicFrame macro="">
      <xdr:nvGraphicFramePr>
        <xdr:cNvPr id="43" name="Yearly analysi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373956</xdr:colOff>
      <xdr:row>20</xdr:row>
      <xdr:rowOff>73312</xdr:rowOff>
    </xdr:from>
    <xdr:to>
      <xdr:col>5</xdr:col>
      <xdr:colOff>184151</xdr:colOff>
      <xdr:row>21</xdr:row>
      <xdr:rowOff>149512</xdr:rowOff>
    </xdr:to>
    <xdr:sp macro="" textlink="">
      <xdr:nvSpPr>
        <xdr:cNvPr id="44" name="TextBox 43"/>
        <xdr:cNvSpPr txBox="1"/>
      </xdr:nvSpPr>
      <xdr:spPr>
        <a:xfrm>
          <a:off x="983556" y="3756312"/>
          <a:ext cx="2248595"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Passengers</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Yearly</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Distribution</a:t>
          </a:r>
        </a:p>
      </xdr:txBody>
    </xdr:sp>
    <xdr:clientData/>
  </xdr:twoCellAnchor>
  <xdr:twoCellAnchor>
    <xdr:from>
      <xdr:col>1</xdr:col>
      <xdr:colOff>239568</xdr:colOff>
      <xdr:row>20</xdr:row>
      <xdr:rowOff>142585</xdr:rowOff>
    </xdr:from>
    <xdr:to>
      <xdr:col>1</xdr:col>
      <xdr:colOff>350405</xdr:colOff>
      <xdr:row>21</xdr:row>
      <xdr:rowOff>87167</xdr:rowOff>
    </xdr:to>
    <xdr:sp macro="" textlink="">
      <xdr:nvSpPr>
        <xdr:cNvPr id="46" name="Diamond 45"/>
        <xdr:cNvSpPr/>
      </xdr:nvSpPr>
      <xdr:spPr>
        <a:xfrm>
          <a:off x="849168" y="3825585"/>
          <a:ext cx="110837" cy="128732"/>
        </a:xfrm>
        <a:prstGeom prst="diamond">
          <a:avLst/>
        </a:prstGeom>
        <a:solidFill>
          <a:srgbClr val="C1B0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562724</xdr:colOff>
      <xdr:row>21</xdr:row>
      <xdr:rowOff>161058</xdr:rowOff>
    </xdr:from>
    <xdr:to>
      <xdr:col>6</xdr:col>
      <xdr:colOff>275938</xdr:colOff>
      <xdr:row>23</xdr:row>
      <xdr:rowOff>53108</xdr:rowOff>
    </xdr:to>
    <xdr:sp macro="" textlink="">
      <xdr:nvSpPr>
        <xdr:cNvPr id="45" name="TextBox 44"/>
        <xdr:cNvSpPr txBox="1"/>
      </xdr:nvSpPr>
      <xdr:spPr>
        <a:xfrm>
          <a:off x="3001124" y="4028208"/>
          <a:ext cx="93241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Arial" panose="020B0604020202020204" pitchFamily="34" charset="0"/>
              <a:cs typeface="Arial" panose="020B0604020202020204" pitchFamily="34" charset="0"/>
            </a:rPr>
            <a:t>YoY</a:t>
          </a:r>
          <a:r>
            <a:rPr lang="en-US" sz="1000" baseline="0">
              <a:solidFill>
                <a:schemeClr val="bg1"/>
              </a:solidFill>
              <a:latin typeface="Arial" panose="020B0604020202020204" pitchFamily="34" charset="0"/>
              <a:cs typeface="Arial" panose="020B0604020202020204" pitchFamily="34" charset="0"/>
            </a:rPr>
            <a:t> Change</a:t>
          </a:r>
          <a:endParaRPr lang="en-US" sz="100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442769</xdr:colOff>
      <xdr:row>23</xdr:row>
      <xdr:rowOff>3464</xdr:rowOff>
    </xdr:from>
    <xdr:to>
      <xdr:col>6</xdr:col>
      <xdr:colOff>311150</xdr:colOff>
      <xdr:row>24</xdr:row>
      <xdr:rowOff>125552</xdr:rowOff>
    </xdr:to>
    <xdr:sp macro="" textlink="Analysis01!$Q$21">
      <xdr:nvSpPr>
        <xdr:cNvPr id="49" name="TextBox 48"/>
        <xdr:cNvSpPr txBox="1"/>
      </xdr:nvSpPr>
      <xdr:spPr>
        <a:xfrm>
          <a:off x="2881169" y="4238914"/>
          <a:ext cx="1087581" cy="306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3C6249F-6E6F-49BC-AECF-2B2D1FFD9021}" type="TxLink">
            <a:rPr lang="en-US" sz="1200" b="1" i="0" u="none" strike="noStrike">
              <a:solidFill>
                <a:srgbClr val="D7C4F2"/>
              </a:solidFill>
              <a:latin typeface="Calibri"/>
              <a:ea typeface="+mn-ea"/>
              <a:cs typeface="Calibri"/>
            </a:rPr>
            <a:pPr marL="0" indent="0" algn="ctr"/>
            <a:t>-83.50%</a:t>
          </a:fld>
          <a:endParaRPr lang="en-US" sz="1800" b="1">
            <a:solidFill>
              <a:srgbClr val="D7C4F2"/>
            </a:solidFill>
            <a:latin typeface="Arial" panose="020B0604020202020204" pitchFamily="34" charset="0"/>
            <a:ea typeface="+mn-ea"/>
            <a:cs typeface="Arial" panose="020B0604020202020204" pitchFamily="34" charset="0"/>
          </a:endParaRPr>
        </a:p>
      </xdr:txBody>
    </xdr:sp>
    <xdr:clientData/>
  </xdr:twoCellAnchor>
  <xdr:twoCellAnchor>
    <xdr:from>
      <xdr:col>5</xdr:col>
      <xdr:colOff>131043</xdr:colOff>
      <xdr:row>24</xdr:row>
      <xdr:rowOff>10391</xdr:rowOff>
    </xdr:from>
    <xdr:to>
      <xdr:col>5</xdr:col>
      <xdr:colOff>574387</xdr:colOff>
      <xdr:row>25</xdr:row>
      <xdr:rowOff>173759</xdr:rowOff>
    </xdr:to>
    <xdr:sp macro="" textlink="Analysis01!$R$21">
      <xdr:nvSpPr>
        <xdr:cNvPr id="50" name="TextBox 49"/>
        <xdr:cNvSpPr txBox="1"/>
      </xdr:nvSpPr>
      <xdr:spPr>
        <a:xfrm>
          <a:off x="3179043" y="4429991"/>
          <a:ext cx="443344" cy="347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77AEC1A-CD30-4353-9D2F-D78C40BDC828}" type="TxLink">
            <a:rPr lang="en-US" sz="1800" b="0" i="0" u="none" strike="noStrike">
              <a:solidFill>
                <a:schemeClr val="bg1">
                  <a:lumMod val="95000"/>
                </a:schemeClr>
              </a:solidFill>
              <a:latin typeface="Calibri"/>
              <a:ea typeface="+mn-ea"/>
              <a:cs typeface="Calibri"/>
            </a:rPr>
            <a:pPr marL="0" indent="0" algn="ctr"/>
            <a:t>▼</a:t>
          </a:fld>
          <a:endParaRPr lang="en-US" sz="2000" b="1">
            <a:solidFill>
              <a:schemeClr val="bg1">
                <a:lumMod val="95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184727</xdr:colOff>
      <xdr:row>20</xdr:row>
      <xdr:rowOff>162790</xdr:rowOff>
    </xdr:from>
    <xdr:to>
      <xdr:col>7</xdr:col>
      <xdr:colOff>524164</xdr:colOff>
      <xdr:row>28</xdr:row>
      <xdr:rowOff>121226</xdr:rowOff>
    </xdr:to>
    <xdr:sp macro="" textlink="">
      <xdr:nvSpPr>
        <xdr:cNvPr id="32" name="Rounded Rectangle 31"/>
        <xdr:cNvSpPr/>
      </xdr:nvSpPr>
      <xdr:spPr>
        <a:xfrm>
          <a:off x="3842327" y="3845790"/>
          <a:ext cx="949037" cy="1431636"/>
        </a:xfrm>
        <a:prstGeom prst="roundRect">
          <a:avLst/>
        </a:prstGeom>
        <a:gradFill flip="none" rotWithShape="1">
          <a:gsLst>
            <a:gs pos="21000">
              <a:schemeClr val="tx1">
                <a:lumMod val="65000"/>
                <a:lumOff val="35000"/>
              </a:schemeClr>
            </a:gs>
            <a:gs pos="10000">
              <a:schemeClr val="bg2">
                <a:lumMod val="50000"/>
              </a:schemeClr>
            </a:gs>
            <a:gs pos="100000">
              <a:schemeClr val="tx1">
                <a:lumMod val="85000"/>
                <a:lumOff val="15000"/>
              </a:schemeClr>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476827</xdr:colOff>
      <xdr:row>20</xdr:row>
      <xdr:rowOff>142009</xdr:rowOff>
    </xdr:from>
    <xdr:to>
      <xdr:col>7</xdr:col>
      <xdr:colOff>241300</xdr:colOff>
      <xdr:row>22</xdr:row>
      <xdr:rowOff>155864</xdr:rowOff>
    </xdr:to>
    <xdr:sp macro="" textlink="">
      <xdr:nvSpPr>
        <xdr:cNvPr id="36" name="Oval 35"/>
        <xdr:cNvSpPr/>
      </xdr:nvSpPr>
      <xdr:spPr>
        <a:xfrm>
          <a:off x="4134427" y="3825009"/>
          <a:ext cx="374073" cy="382155"/>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517236</xdr:colOff>
      <xdr:row>20</xdr:row>
      <xdr:rowOff>176645</xdr:rowOff>
    </xdr:from>
    <xdr:to>
      <xdr:col>7</xdr:col>
      <xdr:colOff>219363</xdr:colOff>
      <xdr:row>22</xdr:row>
      <xdr:rowOff>128154</xdr:rowOff>
    </xdr:to>
    <xdr:pic>
      <xdr:nvPicPr>
        <xdr:cNvPr id="51" name="Picture 50"/>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4174836" y="3859645"/>
          <a:ext cx="311727" cy="319809"/>
        </a:xfrm>
        <a:prstGeom prst="rect">
          <a:avLst/>
        </a:prstGeom>
      </xdr:spPr>
    </xdr:pic>
    <xdr:clientData/>
  </xdr:twoCellAnchor>
  <xdr:twoCellAnchor>
    <xdr:from>
      <xdr:col>6</xdr:col>
      <xdr:colOff>198582</xdr:colOff>
      <xdr:row>23</xdr:row>
      <xdr:rowOff>114300</xdr:rowOff>
    </xdr:from>
    <xdr:to>
      <xdr:col>7</xdr:col>
      <xdr:colOff>524164</xdr:colOff>
      <xdr:row>28</xdr:row>
      <xdr:rowOff>68694</xdr:rowOff>
    </xdr:to>
    <xdr:sp macro="" textlink="Analysis01!$Q$26">
      <xdr:nvSpPr>
        <xdr:cNvPr id="52" name="TextBox 51"/>
        <xdr:cNvSpPr txBox="1"/>
      </xdr:nvSpPr>
      <xdr:spPr>
        <a:xfrm>
          <a:off x="3856182" y="4349750"/>
          <a:ext cx="935182" cy="875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F3A8722-6024-4EA5-A3C6-FB7B416836C1}" type="TxLink">
            <a:rPr lang="en-US" sz="1050" b="0" i="0" u="none" strike="noStrike">
              <a:solidFill>
                <a:schemeClr val="bg1"/>
              </a:solidFill>
              <a:latin typeface="Calibri"/>
              <a:ea typeface="+mn-ea"/>
              <a:cs typeface="Calibri"/>
            </a:rPr>
            <a:pPr marL="0" indent="0" algn="ctr"/>
            <a:t>YoY change suggests room for improvement</a:t>
          </a:fld>
          <a:endParaRPr lang="en-US" sz="1400" b="1">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8</xdr:col>
      <xdr:colOff>50801</xdr:colOff>
      <xdr:row>15</xdr:row>
      <xdr:rowOff>177799</xdr:rowOff>
    </xdr:from>
    <xdr:to>
      <xdr:col>13</xdr:col>
      <xdr:colOff>57151</xdr:colOff>
      <xdr:row>29</xdr:row>
      <xdr:rowOff>101600</xdr:rowOff>
    </xdr:to>
    <xdr:grpSp>
      <xdr:nvGrpSpPr>
        <xdr:cNvPr id="55" name="Group 54"/>
        <xdr:cNvGrpSpPr/>
      </xdr:nvGrpSpPr>
      <xdr:grpSpPr>
        <a:xfrm>
          <a:off x="4775201" y="3035299"/>
          <a:ext cx="2959100" cy="2590801"/>
          <a:chOff x="674716" y="1371598"/>
          <a:chExt cx="4229795" cy="2272148"/>
        </a:xfrm>
      </xdr:grpSpPr>
      <xdr:sp macro="" textlink="">
        <xdr:nvSpPr>
          <xdr:cNvPr id="56" name="Rounded Rectangle 55"/>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ounded Rectangle 56"/>
          <xdr:cNvSpPr/>
        </xdr:nvSpPr>
        <xdr:spPr>
          <a:xfrm>
            <a:off x="674716" y="1392381"/>
            <a:ext cx="4202087" cy="2251365"/>
          </a:xfrm>
          <a:prstGeom prst="roundRect">
            <a:avLst>
              <a:gd name="adj" fmla="val 5459"/>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109104</xdr:colOff>
      <xdr:row>20</xdr:row>
      <xdr:rowOff>158173</xdr:rowOff>
    </xdr:from>
    <xdr:to>
      <xdr:col>13</xdr:col>
      <xdr:colOff>32905</xdr:colOff>
      <xdr:row>29</xdr:row>
      <xdr:rowOff>61191</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279283</xdr:colOff>
      <xdr:row>17</xdr:row>
      <xdr:rowOff>83126</xdr:rowOff>
    </xdr:from>
    <xdr:to>
      <xdr:col>13</xdr:col>
      <xdr:colOff>110259</xdr:colOff>
      <xdr:row>21</xdr:row>
      <xdr:rowOff>69273</xdr:rowOff>
    </xdr:to>
    <xdr:sp macro="" textlink="Analysis01!$Y$18">
      <xdr:nvSpPr>
        <xdr:cNvPr id="58" name="TextBox 57"/>
        <xdr:cNvSpPr txBox="1"/>
      </xdr:nvSpPr>
      <xdr:spPr>
        <a:xfrm>
          <a:off x="5156083" y="3213676"/>
          <a:ext cx="2878976" cy="722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B7113AE-3A16-4C52-A06F-AFB039E75163}" type="TxLink">
            <a:rPr lang="en-US" sz="1050" b="0" i="0" u="none" strike="noStrike">
              <a:solidFill>
                <a:schemeClr val="bg1">
                  <a:lumMod val="85000"/>
                </a:schemeClr>
              </a:solidFill>
              <a:latin typeface="Calibri"/>
              <a:cs typeface="Calibri"/>
            </a:rPr>
            <a:pPr algn="l"/>
            <a:t>Focus on Highlighted Weekdays: they exceeded the 941 passengers average and account for 49.4% of Total passengers</a:t>
          </a:fld>
          <a:endParaRPr lang="en-US" sz="1050">
            <a:solidFill>
              <a:schemeClr val="bg1">
                <a:lumMod val="85000"/>
              </a:schemeClr>
            </a:solidFill>
            <a:latin typeface="Arial" panose="020B0604020202020204" pitchFamily="34" charset="0"/>
            <a:cs typeface="Arial" panose="020B0604020202020204" pitchFamily="34" charset="0"/>
          </a:endParaRPr>
        </a:p>
      </xdr:txBody>
    </xdr:sp>
    <xdr:clientData/>
  </xdr:twoCellAnchor>
  <xdr:twoCellAnchor>
    <xdr:from>
      <xdr:col>8</xdr:col>
      <xdr:colOff>362986</xdr:colOff>
      <xdr:row>16</xdr:row>
      <xdr:rowOff>63548</xdr:rowOff>
    </xdr:from>
    <xdr:to>
      <xdr:col>12</xdr:col>
      <xdr:colOff>546100</xdr:colOff>
      <xdr:row>17</xdr:row>
      <xdr:rowOff>168563</xdr:rowOff>
    </xdr:to>
    <xdr:sp macro="" textlink="">
      <xdr:nvSpPr>
        <xdr:cNvPr id="59" name="TextBox 58"/>
        <xdr:cNvSpPr txBox="1"/>
      </xdr:nvSpPr>
      <xdr:spPr>
        <a:xfrm>
          <a:off x="5239786" y="3009948"/>
          <a:ext cx="2621514" cy="28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Passengers</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Weekday</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Distribution</a:t>
          </a:r>
        </a:p>
      </xdr:txBody>
    </xdr:sp>
    <xdr:clientData/>
  </xdr:twoCellAnchor>
  <xdr:twoCellAnchor>
    <xdr:from>
      <xdr:col>8</xdr:col>
      <xdr:colOff>241299</xdr:colOff>
      <xdr:row>16</xdr:row>
      <xdr:rowOff>125452</xdr:rowOff>
    </xdr:from>
    <xdr:to>
      <xdr:col>8</xdr:col>
      <xdr:colOff>352136</xdr:colOff>
      <xdr:row>17</xdr:row>
      <xdr:rowOff>61766</xdr:rowOff>
    </xdr:to>
    <xdr:sp macro="" textlink="">
      <xdr:nvSpPr>
        <xdr:cNvPr id="60" name="Diamond 59"/>
        <xdr:cNvSpPr/>
      </xdr:nvSpPr>
      <xdr:spPr>
        <a:xfrm>
          <a:off x="5118099" y="3071852"/>
          <a:ext cx="110837" cy="120464"/>
        </a:xfrm>
        <a:prstGeom prst="diamond">
          <a:avLst/>
        </a:prstGeom>
        <a:solidFill>
          <a:srgbClr val="C1B0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25400</xdr:colOff>
      <xdr:row>6</xdr:row>
      <xdr:rowOff>161633</xdr:rowOff>
    </xdr:from>
    <xdr:to>
      <xdr:col>13</xdr:col>
      <xdr:colOff>57150</xdr:colOff>
      <xdr:row>15</xdr:row>
      <xdr:rowOff>133928</xdr:rowOff>
    </xdr:to>
    <xdr:grpSp>
      <xdr:nvGrpSpPr>
        <xdr:cNvPr id="64" name="Group 63"/>
        <xdr:cNvGrpSpPr/>
      </xdr:nvGrpSpPr>
      <xdr:grpSpPr>
        <a:xfrm>
          <a:off x="4749800" y="1304633"/>
          <a:ext cx="2984500" cy="1686795"/>
          <a:chOff x="674716" y="1371598"/>
          <a:chExt cx="4229795" cy="2272148"/>
        </a:xfrm>
      </xdr:grpSpPr>
      <xdr:sp macro="" textlink="">
        <xdr:nvSpPr>
          <xdr:cNvPr id="65" name="Rounded Rectangle 64"/>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ounded Rectangle 65"/>
          <xdr:cNvSpPr/>
        </xdr:nvSpPr>
        <xdr:spPr>
          <a:xfrm>
            <a:off x="674716" y="1392380"/>
            <a:ext cx="4202086" cy="2251366"/>
          </a:xfrm>
          <a:prstGeom prst="roundRect">
            <a:avLst>
              <a:gd name="adj" fmla="val 5641"/>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180339</xdr:colOff>
      <xdr:row>9</xdr:row>
      <xdr:rowOff>95826</xdr:rowOff>
    </xdr:from>
    <xdr:to>
      <xdr:col>12</xdr:col>
      <xdr:colOff>570345</xdr:colOff>
      <xdr:row>15</xdr:row>
      <xdr:rowOff>63730</xdr:rowOff>
    </xdr:to>
    <xdr:graphicFrame macro="">
      <xdr:nvGraphicFramePr>
        <xdr:cNvPr id="61" name="Monthly Analysi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363218</xdr:colOff>
      <xdr:row>7</xdr:row>
      <xdr:rowOff>45374</xdr:rowOff>
    </xdr:from>
    <xdr:to>
      <xdr:col>12</xdr:col>
      <xdr:colOff>332741</xdr:colOff>
      <xdr:row>8</xdr:row>
      <xdr:rowOff>156212</xdr:rowOff>
    </xdr:to>
    <xdr:sp macro="" textlink="">
      <xdr:nvSpPr>
        <xdr:cNvPr id="62" name="TextBox 61"/>
        <xdr:cNvSpPr txBox="1"/>
      </xdr:nvSpPr>
      <xdr:spPr>
        <a:xfrm>
          <a:off x="5240018" y="1334424"/>
          <a:ext cx="2407923" cy="29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Passengers</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Monthly</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Distribution</a:t>
          </a:r>
        </a:p>
      </xdr:txBody>
    </xdr:sp>
    <xdr:clientData/>
  </xdr:twoCellAnchor>
  <xdr:twoCellAnchor>
    <xdr:from>
      <xdr:col>8</xdr:col>
      <xdr:colOff>244417</xdr:colOff>
      <xdr:row>7</xdr:row>
      <xdr:rowOff>108297</xdr:rowOff>
    </xdr:from>
    <xdr:to>
      <xdr:col>8</xdr:col>
      <xdr:colOff>355254</xdr:colOff>
      <xdr:row>8</xdr:row>
      <xdr:rowOff>52879</xdr:rowOff>
    </xdr:to>
    <xdr:sp macro="" textlink="">
      <xdr:nvSpPr>
        <xdr:cNvPr id="63" name="Diamond 62"/>
        <xdr:cNvSpPr/>
      </xdr:nvSpPr>
      <xdr:spPr>
        <a:xfrm>
          <a:off x="5121217" y="1397347"/>
          <a:ext cx="110837" cy="128732"/>
        </a:xfrm>
        <a:prstGeom prst="diamond">
          <a:avLst/>
        </a:prstGeom>
        <a:solidFill>
          <a:srgbClr val="C1B0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520700</xdr:colOff>
      <xdr:row>2</xdr:row>
      <xdr:rowOff>76200</xdr:rowOff>
    </xdr:from>
    <xdr:to>
      <xdr:col>19</xdr:col>
      <xdr:colOff>366568</xdr:colOff>
      <xdr:row>29</xdr:row>
      <xdr:rowOff>101600</xdr:rowOff>
    </xdr:to>
    <xdr:grpSp>
      <xdr:nvGrpSpPr>
        <xdr:cNvPr id="67" name="Group 66"/>
        <xdr:cNvGrpSpPr/>
      </xdr:nvGrpSpPr>
      <xdr:grpSpPr>
        <a:xfrm>
          <a:off x="9969500" y="457200"/>
          <a:ext cx="1617518" cy="5168900"/>
          <a:chOff x="674716" y="1371598"/>
          <a:chExt cx="4229795" cy="2272148"/>
        </a:xfrm>
      </xdr:grpSpPr>
      <xdr:sp macro="" textlink="">
        <xdr:nvSpPr>
          <xdr:cNvPr id="68" name="Rounded Rectangle 67"/>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ounded Rectangle 68"/>
          <xdr:cNvSpPr/>
        </xdr:nvSpPr>
        <xdr:spPr>
          <a:xfrm>
            <a:off x="674716" y="1392380"/>
            <a:ext cx="4202086" cy="2251366"/>
          </a:xfrm>
          <a:prstGeom prst="roundRect">
            <a:avLst>
              <a:gd name="adj" fmla="val 5641"/>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431800</xdr:colOff>
      <xdr:row>4</xdr:row>
      <xdr:rowOff>69850</xdr:rowOff>
    </xdr:from>
    <xdr:to>
      <xdr:col>19</xdr:col>
      <xdr:colOff>323850</xdr:colOff>
      <xdr:row>10</xdr:row>
      <xdr:rowOff>127000</xdr:rowOff>
    </xdr:to>
    <xdr:grpSp>
      <xdr:nvGrpSpPr>
        <xdr:cNvPr id="47" name="Group 46"/>
        <xdr:cNvGrpSpPr/>
      </xdr:nvGrpSpPr>
      <xdr:grpSpPr>
        <a:xfrm>
          <a:off x="9880600" y="831850"/>
          <a:ext cx="1663700" cy="1200150"/>
          <a:chOff x="9912349" y="847433"/>
          <a:chExt cx="1797051" cy="1305217"/>
        </a:xfrm>
      </xdr:grpSpPr>
      <xdr:graphicFrame macro="">
        <xdr:nvGraphicFramePr>
          <xdr:cNvPr id="70" name="Chart 69"/>
          <xdr:cNvGraphicFramePr>
            <a:graphicFrameLocks/>
          </xdr:cNvGraphicFramePr>
        </xdr:nvGraphicFramePr>
        <xdr:xfrm>
          <a:off x="9912349" y="847433"/>
          <a:ext cx="1797051" cy="1305217"/>
        </xdr:xfrm>
        <a:graphic>
          <a:graphicData uri="http://schemas.openxmlformats.org/drawingml/2006/chart">
            <c:chart xmlns:c="http://schemas.openxmlformats.org/drawingml/2006/chart" xmlns:r="http://schemas.openxmlformats.org/officeDocument/2006/relationships" r:id="rId8"/>
          </a:graphicData>
        </a:graphic>
      </xdr:graphicFrame>
      <xdr:sp macro="" textlink="Analysis01!$AP$13">
        <xdr:nvSpPr>
          <xdr:cNvPr id="73" name="TextBox 72"/>
          <xdr:cNvSpPr txBox="1"/>
        </xdr:nvSpPr>
        <xdr:spPr>
          <a:xfrm>
            <a:off x="10559769" y="1304561"/>
            <a:ext cx="539750" cy="306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C471B72-9B8D-47DB-B5CF-596223B241E8}" type="TxLink">
              <a:rPr lang="en-US" sz="1400" b="1" i="0" u="none" strike="noStrike">
                <a:solidFill>
                  <a:srgbClr val="D7C4F2"/>
                </a:solidFill>
                <a:latin typeface="Calibri"/>
                <a:ea typeface="+mn-ea"/>
                <a:cs typeface="Calibri"/>
              </a:rPr>
              <a:pPr marL="0" indent="0" algn="ctr"/>
              <a:t>24%</a:t>
            </a:fld>
            <a:endParaRPr lang="en-US" sz="1600" b="1">
              <a:solidFill>
                <a:srgbClr val="D7C4F2"/>
              </a:solidFill>
              <a:latin typeface="Arial" panose="020B0604020202020204" pitchFamily="34" charset="0"/>
              <a:ea typeface="+mn-ea"/>
              <a:cs typeface="Arial" panose="020B0604020202020204" pitchFamily="34" charset="0"/>
            </a:endParaRPr>
          </a:p>
        </xdr:txBody>
      </xdr:sp>
    </xdr:grpSp>
    <xdr:clientData/>
  </xdr:twoCellAnchor>
  <xdr:twoCellAnchor>
    <xdr:from>
      <xdr:col>16</xdr:col>
      <xdr:colOff>495301</xdr:colOff>
      <xdr:row>12</xdr:row>
      <xdr:rowOff>127000</xdr:rowOff>
    </xdr:from>
    <xdr:to>
      <xdr:col>19</xdr:col>
      <xdr:colOff>304800</xdr:colOff>
      <xdr:row>18</xdr:row>
      <xdr:rowOff>177800</xdr:rowOff>
    </xdr:to>
    <xdr:grpSp>
      <xdr:nvGrpSpPr>
        <xdr:cNvPr id="48" name="Group 47"/>
        <xdr:cNvGrpSpPr/>
      </xdr:nvGrpSpPr>
      <xdr:grpSpPr>
        <a:xfrm>
          <a:off x="9944101" y="2413000"/>
          <a:ext cx="1581149" cy="1193800"/>
          <a:chOff x="9861551" y="2101851"/>
          <a:chExt cx="1824998" cy="1574800"/>
        </a:xfrm>
      </xdr:grpSpPr>
      <xdr:graphicFrame macro="">
        <xdr:nvGraphicFramePr>
          <xdr:cNvPr id="71" name="Chart 70"/>
          <xdr:cNvGraphicFramePr>
            <a:graphicFrameLocks/>
          </xdr:cNvGraphicFramePr>
        </xdr:nvGraphicFramePr>
        <xdr:xfrm>
          <a:off x="9861551" y="2101851"/>
          <a:ext cx="1824998" cy="1574800"/>
        </xdr:xfrm>
        <a:graphic>
          <a:graphicData uri="http://schemas.openxmlformats.org/drawingml/2006/chart">
            <c:chart xmlns:c="http://schemas.openxmlformats.org/drawingml/2006/chart" xmlns:r="http://schemas.openxmlformats.org/officeDocument/2006/relationships" r:id="rId9"/>
          </a:graphicData>
        </a:graphic>
      </xdr:graphicFrame>
      <xdr:sp macro="" textlink="Analysis01!$AP$14">
        <xdr:nvSpPr>
          <xdr:cNvPr id="74" name="TextBox 73"/>
          <xdr:cNvSpPr txBox="1"/>
        </xdr:nvSpPr>
        <xdr:spPr>
          <a:xfrm>
            <a:off x="10493128" y="2652603"/>
            <a:ext cx="606309" cy="452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9F1A5C9-209D-474A-9D75-43176341CD92}" type="TxLink">
              <a:rPr lang="en-US" sz="1400" b="1" i="0" u="none" strike="noStrike">
                <a:solidFill>
                  <a:srgbClr val="C1B0D9"/>
                </a:solidFill>
                <a:latin typeface="Calibri"/>
                <a:ea typeface="+mn-ea"/>
                <a:cs typeface="Calibri"/>
              </a:rPr>
              <a:pPr marL="0" indent="0" algn="ctr"/>
              <a:t>34%</a:t>
            </a:fld>
            <a:endParaRPr lang="en-US" sz="1400" b="1" i="0" u="none" strike="noStrike">
              <a:solidFill>
                <a:srgbClr val="C1B0D9"/>
              </a:solidFill>
              <a:latin typeface="Calibri"/>
              <a:ea typeface="+mn-ea"/>
              <a:cs typeface="Calibri"/>
            </a:endParaRPr>
          </a:p>
        </xdr:txBody>
      </xdr:sp>
    </xdr:grpSp>
    <xdr:clientData/>
  </xdr:twoCellAnchor>
  <xdr:twoCellAnchor>
    <xdr:from>
      <xdr:col>16</xdr:col>
      <xdr:colOff>539747</xdr:colOff>
      <xdr:row>20</xdr:row>
      <xdr:rowOff>114300</xdr:rowOff>
    </xdr:from>
    <xdr:to>
      <xdr:col>19</xdr:col>
      <xdr:colOff>323848</xdr:colOff>
      <xdr:row>26</xdr:row>
      <xdr:rowOff>107950</xdr:rowOff>
    </xdr:to>
    <xdr:grpSp>
      <xdr:nvGrpSpPr>
        <xdr:cNvPr id="54" name="Group 53"/>
        <xdr:cNvGrpSpPr/>
      </xdr:nvGrpSpPr>
      <xdr:grpSpPr>
        <a:xfrm>
          <a:off x="9988547" y="3924300"/>
          <a:ext cx="1555751" cy="1136650"/>
          <a:chOff x="9785351" y="3803652"/>
          <a:chExt cx="1914942" cy="1161433"/>
        </a:xfrm>
      </xdr:grpSpPr>
      <xdr:graphicFrame macro="">
        <xdr:nvGraphicFramePr>
          <xdr:cNvPr id="72" name="Chart 71"/>
          <xdr:cNvGraphicFramePr>
            <a:graphicFrameLocks/>
          </xdr:cNvGraphicFramePr>
        </xdr:nvGraphicFramePr>
        <xdr:xfrm>
          <a:off x="9785351" y="3803652"/>
          <a:ext cx="1914942" cy="1161433"/>
        </xdr:xfrm>
        <a:graphic>
          <a:graphicData uri="http://schemas.openxmlformats.org/drawingml/2006/chart">
            <c:chart xmlns:c="http://schemas.openxmlformats.org/drawingml/2006/chart" xmlns:r="http://schemas.openxmlformats.org/officeDocument/2006/relationships" r:id="rId10"/>
          </a:graphicData>
        </a:graphic>
      </xdr:graphicFrame>
      <xdr:sp macro="" textlink="Analysis01!$AP$15">
        <xdr:nvSpPr>
          <xdr:cNvPr id="75" name="TextBox 74"/>
          <xdr:cNvSpPr txBox="1"/>
        </xdr:nvSpPr>
        <xdr:spPr>
          <a:xfrm>
            <a:off x="10429101" y="4213907"/>
            <a:ext cx="660520" cy="39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0C1CD49-1E1A-427E-9BFA-F1A6923634A4}" type="TxLink">
              <a:rPr lang="en-US" sz="1400" b="1" i="0" u="none" strike="noStrike">
                <a:solidFill>
                  <a:schemeClr val="bg1">
                    <a:lumMod val="95000"/>
                  </a:schemeClr>
                </a:solidFill>
                <a:latin typeface="Calibri"/>
                <a:ea typeface="+mn-ea"/>
                <a:cs typeface="Calibri"/>
              </a:rPr>
              <a:pPr marL="0" indent="0" algn="ctr"/>
              <a:t>41%</a:t>
            </a:fld>
            <a:endParaRPr lang="en-US" sz="1400" b="1" i="0" u="none" strike="noStrike">
              <a:solidFill>
                <a:schemeClr val="bg1">
                  <a:lumMod val="95000"/>
                </a:schemeClr>
              </a:solidFill>
              <a:latin typeface="Calibri"/>
              <a:ea typeface="+mn-ea"/>
              <a:cs typeface="Calibri"/>
            </a:endParaRPr>
          </a:p>
        </xdr:txBody>
      </xdr:sp>
    </xdr:grpSp>
    <xdr:clientData/>
  </xdr:twoCellAnchor>
  <xdr:twoCellAnchor>
    <xdr:from>
      <xdr:col>17</xdr:col>
      <xdr:colOff>18356</xdr:colOff>
      <xdr:row>9</xdr:row>
      <xdr:rowOff>172604</xdr:rowOff>
    </xdr:from>
    <xdr:to>
      <xdr:col>19</xdr:col>
      <xdr:colOff>309300</xdr:colOff>
      <xdr:row>11</xdr:row>
      <xdr:rowOff>109214</xdr:rowOff>
    </xdr:to>
    <xdr:sp macro="" textlink="Analysis01!AO$13">
      <xdr:nvSpPr>
        <xdr:cNvPr id="77" name="TextBox 76"/>
        <xdr:cNvSpPr txBox="1"/>
      </xdr:nvSpPr>
      <xdr:spPr>
        <a:xfrm>
          <a:off x="10381556" y="1829954"/>
          <a:ext cx="1510144" cy="30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BFF43D4-E263-4127-ADC1-A0029C3DFF20}" type="TxLink">
            <a:rPr lang="en-US" sz="1100" b="1" i="0" u="none" strike="noStrike">
              <a:solidFill>
                <a:schemeClr val="bg1"/>
              </a:solidFill>
              <a:latin typeface="Calibri"/>
              <a:ea typeface="+mn-ea"/>
              <a:cs typeface="Calibri"/>
            </a:rPr>
            <a:pPr marL="0" indent="0" algn="ctr"/>
            <a:t>Over-Utilized</a:t>
          </a:fld>
          <a:endParaRPr lang="en-US" sz="1100" b="1" i="0" u="none" strike="noStrike">
            <a:solidFill>
              <a:schemeClr val="bg1"/>
            </a:solidFill>
            <a:latin typeface="Calibri"/>
            <a:ea typeface="+mn-ea"/>
            <a:cs typeface="Calibri"/>
          </a:endParaRPr>
        </a:p>
      </xdr:txBody>
    </xdr:sp>
    <xdr:clientData/>
  </xdr:twoCellAnchor>
  <xdr:twoCellAnchor>
    <xdr:from>
      <xdr:col>17</xdr:col>
      <xdr:colOff>18356</xdr:colOff>
      <xdr:row>18</xdr:row>
      <xdr:rowOff>42429</xdr:rowOff>
    </xdr:from>
    <xdr:to>
      <xdr:col>19</xdr:col>
      <xdr:colOff>309300</xdr:colOff>
      <xdr:row>19</xdr:row>
      <xdr:rowOff>163189</xdr:rowOff>
    </xdr:to>
    <xdr:sp macro="" textlink="Analysis01!AO$14">
      <xdr:nvSpPr>
        <xdr:cNvPr id="78" name="TextBox 77"/>
        <xdr:cNvSpPr txBox="1"/>
      </xdr:nvSpPr>
      <xdr:spPr>
        <a:xfrm>
          <a:off x="10381556" y="3357129"/>
          <a:ext cx="1510144" cy="30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BB08B70-7B4C-44B3-9CAA-59403BFC3B44}" type="TxLink">
            <a:rPr lang="en-US" sz="1100" b="1" i="0" u="none" strike="noStrike">
              <a:solidFill>
                <a:schemeClr val="bg1"/>
              </a:solidFill>
              <a:latin typeface="Calibri"/>
              <a:ea typeface="+mn-ea"/>
              <a:cs typeface="Calibri"/>
            </a:rPr>
            <a:pPr marL="0" indent="0" algn="ctr"/>
            <a:t>Well-Utilized</a:t>
          </a:fld>
          <a:endParaRPr lang="en-US" sz="1100" b="1" i="0" u="none" strike="noStrike">
            <a:solidFill>
              <a:schemeClr val="bg1"/>
            </a:solidFill>
            <a:latin typeface="Calibri"/>
            <a:ea typeface="+mn-ea"/>
            <a:cs typeface="Calibri"/>
          </a:endParaRPr>
        </a:p>
      </xdr:txBody>
    </xdr:sp>
    <xdr:clientData/>
  </xdr:twoCellAnchor>
  <xdr:twoCellAnchor>
    <xdr:from>
      <xdr:col>17</xdr:col>
      <xdr:colOff>18356</xdr:colOff>
      <xdr:row>26</xdr:row>
      <xdr:rowOff>7504</xdr:rowOff>
    </xdr:from>
    <xdr:to>
      <xdr:col>19</xdr:col>
      <xdr:colOff>309300</xdr:colOff>
      <xdr:row>27</xdr:row>
      <xdr:rowOff>128264</xdr:rowOff>
    </xdr:to>
    <xdr:sp macro="" textlink="Analysis01!AO$15">
      <xdr:nvSpPr>
        <xdr:cNvPr id="79" name="TextBox 78"/>
        <xdr:cNvSpPr txBox="1"/>
      </xdr:nvSpPr>
      <xdr:spPr>
        <a:xfrm>
          <a:off x="10381556" y="4795404"/>
          <a:ext cx="1510144" cy="30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95DF01-7615-4E46-85E8-CA22FB92256B}" type="TxLink">
            <a:rPr lang="en-US" sz="1100" b="1" i="0" u="none" strike="noStrike">
              <a:solidFill>
                <a:schemeClr val="bg1"/>
              </a:solidFill>
              <a:latin typeface="Calibri"/>
              <a:ea typeface="+mn-ea"/>
              <a:cs typeface="Calibri"/>
            </a:rPr>
            <a:pPr marL="0" indent="0" algn="ctr"/>
            <a:t>Under-Utilized</a:t>
          </a:fld>
          <a:endParaRPr lang="en-US" sz="1100" b="1" i="0" u="none" strike="noStrike">
            <a:solidFill>
              <a:schemeClr val="bg1"/>
            </a:solidFill>
            <a:latin typeface="Calibri"/>
            <a:ea typeface="+mn-ea"/>
            <a:cs typeface="Calibri"/>
          </a:endParaRPr>
        </a:p>
      </xdr:txBody>
    </xdr:sp>
    <xdr:clientData/>
  </xdr:twoCellAnchor>
  <xdr:twoCellAnchor>
    <xdr:from>
      <xdr:col>17</xdr:col>
      <xdr:colOff>18356</xdr:colOff>
      <xdr:row>10</xdr:row>
      <xdr:rowOff>178954</xdr:rowOff>
    </xdr:from>
    <xdr:to>
      <xdr:col>19</xdr:col>
      <xdr:colOff>309300</xdr:colOff>
      <xdr:row>12</xdr:row>
      <xdr:rowOff>115564</xdr:rowOff>
    </xdr:to>
    <xdr:sp macro="" textlink="Analysis01!AQ$6">
      <xdr:nvSpPr>
        <xdr:cNvPr id="80" name="TextBox 79"/>
        <xdr:cNvSpPr txBox="1"/>
      </xdr:nvSpPr>
      <xdr:spPr>
        <a:xfrm>
          <a:off x="10381556" y="2020454"/>
          <a:ext cx="1510144" cy="30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EBEF1C-AA87-45F1-AF61-AA1B0ED9CE6A}" type="TxLink">
            <a:rPr lang="en-US" sz="1100" b="1" i="0" u="none" strike="noStrike">
              <a:solidFill>
                <a:schemeClr val="bg1"/>
              </a:solidFill>
              <a:latin typeface="Calibri"/>
              <a:ea typeface="+mn-ea"/>
              <a:cs typeface="Calibri"/>
            </a:rPr>
            <a:pPr marL="0" indent="0" algn="ctr"/>
            <a:t>20 Total Buses </a:t>
          </a:fld>
          <a:endParaRPr lang="en-US" sz="1100" b="1" i="0" u="none" strike="noStrike">
            <a:solidFill>
              <a:schemeClr val="bg1"/>
            </a:solidFill>
            <a:latin typeface="Calibri"/>
            <a:ea typeface="+mn-ea"/>
            <a:cs typeface="Calibri"/>
          </a:endParaRPr>
        </a:p>
      </xdr:txBody>
    </xdr:sp>
    <xdr:clientData/>
  </xdr:twoCellAnchor>
  <xdr:twoCellAnchor>
    <xdr:from>
      <xdr:col>17</xdr:col>
      <xdr:colOff>18356</xdr:colOff>
      <xdr:row>19</xdr:row>
      <xdr:rowOff>38099</xdr:rowOff>
    </xdr:from>
    <xdr:to>
      <xdr:col>19</xdr:col>
      <xdr:colOff>309300</xdr:colOff>
      <xdr:row>20</xdr:row>
      <xdr:rowOff>80638</xdr:rowOff>
    </xdr:to>
    <xdr:sp macro="" textlink="Analysis01!AQ$7">
      <xdr:nvSpPr>
        <xdr:cNvPr id="81" name="TextBox 80"/>
        <xdr:cNvSpPr txBox="1"/>
      </xdr:nvSpPr>
      <xdr:spPr>
        <a:xfrm>
          <a:off x="10381556" y="3536949"/>
          <a:ext cx="1510144" cy="226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4C885B5-C12E-4698-A88B-08D9AAFC4E89}" type="TxLink">
            <a:rPr lang="en-US" sz="1100" b="1" i="0" u="none" strike="noStrike">
              <a:solidFill>
                <a:schemeClr val="bg1"/>
              </a:solidFill>
              <a:latin typeface="Calibri"/>
              <a:ea typeface="+mn-ea"/>
              <a:cs typeface="Calibri"/>
            </a:rPr>
            <a:pPr marL="0" indent="0" algn="ctr"/>
            <a:t>28 Total Buses </a:t>
          </a:fld>
          <a:endParaRPr lang="en-US" sz="1100" b="1" i="0" u="none" strike="noStrike">
            <a:solidFill>
              <a:schemeClr val="bg1"/>
            </a:solidFill>
            <a:latin typeface="Calibri"/>
            <a:ea typeface="+mn-ea"/>
            <a:cs typeface="Calibri"/>
          </a:endParaRPr>
        </a:p>
      </xdr:txBody>
    </xdr:sp>
    <xdr:clientData/>
  </xdr:twoCellAnchor>
  <xdr:twoCellAnchor>
    <xdr:from>
      <xdr:col>17</xdr:col>
      <xdr:colOff>18356</xdr:colOff>
      <xdr:row>27</xdr:row>
      <xdr:rowOff>1154</xdr:rowOff>
    </xdr:from>
    <xdr:to>
      <xdr:col>19</xdr:col>
      <xdr:colOff>309300</xdr:colOff>
      <xdr:row>28</xdr:row>
      <xdr:rowOff>121914</xdr:rowOff>
    </xdr:to>
    <xdr:sp macro="" textlink="Analysis01!AQ$8">
      <xdr:nvSpPr>
        <xdr:cNvPr id="82" name="TextBox 81"/>
        <xdr:cNvSpPr txBox="1"/>
      </xdr:nvSpPr>
      <xdr:spPr>
        <a:xfrm>
          <a:off x="10381556" y="4973204"/>
          <a:ext cx="1510144" cy="30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802581B-8735-474E-AA8C-85BAE1EDD5D5}" type="TxLink">
            <a:rPr lang="en-US" sz="1100" b="1" i="0" u="none" strike="noStrike">
              <a:solidFill>
                <a:schemeClr val="bg1"/>
              </a:solidFill>
              <a:latin typeface="Calibri"/>
              <a:ea typeface="+mn-ea"/>
              <a:cs typeface="Calibri"/>
            </a:rPr>
            <a:pPr marL="0" indent="0" algn="ctr"/>
            <a:t>34 Total Buses </a:t>
          </a:fld>
          <a:endParaRPr lang="en-US" sz="1100" b="1" i="0" u="none" strike="noStrike">
            <a:solidFill>
              <a:schemeClr val="bg1"/>
            </a:solidFill>
            <a:latin typeface="Calibri"/>
            <a:ea typeface="+mn-ea"/>
            <a:cs typeface="Calibri"/>
          </a:endParaRPr>
        </a:p>
      </xdr:txBody>
    </xdr:sp>
    <xdr:clientData/>
  </xdr:twoCellAnchor>
  <xdr:twoCellAnchor>
    <xdr:from>
      <xdr:col>17</xdr:col>
      <xdr:colOff>102869</xdr:colOff>
      <xdr:row>2</xdr:row>
      <xdr:rowOff>127924</xdr:rowOff>
    </xdr:from>
    <xdr:to>
      <xdr:col>19</xdr:col>
      <xdr:colOff>533401</xdr:colOff>
      <xdr:row>4</xdr:row>
      <xdr:rowOff>54612</xdr:rowOff>
    </xdr:to>
    <xdr:sp macro="" textlink="">
      <xdr:nvSpPr>
        <xdr:cNvPr id="83" name="TextBox 82"/>
        <xdr:cNvSpPr txBox="1"/>
      </xdr:nvSpPr>
      <xdr:spPr>
        <a:xfrm>
          <a:off x="10466069" y="496224"/>
          <a:ext cx="1649732" cy="29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Bus</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Utilization</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Rate</a:t>
          </a:r>
        </a:p>
      </xdr:txBody>
    </xdr:sp>
    <xdr:clientData/>
  </xdr:twoCellAnchor>
  <xdr:twoCellAnchor>
    <xdr:from>
      <xdr:col>17</xdr:col>
      <xdr:colOff>22167</xdr:colOff>
      <xdr:row>3</xdr:row>
      <xdr:rowOff>13047</xdr:rowOff>
    </xdr:from>
    <xdr:to>
      <xdr:col>17</xdr:col>
      <xdr:colOff>133004</xdr:colOff>
      <xdr:row>3</xdr:row>
      <xdr:rowOff>141779</xdr:rowOff>
    </xdr:to>
    <xdr:sp macro="" textlink="">
      <xdr:nvSpPr>
        <xdr:cNvPr id="84" name="Diamond 83"/>
        <xdr:cNvSpPr/>
      </xdr:nvSpPr>
      <xdr:spPr>
        <a:xfrm>
          <a:off x="10385367" y="565497"/>
          <a:ext cx="110837" cy="128732"/>
        </a:xfrm>
        <a:prstGeom prst="diamond">
          <a:avLst/>
        </a:prstGeom>
        <a:solidFill>
          <a:srgbClr val="C1B0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425613</xdr:colOff>
      <xdr:row>3</xdr:row>
      <xdr:rowOff>19050</xdr:rowOff>
    </xdr:from>
    <xdr:to>
      <xdr:col>9</xdr:col>
      <xdr:colOff>206021</xdr:colOff>
      <xdr:row>4</xdr:row>
      <xdr:rowOff>129919</xdr:rowOff>
    </xdr:to>
    <xdr:sp macro="" textlink="">
      <xdr:nvSpPr>
        <xdr:cNvPr id="85" name="TextBox 84"/>
        <xdr:cNvSpPr txBox="1"/>
      </xdr:nvSpPr>
      <xdr:spPr>
        <a:xfrm>
          <a:off x="4083213" y="571500"/>
          <a:ext cx="1609208" cy="295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panose="020B0604020202020204" pitchFamily="34" charset="0"/>
              <a:cs typeface="Arial" panose="020B0604020202020204" pitchFamily="34" charset="0"/>
            </a:rPr>
            <a:t>Avg</a:t>
          </a:r>
          <a:r>
            <a:rPr lang="en-US" sz="1100" baseline="0">
              <a:solidFill>
                <a:schemeClr val="bg1"/>
              </a:solidFill>
              <a:latin typeface="Arial" panose="020B0604020202020204" pitchFamily="34" charset="0"/>
              <a:cs typeface="Arial" panose="020B0604020202020204" pitchFamily="34" charset="0"/>
            </a:rPr>
            <a:t> Trip fee</a:t>
          </a:r>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70013</xdr:colOff>
      <xdr:row>5</xdr:row>
      <xdr:rowOff>45604</xdr:rowOff>
    </xdr:from>
    <xdr:to>
      <xdr:col>8</xdr:col>
      <xdr:colOff>460021</xdr:colOff>
      <xdr:row>6</xdr:row>
      <xdr:rowOff>166364</xdr:rowOff>
    </xdr:to>
    <xdr:sp macro="" textlink="Analysis01!$B$20">
      <xdr:nvSpPr>
        <xdr:cNvPr id="86" name="TextBox 85"/>
        <xdr:cNvSpPr txBox="1"/>
      </xdr:nvSpPr>
      <xdr:spPr>
        <a:xfrm>
          <a:off x="3727613" y="966354"/>
          <a:ext cx="1609208" cy="304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66F110-5FE3-4B06-BC0D-088271D88AAA}" type="TxLink">
            <a:rPr lang="en-US" sz="1600" b="0" i="0" u="none" strike="noStrike">
              <a:solidFill>
                <a:schemeClr val="bg1"/>
              </a:solidFill>
              <a:latin typeface="Calibri"/>
              <a:ea typeface="+mn-ea"/>
              <a:cs typeface="Calibri"/>
            </a:rPr>
            <a:pPr marL="0" indent="0" algn="ctr"/>
            <a:t> $26.80 </a:t>
          </a:fld>
          <a:endParaRPr lang="en-US" sz="1600" b="0" i="0" u="none" strike="noStrike">
            <a:solidFill>
              <a:schemeClr val="bg1"/>
            </a:solidFill>
            <a:latin typeface="Calibri"/>
            <a:ea typeface="+mn-ea"/>
            <a:cs typeface="Calibri"/>
          </a:endParaRPr>
        </a:p>
      </xdr:txBody>
    </xdr:sp>
    <xdr:clientData/>
  </xdr:twoCellAnchor>
  <xdr:twoCellAnchor>
    <xdr:from>
      <xdr:col>12</xdr:col>
      <xdr:colOff>606136</xdr:colOff>
      <xdr:row>4</xdr:row>
      <xdr:rowOff>94096</xdr:rowOff>
    </xdr:from>
    <xdr:to>
      <xdr:col>13</xdr:col>
      <xdr:colOff>114300</xdr:colOff>
      <xdr:row>5</xdr:row>
      <xdr:rowOff>4041</xdr:rowOff>
    </xdr:to>
    <xdr:sp macro="" textlink="">
      <xdr:nvSpPr>
        <xdr:cNvPr id="87" name="Diamond 86"/>
        <xdr:cNvSpPr/>
      </xdr:nvSpPr>
      <xdr:spPr>
        <a:xfrm>
          <a:off x="7921336" y="830696"/>
          <a:ext cx="117764" cy="94095"/>
        </a:xfrm>
        <a:prstGeom prst="diamond">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95250</xdr:colOff>
      <xdr:row>16</xdr:row>
      <xdr:rowOff>101600</xdr:rowOff>
    </xdr:from>
    <xdr:to>
      <xdr:col>16</xdr:col>
      <xdr:colOff>476250</xdr:colOff>
      <xdr:row>26</xdr:row>
      <xdr:rowOff>76201</xdr:rowOff>
    </xdr:to>
    <xdr:grpSp>
      <xdr:nvGrpSpPr>
        <xdr:cNvPr id="88" name="Group 87"/>
        <xdr:cNvGrpSpPr/>
      </xdr:nvGrpSpPr>
      <xdr:grpSpPr>
        <a:xfrm>
          <a:off x="7772400" y="3149600"/>
          <a:ext cx="2152650" cy="1879601"/>
          <a:chOff x="674716" y="1371598"/>
          <a:chExt cx="4229795" cy="2272148"/>
        </a:xfrm>
      </xdr:grpSpPr>
      <xdr:sp macro="" textlink="">
        <xdr:nvSpPr>
          <xdr:cNvPr id="89" name="Rounded Rectangle 88"/>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Rounded Rectangle 89"/>
          <xdr:cNvSpPr/>
        </xdr:nvSpPr>
        <xdr:spPr>
          <a:xfrm>
            <a:off x="674716" y="1392380"/>
            <a:ext cx="4202086" cy="2251366"/>
          </a:xfrm>
          <a:prstGeom prst="roundRect">
            <a:avLst>
              <a:gd name="adj" fmla="val 5641"/>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101600</xdr:colOff>
      <xdr:row>6</xdr:row>
      <xdr:rowOff>180683</xdr:rowOff>
    </xdr:from>
    <xdr:to>
      <xdr:col>16</xdr:col>
      <xdr:colOff>476250</xdr:colOff>
      <xdr:row>16</xdr:row>
      <xdr:rowOff>76200</xdr:rowOff>
    </xdr:to>
    <xdr:grpSp>
      <xdr:nvGrpSpPr>
        <xdr:cNvPr id="91" name="Group 90"/>
        <xdr:cNvGrpSpPr/>
      </xdr:nvGrpSpPr>
      <xdr:grpSpPr>
        <a:xfrm>
          <a:off x="7778750" y="1323683"/>
          <a:ext cx="2146300" cy="1800517"/>
          <a:chOff x="674716" y="1371598"/>
          <a:chExt cx="4229795" cy="2272147"/>
        </a:xfrm>
      </xdr:grpSpPr>
      <xdr:sp macro="" textlink="">
        <xdr:nvSpPr>
          <xdr:cNvPr id="92" name="Rounded Rectangle 91"/>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ounded Rectangle 92"/>
          <xdr:cNvSpPr/>
        </xdr:nvSpPr>
        <xdr:spPr>
          <a:xfrm>
            <a:off x="674716" y="1392379"/>
            <a:ext cx="4202087" cy="2251366"/>
          </a:xfrm>
          <a:prstGeom prst="roundRect">
            <a:avLst>
              <a:gd name="adj" fmla="val 5641"/>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266700</xdr:colOff>
      <xdr:row>2</xdr:row>
      <xdr:rowOff>57150</xdr:rowOff>
    </xdr:from>
    <xdr:to>
      <xdr:col>16</xdr:col>
      <xdr:colOff>501650</xdr:colOff>
      <xdr:row>6</xdr:row>
      <xdr:rowOff>139700</xdr:rowOff>
    </xdr:to>
    <xdr:sp macro="" textlink="">
      <xdr:nvSpPr>
        <xdr:cNvPr id="95" name="Rounded Rectangle 94"/>
        <xdr:cNvSpPr/>
      </xdr:nvSpPr>
      <xdr:spPr>
        <a:xfrm>
          <a:off x="8801100" y="425450"/>
          <a:ext cx="1454150" cy="819150"/>
        </a:xfrm>
        <a:prstGeom prst="round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368300</xdr:colOff>
      <xdr:row>2</xdr:row>
      <xdr:rowOff>152400</xdr:rowOff>
    </xdr:from>
    <xdr:to>
      <xdr:col>16</xdr:col>
      <xdr:colOff>400050</xdr:colOff>
      <xdr:row>6</xdr:row>
      <xdr:rowOff>133350</xdr:rowOff>
    </xdr:to>
    <mc:AlternateContent xmlns:mc="http://schemas.openxmlformats.org/markup-compatibility/2006" xmlns:a14="http://schemas.microsoft.com/office/drawing/2010/main">
      <mc:Choice Requires="a14">
        <xdr:graphicFrame macro="">
          <xdr:nvGraphicFramePr>
            <xdr:cNvPr id="9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902700" y="520700"/>
              <a:ext cx="1250950" cy="71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171450</xdr:colOff>
      <xdr:row>7</xdr:row>
      <xdr:rowOff>19974</xdr:rowOff>
    </xdr:from>
    <xdr:to>
      <xdr:col>17</xdr:col>
      <xdr:colOff>12700</xdr:colOff>
      <xdr:row>8</xdr:row>
      <xdr:rowOff>130812</xdr:rowOff>
    </xdr:to>
    <xdr:sp macro="" textlink="">
      <xdr:nvSpPr>
        <xdr:cNvPr id="98" name="TextBox 97"/>
        <xdr:cNvSpPr txBox="1"/>
      </xdr:nvSpPr>
      <xdr:spPr>
        <a:xfrm>
          <a:off x="8096250" y="1309024"/>
          <a:ext cx="2279650" cy="29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Passengers</a:t>
          </a:r>
          <a:r>
            <a:rPr lang="en-US" sz="11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Demographics</a:t>
          </a:r>
        </a:p>
      </xdr:txBody>
    </xdr:sp>
    <xdr:clientData/>
  </xdr:twoCellAnchor>
  <xdr:twoCellAnchor>
    <xdr:from>
      <xdr:col>13</xdr:col>
      <xdr:colOff>344169</xdr:colOff>
      <xdr:row>8</xdr:row>
      <xdr:rowOff>146974</xdr:rowOff>
    </xdr:from>
    <xdr:to>
      <xdr:col>16</xdr:col>
      <xdr:colOff>152401</xdr:colOff>
      <xdr:row>10</xdr:row>
      <xdr:rowOff>73662</xdr:rowOff>
    </xdr:to>
    <xdr:sp macro="" textlink="">
      <xdr:nvSpPr>
        <xdr:cNvPr id="101" name="TextBox 100"/>
        <xdr:cNvSpPr txBox="1"/>
      </xdr:nvSpPr>
      <xdr:spPr>
        <a:xfrm>
          <a:off x="8268969" y="1620174"/>
          <a:ext cx="1637032" cy="29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By</a:t>
          </a:r>
          <a:r>
            <a:rPr lang="en-US" sz="105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Gender</a:t>
          </a:r>
        </a:p>
      </xdr:txBody>
    </xdr:sp>
    <xdr:clientData/>
  </xdr:twoCellAnchor>
  <xdr:twoCellAnchor>
    <xdr:from>
      <xdr:col>13</xdr:col>
      <xdr:colOff>225367</xdr:colOff>
      <xdr:row>9</xdr:row>
      <xdr:rowOff>19397</xdr:rowOff>
    </xdr:from>
    <xdr:to>
      <xdr:col>13</xdr:col>
      <xdr:colOff>336204</xdr:colOff>
      <xdr:row>9</xdr:row>
      <xdr:rowOff>148129</xdr:rowOff>
    </xdr:to>
    <xdr:sp macro="" textlink="">
      <xdr:nvSpPr>
        <xdr:cNvPr id="102" name="Diamond 101"/>
        <xdr:cNvSpPr/>
      </xdr:nvSpPr>
      <xdr:spPr>
        <a:xfrm>
          <a:off x="8150167" y="1676747"/>
          <a:ext cx="110837" cy="128732"/>
        </a:xfrm>
        <a:prstGeom prst="diamond">
          <a:avLst/>
        </a:prstGeom>
        <a:solidFill>
          <a:srgbClr val="C1B0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247650</xdr:colOff>
      <xdr:row>13</xdr:row>
      <xdr:rowOff>88900</xdr:rowOff>
    </xdr:from>
    <xdr:to>
      <xdr:col>16</xdr:col>
      <xdr:colOff>520700</xdr:colOff>
      <xdr:row>16</xdr:row>
      <xdr:rowOff>88900</xdr:rowOff>
    </xdr:to>
    <xdr:graphicFrame macro="">
      <xdr:nvGraphicFramePr>
        <xdr:cNvPr id="103" name="Chart 1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260350</xdr:colOff>
      <xdr:row>11</xdr:row>
      <xdr:rowOff>139699</xdr:rowOff>
    </xdr:from>
    <xdr:to>
      <xdr:col>16</xdr:col>
      <xdr:colOff>520700</xdr:colOff>
      <xdr:row>14</xdr:row>
      <xdr:rowOff>94428</xdr:rowOff>
    </xdr:to>
    <xdr:graphicFrame macro="">
      <xdr:nvGraphicFramePr>
        <xdr:cNvPr id="106" name="Chart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254000</xdr:colOff>
      <xdr:row>9</xdr:row>
      <xdr:rowOff>76201</xdr:rowOff>
    </xdr:from>
    <xdr:to>
      <xdr:col>16</xdr:col>
      <xdr:colOff>476250</xdr:colOff>
      <xdr:row>12</xdr:row>
      <xdr:rowOff>119381</xdr:rowOff>
    </xdr:to>
    <xdr:graphicFrame macro="">
      <xdr:nvGraphicFramePr>
        <xdr:cNvPr id="107" name="Chart 10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222251</xdr:colOff>
      <xdr:row>10</xdr:row>
      <xdr:rowOff>89247</xdr:rowOff>
    </xdr:from>
    <xdr:to>
      <xdr:col>14</xdr:col>
      <xdr:colOff>279401</xdr:colOff>
      <xdr:row>12</xdr:row>
      <xdr:rowOff>15935</xdr:rowOff>
    </xdr:to>
    <xdr:sp macro="" textlink="">
      <xdr:nvSpPr>
        <xdr:cNvPr id="108" name="TextBox 107"/>
        <xdr:cNvSpPr txBox="1"/>
      </xdr:nvSpPr>
      <xdr:spPr>
        <a:xfrm>
          <a:off x="8147051" y="1930747"/>
          <a:ext cx="666750" cy="29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latin typeface="Arial" panose="020B0604020202020204" pitchFamily="34" charset="0"/>
              <a:cs typeface="Arial" panose="020B0604020202020204" pitchFamily="34" charset="0"/>
            </a:rPr>
            <a:t>Female</a:t>
          </a:r>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xdr:from>
      <xdr:col>13</xdr:col>
      <xdr:colOff>234950</xdr:colOff>
      <xdr:row>12</xdr:row>
      <xdr:rowOff>89247</xdr:rowOff>
    </xdr:from>
    <xdr:to>
      <xdr:col>14</xdr:col>
      <xdr:colOff>419101</xdr:colOff>
      <xdr:row>14</xdr:row>
      <xdr:rowOff>15935</xdr:rowOff>
    </xdr:to>
    <xdr:sp macro="" textlink="">
      <xdr:nvSpPr>
        <xdr:cNvPr id="109" name="TextBox 108"/>
        <xdr:cNvSpPr txBox="1"/>
      </xdr:nvSpPr>
      <xdr:spPr>
        <a:xfrm>
          <a:off x="8159750" y="2299047"/>
          <a:ext cx="793751" cy="29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latin typeface="Arial" panose="020B0604020202020204" pitchFamily="34" charset="0"/>
              <a:cs typeface="Arial" panose="020B0604020202020204" pitchFamily="34" charset="0"/>
            </a:rPr>
            <a:t>Male</a:t>
          </a:r>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xdr:from>
      <xdr:col>13</xdr:col>
      <xdr:colOff>222251</xdr:colOff>
      <xdr:row>14</xdr:row>
      <xdr:rowOff>63847</xdr:rowOff>
    </xdr:from>
    <xdr:to>
      <xdr:col>14</xdr:col>
      <xdr:colOff>215901</xdr:colOff>
      <xdr:row>15</xdr:row>
      <xdr:rowOff>174685</xdr:rowOff>
    </xdr:to>
    <xdr:sp macro="" textlink="">
      <xdr:nvSpPr>
        <xdr:cNvPr id="110" name="TextBox 109"/>
        <xdr:cNvSpPr txBox="1"/>
      </xdr:nvSpPr>
      <xdr:spPr>
        <a:xfrm>
          <a:off x="8147051" y="2641947"/>
          <a:ext cx="603250" cy="29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latin typeface="Arial" panose="020B0604020202020204" pitchFamily="34" charset="0"/>
              <a:cs typeface="Arial" panose="020B0604020202020204" pitchFamily="34" charset="0"/>
            </a:rPr>
            <a:t>Other</a:t>
          </a:r>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533400</xdr:colOff>
      <xdr:row>10</xdr:row>
      <xdr:rowOff>57150</xdr:rowOff>
    </xdr:from>
    <xdr:to>
      <xdr:col>16</xdr:col>
      <xdr:colOff>440663</xdr:colOff>
      <xdr:row>11</xdr:row>
      <xdr:rowOff>145647</xdr:rowOff>
    </xdr:to>
    <xdr:sp macro="" textlink="Analysis01!$BG$4">
      <xdr:nvSpPr>
        <xdr:cNvPr id="111" name="TextBox 110"/>
        <xdr:cNvSpPr txBox="1"/>
      </xdr:nvSpPr>
      <xdr:spPr>
        <a:xfrm>
          <a:off x="9677400" y="1898650"/>
          <a:ext cx="516863" cy="272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9202AB0-5B83-4230-A505-E1E01938F4A4}" type="TxLink">
            <a:rPr lang="en-US" sz="1100" b="1" i="0" u="none" strike="noStrike">
              <a:solidFill>
                <a:srgbClr val="D7C4F2"/>
              </a:solidFill>
              <a:latin typeface="Calibri"/>
              <a:ea typeface="+mn-ea"/>
              <a:cs typeface="Calibri"/>
            </a:rPr>
            <a:pPr marL="0" indent="0" algn="ctr"/>
            <a:t>15%</a:t>
          </a:fld>
          <a:endParaRPr lang="en-US" sz="1600" b="1">
            <a:solidFill>
              <a:srgbClr val="D7C4F2"/>
            </a:solidFill>
            <a:latin typeface="Arial" panose="020B0604020202020204" pitchFamily="34" charset="0"/>
            <a:ea typeface="+mn-ea"/>
            <a:cs typeface="Arial" panose="020B0604020202020204" pitchFamily="34" charset="0"/>
          </a:endParaRPr>
        </a:p>
      </xdr:txBody>
    </xdr:sp>
    <xdr:clientData/>
  </xdr:twoCellAnchor>
  <xdr:twoCellAnchor>
    <xdr:from>
      <xdr:col>15</xdr:col>
      <xdr:colOff>552450</xdr:colOff>
      <xdr:row>12</xdr:row>
      <xdr:rowOff>88900</xdr:rowOff>
    </xdr:from>
    <xdr:to>
      <xdr:col>16</xdr:col>
      <xdr:colOff>459713</xdr:colOff>
      <xdr:row>13</xdr:row>
      <xdr:rowOff>177397</xdr:rowOff>
    </xdr:to>
    <xdr:sp macro="" textlink="Analysis01!$BG$5">
      <xdr:nvSpPr>
        <xdr:cNvPr id="112" name="TextBox 111"/>
        <xdr:cNvSpPr txBox="1"/>
      </xdr:nvSpPr>
      <xdr:spPr>
        <a:xfrm>
          <a:off x="9696450" y="2298700"/>
          <a:ext cx="516863" cy="272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3606727-D3E4-4D51-AE62-CD1D711EB7AC}" type="TxLink">
            <a:rPr lang="en-US" sz="1100" b="1" i="0" u="none" strike="noStrike">
              <a:solidFill>
                <a:srgbClr val="D7C4F2"/>
              </a:solidFill>
              <a:latin typeface="Calibri"/>
              <a:ea typeface="+mn-ea"/>
              <a:cs typeface="Calibri"/>
            </a:rPr>
            <a:pPr marL="0" indent="0" algn="ctr"/>
            <a:t>74%</a:t>
          </a:fld>
          <a:endParaRPr lang="en-US" sz="1600" b="1">
            <a:solidFill>
              <a:srgbClr val="D7C4F2"/>
            </a:solidFill>
            <a:latin typeface="Arial" panose="020B0604020202020204" pitchFamily="34" charset="0"/>
            <a:ea typeface="+mn-ea"/>
            <a:cs typeface="Arial" panose="020B0604020202020204" pitchFamily="34" charset="0"/>
          </a:endParaRPr>
        </a:p>
      </xdr:txBody>
    </xdr:sp>
    <xdr:clientData/>
  </xdr:twoCellAnchor>
  <xdr:twoCellAnchor>
    <xdr:from>
      <xdr:col>15</xdr:col>
      <xdr:colOff>558800</xdr:colOff>
      <xdr:row>14</xdr:row>
      <xdr:rowOff>57150</xdr:rowOff>
    </xdr:from>
    <xdr:to>
      <xdr:col>16</xdr:col>
      <xdr:colOff>466063</xdr:colOff>
      <xdr:row>15</xdr:row>
      <xdr:rowOff>145647</xdr:rowOff>
    </xdr:to>
    <xdr:sp macro="" textlink="Analysis01!$BG$6">
      <xdr:nvSpPr>
        <xdr:cNvPr id="113" name="TextBox 112"/>
        <xdr:cNvSpPr txBox="1"/>
      </xdr:nvSpPr>
      <xdr:spPr>
        <a:xfrm>
          <a:off x="9702800" y="2635250"/>
          <a:ext cx="516863" cy="272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634D077-43D6-4B0C-952F-853860FAB638}" type="TxLink">
            <a:rPr lang="en-US" sz="1100" b="1" i="0" u="none" strike="noStrike">
              <a:solidFill>
                <a:srgbClr val="D7C4F2"/>
              </a:solidFill>
              <a:latin typeface="Calibri"/>
              <a:ea typeface="+mn-ea"/>
              <a:cs typeface="Calibri"/>
            </a:rPr>
            <a:pPr marL="0" indent="0" algn="ctr"/>
            <a:t>11%</a:t>
          </a:fld>
          <a:endParaRPr lang="en-US" sz="1600" b="1">
            <a:solidFill>
              <a:srgbClr val="D7C4F2"/>
            </a:solidFill>
            <a:latin typeface="Arial" panose="020B0604020202020204" pitchFamily="34" charset="0"/>
            <a:ea typeface="+mn-ea"/>
            <a:cs typeface="Arial" panose="020B0604020202020204" pitchFamily="34" charset="0"/>
          </a:endParaRPr>
        </a:p>
      </xdr:txBody>
    </xdr:sp>
    <xdr:clientData/>
  </xdr:twoCellAnchor>
  <xdr:twoCellAnchor>
    <xdr:from>
      <xdr:col>13</xdr:col>
      <xdr:colOff>222250</xdr:colOff>
      <xdr:row>18</xdr:row>
      <xdr:rowOff>25400</xdr:rowOff>
    </xdr:from>
    <xdr:to>
      <xdr:col>16</xdr:col>
      <xdr:colOff>406400</xdr:colOff>
      <xdr:row>27</xdr:row>
      <xdr:rowOff>10160</xdr:rowOff>
    </xdr:to>
    <xdr:graphicFrame macro="">
      <xdr:nvGraphicFramePr>
        <xdr:cNvPr id="114" name="Chart 1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266700</xdr:colOff>
      <xdr:row>17</xdr:row>
      <xdr:rowOff>48</xdr:rowOff>
    </xdr:from>
    <xdr:to>
      <xdr:col>16</xdr:col>
      <xdr:colOff>444499</xdr:colOff>
      <xdr:row>18</xdr:row>
      <xdr:rowOff>105063</xdr:rowOff>
    </xdr:to>
    <xdr:sp macro="" textlink="">
      <xdr:nvSpPr>
        <xdr:cNvPr id="123" name="TextBox 122"/>
        <xdr:cNvSpPr txBox="1"/>
      </xdr:nvSpPr>
      <xdr:spPr>
        <a:xfrm>
          <a:off x="8191500" y="3130598"/>
          <a:ext cx="2006599" cy="28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Age-Group</a:t>
          </a:r>
          <a:r>
            <a:rPr lang="en-US" sz="100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Distribution</a:t>
          </a:r>
        </a:p>
      </xdr:txBody>
    </xdr:sp>
    <xdr:clientData/>
  </xdr:twoCellAnchor>
  <xdr:twoCellAnchor>
    <xdr:from>
      <xdr:col>13</xdr:col>
      <xdr:colOff>152399</xdr:colOff>
      <xdr:row>17</xdr:row>
      <xdr:rowOff>55602</xdr:rowOff>
    </xdr:from>
    <xdr:to>
      <xdr:col>13</xdr:col>
      <xdr:colOff>263236</xdr:colOff>
      <xdr:row>17</xdr:row>
      <xdr:rowOff>176066</xdr:rowOff>
    </xdr:to>
    <xdr:sp macro="" textlink="">
      <xdr:nvSpPr>
        <xdr:cNvPr id="124" name="Diamond 123"/>
        <xdr:cNvSpPr/>
      </xdr:nvSpPr>
      <xdr:spPr>
        <a:xfrm>
          <a:off x="8077199" y="3186152"/>
          <a:ext cx="110837" cy="120464"/>
        </a:xfrm>
        <a:prstGeom prst="diamond">
          <a:avLst/>
        </a:prstGeom>
        <a:solidFill>
          <a:srgbClr val="C1B0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107950</xdr:colOff>
      <xdr:row>26</xdr:row>
      <xdr:rowOff>76200</xdr:rowOff>
    </xdr:from>
    <xdr:to>
      <xdr:col>16</xdr:col>
      <xdr:colOff>482600</xdr:colOff>
      <xdr:row>29</xdr:row>
      <xdr:rowOff>88901</xdr:rowOff>
    </xdr:to>
    <xdr:grpSp>
      <xdr:nvGrpSpPr>
        <xdr:cNvPr id="126" name="Group 125"/>
        <xdr:cNvGrpSpPr/>
      </xdr:nvGrpSpPr>
      <xdr:grpSpPr>
        <a:xfrm>
          <a:off x="7785100" y="5029200"/>
          <a:ext cx="2146300" cy="584201"/>
          <a:chOff x="674716" y="1371598"/>
          <a:chExt cx="4229795" cy="2272148"/>
        </a:xfrm>
      </xdr:grpSpPr>
      <xdr:sp macro="" textlink="">
        <xdr:nvSpPr>
          <xdr:cNvPr id="127" name="Rounded Rectangle 126"/>
          <xdr:cNvSpPr/>
        </xdr:nvSpPr>
        <xdr:spPr>
          <a:xfrm>
            <a:off x="702425" y="1371598"/>
            <a:ext cx="4202086" cy="2251365"/>
          </a:xfrm>
          <a:prstGeom prst="roundRect">
            <a:avLst>
              <a:gd name="adj" fmla="val 959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8" name="Rounded Rectangle 127"/>
          <xdr:cNvSpPr/>
        </xdr:nvSpPr>
        <xdr:spPr>
          <a:xfrm>
            <a:off x="674716" y="1392380"/>
            <a:ext cx="4202086" cy="2251366"/>
          </a:xfrm>
          <a:prstGeom prst="roundRect">
            <a:avLst>
              <a:gd name="adj" fmla="val 5641"/>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604287</xdr:colOff>
      <xdr:row>27</xdr:row>
      <xdr:rowOff>19098</xdr:rowOff>
    </xdr:from>
    <xdr:to>
      <xdr:col>15</xdr:col>
      <xdr:colOff>565150</xdr:colOff>
      <xdr:row>28</xdr:row>
      <xdr:rowOff>124113</xdr:rowOff>
    </xdr:to>
    <xdr:sp macro="" textlink="">
      <xdr:nvSpPr>
        <xdr:cNvPr id="96" name="TextBox 95"/>
        <xdr:cNvSpPr txBox="1"/>
      </xdr:nvSpPr>
      <xdr:spPr>
        <a:xfrm>
          <a:off x="8529087" y="4991148"/>
          <a:ext cx="1180063" cy="28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baseline="0">
              <a:ln w="0"/>
              <a:solidFill>
                <a:srgbClr val="C1B0D9"/>
              </a:solidFill>
              <a:effectLst/>
              <a:latin typeface="Arial" panose="020B0604020202020204" pitchFamily="34" charset="0"/>
              <a:ea typeface="+mn-ea"/>
              <a:cs typeface="Arial" panose="020B0604020202020204" pitchFamily="34" charset="0"/>
            </a:rPr>
            <a:t>Average</a:t>
          </a:r>
          <a:r>
            <a:rPr lang="en-US" sz="1050" baseline="0">
              <a:solidFill>
                <a:schemeClr val="bg1"/>
              </a:solidFill>
              <a:latin typeface="Arial" panose="020B0604020202020204" pitchFamily="34" charset="0"/>
              <a:cs typeface="Arial" panose="020B0604020202020204" pitchFamily="34" charset="0"/>
            </a:rPr>
            <a:t> </a:t>
          </a:r>
          <a:r>
            <a:rPr lang="en-US" sz="1100" b="1" cap="none" spc="0" baseline="0">
              <a:ln w="0"/>
              <a:solidFill>
                <a:srgbClr val="C1B0D9"/>
              </a:solidFill>
              <a:effectLst/>
              <a:latin typeface="Arial" panose="020B0604020202020204" pitchFamily="34" charset="0"/>
              <a:ea typeface="+mn-ea"/>
              <a:cs typeface="Arial" panose="020B0604020202020204" pitchFamily="34" charset="0"/>
            </a:rPr>
            <a:t>Age</a:t>
          </a:r>
        </a:p>
      </xdr:txBody>
    </xdr:sp>
    <xdr:clientData/>
  </xdr:twoCellAnchor>
  <xdr:twoCellAnchor>
    <xdr:from>
      <xdr:col>13</xdr:col>
      <xdr:colOff>190500</xdr:colOff>
      <xdr:row>26</xdr:row>
      <xdr:rowOff>177800</xdr:rowOff>
    </xdr:from>
    <xdr:to>
      <xdr:col>13</xdr:col>
      <xdr:colOff>565150</xdr:colOff>
      <xdr:row>28</xdr:row>
      <xdr:rowOff>171450</xdr:rowOff>
    </xdr:to>
    <xdr:sp macro="" textlink="">
      <xdr:nvSpPr>
        <xdr:cNvPr id="76" name="Rounded Rectangle 75"/>
        <xdr:cNvSpPr/>
      </xdr:nvSpPr>
      <xdr:spPr>
        <a:xfrm>
          <a:off x="8115300" y="4965700"/>
          <a:ext cx="374650" cy="361950"/>
        </a:xfrm>
        <a:prstGeom prst="roundRect">
          <a:avLst/>
        </a:prstGeom>
        <a:solidFill>
          <a:srgbClr val="D7C4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D7C4F2"/>
            </a:solidFill>
          </a:endParaRPr>
        </a:p>
      </xdr:txBody>
    </xdr:sp>
    <xdr:clientData/>
  </xdr:twoCellAnchor>
  <xdr:twoCellAnchor editAs="oneCell">
    <xdr:from>
      <xdr:col>13</xdr:col>
      <xdr:colOff>234951</xdr:colOff>
      <xdr:row>27</xdr:row>
      <xdr:rowOff>13381</xdr:rowOff>
    </xdr:from>
    <xdr:to>
      <xdr:col>13</xdr:col>
      <xdr:colOff>552450</xdr:colOff>
      <xdr:row>28</xdr:row>
      <xdr:rowOff>146730</xdr:rowOff>
    </xdr:to>
    <xdr:pic>
      <xdr:nvPicPr>
        <xdr:cNvPr id="100" name="Picture 99"/>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159751" y="4985431"/>
          <a:ext cx="317499" cy="317499"/>
        </a:xfrm>
        <a:prstGeom prst="rect">
          <a:avLst/>
        </a:prstGeom>
      </xdr:spPr>
    </xdr:pic>
    <xdr:clientData/>
  </xdr:twoCellAnchor>
  <xdr:twoCellAnchor>
    <xdr:from>
      <xdr:col>15</xdr:col>
      <xdr:colOff>406397</xdr:colOff>
      <xdr:row>26</xdr:row>
      <xdr:rowOff>146052</xdr:rowOff>
    </xdr:from>
    <xdr:to>
      <xdr:col>16</xdr:col>
      <xdr:colOff>353134</xdr:colOff>
      <xdr:row>28</xdr:row>
      <xdr:rowOff>147748</xdr:rowOff>
    </xdr:to>
    <xdr:sp macro="" textlink="Analysis01!$BA$24">
      <xdr:nvSpPr>
        <xdr:cNvPr id="125" name="TextBox 124"/>
        <xdr:cNvSpPr txBox="1"/>
      </xdr:nvSpPr>
      <xdr:spPr>
        <a:xfrm>
          <a:off x="9550397" y="4933952"/>
          <a:ext cx="556337" cy="36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C8C8A6B-F882-4BBD-B5A6-0478F78B0D35}" type="TxLink">
            <a:rPr lang="en-US" sz="2000" b="1" i="0" u="none" strike="noStrike">
              <a:solidFill>
                <a:srgbClr val="D7C4F2"/>
              </a:solidFill>
              <a:latin typeface="Calibri"/>
              <a:ea typeface="+mn-ea"/>
              <a:cs typeface="Calibri"/>
            </a:rPr>
            <a:pPr marL="0" indent="0" algn="ctr"/>
            <a:t>43</a:t>
          </a:fld>
          <a:endParaRPr lang="en-US" sz="2800" b="1" i="0" u="none" strike="noStrike">
            <a:solidFill>
              <a:srgbClr val="D7C4F2"/>
            </a:solidFill>
            <a:latin typeface="Calibri"/>
            <a:ea typeface="+mn-ea"/>
            <a:cs typeface="Calibri"/>
          </a:endParaRPr>
        </a:p>
      </xdr:txBody>
    </xdr:sp>
    <xdr:clientData/>
  </xdr:twoCellAnchor>
  <xdr:twoCellAnchor editAs="oneCell">
    <xdr:from>
      <xdr:col>11</xdr:col>
      <xdr:colOff>361950</xdr:colOff>
      <xdr:row>0</xdr:row>
      <xdr:rowOff>63500</xdr:rowOff>
    </xdr:from>
    <xdr:to>
      <xdr:col>14</xdr:col>
      <xdr:colOff>165100</xdr:colOff>
      <xdr:row>2</xdr:row>
      <xdr:rowOff>25400</xdr:rowOff>
    </xdr:to>
    <mc:AlternateContent xmlns:mc="http://schemas.openxmlformats.org/markup-compatibility/2006" xmlns:a14="http://schemas.microsoft.com/office/drawing/2010/main">
      <mc:Choice Requires="a14">
        <xdr:graphicFrame macro="">
          <xdr:nvGraphicFramePr>
            <xdr:cNvPr id="117" name="Operation Moment"/>
            <xdr:cNvGraphicFramePr/>
          </xdr:nvGraphicFramePr>
          <xdr:xfrm>
            <a:off x="0" y="0"/>
            <a:ext cx="0" cy="0"/>
          </xdr:xfrm>
          <a:graphic>
            <a:graphicData uri="http://schemas.microsoft.com/office/drawing/2010/slicer">
              <sle:slicer xmlns:sle="http://schemas.microsoft.com/office/drawing/2010/slicer" name="Operation Moment"/>
            </a:graphicData>
          </a:graphic>
        </xdr:graphicFrame>
      </mc:Choice>
      <mc:Fallback xmlns="">
        <xdr:sp macro="" textlink="">
          <xdr:nvSpPr>
            <xdr:cNvPr id="0" name=""/>
            <xdr:cNvSpPr>
              <a:spLocks noTextEdit="1"/>
            </xdr:cNvSpPr>
          </xdr:nvSpPr>
          <xdr:spPr>
            <a:xfrm>
              <a:off x="7067550" y="63500"/>
              <a:ext cx="1631950" cy="33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133349</xdr:colOff>
      <xdr:row>0</xdr:row>
      <xdr:rowOff>127000</xdr:rowOff>
    </xdr:from>
    <xdr:to>
      <xdr:col>11</xdr:col>
      <xdr:colOff>363914</xdr:colOff>
      <xdr:row>2</xdr:row>
      <xdr:rowOff>45819</xdr:rowOff>
    </xdr:to>
    <xdr:sp macro="" textlink="">
      <xdr:nvSpPr>
        <xdr:cNvPr id="119" name="TextBox 118"/>
        <xdr:cNvSpPr txBox="1"/>
      </xdr:nvSpPr>
      <xdr:spPr>
        <a:xfrm>
          <a:off x="5619749" y="127000"/>
          <a:ext cx="1449765" cy="287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Operation</a:t>
          </a:r>
          <a:r>
            <a:rPr lang="en-US" sz="1100" b="1" baseline="0">
              <a:solidFill>
                <a:schemeClr val="bg1"/>
              </a:solidFill>
              <a:latin typeface="Arial" panose="020B0604020202020204" pitchFamily="34" charset="0"/>
              <a:cs typeface="Arial" panose="020B0604020202020204" pitchFamily="34" charset="0"/>
            </a:rPr>
            <a:t> Moment</a:t>
          </a:r>
          <a:endParaRPr lang="en-US" sz="1100" b="1">
            <a:solidFill>
              <a:schemeClr val="bg1"/>
            </a:solidFill>
            <a:latin typeface="Arial" panose="020B0604020202020204" pitchFamily="34" charset="0"/>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rdeep Sukheja" refreshedDate="45702.397982291666" createdVersion="5" refreshedVersion="5" minRefreshableVersion="3" recordCount="0" supportSubquery="1" supportAdvancedDrill="1">
  <cacheSource type="external" connectionId="7"/>
  <cacheFields count="3">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Facttable_ridership].[Operation Moment].[Operation Moment]" caption="Operation Moment" numFmtId="0" hierarchy="28" level="1">
      <sharedItems count="2">
        <s v="AM"/>
        <s v="PM"/>
      </sharedItems>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2"/>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Pardeep Sukheja" refreshedDate="45702.397987037039" createdVersion="5" refreshedVersion="5" minRefreshableVersion="3" recordCount="0" supportSubquery="1" supportAdvancedDrill="1">
  <cacheSource type="external" connectionId="7"/>
  <cacheFields count="3">
    <cacheField name="[Dim_routes].[RouteName].[RouteName]" caption="RouteName" numFmtId="0" hierarchy="18" level="1">
      <sharedItems count="1">
        <s v="South Line"/>
      </sharedItems>
    </cacheField>
    <cacheField name="[Measures].[Average of TripFee]" caption="Average of TripFee" numFmtId="0" hierarchy="49" level="32767"/>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2"/>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oneField="1">
      <fieldsUsage count="1">
        <fieldUsage x="1"/>
      </fieldsUsage>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Pardeep Sukheja" refreshedDate="45702.397987615739" createdVersion="5" refreshedVersion="5" minRefreshableVersion="3" recordCount="0" supportSubquery="1" supportAdvancedDrill="1">
  <cacheSource type="external" connectionId="7"/>
  <cacheFields count="3">
    <cacheField name="[Measures].[Total riders]" caption="Total riders" numFmtId="0" hierarchy="38" level="32767"/>
    <cacheField name="[Measures].[Avg Riders per trip]" caption="Avg Riders per trip" numFmtId="0" hierarchy="39" level="32767"/>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2"/>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oneField="1">
      <fieldsUsage count="1">
        <fieldUsage x="1"/>
      </fieldsUsage>
    </cacheHierarchy>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Pardeep Sukheja" refreshedDate="45702.397988310186" createdVersion="5" refreshedVersion="5" minRefreshableVersion="3" recordCount="0" supportSubquery="1" supportAdvancedDrill="1">
  <cacheSource type="external" connectionId="7"/>
  <cacheFields count="3">
    <cacheField name="[Measures].[Total riders]" caption="Total riders" numFmtId="0" hierarchy="38" level="32767"/>
    <cacheField name="[Dim_routes].[RouteName].[RouteName]" caption="RouteName" numFmtId="0" hierarchy="18" level="1">
      <sharedItems count="1">
        <s v="South Line"/>
      </sharedItems>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2"/>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Pardeep Sukheja" refreshedDate="45702.397989004632" createdVersion="5" refreshedVersion="5" minRefreshableVersion="3" recordCount="0" supportSubquery="1" supportAdvancedDrill="1">
  <cacheSource type="external" connectionId="7"/>
  <cacheFields count="4">
    <cacheField name="[Measures].[Total riders]" caption="Total riders" numFmtId="0" hierarchy="38" level="32767"/>
    <cacheField name="[Dim_routes].[RouteName].[RouteName]" caption="RouteName" numFmtId="0" hierarchy="18" level="1">
      <sharedItems count="1">
        <s v="East-West Express"/>
      </sharedItems>
    </cacheField>
    <cacheField name="[Facttable_ridership].[Time Group].[Time Group]" caption="Time Group" numFmtId="0" hierarchy="32" level="1">
      <sharedItems count="3">
        <s v="10:00 AM - 3:00 PM"/>
        <s v="12:00 AM - 5:00 AM"/>
        <s v="5:00 AM - 10:00 AM"/>
      </sharedItems>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3"/>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Pardeep Sukheja" refreshedDate="45702.397990162041" createdVersion="5" refreshedVersion="5" minRefreshableVersion="3" recordCount="0" supportSubquery="1" supportAdvancedDrill="1">
  <cacheSource type="external" connectionId="7"/>
  <cacheFields count="5">
    <cacheField name="[Measures].[Total riders]" caption="Total riders" numFmtId="0" hierarchy="38" level="32767"/>
    <cacheField name="[Dim_routes].[RouteName].[RouteName]" caption="RouteName" numFmtId="0" hierarchy="18" level="1">
      <sharedItems count="1">
        <s v="East-West Express"/>
      </sharedItems>
    </cacheField>
    <cacheField name="[Facttable_ridership].[Time Group].[Time Group]" caption="Time Group" numFmtId="0" hierarchy="32"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1:41:00" maxDate="1899-12-30T11:41:00" count="1">
        <d v="1899-12-30T11:41:00"/>
      </sharedItems>
      <extLst>
        <ext xmlns:x15="http://schemas.microsoft.com/office/spreadsheetml/2010/11/main" uri="{4F2E5C28-24EA-4eb8-9CBF-B6C8F9C3D259}">
          <x15:cachedUniqueNames>
            <x15:cachedUniqueName index="0" name="[Facttable_ridership].[Time].&amp;[1899-12-30T11:41:00]"/>
          </x15:cachedUniqueNames>
        </ext>
      </extLst>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4"/>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Pardeep Sukheja" refreshedDate="45702.397991203703" createdVersion="5" refreshedVersion="5" minRefreshableVersion="3" recordCount="0" supportSubquery="1" supportAdvancedDrill="1">
  <cacheSource type="external" connectionId="7"/>
  <cacheFields count="5">
    <cacheField name="[Measures].[Total riders]" caption="Total riders" numFmtId="0" hierarchy="38" level="32767"/>
    <cacheField name="[Dim_routes].[RouteName].[RouteName]" caption="RouteName" numFmtId="0" hierarchy="18" level="1">
      <sharedItems count="1">
        <s v="East-West Express"/>
      </sharedItems>
    </cacheField>
    <cacheField name="[Facttable_ridership].[Time Group].[Time Group]" caption="Time Group" numFmtId="0" hierarchy="32"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4"/>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Pardeep Sukheja" refreshedDate="45702.397991666665" createdVersion="5" refreshedVersion="5" minRefreshableVersion="3" recordCount="0" supportSubquery="1" supportAdvancedDrill="1">
  <cacheSource type="external" connectionId="7"/>
  <cacheFields count="6">
    <cacheField name="[Measures].[Total riders]" caption="Total riders" numFmtId="0" hierarchy="38" level="32767"/>
    <cacheField name="[Dim_routes].[RouteName].[RouteName]" caption="RouteName" numFmtId="0" hierarchy="18" level="1">
      <sharedItems count="1">
        <s v="East-West Express"/>
      </sharedItems>
    </cacheField>
    <cacheField name="[Facttable_ridership].[Time Group].[Time Group]" caption="Time Group" numFmtId="0" hierarchy="32"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_Table].[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_Table].[Year].&amp;[2023]"/>
            <x15:cachedUniqueName index="1" name="[Dim_Date_Table].[Year].&amp;[2024]"/>
          </x15:cachedUniqueNames>
        </ext>
      </extLst>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fieldsUsage count="2">
        <fieldUsage x="-1"/>
        <fieldUsage x="4"/>
      </fieldsUsage>
    </cacheHierarchy>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5"/>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Pardeep Sukheja" refreshedDate="45702.397992245373" createdVersion="5" refreshedVersion="5" minRefreshableVersion="3" recordCount="0" supportSubquery="1" supportAdvancedDrill="1">
  <cacheSource type="external" connectionId="7"/>
  <cacheFields count="7">
    <cacheField name="[Measures].[Total riders]" caption="Total riders" numFmtId="0" hierarchy="38" level="32767"/>
    <cacheField name="[Dim_routes].[RouteName].[RouteName]" caption="RouteName" numFmtId="0" hierarchy="18" level="1">
      <sharedItems count="1">
        <s v="East-West Express"/>
      </sharedItems>
    </cacheField>
    <cacheField name="[Facttable_ridership].[Time Group].[Time Group]" caption="Time Group" numFmtId="0" hierarchy="32"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_Table].[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_Table].[Year].&amp;[2023]"/>
            <x15:cachedUniqueName index="1" name="[Dim_Date_Table].[Year].&amp;[2024]"/>
          </x15:cachedUniqueNames>
        </ext>
      </extLst>
    </cacheField>
    <cacheField name="[Facttable_ridership].[Operation Moment].[Operation Moment]" caption="Operation Moment" numFmtId="0" hierarchy="28"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fieldsUsage count="2">
        <fieldUsage x="-1"/>
        <fieldUsage x="4"/>
      </fieldsUsage>
    </cacheHierarchy>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5"/>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y uniqueName="Dummy0" caption="Calculation" measure="1" count="0">
      <extLst>
        <ext xmlns:x14="http://schemas.microsoft.com/office/spreadsheetml/2009/9/main" uri="{8CF416AD-EC4C-4aba-99F5-12A058AE0983}">
          <x14:cacheHierarchy ignore="1"/>
        </ext>
      </extLst>
    </cacheHierarchy>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Pardeep Sukheja" refreshedDate="45702.397992708335" createdVersion="5" refreshedVersion="5" minRefreshableVersion="3" recordCount="0" supportSubquery="1" supportAdvancedDrill="1">
  <cacheSource type="external" connectionId="7"/>
  <cacheFields count="6">
    <cacheField name="[Measures].[Total riders]" caption="Total riders" numFmtId="0" hierarchy="38" level="32767"/>
    <cacheField name="[Dim_routes].[RouteName].[RouteName]" caption="RouteName" numFmtId="0" hierarchy="18" level="1">
      <sharedItems count="1">
        <s v="East-West Express"/>
      </sharedItems>
    </cacheField>
    <cacheField name="[Facttable_ridership].[Time Group].[Time Group]" caption="Time Group" numFmtId="0" hierarchy="32"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_Table].[Day Name].[Day Name]" caption="Day Name" numFmtId="0" hierarchy="9" level="1">
      <sharedItems count="7">
        <s v="Sun"/>
        <s v="Mon"/>
        <s v="Tue"/>
        <s v="Wed"/>
        <s v="Thu"/>
        <s v="Fri"/>
        <s v="Sat"/>
      </sharedItems>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2" memberValueDatatype="130" unbalanced="0">
      <fieldsUsage count="2">
        <fieldUsage x="-1"/>
        <fieldUsage x="4"/>
      </fieldsUsage>
    </cacheHierarchy>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5"/>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Komal Sukheja" refreshedDate="45508.472992939816" createdVersion="3" refreshedVersion="5"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ardeep Sukheja" refreshedDate="45702.397982986113" createdVersion="5" refreshedVersion="5" minRefreshableVersion="3" recordCount="0" supportSubquery="1" supportAdvancedDrill="1">
  <cacheSource type="external" connectionId="7"/>
  <cacheFields count="4">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_Table].[Day Name].[Day Name]" caption="Day Name" numFmtId="0" hierarchy="9" level="1">
      <sharedItems count="7">
        <s v="Sun"/>
        <s v="Mon"/>
        <s v="Tue"/>
        <s v="Wed"/>
        <s v="Thu"/>
        <s v="Fri"/>
        <s v="Sat"/>
      </sharedItems>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2" memberValueDatatype="130" unbalanced="0">
      <fieldsUsage count="2">
        <fieldUsage x="-1"/>
        <fieldUsage x="2"/>
      </fieldsUsage>
    </cacheHierarchy>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2"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3"/>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ardeep Sukheja" refreshedDate="45702.397983564813" createdVersion="5" refreshedVersion="5" minRefreshableVersion="3" recordCount="0" supportSubquery="1" supportAdvancedDrill="1">
  <cacheSource type="external" connectionId="7"/>
  <cacheFields count="6">
    <cacheField name="[Measures].[Total riders]" caption="Total riders" numFmtId="0" hierarchy="38" level="32767"/>
    <cacheField name="[Dim_routes].[RouteName].[RouteName]" caption="RouteName" numFmtId="0" hierarchy="18" level="1">
      <sharedItems count="1">
        <s v="East-West Express"/>
      </sharedItems>
    </cacheField>
    <cacheField name="[Facttable_ridership].[Time Group].[Time Group]" caption="Time Group" numFmtId="0" hierarchy="32"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_Table].[Month Name].[Month Name]" caption="Month Name" numFmtId="0" hierarchy="7" level="1">
      <sharedItems count="2">
        <s v="Jan"/>
        <s v="Dec"/>
      </sharedItems>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0" memberValueDatatype="20" unbalanced="0"/>
    <cacheHierarchy uniqueName="[Dim_Date_Table].[Month Name]" caption="Month Name" attribute="1" defaultMemberUniqueName="[Dim_Date_Table].[Month Name].[All]" allUniqueName="[Dim_Date_Table].[Month Name].[All]" dimensionUniqueName="[Dim_Date_Table]" displayFolder="" count="2" memberValueDatatype="130" unbalanced="0">
      <fieldsUsage count="2">
        <fieldUsage x="-1"/>
        <fieldUsage x="4"/>
      </fieldsUsage>
    </cacheHierarchy>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5"/>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ardeep Sukheja" refreshedDate="45702.397984374998" createdVersion="5" refreshedVersion="5" minRefreshableVersion="3" recordCount="0" supportSubquery="1" supportAdvancedDrill="1">
  <cacheSource type="external" connectionId="7"/>
  <cacheFields count="3">
    <cacheField name="[Measures].[Total riders]" caption="Total riders" numFmtId="0" hierarchy="38" level="32767"/>
    <cacheField name="[Dim_routes].[RouteName].[RouteName]" caption="RouteName" numFmtId="0" hierarchy="18" level="1">
      <sharedItems count="1">
        <s v="East-West Express"/>
      </sharedItems>
    </cacheField>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2"/>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ardeep Sukheja" refreshedDate="45702.397984606483" createdVersion="5" refreshedVersion="5" minRefreshableVersion="3" recordCount="0" supportSubquery="1" supportAdvancedDrill="1">
  <cacheSource type="external" connectionId="7"/>
  <cacheFields count="4">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Measures].[Average Age]" caption="Average Age" numFmtId="0" hierarchy="37" level="32767"/>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3"/>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oneField="1">
      <fieldsUsage count="1">
        <fieldUsage x="2"/>
      </fieldsUsage>
    </cacheHierarchy>
    <cacheHierarchy uniqueName="[Measures].[Total riders]" caption="Total riders" measure="1" displayFolder="" measureGroup="Calculations" count="0"/>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ardeep Sukheja" refreshedDate="45702.397985300922" createdVersion="5" refreshedVersion="5" minRefreshableVersion="3" recordCount="0" supportSubquery="1" supportAdvancedDrill="1">
  <cacheSource type="external" connectionId="7"/>
  <cacheFields count="5">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Facttable_ridership].[Utilizaion category].[Utilizaion category]" caption="Utilizaion category" numFmtId="0" hierarchy="35" level="1">
      <sharedItems count="3">
        <s v="Over-Utilized"/>
        <s v="Under-Utilized"/>
        <s v="Well-Utilized"/>
      </sharedItems>
    </cacheField>
    <cacheField name="[Measures].[TotalBuses]" caption="TotalBuses" numFmtId="0" hierarchy="40" level="32767"/>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4"/>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2" memberValueDatatype="130" unbalanced="0">
      <fieldsUsage count="2">
        <fieldUsage x="-1"/>
        <fieldUsage x="2"/>
      </fieldsUsage>
    </cacheHierarchy>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cacheHierarchy uniqueName="[Measures].[Avg Riders per trip]" caption="Avg Riders per trip" measure="1" displayFolder="" measureGroup="Calculations" count="0"/>
    <cacheHierarchy uniqueName="[Measures].[TotalBuses]" caption="TotalBuses" measure="1" displayFolder="" measureGroup="Calculations" count="0" oneField="1">
      <fieldsUsage count="1">
        <fieldUsage x="3"/>
      </fieldsUsage>
    </cacheHierarchy>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Pardeep Sukheja" refreshedDate="45702.397985763891" createdVersion="5" refreshedVersion="5" minRefreshableVersion="3" recordCount="0" supportSubquery="1" supportAdvancedDrill="1">
  <cacheSource type="external" connectionId="7"/>
  <cacheFields count="5">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Facttable_ridership].[Operation Moment].[Operation Moment]" caption="Operation Moment" numFmtId="0" hierarchy="28" level="1">
      <sharedItems count="2">
        <s v="AM"/>
        <s v="PM"/>
      </sharedItems>
    </cacheField>
    <cacheField name="[Measures].[Total riders]" caption="Total riders" numFmtId="0" hierarchy="38" level="32767"/>
    <cacheField name="Dummy0" numFmtId="0" hierarchy="61" level="32767">
      <extLst>
        <ext xmlns:x14="http://schemas.microsoft.com/office/spreadsheetml/2009/9/main" uri="{63CAB8AC-B538-458d-9737-405883B0398D}">
          <x14:cacheField ignore="1"/>
        </ext>
      </extLst>
    </cacheField>
  </cacheFields>
  <cacheHierarchies count="62">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2"/>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3"/>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y uniqueName="Dummy0" caption="Calculation" measure="1" count="0">
      <extLst>
        <ext xmlns:x14="http://schemas.microsoft.com/office/spreadsheetml/2009/9/main" uri="{8CF416AD-EC4C-4aba-99F5-12A058AE0983}">
          <x14:cacheHierarchy ignore="1"/>
        </ext>
      </extLst>
    </cacheHierarchy>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Pardeep Sukheja" refreshedDate="45702.397986226853" createdVersion="5" refreshedVersion="5" minRefreshableVersion="3" recordCount="0" supportSubquery="1" supportAdvancedDrill="1">
  <cacheSource type="external" connectionId="7"/>
  <cacheFields count="6">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emographics].[Gender].[Gender]" caption="Gender" numFmtId="0" hierarchy="14" level="1">
      <sharedItems count="3">
        <s v="Female"/>
        <s v="Male"/>
        <s v="Other"/>
      </sharedItems>
    </cacheField>
    <cacheField name="[Measures].[Total riders]" caption="Total riders" numFmtId="0" hierarchy="38" level="32767"/>
    <cacheField name="[Facttable_ridership].[Operation Moment].[Operation Moment]" caption="Operation Moment" numFmtId="0" hierarchy="28"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2" memberValueDatatype="130" unbalanced="0">
      <fieldsUsage count="2">
        <fieldUsage x="-1"/>
        <fieldUsage x="2"/>
      </fieldsUsage>
    </cacheHierarchy>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4"/>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3"/>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y uniqueName="Dummy0" caption="Calculation" measure="1" count="0">
      <extLst>
        <ext xmlns:x14="http://schemas.microsoft.com/office/spreadsheetml/2009/9/main" uri="{8CF416AD-EC4C-4aba-99F5-12A058AE0983}">
          <x14:cacheHierarchy ignore="1"/>
        </ext>
      </extLst>
    </cacheHierarchy>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Pardeep Sukheja" refreshedDate="45702.397986689815" createdVersion="5" refreshedVersion="5" minRefreshableVersion="3" recordCount="0" supportSubquery="1" supportAdvancedDrill="1">
  <cacheSource type="external" connectionId="7"/>
  <cacheFields count="5">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emographics].[Age Group].[Age Group]" caption="Age Group" numFmtId="0" hierarchy="16" level="1">
      <sharedItems count="6">
        <s v="0-19"/>
        <s v="20-29"/>
        <s v="30-39"/>
        <s v="40-49"/>
        <s v="50-59"/>
        <s v="60+"/>
      </sharedItems>
    </cacheField>
    <cacheField name="[Measures].[Total riders]" caption="Total riders" numFmtId="0" hierarchy="38" level="32767"/>
    <cacheField name="[Facttable_ridership].[Operation Moment].[Operation Moment]" caption="Operation Moment" numFmtId="0" hierarchy="28" level="1">
      <sharedItems containsSemiMixedTypes="0" containsNonDate="0" containsString="0"/>
    </cacheField>
  </cacheFields>
  <cacheHierarchies count="61">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_Table].[Date]" caption="Date" attribute="1" time="1" defaultMemberUniqueName="[Dim_Date_Table].[Date].[All]" allUniqueName="[Dim_Date_Table].[Date].[All]" dimensionUniqueName="[Dim_Date_Table]" displayFolder="" count="0" memberValueDatatype="7" unbalanced="0"/>
    <cacheHierarchy uniqueName="[Dim_Date_Table].[Year]" caption="Year" attribute="1" defaultMemberUniqueName="[Dim_Date_Table].[Year].[All]" allUniqueName="[Dim_Date_Table].[Year].[All]" dimensionUniqueName="[Dim_Date_Table]" displayFolder="" count="2" memberValueDatatype="20" unbalanced="0"/>
    <cacheHierarchy uniqueName="[Dim_Date_Table].[Month Name]" caption="Month Name" attribute="1" defaultMemberUniqueName="[Dim_Date_Table].[Month Name].[All]" allUniqueName="[Dim_Date_Table].[Month Name].[All]" dimensionUniqueName="[Dim_Date_Table]" displayFolder="" count="0" memberValueDatatype="130" unbalanced="0"/>
    <cacheHierarchy uniqueName="[Dim_Date_Table].[Month Number]" caption="Month Number" attribute="1" defaultMemberUniqueName="[Dim_Date_Table].[Month Number].[All]" allUniqueName="[Dim_Date_Table].[Month Number].[All]" dimensionUniqueName="[Dim_Date_Table]" displayFolder="" count="0" memberValueDatatype="20" unbalanced="0"/>
    <cacheHierarchy uniqueName="[Dim_Date_Table].[Day Name]" caption="Day Name" attribute="1" defaultMemberUniqueName="[Dim_Date_Table].[Day Name].[All]" allUniqueName="[Dim_Date_Table].[Day Name].[All]" dimensionUniqueName="[Dim_Date_Table]" displayFolder="" count="0" memberValueDatatype="130" unbalanced="0"/>
    <cacheHierarchy uniqueName="[Dim_Date_Table].[Day of Week]" caption="Day of Week" attribute="1" defaultMemberUniqueName="[Dim_Date_Table].[Day of Week].[All]" allUniqueName="[Dim_Date_Table].[Day of Week].[All]" dimensionUniqueName="[Dim_Date_Table]" displayFolder="" count="0" memberValueDatatype="20" unbalanced="0"/>
    <cacheHierarchy uniqueName="[Dim_Date_Table].[Week Type]" caption="Week Type" attribute="1" defaultMemberUniqueName="[Dim_Date_Table].[Week Type].[All]" allUniqueName="[Dim_Date_Table].[Week Type].[All]" dimensionUniqueName="[Dim_Date_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2" memberValueDatatype="130" unbalanced="0">
      <fieldsUsage count="2">
        <fieldUsage x="-1"/>
        <fieldUsage x="2"/>
      </fieldsUsage>
    </cacheHierarchy>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4"/>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Last Characters]" caption="Last Characters" attribute="1" defaultMemberUniqueName="[Facttable_ridership].[Last Characters].[All]" allUniqueName="[Facttable_ridership].[Last Characters].[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Utilizaion category]" caption="Utilizaion category" attribute="1" defaultMemberUniqueName="[Facttable_ridership].[Utilizaion category].[All]" allUniqueName="[Facttable_ridership].[Utilizaion category].[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riders]" caption="Total riders" measure="1" displayFolder="" measureGroup="Calculations" count="0" oneField="1">
      <fieldsUsage count="1">
        <fieldUsage x="3"/>
      </fieldsUsage>
    </cacheHierarchy>
    <cacheHierarchy uniqueName="[Measures].[Avg Riders per trip]" caption="Avg Riders per trip" measure="1" displayFolder="" measureGroup="Calculations" count="0"/>
    <cacheHierarchy uniqueName="[Measures].[TotalBuses]" caption="TotalBuses" measure="1" displayFolder="" measureGroup="Calculations" count="0"/>
    <cacheHierarchy uniqueName="[Measures].[Count of Date]" caption="Count of Date" measure="1" displayFolder="" measureGroup="Dim_Date_Table" count="0">
      <extLst>
        <ext xmlns:x15="http://schemas.microsoft.com/office/spreadsheetml/2010/11/main" uri="{B97F6D7D-B522-45F9-BDA1-12C45D357490}">
          <x15:cacheHierarchy aggregatedColumn="5"/>
        </ext>
      </extLst>
    </cacheHierarchy>
    <cacheHierarchy uniqueName="[Measures].[Sum of Age]" caption="Sum of Age" measure="1" displayFolder="" measureGroup="Dim_demographics"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extLst>
        <ext xmlns:x15="http://schemas.microsoft.com/office/spreadsheetml/2010/11/main" uri="{B97F6D7D-B522-45F9-BDA1-12C45D357490}">
          <x15:cacheHierarchy aggregatedColumn="1"/>
        </ext>
      </extLst>
    </cacheHierarchy>
    <cacheHierarchy uniqueName="[Measures].[Sum of NumberOfRiders]" caption="Sum of NumberOfRiders" measure="1" displayFolder="" measureGroup="Facttable_ridership" count="0">
      <extLst>
        <ext xmlns:x15="http://schemas.microsoft.com/office/spreadsheetml/2010/11/main" uri="{B97F6D7D-B522-45F9-BDA1-12C45D357490}">
          <x15:cacheHierarchy aggregatedColumn="29"/>
        </ext>
      </extLst>
    </cacheHierarchy>
    <cacheHierarchy uniqueName="[Measures].[Sum of Month Number]" caption="Sum of Month Number" measure="1" displayFolder="" measureGroup="Dim_Date_Table" count="0">
      <extLst>
        <ext xmlns:x15="http://schemas.microsoft.com/office/spreadsheetml/2010/11/main" uri="{B97F6D7D-B522-45F9-BDA1-12C45D357490}">
          <x15:cacheHierarchy aggregatedColumn="8"/>
        </ext>
      </extLst>
    </cacheHierarchy>
    <cacheHierarchy uniqueName="[Measures].[Sum of TripFee]" caption="Sum of TripFee" measure="1" displayFolder="" measureGroup="Dim_routes" count="0">
      <extLst>
        <ext xmlns:x15="http://schemas.microsoft.com/office/spreadsheetml/2010/11/main" uri="{B97F6D7D-B522-45F9-BDA1-12C45D357490}">
          <x15:cacheHierarchy aggregatedColumn="21"/>
        </ext>
      </extLst>
    </cacheHierarchy>
    <cacheHierarchy uniqueName="[Measures].[Average of TripFee]" caption="Average of TripFee" measure="1" displayFolder="" measureGroup="Dim_routes" count="0">
      <extLst>
        <ext xmlns:x15="http://schemas.microsoft.com/office/spreadsheetml/2010/11/main" uri="{B97F6D7D-B522-45F9-BDA1-12C45D357490}">
          <x15:cacheHierarchy aggregatedColumn="21"/>
        </ext>
      </extLst>
    </cacheHierarchy>
    <cacheHierarchy uniqueName="[Measures].[Sum of RiderID]" caption="Sum of RiderID" measure="1" displayFolder="" measureGroup="Facttable_ridership" count="0">
      <extLst>
        <ext xmlns:x15="http://schemas.microsoft.com/office/spreadsheetml/2010/11/main" uri="{B97F6D7D-B522-45F9-BDA1-12C45D357490}">
          <x15:cacheHierarchy aggregatedColumn="30"/>
        </ext>
      </extLst>
    </cacheHierarchy>
    <cacheHierarchy uniqueName="[Measures].[Count of RiderID]" caption="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Distinct Count of RiderID]" caption="Distinct Count of RiderID" measure="1" displayFolder="" measureGroup="Facttable_ridership" count="0">
      <extLst>
        <ext xmlns:x15="http://schemas.microsoft.com/office/spreadsheetml/2010/11/main" uri="{B97F6D7D-B522-45F9-BDA1-12C45D357490}">
          <x15:cacheHierarchy aggregatedColumn="30"/>
        </ext>
      </extLst>
    </cacheHierarchy>
    <cacheHierarchy uniqueName="[Measures].[Sum of Capacity]" caption="Sum of Capacity" measure="1" displayFolder="" measureGroup="Dim_buses" count="0">
      <extLst>
        <ext xmlns:x15="http://schemas.microsoft.com/office/spreadsheetml/2010/11/main" uri="{B97F6D7D-B522-45F9-BDA1-12C45D357490}">
          <x15:cacheHierarchy aggregatedColumn="4"/>
        </ext>
      </extLst>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_Table]" caption="__XL_Count Dim_Date_Table" measure="1" displayFolder="" measureGroup="Dim_Date_Table" count="0" hidden="1"/>
    <cacheHierarchy uniqueName="[Measures].[__XL_Count Calculations]" caption="__XL_Count Calculations" measure="1" displayFolder="" measureGroup="Calculations" count="0" hidden="1"/>
    <cacheHierarchy uniqueName="[Measures].[__XL_Count of Models]" caption="__XL_Count of Models" measure="1" displayFolder="" count="0" hidden="1"/>
  </cacheHierarchies>
  <kpis count="0"/>
  <dimensions count="7">
    <dimension name="Calculations" uniqueName="[Calculations]" caption="Calculations"/>
    <dimension name="Dim_buses" uniqueName="[Dim_buses]" caption="Dim_buses"/>
    <dimension name="Dim_Date_Table" uniqueName="[Dim_Date_Table]" caption="Dim_Date_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_Table" caption="Dim_Date_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5" cacheId="114" applyNumberFormats="0" applyBorderFormats="0" applyFontFormats="0" applyPatternFormats="0" applyAlignmentFormats="0" applyWidthHeightFormats="1" dataCaption="Values" missingCaption="0" tag="b4d763c9-4d2a-47fe-8e66-a0ebee601c11" updatedVersion="5" minRefreshableVersion="3" useAutoFormatting="1" subtotalHiddenItems="1" rowGrandTotals="0" colGrandTotals="0" itemPrintTitles="1" createdVersion="5" indent="0" compact="0" compactData="0" multipleFieldFilters="0" chartFormat="14">
  <location ref="H11:I12" firstHeaderRow="1" firstDataRow="1" firstDataCol="1"/>
  <pivotFields count="5">
    <pivotField dataField="1" compact="0" outline="0" showAll="0">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3"/>
  </rowFields>
  <rowItems count="1">
    <i>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8">
      <autoFilter ref="A1">
        <filterColumn colId="0">
          <top10 val="1" filterVal="1"/>
        </filterColumn>
      </autoFilter>
    </filter>
    <filter fld="3" type="count" id="2" iMeasureHier="38">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10.xml><?xml version="1.0" encoding="utf-8"?>
<pivotTableDefinition xmlns="http://schemas.openxmlformats.org/spreadsheetml/2006/main" name="PivotTable3" cacheId="108" applyNumberFormats="0" applyBorderFormats="0" applyFontFormats="0" applyPatternFormats="0" applyAlignmentFormats="0" applyWidthHeightFormats="1" dataCaption="Values" missingCaption="0" tag="f7681c2b-b4bc-43d2-92d6-1b3e6d1f4c7b" updatedVersion="5" minRefreshableVersion="3" useAutoFormatting="1" subtotalHiddenItems="1" rowGrandTotals="0" colGrandTotals="0" itemPrintTitles="1" createdVersion="5" indent="0" compact="0" compactData="0" multipleFieldFilters="0">
  <location ref="B14:C15" firstHeaderRow="1" firstDataRow="1" firstDataCol="1"/>
  <pivotFields count="3">
    <pivotField dataField="1" compact="0" outline="0" showAll="0">
      <extLst>
        <ext xmlns:x14="http://schemas.microsoft.com/office/spreadsheetml/2009/9/main" uri="{2946ED86-A175-432a-8AC1-64E0C546D7DE}">
          <x14:pivotField fillDownLabels="1"/>
        </ext>
      </extLst>
    </pivotField>
    <pivotField axis="axisRow"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1"/>
  </rowFields>
  <rowItems count="1">
    <i>
      <x/>
    </i>
  </rowItems>
  <colItems count="1">
    <i/>
  </colItems>
  <dataFields count="1">
    <dataField fld="0" subtotal="count" baseField="0" baseItem="0"/>
  </dataField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8">
      <autoFilter ref="A1">
        <filterColumn colId="0">
          <top10 top="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pivotTableUISettings>
    </ext>
  </extLst>
</pivotTableDefinition>
</file>

<file path=xl/pivotTables/pivotTable11.xml><?xml version="1.0" encoding="utf-8"?>
<pivotTableDefinition xmlns="http://schemas.openxmlformats.org/spreadsheetml/2006/main" name="PivotTable11" cacheId="90" applyNumberFormats="0" applyBorderFormats="0" applyFontFormats="0" applyPatternFormats="0" applyAlignmentFormats="0" applyWidthHeightFormats="1" dataCaption="Values" missingCaption="0" tag="56abe9c3-93e1-4fe5-9b91-68ce71d64c3a" updatedVersion="5" minRefreshableVersion="3" useAutoFormatting="1" subtotalHiddenItems="1" rowGrandTotals="0" colGrandTotals="0" itemPrintTitles="1" createdVersion="5" indent="0" compact="0" compactData="0" multipleFieldFilters="0" chartFormat="24">
  <location ref="AO5:AP8" firstHeaderRow="1" firstDataRow="1" firstDataCol="1"/>
  <pivotFields count="5">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efaultAttributeDrillState="1">
      <items count="4">
        <item x="0"/>
        <item x="2"/>
        <item x="1"/>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2"/>
  </rowFields>
  <rowItems count="3">
    <i>
      <x/>
    </i>
    <i>
      <x v="1"/>
    </i>
    <i>
      <x v="2"/>
    </i>
  </rowItems>
  <colItems count="1">
    <i/>
  </colItems>
  <dataFields count="1">
    <dataField fld="3" subtotal="count" baseField="0" baseItem="0"/>
  </dataField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 filterVal="1"/>
        </filterColumn>
      </autoFilter>
    </filter>
    <filter fld="1" type="count" id="3" iMeasureHier="38">
      <autoFilter ref="A1">
        <filterColumn colId="0">
          <top10 top="0" val="1" filterVal="1"/>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12.xml><?xml version="1.0" encoding="utf-8"?>
<pivotTableDefinition xmlns="http://schemas.openxmlformats.org/spreadsheetml/2006/main" name="PivotTable1" cacheId="84" applyNumberFormats="0" applyBorderFormats="0" applyFontFormats="0" applyPatternFormats="0" applyAlignmentFormats="0" applyWidthHeightFormats="1" dataCaption="Values" missingCaption="0" tag="4cbec727-4a38-48ea-b746-33361716df81" updatedVersion="5" minRefreshableVersion="3" useAutoFormatting="1" subtotalHiddenItems="1" rowGrandTotals="0" colGrandTotals="0" itemPrintTitles="1" createdVersion="5" indent="0" compact="0" compactData="0" multipleFieldFilters="0">
  <location ref="B9:C10" firstHeaderRow="1" firstDataRow="1" firstDataCol="1"/>
  <pivotFields count="3">
    <pivotField dataField="1" compact="0" outline="0" showAll="0">
      <extLst>
        <ext xmlns:x14="http://schemas.microsoft.com/office/spreadsheetml/2009/9/main" uri="{2946ED86-A175-432a-8AC1-64E0C546D7DE}">
          <x14:pivotField fillDownLabels="1"/>
        </ext>
      </extLst>
    </pivotField>
    <pivotField axis="axisRow"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1"/>
  </rowFields>
  <rowItems count="1">
    <i>
      <x/>
    </i>
  </rowItems>
  <colItems count="1">
    <i/>
  </colItems>
  <dataFields count="1">
    <dataField fld="0" subtotal="count" baseField="0" baseItem="0"/>
  </dataField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pivotTableUISettings>
    </ext>
  </extLst>
</pivotTableDefinition>
</file>

<file path=xl/pivotTables/pivotTable13.xml><?xml version="1.0" encoding="utf-8"?>
<pivotTableDefinition xmlns="http://schemas.openxmlformats.org/spreadsheetml/2006/main" name="PivotTable7" cacheId="120" applyNumberFormats="0" applyBorderFormats="0" applyFontFormats="0" applyPatternFormats="0" applyAlignmentFormats="0" applyWidthHeightFormats="1" dataCaption="Values" missingCaption="0" tag="b24c86c7-dff7-4d75-9202-6d33d385e208" updatedVersion="5" minRefreshableVersion="3" useAutoFormatting="1" subtotalHiddenItems="1" rowGrandTotals="0" colGrandTotals="0" itemPrintTitles="1" createdVersion="5" indent="0" compact="0" compactData="0" multipleFieldFilters="0" chartFormat="22">
  <location ref="P8:Q10" firstHeaderRow="1" firstDataRow="1" firstDataCol="1"/>
  <pivotFields count="6">
    <pivotField dataField="1" compact="0" outline="0" showAll="0">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3">
        <item x="0"/>
        <item x="1"/>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8">
      <autoFilter ref="A1">
        <filterColumn colId="0">
          <top10 val="1" filterVal="1"/>
        </filterColumn>
      </autoFilter>
    </filter>
    <filter fld="3" type="count" id="3" iMeasureHier="38">
      <autoFilter ref="A1">
        <filterColumn colId="0">
          <top10 top="0" val="1" filterVal="1"/>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14.xml><?xml version="1.0" encoding="utf-8"?>
<pivotTableDefinition xmlns="http://schemas.openxmlformats.org/spreadsheetml/2006/main" name="PivotTable2" cacheId="105" applyNumberFormats="0" applyBorderFormats="0" applyFontFormats="0" applyPatternFormats="0" applyAlignmentFormats="0" applyWidthHeightFormats="1" dataCaption="Values" missingCaption="0" tag="8078c123-baa7-4701-91d4-a0057c921b98" updatedVersion="5" minRefreshableVersion="3" useAutoFormatting="1" subtotalHiddenItems="1" rowGrandTotals="0" colGrandTotals="0" itemPrintTitles="1" createdVersion="5" indent="0" compact="0" compactData="0" multipleFieldFilters="0">
  <location ref="B3:C4" firstHeaderRow="0" firstDataRow="1" firstDataCol="0"/>
  <pivotFields count="3">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Items count="1">
    <i/>
  </rowItems>
  <colFields count="1">
    <field x="-2"/>
  </colFields>
  <colItems count="2">
    <i>
      <x/>
    </i>
    <i i="1">
      <x v="1"/>
    </i>
  </colItems>
  <dataFields count="2">
    <dataField name="Total riders" fld="0" subtotal="count" baseField="0" baseItem="0" numFmtId="164"/>
    <dataField name="Avg Riders per trip" fld="1" subtotal="count" baseField="0" baseItem="0"/>
  </dataFields>
  <formats count="1">
    <format dxfId="10">
      <pivotArea outline="0" collapsedLevelsAreSubtotals="1" fieldPosition="0">
        <references count="1">
          <reference field="4294967294" count="1" selected="0">
            <x v="0"/>
          </reference>
        </references>
      </pivotArea>
    </format>
  </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caption="Total riders"/>
    <pivotHierarchy dragToRow="0" dragToCol="0" dragToPage="0" dragToData="1" caption="Avg Riders per trip"/>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pivotTableUISettings>
    </ext>
  </extLst>
</pivotTableDefinition>
</file>

<file path=xl/pivotTables/pivotTable15.xml><?xml version="1.0" encoding="utf-8"?>
<pivotTableDefinition xmlns="http://schemas.openxmlformats.org/spreadsheetml/2006/main" name="PivotTable10" cacheId="87" applyNumberFormats="0" applyBorderFormats="0" applyFontFormats="0" applyPatternFormats="0" applyAlignmentFormats="0" applyWidthHeightFormats="1" dataCaption="Values" missingCaption="0" tag="56abe9c3-93e1-4fe5-9b91-68ce71d64c3a" updatedVersion="5" minRefreshableVersion="3" useAutoFormatting="1" subtotalHiddenItems="1" rowGrandTotals="0" colGrandTotals="0" itemPrintTitles="1" createdVersion="5" indent="0" compact="0" compactData="0" multipleFieldFilters="0" chartFormat="24">
  <location ref="BA23:BA24" firstHeaderRow="1" firstDataRow="1" firstDataCol="0"/>
  <pivotFields count="4">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Items count="1">
    <i/>
  </rowItems>
  <colItems count="1">
    <i/>
  </colItems>
  <dataFields count="1">
    <dataField fld="2" subtotal="count" baseField="0" baseItem="0"/>
  </dataField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 filterVal="1"/>
        </filterColumn>
      </autoFilter>
    </filter>
    <filter fld="1" type="count" id="3" iMeasureHier="38">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16.xml><?xml version="1.0" encoding="utf-8"?>
<pivotTableDefinition xmlns="http://schemas.openxmlformats.org/spreadsheetml/2006/main" name="PivotTable12" cacheId="93" applyNumberFormats="0" applyBorderFormats="0" applyFontFormats="0" applyPatternFormats="0" applyAlignmentFormats="0" applyWidthHeightFormats="1" dataCaption="Values" missingCaption="0" tag="56abe9c3-93e1-4fe5-9b91-68ce71d64c3a" updatedVersion="5" minRefreshableVersion="3" useAutoFormatting="1" subtotalHiddenItems="1" rowGrandTotals="0" colGrandTotals="0" itemPrintTitles="1" createdVersion="5" indent="0" compact="0" compactData="0" multipleFieldFilters="0" chartFormat="24">
  <location ref="AU4:AW6" firstHeaderRow="0" firstDataRow="1" firstDataCol="1"/>
  <pivotFields count="5">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3">
        <item x="0"/>
        <item x="1"/>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2">
    <i>
      <x/>
    </i>
    <i>
      <x v="1"/>
    </i>
  </rowItems>
  <colFields count="1">
    <field x="-2"/>
  </colFields>
  <colItems count="2">
    <i>
      <x/>
    </i>
    <i i="1">
      <x v="1"/>
    </i>
  </colItems>
  <dataFields count="2">
    <dataField fld="3" subtotal="count" baseField="0" baseItem="0"/>
    <dataField name="pct Total riders2" fld="4" subtotal="count" showDataAs="percentOfTotal" baseField="2" baseItem="0" numFmtId="10">
      <extLst>
        <ext xmlns:x14="http://schemas.microsoft.com/office/spreadsheetml/2009/9/main" uri="{E15A36E0-9728-4e99-A89B-3F7291B0FE68}">
          <x14:dataField sourceField="3" uniqueName="[__Xl2].[Measures].[Total riders]"/>
        </ext>
      </extLst>
    </dataField>
  </dataFields>
  <formats count="3">
    <format dxfId="13">
      <pivotArea dataOnly="0" labelOnly="1" outline="0" fieldPosition="0">
        <references count="1">
          <reference field="2" count="0"/>
        </references>
      </pivotArea>
    </format>
    <format dxfId="12">
      <pivotArea dataOnly="0" labelOnly="1" outline="0" fieldPosition="0">
        <references count="1">
          <reference field="2" count="0"/>
        </references>
      </pivotArea>
    </format>
    <format dxfId="11">
      <pivotArea outline="0" fieldPosition="0">
        <references count="1">
          <reference field="4294967294" count="1">
            <x v="1"/>
          </reference>
        </references>
      </pivotArea>
    </format>
  </formats>
  <pivotHierarchies count="6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0" type="count" id="1" iMeasureHier="38">
      <autoFilter ref="A1">
        <filterColumn colId="0">
          <top10 val="1" filterVal="1"/>
        </filterColumn>
      </autoFilter>
    </filter>
    <filter fld="1" type="count" id="3" iMeasureHier="38">
      <autoFilter ref="A1">
        <filterColumn colId="0">
          <top10 top="0" val="1" filterVal="1"/>
        </filterColumn>
      </autoFilter>
    </filter>
  </filter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17.xml><?xml version="1.0" encoding="utf-8"?>
<pivotTableDefinition xmlns="http://schemas.openxmlformats.org/spreadsheetml/2006/main" name="PivotTable6" cacheId="117" applyNumberFormats="0" applyBorderFormats="0" applyFontFormats="0" applyPatternFormats="0" applyAlignmentFormats="0" applyWidthHeightFormats="1" dataCaption="Values" missingCaption="0" tag="6e97ea3b-40f8-40f4-8e05-92944f8ed556" updatedVersion="5" minRefreshableVersion="3" useAutoFormatting="1" subtotalHiddenItems="1" rowGrandTotals="0" colGrandTotals="0" itemPrintTitles="1" createdVersion="5" indent="0" compact="0" compactData="0" multipleFieldFilters="0" chartFormat="14">
  <location ref="K11:L12" firstHeaderRow="1" firstDataRow="1" firstDataCol="1"/>
  <pivotFields count="5">
    <pivotField dataField="1" compact="0" outline="0" showAll="0">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3"/>
  </rowFields>
  <rowItems count="1">
    <i>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count" id="3" iMeasureHier="38">
      <autoFilter ref="A1">
        <filterColumn colId="0">
          <top10 top="0" val="1" filterVal="1"/>
        </filterColumn>
      </autoFilter>
    </filter>
    <filter fld="1" type="count" id="1" iMeasureHier="38">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18.xml><?xml version="1.0" encoding="utf-8"?>
<pivotTableDefinition xmlns="http://schemas.openxmlformats.org/spreadsheetml/2006/main" name="PivotTable17" cacheId="78" applyNumberFormats="0" applyBorderFormats="0" applyFontFormats="0" applyPatternFormats="0" applyAlignmentFormats="0" applyWidthHeightFormats="1" dataCaption="Values" missingCaption="0" tag="56abe9c3-93e1-4fe5-9b91-68ce71d64c3a" updatedVersion="5" minRefreshableVersion="3" useAutoFormatting="1" subtotalHiddenItems="1" rowGrandTotals="0" colGrandTotals="0" itemPrintTitles="1" createdVersion="5" indent="0" compact="0" compactData="0" multipleFieldFilters="0" chartFormat="24">
  <location ref="AU19:AU26" firstHeaderRow="1" firstDataRow="1" firstDataCol="1"/>
  <pivotFields count="4">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8">
        <item x="0"/>
        <item x="1"/>
        <item x="2"/>
        <item x="3"/>
        <item x="4"/>
        <item x="5"/>
        <item x="6"/>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2"/>
  </rowFields>
  <rowItems count="7">
    <i>
      <x/>
    </i>
    <i>
      <x v="1"/>
    </i>
    <i>
      <x v="2"/>
    </i>
    <i>
      <x v="3"/>
    </i>
    <i>
      <x v="4"/>
    </i>
    <i>
      <x v="5"/>
    </i>
    <i>
      <x v="6"/>
    </i>
  </rowItem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 filterVal="1"/>
        </filterColumn>
      </autoFilter>
    </filter>
    <filter fld="1" type="count" id="3" iMeasureHier="38">
      <autoFilter ref="A1">
        <filterColumn colId="0">
          <top10 top="0" val="1" filterVal="1"/>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2.xml><?xml version="1.0" encoding="utf-8"?>
<pivotTableDefinition xmlns="http://schemas.openxmlformats.org/spreadsheetml/2006/main" name="PivotTable16" cacheId="75" applyNumberFormats="0" applyBorderFormats="0" applyFontFormats="0" applyPatternFormats="0" applyAlignmentFormats="0" applyWidthHeightFormats="1" dataCaption="Values" missingCaption="0" tag="56abe9c3-93e1-4fe5-9b91-68ce71d64c3a" updatedVersion="5" minRefreshableVersion="3" useAutoFormatting="1" subtotalHiddenItems="1" rowGrandTotals="0" colGrandTotals="0" itemPrintTitles="1" createdVersion="5" indent="0" compact="0" compactData="0" multipleFieldFilters="0" chartFormat="24">
  <location ref="AU14:AU16" firstHeaderRow="1" firstDataRow="1" firstDataCol="1"/>
  <pivotFields count="3">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3">
        <item x="0"/>
        <item x="1"/>
        <item t="default"/>
      </items>
      <extLst>
        <ext xmlns:x14="http://schemas.microsoft.com/office/spreadsheetml/2009/9/main" uri="{2946ED86-A175-432a-8AC1-64E0C546D7DE}">
          <x14:pivotField fillDownLabels="1"/>
        </ext>
      </extLst>
    </pivotField>
  </pivotFields>
  <rowFields count="1">
    <field x="2"/>
  </rowFields>
  <rowItems count="2">
    <i>
      <x/>
    </i>
    <i>
      <x v="1"/>
    </i>
  </rowItems>
  <formats count="2">
    <format dxfId="8">
      <pivotArea dataOnly="0" labelOnly="1" outline="0" fieldPosition="0">
        <references count="1">
          <reference field="2" count="0"/>
        </references>
      </pivotArea>
    </format>
    <format dxfId="7">
      <pivotArea dataOnly="0" labelOnly="1" outline="0" fieldPosition="0">
        <references count="1">
          <reference field="2" count="0"/>
        </references>
      </pivotArea>
    </format>
  </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 filterVal="1"/>
        </filterColumn>
      </autoFilter>
    </filter>
    <filter fld="1" type="count" id="3" iMeasureHier="38">
      <autoFilter ref="A1">
        <filterColumn colId="0">
          <top10 top="0" val="1" filterVal="1"/>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3.xml><?xml version="1.0" encoding="utf-8"?>
<pivotTableDefinition xmlns="http://schemas.openxmlformats.org/spreadsheetml/2006/main" name="PivotTable15" cacheId="102" applyNumberFormats="0" applyBorderFormats="0" applyFontFormats="0" applyPatternFormats="0" applyAlignmentFormats="0" applyWidthHeightFormats="1" dataCaption="Values" missingCaption="0" tag="f7681c2b-b4bc-43d2-92d6-1b3e6d1f4c7b" updatedVersion="5" minRefreshableVersion="3" useAutoFormatting="1" subtotalHiddenItems="1" rowGrandTotals="0" colGrandTotals="0" itemPrintTitles="1" createdVersion="5" indent="0" compact="0" compactData="0" multipleFieldFilters="0">
  <location ref="B19:B20" firstHeaderRow="1" firstDataRow="1" firstDataCol="0"/>
  <pivotFields count="3">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Items count="1">
    <i/>
  </rowItems>
  <colItems count="1">
    <i/>
  </colItems>
  <dataFields count="1">
    <dataField name="Average of TripFee" fld="1" subtotal="average" baseField="0" baseItem="2029576720" numFmtId="165"/>
  </dataFields>
  <formats count="1">
    <format dxfId="9">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8">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pivotTableUISettings>
    </ext>
  </extLst>
</pivotTableDefinition>
</file>

<file path=xl/pivotTables/pivotTable4.xml><?xml version="1.0" encoding="utf-8"?>
<pivotTableDefinition xmlns="http://schemas.openxmlformats.org/spreadsheetml/2006/main" name="PivotTable13" cacheId="96" applyNumberFormats="0" applyBorderFormats="0" applyFontFormats="0" applyPatternFormats="0" applyAlignmentFormats="0" applyWidthHeightFormats="1" dataCaption="Values" missingCaption="0" tag="56abe9c3-93e1-4fe5-9b91-68ce71d64c3a" updatedVersion="5" minRefreshableVersion="3" useAutoFormatting="1" subtotalHiddenItems="1" rowGrandTotals="0" colGrandTotals="0" itemPrintTitles="1" createdVersion="5" indent="0" compact="0" compactData="0" multipleFieldFilters="0" chartFormat="24">
  <location ref="BA3:BC6" firstHeaderRow="0" firstDataRow="1" firstDataCol="1"/>
  <pivotFields count="6">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x v="2"/>
    </i>
  </rowItems>
  <colFields count="1">
    <field x="-2"/>
  </colFields>
  <colItems count="2">
    <i>
      <x/>
    </i>
    <i i="1">
      <x v="1"/>
    </i>
  </colItems>
  <dataFields count="2">
    <dataField fld="3" subtotal="count" baseField="2" baseItem="0"/>
    <dataField name="Total riders2" fld="5" subtotal="count" showDataAs="percentOfTotal" baseField="2" baseItem="0" numFmtId="10">
      <extLst>
        <ext xmlns:x14="http://schemas.microsoft.com/office/spreadsheetml/2009/9/main" uri="{E15A36E0-9728-4e99-A89B-3F7291B0FE68}">
          <x14:dataField sourceField="3" uniqueName="[__Xl2].[Measures].[Total riders]"/>
        </ext>
      </extLst>
    </dataField>
  </dataFields>
  <pivotHierarchies count="6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0" type="count" id="1" iMeasureHier="38">
      <autoFilter ref="A1">
        <filterColumn colId="0">
          <top10 val="1" filterVal="1"/>
        </filterColumn>
      </autoFilter>
    </filter>
    <filter fld="1" type="count" id="3" iMeasureHier="38">
      <autoFilter ref="A1">
        <filterColumn colId="0">
          <top10 top="0" val="1" filterVal="1"/>
        </filterColumn>
      </autoFilter>
    </filter>
  </filter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5.xml><?xml version="1.0" encoding="utf-8"?>
<pivotTableDefinition xmlns="http://schemas.openxmlformats.org/spreadsheetml/2006/main" name="PivotTable4" cacheId="111" applyNumberFormats="0" applyBorderFormats="0" applyFontFormats="0" applyPatternFormats="0" applyAlignmentFormats="0" applyWidthHeightFormats="1" dataCaption="Values" missingCaption="0" tag="50a636a6-74a6-4663-a629-9843bcae88b0" updatedVersion="5" minRefreshableVersion="3" useAutoFormatting="1" subtotalHiddenItems="1" rowGrandTotals="0" colGrandTotals="0" itemPrintTitles="1" createdVersion="5" indent="0" compact="0" compactData="0" multipleFieldFilters="0" chartFormat="14">
  <location ref="H4:I7" firstHeaderRow="1" firstDataRow="1" firstDataCol="1"/>
  <pivotFields count="4">
    <pivotField dataField="1" compact="0" outline="0" showAll="0">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2"/>
  </rowFields>
  <rowItems count="3">
    <i>
      <x v="1"/>
    </i>
    <i>
      <x/>
    </i>
    <i>
      <x v="2"/>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1" filterVal="1"/>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6.xml><?xml version="1.0" encoding="utf-8"?>
<pivotTableDefinition xmlns="http://schemas.openxmlformats.org/spreadsheetml/2006/main" name="PivotTable9" cacheId="126" applyNumberFormats="0" applyBorderFormats="0" applyFontFormats="0" applyPatternFormats="0" applyAlignmentFormats="0" applyWidthHeightFormats="1" dataCaption="Values" missingCaption="0" tag="c02fb8a0-b7ef-432c-b42c-b767ac3228ee" updatedVersion="5" minRefreshableVersion="3" useAutoFormatting="1" subtotalHiddenItems="1" rowGrandTotals="0" colGrandTotals="0" itemPrintTitles="1" createdVersion="5" indent="0" compact="0" compactData="0" multipleFieldFilters="0" chartFormat="21">
  <location ref="V6:W13" firstHeaderRow="1" firstDataRow="1" firstDataCol="1"/>
  <pivotFields count="6">
    <pivotField dataField="1" compact="0" outline="0" showAll="0">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8">
        <item x="0"/>
        <item x="1"/>
        <item x="2"/>
        <item x="3"/>
        <item x="4"/>
        <item x="5"/>
        <item x="6"/>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4"/>
  </rowFields>
  <rowItems count="7">
    <i>
      <x/>
    </i>
    <i>
      <x v="1"/>
    </i>
    <i>
      <x v="2"/>
    </i>
    <i>
      <x v="3"/>
    </i>
    <i>
      <x v="4"/>
    </i>
    <i>
      <x v="5"/>
    </i>
    <i>
      <x v="6"/>
    </i>
  </rowItems>
  <colItems count="1">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8">
      <autoFilter ref="A1">
        <filterColumn colId="0">
          <top10 val="1" filterVal="1"/>
        </filterColumn>
      </autoFilter>
    </filter>
    <filter fld="3" type="count" id="3" iMeasureHier="38">
      <autoFilter ref="A1">
        <filterColumn colId="0">
          <top10 top="0" val="1" filterVal="1"/>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relNeededHidden="1">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7.xml><?xml version="1.0" encoding="utf-8"?>
<pivotTableDefinition xmlns="http://schemas.openxmlformats.org/spreadsheetml/2006/main" name="Monthly Anal" cacheId="81" applyNumberFormats="0" applyBorderFormats="0" applyFontFormats="0" applyPatternFormats="0" applyAlignmentFormats="0" applyWidthHeightFormats="1" dataCaption="Values" missingCaption="0" tag="302df9af-fa5a-4239-868c-bb32862b0532" updatedVersion="5" minRefreshableVersion="3" useAutoFormatting="1" subtotalHiddenItems="1" rowGrandTotals="0" colGrandTotals="0" itemPrintTitles="1" createdVersion="5" indent="0" compact="0" compactData="0" multipleFieldFilters="0" chartFormat="24">
  <location ref="AJ5:AK7" firstHeaderRow="1" firstDataRow="1" firstDataCol="1"/>
  <pivotFields count="6">
    <pivotField dataField="1" compact="0" outline="0" showAll="0">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3">
        <item x="0"/>
        <item x="1"/>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fld="0"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8">
      <autoFilter ref="A1">
        <filterColumn colId="0">
          <top10 val="1" filterVal="1"/>
        </filterColumn>
      </autoFilter>
    </filter>
    <filter fld="3" type="count" id="3" iMeasureHier="38">
      <autoFilter ref="A1">
        <filterColumn colId="0">
          <top10 top="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8.xml><?xml version="1.0" encoding="utf-8"?>
<pivotTableDefinition xmlns="http://schemas.openxmlformats.org/spreadsheetml/2006/main" name="PivotTable8" cacheId="123" applyNumberFormats="0" applyBorderFormats="0" applyFontFormats="0" applyPatternFormats="0" applyAlignmentFormats="0" applyWidthHeightFormats="1" dataCaption="Values" missingCaption="0" tag="419793f9-0b6e-4863-9f2a-933ff6e58111" updatedVersion="5" minRefreshableVersion="3" useAutoFormatting="1" subtotalHiddenItems="1" rowGrandTotals="0" colGrandTotals="0" itemPrintTitles="1" createdVersion="5" indent="0" compact="0" compactData="0" multipleFieldFilters="0" chartFormat="14">
  <location ref="P15:R17" firstHeaderRow="0" firstDataRow="1" firstDataCol="1"/>
  <pivotFields count="7">
    <pivotField dataField="1" compact="0" outline="0" showAll="0">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3">
        <item x="0"/>
        <item x="1"/>
        <item t="default"/>
      </items>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4"/>
  </rowFields>
  <rowItems count="2">
    <i>
      <x/>
    </i>
    <i>
      <x v="1"/>
    </i>
  </rowItems>
  <colFields count="1">
    <field x="-2"/>
  </colFields>
  <colItems count="2">
    <i>
      <x/>
    </i>
    <i i="1">
      <x v="1"/>
    </i>
  </colItems>
  <dataFields count="2">
    <dataField fld="0" subtotal="count" baseField="0" baseItem="0"/>
    <dataField name="Total riders2" fld="6" subtotal="count" showDataAs="percentDiff" baseField="4" baseItem="0" numFmtId="10">
      <extLst>
        <ext xmlns:x14="http://schemas.microsoft.com/office/spreadsheetml/2009/9/main" uri="{E15A36E0-9728-4e99-A89B-3F7291B0FE68}">
          <x14:dataField sourceField="0" uniqueName="[__Xl2].[Measures].[Total riders]"/>
        </ext>
      </extLst>
    </dataField>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1" iMeasureHier="38">
      <autoFilter ref="A1">
        <filterColumn colId="0">
          <top10 val="1" filterVal="1"/>
        </filterColumn>
      </autoFilter>
    </filter>
    <filter fld="3" type="count" id="3" iMeasureHier="38">
      <autoFilter ref="A1">
        <filterColumn colId="0">
          <top10 top="0" val="1" filterVal="1"/>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pivotTables/pivotTable9.xml><?xml version="1.0" encoding="utf-8"?>
<pivotTableDefinition xmlns="http://schemas.openxmlformats.org/spreadsheetml/2006/main" name="PivotTable14" cacheId="99" applyNumberFormats="0" applyBorderFormats="0" applyFontFormats="0" applyPatternFormats="0" applyAlignmentFormats="0" applyWidthHeightFormats="1" dataCaption="Values" missingCaption="0" tag="56abe9c3-93e1-4fe5-9b91-68ce71d64c3a" updatedVersion="5" minRefreshableVersion="3" useAutoFormatting="1" subtotalHiddenItems="1" rowGrandTotals="0" colGrandTotals="0" itemPrintTitles="1" createdVersion="5" indent="0" compact="0" compactData="0" multipleFieldFilters="0" chartFormat="30">
  <location ref="BA11:BB17" firstHeaderRow="1" firstDataRow="1" firstDataCol="1"/>
  <pivotFields count="5">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compact="0" allDrilled="1" outline="0" showAll="0" measureFilter="1" dataSourceSort="1" defaultAttributeDrillState="1">
      <items count="2">
        <item x="0"/>
        <item t="default"/>
      </items>
      <extLst>
        <ext xmlns:x14="http://schemas.microsoft.com/office/spreadsheetml/2009/9/main" uri="{2946ED86-A175-432a-8AC1-64E0C546D7DE}">
          <x14:pivotField fillDownLabels="1"/>
        </ext>
      </extLst>
    </pivotField>
    <pivotField axis="axisRow" compact="0" allDrilled="1" outline="0" showAll="0" sortType="ascending" defaultAttributeDrillState="1">
      <items count="7">
        <item x="0"/>
        <item x="1"/>
        <item x="2"/>
        <item x="3"/>
        <item x="4"/>
        <item x="5"/>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Items count="1">
    <i/>
  </colItems>
  <dataFields count="1">
    <dataField fld="3" subtotal="count" baseField="0" baseItem="0"/>
  </dataFields>
  <chartFormats count="4">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caption="Total Transaction"/>
    <pivotHierarchy dragToRow="0" dragToCol="0" dragToPage="0" dragToData="1" caption="Average Age"/>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 filterVal="1"/>
        </filterColumn>
      </autoFilter>
    </filter>
    <filter fld="1" type="count" id="3" iMeasureHier="38">
      <autoFilter ref="A1">
        <filterColumn colId="0">
          <top10 top="0" val="1" filterVal="1"/>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demographics]"/>
        <x15:activeTabTopLevelEntity name="[Dim_Date_Table]"/>
        <x15:activeTabTopLevelEntity name="[Dim_buses]"/>
        <x15:activeTabTopLevelEntity name="[Calculations]"/>
        <x15:activeTabTopLevelEntity name="[Dim_routes]"/>
        <x15:activeTabTopLevelEntity name="[Facttable_ridership]"/>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Dim_Date_Table].[Year]">
  <pivotTables>
    <pivotTable tabId="2" name="PivotTable7"/>
    <pivotTable tabId="2" name="PivotTable1"/>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5"/>
    <pivotTable tabId="2" name="PivotTable6"/>
    <pivotTable tabId="2" name="PivotTable8"/>
    <pivotTable tabId="2" name="PivotTable9"/>
    <pivotTable tabId="2" name="PivotTable10"/>
    <pivotTable tabId="2" name="PivotTable16"/>
    <pivotTable tabId="2" name="PivotTable17"/>
  </pivotTables>
  <data>
    <olap pivotCacheId="2">
      <levels count="2">
        <level uniqueName="[Dim_Date_Table].[Year].[(All)]" sourceCaption="(All)" count="0"/>
        <level uniqueName="[Dim_Date_Table].[Year].[Year]" sourceCaption="Year" count="2">
          <ranges>
            <range startItem="0">
              <i n="[Dim_Date_Table].[Year].&amp;[2023]" c="2023"/>
              <i n="[Dim_Date_Table].[Year].&amp;[2024]" c="2024"/>
            </range>
          </ranges>
        </level>
      </levels>
      <selections count="1">
        <selection n="[Dim_Date_Tabl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Dim_demographics].[Occupation]">
  <pivotTables>
    <pivotTable tabId="2" name="PivotTable17"/>
  </pivotTables>
  <data>
    <olap pivotCacheId="2">
      <levels count="2">
        <level uniqueName="[Dim_demographics].[Occupation].[(All)]" sourceCaption="(All)" count="0"/>
        <level uniqueName="[Dim_demographics].[Occupation].[Occupation]" sourceCaption="Occupation" count="6">
          <ranges>
            <range startItem="0">
              <i n="[Dim_demographics].[Occupation].&amp;[Other]" c="Other"/>
              <i n="[Dim_demographics].[Occupation].&amp;[Professional]" c="Professional"/>
              <i n="[Dim_demographics].[Occupation].&amp;[Retired]" c="Retired"/>
              <i n="[Dim_demographics].[Occupation].&amp;[Self-Employed]" c="Self-Employed"/>
              <i n="[Dim_demographics].[Occupation].&amp;[Student]" c="Student"/>
              <i n="[Dim_demographics].[Occupation].&amp;[Unemployed]" c="Unemployed"/>
            </range>
          </ranges>
        </level>
      </levels>
      <selections count="1">
        <selection n="[Dim_demographics].[Occup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peration_Moment" sourceName="[Facttable_ridership].[Operation Moment]">
  <pivotTables>
    <pivotTable tabId="2" name="PivotTable16"/>
    <pivotTable tabId="2" name="PivotTable17"/>
    <pivotTable tabId="2" name="Monthly Anal"/>
    <pivotTable tabId="2" name="PivotTable1"/>
    <pivotTable tabId="2" name="PivotTable10"/>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2">
      <levels count="2">
        <level uniqueName="[Facttable_ridership].[Operation Moment].[(All)]" sourceCaption="(All)" count="0"/>
        <level uniqueName="[Facttable_ridership].[Operation Moment].[Operation Moment]" sourceCaption="Operation Moment" count="2">
          <ranges>
            <range startItem="0">
              <i n="[Facttable_ridership].[Operation Moment].&amp;[AM]" c="AM"/>
              <i n="[Facttable_ridership].[Operation Moment].&amp;[PM]" c="PM"/>
            </range>
          </ranges>
        </level>
      </levels>
      <selections count="1">
        <selection n="[Facttable_ridership].[Operation Mo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144000"/>
  <slicer name="Operation Moment" cache="Slicer_Operation_Moment" caption="Operation Moment" columnCount="2" showCaption="0" level="1"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H27"/>
  <sheetViews>
    <sheetView workbookViewId="0">
      <selection activeCell="AU32" sqref="AU32"/>
    </sheetView>
  </sheetViews>
  <sheetFormatPr defaultRowHeight="15" x14ac:dyDescent="0.25"/>
  <cols>
    <col min="1" max="1" width="11.5703125" customWidth="1"/>
    <col min="2" max="2" width="13.85546875" customWidth="1"/>
    <col min="3" max="3" width="11" customWidth="1"/>
    <col min="4" max="4" width="10.7109375" bestFit="1" customWidth="1"/>
    <col min="5" max="5" width="10.28515625" customWidth="1"/>
    <col min="6" max="6" width="2.28515625" style="3" customWidth="1"/>
    <col min="7" max="7" width="16.42578125" customWidth="1"/>
    <col min="8" max="8" width="11.28515625" customWidth="1"/>
    <col min="9" max="9" width="11" customWidth="1"/>
    <col min="10" max="10" width="10.28515625" customWidth="1"/>
    <col min="11" max="11" width="11.42578125" customWidth="1"/>
    <col min="12" max="12" width="11" customWidth="1"/>
    <col min="13" max="13" width="10.7109375" bestFit="1" customWidth="1"/>
    <col min="14" max="14" width="2.28515625" style="3" customWidth="1"/>
    <col min="15" max="15" width="10.7109375" bestFit="1" customWidth="1"/>
    <col min="16" max="16" width="7.28515625" customWidth="1"/>
    <col min="17" max="17" width="11" customWidth="1"/>
    <col min="18" max="18" width="12" bestFit="1" customWidth="1"/>
    <col min="19" max="19" width="10.7109375" bestFit="1" customWidth="1"/>
    <col min="20" max="20" width="2.28515625" style="3" customWidth="1"/>
    <col min="21" max="21" width="10.7109375" bestFit="1" customWidth="1"/>
    <col min="22" max="22" width="12.28515625" customWidth="1"/>
    <col min="23" max="23" width="11" customWidth="1"/>
    <col min="24" max="24" width="10.28515625" customWidth="1"/>
    <col min="25" max="32" width="10.7109375" bestFit="1" customWidth="1"/>
    <col min="34" max="34" width="2.28515625" style="3" customWidth="1"/>
    <col min="36" max="36" width="15" bestFit="1" customWidth="1"/>
    <col min="37" max="37" width="11" bestFit="1" customWidth="1"/>
    <col min="39" max="39" width="2.28515625" style="3" customWidth="1"/>
    <col min="41" max="41" width="20.140625" bestFit="1" customWidth="1"/>
    <col min="42" max="42" width="10.5703125" customWidth="1"/>
    <col min="45" max="45" width="2.28515625" style="3" customWidth="1"/>
    <col min="47" max="47" width="20.7109375" customWidth="1"/>
    <col min="48" max="48" width="11" customWidth="1"/>
    <col min="49" max="49" width="15.28515625" customWidth="1"/>
    <col min="50" max="50" width="21.7109375" bestFit="1" customWidth="1"/>
    <col min="51" max="51" width="2.28515625" style="3" customWidth="1"/>
    <col min="53" max="53" width="12.7109375" customWidth="1"/>
    <col min="54" max="54" width="11" customWidth="1"/>
    <col min="55" max="55" width="12" customWidth="1"/>
  </cols>
  <sheetData>
    <row r="3" spans="2:60" x14ac:dyDescent="0.25">
      <c r="B3" t="s">
        <v>0</v>
      </c>
      <c r="C3" t="s">
        <v>1</v>
      </c>
      <c r="BA3" s="1" t="s">
        <v>44</v>
      </c>
      <c r="BB3" t="s">
        <v>0</v>
      </c>
      <c r="BC3" t="s">
        <v>15</v>
      </c>
      <c r="BD3" t="s">
        <v>56</v>
      </c>
      <c r="BF3" t="str">
        <f>BA3</f>
        <v>Gender</v>
      </c>
      <c r="BG3" t="str">
        <f t="shared" ref="BG3:BH6" si="0">BC3</f>
        <v>Total riders2</v>
      </c>
      <c r="BH3" t="str">
        <f t="shared" si="0"/>
        <v>pct</v>
      </c>
    </row>
    <row r="4" spans="2:60" x14ac:dyDescent="0.25">
      <c r="B4" s="5">
        <v>6587</v>
      </c>
      <c r="C4" s="2">
        <v>32.935000000000002</v>
      </c>
      <c r="H4" s="1" t="s">
        <v>7</v>
      </c>
      <c r="I4" t="s">
        <v>0</v>
      </c>
      <c r="AU4" s="1" t="s">
        <v>42</v>
      </c>
      <c r="AV4" t="s">
        <v>0</v>
      </c>
      <c r="AW4" t="s">
        <v>43</v>
      </c>
      <c r="BA4" t="s">
        <v>45</v>
      </c>
      <c r="BB4" s="2">
        <v>1007</v>
      </c>
      <c r="BC4" s="10">
        <v>0.15287687870047062</v>
      </c>
      <c r="BD4" s="14">
        <v>1</v>
      </c>
      <c r="BF4" t="str">
        <f>BA4</f>
        <v>Female</v>
      </c>
      <c r="BG4" s="17">
        <f t="shared" si="0"/>
        <v>0.15287687870047062</v>
      </c>
      <c r="BH4" s="17">
        <f t="shared" si="0"/>
        <v>1</v>
      </c>
    </row>
    <row r="5" spans="2:60" x14ac:dyDescent="0.25">
      <c r="H5" t="s">
        <v>9</v>
      </c>
      <c r="I5" s="2">
        <v>1447</v>
      </c>
      <c r="J5" s="2"/>
      <c r="AJ5" s="1" t="s">
        <v>32</v>
      </c>
      <c r="AK5" t="s">
        <v>0</v>
      </c>
      <c r="AO5" s="1" t="s">
        <v>35</v>
      </c>
      <c r="AP5" t="s">
        <v>39</v>
      </c>
      <c r="AU5" s="15" t="s">
        <v>60</v>
      </c>
      <c r="AV5" s="2">
        <v>2331</v>
      </c>
      <c r="AW5" s="10">
        <v>0.35387885228480342</v>
      </c>
      <c r="BA5" t="s">
        <v>46</v>
      </c>
      <c r="BB5" s="2">
        <v>4877</v>
      </c>
      <c r="BC5" s="10">
        <v>0.74039775315014422</v>
      </c>
      <c r="BD5" s="14">
        <v>1</v>
      </c>
      <c r="BF5" t="str">
        <f>BA5</f>
        <v>Male</v>
      </c>
      <c r="BG5" s="17">
        <f t="shared" si="0"/>
        <v>0.74039775315014422</v>
      </c>
      <c r="BH5" s="17">
        <f t="shared" si="0"/>
        <v>1</v>
      </c>
    </row>
    <row r="6" spans="2:60" x14ac:dyDescent="0.25">
      <c r="H6" t="s">
        <v>8</v>
      </c>
      <c r="I6" s="2">
        <v>2119</v>
      </c>
      <c r="J6" s="2"/>
      <c r="V6" s="1" t="s">
        <v>21</v>
      </c>
      <c r="W6" t="s">
        <v>0</v>
      </c>
      <c r="Y6" s="12" t="str">
        <f>V6</f>
        <v>Day Name</v>
      </c>
      <c r="Z6" s="12" t="str">
        <f>W6</f>
        <v>Total riders</v>
      </c>
      <c r="AA6" s="18" t="s">
        <v>29</v>
      </c>
      <c r="AB6" s="12" t="s">
        <v>30</v>
      </c>
      <c r="AJ6" t="s">
        <v>34</v>
      </c>
      <c r="AK6" s="2">
        <v>933</v>
      </c>
      <c r="AO6" t="s">
        <v>36</v>
      </c>
      <c r="AP6" s="2">
        <v>20</v>
      </c>
      <c r="AQ6" t="str">
        <f>AP6&amp;" Total Buses "</f>
        <v xml:space="preserve">20 Total Buses </v>
      </c>
      <c r="AU6" s="15" t="s">
        <v>61</v>
      </c>
      <c r="AV6" s="2">
        <v>4256</v>
      </c>
      <c r="AW6" s="10">
        <v>0.64612114771519658</v>
      </c>
      <c r="BA6" t="s">
        <v>47</v>
      </c>
      <c r="BB6" s="2">
        <v>703</v>
      </c>
      <c r="BC6" s="10">
        <v>0.10672536814938516</v>
      </c>
      <c r="BD6" s="14">
        <v>1</v>
      </c>
      <c r="BF6" t="str">
        <f>BA6</f>
        <v>Other</v>
      </c>
      <c r="BG6" s="17">
        <f t="shared" si="0"/>
        <v>0.10672536814938516</v>
      </c>
      <c r="BH6" s="17">
        <f t="shared" si="0"/>
        <v>1</v>
      </c>
    </row>
    <row r="7" spans="2:60" x14ac:dyDescent="0.25">
      <c r="H7" t="s">
        <v>10</v>
      </c>
      <c r="I7" s="2">
        <v>3021</v>
      </c>
      <c r="J7" s="2"/>
      <c r="V7" t="s">
        <v>22</v>
      </c>
      <c r="W7" s="2">
        <v>1185</v>
      </c>
      <c r="Y7" t="str">
        <f t="shared" ref="Y7:Y13" si="1">V7</f>
        <v>Sun</v>
      </c>
      <c r="Z7">
        <f t="shared" ref="Z7:Z13" si="2">W7</f>
        <v>1185</v>
      </c>
      <c r="AA7" s="19">
        <f>AVERAGE($Z$7:$Z$13)</f>
        <v>941</v>
      </c>
      <c r="AB7">
        <f>IF(Z7&gt;AA7,Z7,0)</f>
        <v>1185</v>
      </c>
      <c r="AJ7" t="s">
        <v>33</v>
      </c>
      <c r="AK7" s="2">
        <v>5654</v>
      </c>
      <c r="AO7" t="s">
        <v>38</v>
      </c>
      <c r="AP7" s="2">
        <v>28</v>
      </c>
      <c r="AQ7" t="str">
        <f>AP7&amp;" Total Buses "</f>
        <v xml:space="preserve">28 Total Buses </v>
      </c>
    </row>
    <row r="8" spans="2:60" x14ac:dyDescent="0.25">
      <c r="B8" t="s">
        <v>5</v>
      </c>
      <c r="P8" s="1" t="s">
        <v>14</v>
      </c>
      <c r="Q8" t="s">
        <v>0</v>
      </c>
      <c r="V8" t="s">
        <v>23</v>
      </c>
      <c r="W8" s="2">
        <v>1085</v>
      </c>
      <c r="Y8" t="str">
        <f t="shared" si="1"/>
        <v>Mon</v>
      </c>
      <c r="Z8">
        <f t="shared" si="2"/>
        <v>1085</v>
      </c>
      <c r="AA8" s="19">
        <f t="shared" ref="AA8:AA13" si="3">AVERAGE($Z$7:$Z$13)</f>
        <v>941</v>
      </c>
      <c r="AB8">
        <f t="shared" ref="AB8:AB13" si="4">IF(Z8&gt;AA8,Z8,0)</f>
        <v>1085</v>
      </c>
      <c r="AO8" t="s">
        <v>37</v>
      </c>
      <c r="AP8" s="2">
        <v>34</v>
      </c>
      <c r="AQ8" t="str">
        <f>AP8&amp;" Total Buses "</f>
        <v xml:space="preserve">34 Total Buses </v>
      </c>
    </row>
    <row r="9" spans="2:60" x14ac:dyDescent="0.25">
      <c r="B9" s="1" t="s">
        <v>2</v>
      </c>
      <c r="C9" t="s">
        <v>0</v>
      </c>
      <c r="P9">
        <v>2023</v>
      </c>
      <c r="Q9" s="2">
        <v>5654</v>
      </c>
      <c r="V9" t="s">
        <v>24</v>
      </c>
      <c r="W9" s="2">
        <v>983</v>
      </c>
      <c r="Y9" t="str">
        <f t="shared" si="1"/>
        <v>Tue</v>
      </c>
      <c r="Z9">
        <f t="shared" si="2"/>
        <v>983</v>
      </c>
      <c r="AA9" s="19">
        <f t="shared" si="3"/>
        <v>941</v>
      </c>
      <c r="AB9">
        <f t="shared" si="4"/>
        <v>983</v>
      </c>
    </row>
    <row r="10" spans="2:60" x14ac:dyDescent="0.25">
      <c r="B10" t="s">
        <v>3</v>
      </c>
      <c r="C10" s="2">
        <v>1322</v>
      </c>
      <c r="H10" t="s">
        <v>12</v>
      </c>
      <c r="K10" t="s">
        <v>13</v>
      </c>
      <c r="P10">
        <v>2024</v>
      </c>
      <c r="Q10" s="2">
        <v>933</v>
      </c>
      <c r="V10" t="s">
        <v>25</v>
      </c>
      <c r="W10" s="2">
        <v>887</v>
      </c>
      <c r="Y10" t="str">
        <f t="shared" si="1"/>
        <v>Wed</v>
      </c>
      <c r="Z10">
        <f t="shared" si="2"/>
        <v>887</v>
      </c>
      <c r="AA10" s="19">
        <f t="shared" si="3"/>
        <v>941</v>
      </c>
      <c r="AB10">
        <f t="shared" si="4"/>
        <v>0</v>
      </c>
    </row>
    <row r="11" spans="2:60" x14ac:dyDescent="0.25">
      <c r="H11" s="1" t="s">
        <v>11</v>
      </c>
      <c r="I11" t="s">
        <v>0</v>
      </c>
      <c r="K11" s="1" t="s">
        <v>11</v>
      </c>
      <c r="L11" t="s">
        <v>0</v>
      </c>
      <c r="V11" t="s">
        <v>26</v>
      </c>
      <c r="W11" s="2">
        <v>889</v>
      </c>
      <c r="Y11" t="str">
        <f t="shared" si="1"/>
        <v>Thu</v>
      </c>
      <c r="Z11">
        <f t="shared" si="2"/>
        <v>889</v>
      </c>
      <c r="AA11" s="19">
        <f t="shared" si="3"/>
        <v>941</v>
      </c>
      <c r="AB11">
        <f t="shared" si="4"/>
        <v>0</v>
      </c>
      <c r="BA11" s="1" t="s">
        <v>49</v>
      </c>
      <c r="BB11" t="s">
        <v>0</v>
      </c>
      <c r="BD11" t="str">
        <f>BA11</f>
        <v>Age Group</v>
      </c>
      <c r="BE11" t="str">
        <f>BB11</f>
        <v>Total riders</v>
      </c>
      <c r="BF11" t="s">
        <v>58</v>
      </c>
    </row>
    <row r="12" spans="2:60" x14ac:dyDescent="0.25">
      <c r="H12" s="9">
        <v>0.48680555555555555</v>
      </c>
      <c r="I12" s="2">
        <v>108</v>
      </c>
      <c r="K12" s="9">
        <v>0.52361111111111114</v>
      </c>
      <c r="L12" s="2">
        <v>15</v>
      </c>
      <c r="V12" t="s">
        <v>27</v>
      </c>
      <c r="W12" s="2">
        <v>762</v>
      </c>
      <c r="Y12" t="str">
        <f t="shared" si="1"/>
        <v>Fri</v>
      </c>
      <c r="Z12">
        <f t="shared" si="2"/>
        <v>762</v>
      </c>
      <c r="AA12" s="19">
        <f t="shared" si="3"/>
        <v>941</v>
      </c>
      <c r="AB12">
        <f t="shared" si="4"/>
        <v>0</v>
      </c>
      <c r="AO12" t="str">
        <f>AO5</f>
        <v>Utilizaion category</v>
      </c>
      <c r="AP12" t="s">
        <v>40</v>
      </c>
      <c r="AQ12" t="s">
        <v>41</v>
      </c>
      <c r="BA12" t="s">
        <v>50</v>
      </c>
      <c r="BB12" s="2">
        <v>576</v>
      </c>
      <c r="BD12" t="str">
        <f t="shared" ref="BD12:BD17" si="5">BA12</f>
        <v>0-19</v>
      </c>
      <c r="BE12">
        <f t="shared" ref="BE12:BE17" si="6">BB12</f>
        <v>576</v>
      </c>
      <c r="BF12" t="str">
        <f>IF(BE12=$BB$20,BE12,"")</f>
        <v/>
      </c>
    </row>
    <row r="13" spans="2:60" x14ac:dyDescent="0.25">
      <c r="B13" t="s">
        <v>6</v>
      </c>
      <c r="V13" t="s">
        <v>28</v>
      </c>
      <c r="W13" s="2">
        <v>796</v>
      </c>
      <c r="Y13" t="str">
        <f t="shared" si="1"/>
        <v>Sat</v>
      </c>
      <c r="Z13">
        <f t="shared" si="2"/>
        <v>796</v>
      </c>
      <c r="AA13" s="19">
        <f t="shared" si="3"/>
        <v>941</v>
      </c>
      <c r="AB13">
        <f t="shared" si="4"/>
        <v>0</v>
      </c>
      <c r="AO13" t="str">
        <f>AO6</f>
        <v>Over-Utilized</v>
      </c>
      <c r="AP13" s="13">
        <f>AP6/SUM($AP$6:$AP$8)</f>
        <v>0.24390243902439024</v>
      </c>
      <c r="AQ13" s="14">
        <f>1-AP13</f>
        <v>0.75609756097560976</v>
      </c>
      <c r="BA13" t="s">
        <v>51</v>
      </c>
      <c r="BB13" s="2">
        <v>785</v>
      </c>
      <c r="BD13" t="str">
        <f t="shared" si="5"/>
        <v>20-29</v>
      </c>
      <c r="BE13">
        <f t="shared" si="6"/>
        <v>785</v>
      </c>
      <c r="BF13" t="str">
        <f t="shared" ref="BF13:BF17" si="7">IF(BE13=$BB$20,BE13,"")</f>
        <v/>
      </c>
    </row>
    <row r="14" spans="2:60" x14ac:dyDescent="0.25">
      <c r="B14" s="1" t="s">
        <v>2</v>
      </c>
      <c r="C14" t="s">
        <v>0</v>
      </c>
      <c r="AO14" t="str">
        <f>AO7</f>
        <v>Well-Utilized</v>
      </c>
      <c r="AP14" s="13">
        <f>AP7/SUM($AP$6:$AP$8)</f>
        <v>0.34146341463414637</v>
      </c>
      <c r="AQ14" s="14">
        <f>1-AP14</f>
        <v>0.65853658536585358</v>
      </c>
      <c r="AU14" s="1" t="s">
        <v>42</v>
      </c>
      <c r="BA14" t="s">
        <v>52</v>
      </c>
      <c r="BB14" s="2">
        <v>1474</v>
      </c>
      <c r="BD14" t="str">
        <f t="shared" si="5"/>
        <v>30-39</v>
      </c>
      <c r="BE14">
        <f t="shared" si="6"/>
        <v>1474</v>
      </c>
      <c r="BF14">
        <f t="shared" si="7"/>
        <v>1474</v>
      </c>
    </row>
    <row r="15" spans="2:60" x14ac:dyDescent="0.25">
      <c r="B15" t="s">
        <v>4</v>
      </c>
      <c r="C15" s="2">
        <v>185</v>
      </c>
      <c r="P15" s="1" t="s">
        <v>14</v>
      </c>
      <c r="Q15" t="s">
        <v>0</v>
      </c>
      <c r="R15" t="s">
        <v>15</v>
      </c>
      <c r="AO15" t="str">
        <f>AO8</f>
        <v>Under-Utilized</v>
      </c>
      <c r="AP15" s="13">
        <f>AP8/SUM($AP$6:$AP$8)</f>
        <v>0.41463414634146339</v>
      </c>
      <c r="AQ15" s="14">
        <f>1-AP15</f>
        <v>0.58536585365853666</v>
      </c>
      <c r="AU15" s="15" t="s">
        <v>60</v>
      </c>
      <c r="BA15" t="s">
        <v>53</v>
      </c>
      <c r="BB15" s="2">
        <v>1281</v>
      </c>
      <c r="BD15" t="str">
        <f t="shared" si="5"/>
        <v>40-49</v>
      </c>
      <c r="BE15">
        <f t="shared" si="6"/>
        <v>1281</v>
      </c>
      <c r="BF15" t="str">
        <f t="shared" si="7"/>
        <v/>
      </c>
    </row>
    <row r="16" spans="2:60" x14ac:dyDescent="0.25">
      <c r="P16">
        <v>2023</v>
      </c>
      <c r="Q16" s="2">
        <v>5654</v>
      </c>
      <c r="R16" s="10"/>
      <c r="AO16">
        <f>AO9</f>
        <v>0</v>
      </c>
      <c r="AU16" s="15" t="s">
        <v>61</v>
      </c>
      <c r="BA16" t="s">
        <v>54</v>
      </c>
      <c r="BB16" s="2">
        <v>1382</v>
      </c>
      <c r="BD16" t="str">
        <f t="shared" si="5"/>
        <v>50-59</v>
      </c>
      <c r="BE16">
        <f t="shared" si="6"/>
        <v>1382</v>
      </c>
      <c r="BF16" t="str">
        <f t="shared" si="7"/>
        <v/>
      </c>
    </row>
    <row r="17" spans="1:58" x14ac:dyDescent="0.25">
      <c r="P17">
        <v>2024</v>
      </c>
      <c r="Q17" s="2">
        <v>933</v>
      </c>
      <c r="R17" s="10">
        <v>-0.83498408206579411</v>
      </c>
      <c r="Y17" t="s">
        <v>20</v>
      </c>
      <c r="BA17" t="s">
        <v>55</v>
      </c>
      <c r="BB17" s="2">
        <v>1089</v>
      </c>
      <c r="BD17" t="str">
        <f t="shared" si="5"/>
        <v>60+</v>
      </c>
      <c r="BE17">
        <f t="shared" si="6"/>
        <v>1089</v>
      </c>
      <c r="BF17" t="str">
        <f t="shared" si="7"/>
        <v/>
      </c>
    </row>
    <row r="18" spans="1:58" x14ac:dyDescent="0.25">
      <c r="A18" s="6"/>
      <c r="Y18" t="str">
        <f>"Focus on Highlighted Weekdays: they exceeded the "&amp;AA7&amp;" passengers average and account for "&amp;TEXT(Y21,"0.0%")&amp;" of Total passengers"</f>
        <v>Focus on Highlighted Weekdays: they exceeded the 941 passengers average and account for 49.4% of Total passengers</v>
      </c>
    </row>
    <row r="19" spans="1:58" x14ac:dyDescent="0.25">
      <c r="A19" s="7"/>
      <c r="B19" t="s">
        <v>48</v>
      </c>
      <c r="AU19" s="1" t="s">
        <v>21</v>
      </c>
    </row>
    <row r="20" spans="1:58" x14ac:dyDescent="0.25">
      <c r="A20" s="8"/>
      <c r="B20" s="16">
        <v>26.8</v>
      </c>
      <c r="Q20" t="s">
        <v>16</v>
      </c>
      <c r="R20" t="s">
        <v>17</v>
      </c>
      <c r="Y20" t="s">
        <v>31</v>
      </c>
      <c r="AU20" t="s">
        <v>22</v>
      </c>
      <c r="BA20" t="s">
        <v>57</v>
      </c>
      <c r="BB20" s="2">
        <f>MAX(BB12:BB17)</f>
        <v>1474</v>
      </c>
    </row>
    <row r="21" spans="1:58" x14ac:dyDescent="0.25">
      <c r="Q21" s="11">
        <f>(Q10-Q9)/Q9</f>
        <v>-0.83498408206579411</v>
      </c>
      <c r="R21" t="str">
        <f>IF(Q21&lt;0,Q24,Q23)</f>
        <v>▼</v>
      </c>
      <c r="Y21" s="11">
        <f>SUM(AB7:AB13)/SUM(Z7:Z13)</f>
        <v>0.4938515257325034</v>
      </c>
      <c r="AU21" t="s">
        <v>23</v>
      </c>
    </row>
    <row r="22" spans="1:58" x14ac:dyDescent="0.25">
      <c r="AU22" t="s">
        <v>24</v>
      </c>
    </row>
    <row r="23" spans="1:58" x14ac:dyDescent="0.25">
      <c r="Q23" t="s">
        <v>19</v>
      </c>
      <c r="AU23" t="s">
        <v>25</v>
      </c>
      <c r="BA23" t="s">
        <v>59</v>
      </c>
    </row>
    <row r="24" spans="1:58" x14ac:dyDescent="0.25">
      <c r="A24" s="20"/>
      <c r="Q24" t="s">
        <v>18</v>
      </c>
      <c r="AU24" t="s">
        <v>26</v>
      </c>
      <c r="BA24" s="2">
        <v>42.69</v>
      </c>
    </row>
    <row r="25" spans="1:58" x14ac:dyDescent="0.25">
      <c r="A25" s="21"/>
      <c r="AU25" t="s">
        <v>27</v>
      </c>
    </row>
    <row r="26" spans="1:58" x14ac:dyDescent="0.25">
      <c r="A26" s="22"/>
      <c r="P26" t="s">
        <v>20</v>
      </c>
      <c r="Q26" t="str">
        <f>IF(Q21&lt;0,"YoY change suggests room for improvement","We are doing well on the current Year")</f>
        <v>YoY change suggests room for improvement</v>
      </c>
      <c r="AU26" t="s">
        <v>28</v>
      </c>
    </row>
    <row r="27" spans="1:58" x14ac:dyDescent="0.25">
      <c r="A27" s="23"/>
    </row>
  </sheetData>
  <pageMargins left="0.7" right="0.7" top="0.75" bottom="0.75" header="0.3" footer="0.3"/>
  <pageSetup paperSize="9" orientation="portrait" horizontalDpi="0" verticalDpi="0" r:id="rId19"/>
  <drawing r:id="rId20"/>
  <extLst>
    <ext xmlns:x14="http://schemas.microsoft.com/office/spreadsheetml/2009/9/main" uri="{A8765BA9-456A-4dab-B4F3-ACF838C121DE}">
      <x14:slicerList>
        <x14:slicer r:id="rId2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P40" sqref="P40"/>
    </sheetView>
  </sheetViews>
  <sheetFormatPr defaultColWidth="8.85546875" defaultRowHeight="15" x14ac:dyDescent="0.25"/>
  <cols>
    <col min="1" max="16384" width="8.85546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6 a b e 9 c 3 - 9 3 e 1 - 4 f e 5 - 9 b 9 1 - 6 8 c e 7 1 d 6 4 c 3 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i t e m > < M e a s u r e N a m e > T o t a l B u s e s < / M e a s u r e N a m e > < D i s p l a y N a m e > T o t a l B u s e s < / D i s p l a y N a m e > < V i s i b l e > F a l s e < / V i s i b l e > < / i t e m > < / C a l c u l a t e d F i e l d s > < H S l i c e r s S h a p e > 0 ; 0 ; 0 ; 0 < / H S l i c e r s S h a p e > < V S l i c e r s S h a p e > 0 ; 0 ; 0 ; 0 < / V S l i c e r s S h a p e > < S l i c e r S h e e t N a m e > A n a l y s i s 0 1 < / S l i c e r S h e e t N a m e > < S A H o s t H a s h > 4 6 6 0 6 5 7 9 6 < / S A H o s t H a s h > < G e m i n i F i e l d L i s t V i s i b l e > T r u e < / G e m i n i F i e l d L i s t V i s i b l e > < / S e t t i n g s > ] ] > < / C u s t o m C o n t e n t > < / G e m i n i > 
</file>

<file path=customXml/item10.xml>��< ? x m l   v e r s i o n = " 1 . 0 "   e n c o d i n g = " U T F - 1 6 " ? > < G e m i n i   x m l n s = " h t t p : / / g e m i n i / p i v o t c u s t o m i z a t i o n / T a b l e O r d e r " > < C u s t o m C o n t e n t > < ! [ C D A T A [ D i m _ b u s e s _ e d 4 9 c a 0 8 - e 8 a e - 4 f e f - a 4 5 8 - c d 6 6 8 a d c e 5 8 c , D i m _ d e m o g r a p h i c s _ 4 f 8 9 5 3 6 8 - 7 9 7 f - 4 b 3 d - 8 c 0 3 - f 5 b b 6 a f f b a 8 1 , D i m _ r o u t e s _ b d 3 c e 7 d 8 - e b b c - 4 4 0 7 - b 2 a 3 - c 3 b d 1 a e 3 d f f 4 , F a c t t a b l e _ r i d e r s h i p _ b 6 7 e b e 4 3 - e d 7 5 - 4 f f 5 - a 2 8 6 - 3 b 4 d 5 4 b 5 a 3 a 3 , D i m _ D a t e _ T a b l e _ a a 0 0 1 0 e b - 1 8 4 2 - 4 8 8 1 - 8 6 8 4 - 8 a 2 b f 7 5 6 e f 0 6 , C a l c u l a t i o n s _ 6 d f f 5 2 4 c - 4 c e c - 4 1 6 1 - a 0 f 6 - c b 0 b 6 c 7 c e 4 3 8 ] ] > < / C u s t o m C o n t e n t > < / G e m i n i > 
</file>

<file path=customXml/item11.xml>��< ? x m l   v e r s i o n = " 1 . 0 "   e n c o d i n g = " U T F - 1 6 " ? > < G e m i n i   x m l n s = " h t t p : / / g e m i n i / p i v o t c u s t o m i z a t i o n / T a b l e X M L _ D i m _ r o u t e s _ b d 3 c e 7 d 8 - e b b c - 4 4 0 7 - b 2 a 3 - c 3 b d 1 a e 3 d f f 4 " > < C u s t o m C o n t e n t > < ! [ C D A T A [ < T a b l e W i d g e t G r i d S e r i a l i z a t i o n   x m l n s : x s d = " h t t p : / / w w w . w 3 . o r g / 2 0 0 1 / X M L S c h e m a "   x m l n s : x s i = " h t t p : / / w w w . w 3 . o r g / 2 0 0 1 / X M L S c h e m a - i n s t a n c e " > < C o l u m n S u g g e s t e d T y p e   / > < C o l u m n F o r m a t   / > < C o l u m n A c c u r a c y   / > < C o l u m n C u r r e n c y S y m b o l   / > < C o l u m n P o s i t i v e P a t t e r n   / > < C o l u m n N e g a t i v e P a t t e r n   / > < C o l u m n W i d t h s > < i t e m > < k e y > < s t r i n g > R o u t e I D < / s t r i n g > < / k e y > < v a l u e > < i n t > 1 0 6 < / i n t > < / v a l u e > < / i t e m > < i t e m > < k e y > < s t r i n g > R o u t e N a m e < / s t r i n g > < / k e y > < v a l u e > < i n t > 1 3 3 < / i n t > < / v a l u e > < / i t e m > < i t e m > < k e y > < s t r i n g > S t a r t L o c a t i o n < / s t r i n g > < / k e y > < v a l u e > < i n t > 1 4 6 < / i n t > < / v a l u e > < / i t e m > < i t e m > < k e y > < s t r i n g > E n d L o c a t i o n < / s t r i n g > < / k e y > < v a l u e > < i n t > 1 3 8 < / i n t > < / v a l u e > < / i t e m > < i t e m > < k e y > < s t r i n g > T r i p F e e < / s t r i n g > < / k e y > < v a l u e > < i n t > 9 9 < / i n t > < / v a l u e > < / i t e m > < i t e m > < k e y > < s t r i n g > T a k e O f f T i m e < / s t r i n g > < / k e y > < v a l u e > < i n t > 1 3 8 < / i n t > < / v a l u e > < / i t e m > < i t e m > < k e y > < s t r i n g > A r r i v a l T i m e < / s t r i n g > < / k e y > < v a l u e > < i n t > 1 3 1 < / i n t > < / v a l u e > < / i t e m > < / C o l u m n W i d t h s > < C o l u m n D i s p l a y I n d e x > < i t e m > < k e y > < s t r i n g > R o u t e I D < / s t r i n g > < / k e y > < v a l u e > < i n t > 0 < / i n t > < / v a l u e > < / i t e m > < i t e m > < k e y > < s t r i n g > R o u t e N a m e < / s t r i n g > < / k e y > < v a l u e > < i n t > 1 < / i n t > < / v a l u e > < / i t e m > < i t e m > < k e y > < s t r i n g > S t a r t L o c a t i o n < / s t r i n g > < / k e y > < v a l u e > < i n t > 2 < / i n t > < / v a l u e > < / i t e m > < i t e m > < k e y > < s t r i n g > E n d L o c a t i o n < / s t r i n g > < / k e y > < v a l u e > < i n t > 3 < / i n t > < / v a l u e > < / i t e m > < i t e m > < k e y > < s t r i n g > T r i p F e e < / s t r i n g > < / k e y > < v a l u e > < i n t > 4 < / i n t > < / v a l u e > < / i t e m > < i t e m > < k e y > < s t r i n g > T a k e O f f T i m e < / s t r i n g > < / k e y > < v a l u e > < i n t > 5 < / i n t > < / v a l u e > < / i t e m > < i t e m > < k e y > < s t r i n g > A r r i v a l T i m e < / 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0 2 f b 8 a 0 - b 7 e f - 4 3 2 c - b 4 2 c - b 7 6 7 a c 3 2 2 8 e e " > < 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 4 6 6 0 6 5 7 9 6 < / S A H o s t H a s h > < G e m i n i F i e l d L i s t V i s i b l e > T r u e < / G e m i n i F i e l d L i s t V i s i b l e > < / S e t t i n g s > ] ] > < / C u s t o m C o n t e n t > < / G e m i n i > 
</file>

<file path=customXml/item13.xml>��< ? x m l   v e r s i o n = " 1 . 0 "   e n c o d i n g = " U T F - 1 6 " ? > < G e m i n i   x m l n s = " h t t p : / / g e m i n i / p i v o t c u s t o m i z a t i o n / T a b l e X M L _ D i m _ d e m o g r a p h i c s _ 4 f 8 9 5 3 6 8 - 7 9 7 f - 4 b 3 d - 8 c 0 3 - f 5 b b 6 a f f b a 8 1 " > < C u s t o m C o n t e n t > < ! [ C D A T A [ < T a b l e W i d g e t G r i d S e r i a l i z a t i o n   x m l n s : x s d = " h t t p : / / w w w . w 3 . o r g / 2 0 0 1 / X M L S c h e m a "   x m l n s : x s i = " h t t p : / / w w w . w 3 . o r g / 2 0 0 1 / X M L S c h e m a - i n s t a n c e " > < C o l u m n S u g g e s t e d T y p e   / > < C o l u m n F o r m a t   / > < C o l u m n A c c u r a c y   / > < C o l u m n C u r r e n c y S y m b o l   / > < C o l u m n P o s i t i v e P a t t e r n   / > < C o l u m n N e g a t i v e P a t t e r n   / > < C o l u m n W i d t h s > < i t e m > < k e y > < s t r i n g > R i d e r I D < / s t r i n g > < / k e y > < v a l u e > < i n t > 1 0 1 < / i n t > < / v a l u e > < / i t e m > < i t e m > < k e y > < s t r i n g > A g e < / s t r i n g > < / k e y > < v a l u e > < i n t > 7 2 < / i n t > < / v a l u e > < / i t e m > < i t e m > < k e y > < s t r i n g > G e n d e r < / s t r i n g > < / k e y > < v a l u e > < i n t > 1 0 0 < / i n t > < / v a l u e > < / i t e m > < i t e m > < k e y > < s t r i n g > O c c u p a t i o n < / s t r i n g > < / k e y > < v a l u e > < i n t > 1 3 2 < / i n t > < / v a l u e > < / i t e m > < i t e m > < k e y > < s t r i n g > A g e   G r o u p < / s t r i n g > < / k e y > < v a l u e > < i n t > 1 2 5 < / i n t > < / v a l u e > < / i t e m > < / C o l u m n W i d t h s > < C o l u m n D i s p l a y I n d e x > < i t e m > < k e y > < s t r i n g > R i d e r I D < / s t r i n g > < / k e y > < v a l u e > < i n t > 0 < / i n t > < / v a l u e > < / i t e m > < i t e m > < k e y > < s t r i n g > A g e < / s t r i n g > < / k e y > < v a l u e > < i n t > 1 < / i n t > < / v a l u e > < / i t e m > < i t e m > < k e y > < s t r i n g > G e n d e r < / s t r i n g > < / k e y > < v a l u e > < i n t > 2 < / i n t > < / v a l u e > < / i t e m > < i t e m > < k e y > < s t r i n g > O c c u p a t i o n < / 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b 4 d 7 6 3 c 9 - 4 d 2 a - 4 7 f e - 8 e 6 6 - a 0 e b e e 6 0 1 c 1 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 4 6 9 0 9 7 5 9 < / 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P o w e r P i v o t V e r s i o n " > < C u s t o m C o n t e n t > < ! [ C D A T A [ 2 0 1 1 . 1 1 0 . 2 8 0 9 . 2 7 ] ] > < / C u s t o m C o n t e n t > < / G e m i n i > 
</file>

<file path=customXml/item17.xml>��< ? x m l   v e r s i o n = " 1 . 0 "   e n c o d i n g = " U T F - 1 6 " ? > < G e m i n i   x m l n s = " h t t p : / / g e m i n i / p i v o t c u s t o m i z a t i o n / M a n u a l C a l c M o d e " > < C u s t o m C o n t e n t > < ! [ C D A T A [ F a l s e ] ] > < / C u s t o m C o n t e n t > < / G e m i n i > 
</file>

<file path=customXml/item18.xml>��< ? x m l   v e r s i o n = " 1 . 0 "   e n c o d i n g = " U T F - 1 6 " ? > < G e m i n i   x m l n s = " h t t p : / / g e m i n i / p i v o t c u s t o m i z a t i o n / 4 c b e c 7 2 7 - 4 a 3 8 - 4 8 e a - b 7 4 6 - 3 3 3 6 1 7 1 6 d f 8 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 4 6 9 0 9 7 5 9 < / S A H o s t H a s h > < G e m i n i F i e l d L i s t V i s i b l e > T r u e < / G e m i n i F i e l d L i s t V i s i b l e > < / S e t t i n g s > ] ] > < / C u s t o m C o n t e n t > < / G e m i n i > 
</file>

<file path=customXml/item19.xml>��< ? x m l   v e r s i o n = " 1 . 0 "   e n c o d i n g = " u t f - 1 6 " ? > < D a t a M a s h u p   i d = " e d 1 3 7 2 9 f - a 5 9 5 - 4 c 2 7 - a 5 4 8 - 0 8 2 f f 2 f 5 0 f a e "   s q m i d = " b 9 9 4 1 f 8 0 - e 4 c 2 - 4 b b 3 - 9 c 9 f - 0 e 9 2 b c 4 b e 8 8 d "   x m l n s = " h t t p : / / s c h e m a s . m i c r o s o f t . c o m / D a t a M a s h u p " > A A A A A F 8 J A A B Q S w M E F A A C A A g A p V o E W Z u u z 0 y q A A A A + g A A A B I A H A B D b 2 5 m a W c v U G F j a 2 F n Z S 5 4 b W w g o h g A K K A U A A A A A A A A A A A A A A A A A A A A A A A A A A A A h Y 9 N D o I w F I S v Q r r n t Z S A P 3 m U h U s l I T E x b k m p 0 A j F Q L H c z Y V H 8 g q a K M a d u 5 k v 3 2 L m c b t j O r W N d 1 X 9 o D u T k A A Y 8 Z S R X a l N l Z D R n v w l S Q X m h T w X l f J e s h n W 0 1 A m p L b 2 s q b U O Q c u h K 6 v K G c s o M d s t 5 e 1 a g v y l f V / 2 d d m s I W R i g g 8 v M c I D j G H i H M O C x Y g n T F m 2 s w 5 g A h C v o q B I f 3 B u B k b O / Z K K O P n W 6 R z R f r 5 I Z 5 Q S w M E F A A C A A g A p V o 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V a B F n y Y 1 Z v U w Y A A C s k A A A T A B w A R m 9 y b X V s Y X M v U 2 V j d G l v b j E u b S C i G A A o o B Q A A A A A A A A A A A A A A A A A A A A A A A A A A A D t W l t v 2 z Y U f g + Q / 0 C w L z I m e 5 Y v W d f V B V I 7 a b M 2 c R q 7 K w Y n C B i J t r X K k k B R W b z A / 3 2 H 1 I 2 6 2 c k G 9 K G 1 X y K T P O c 7 9 3 N o J a A m t z 0 X T a K / x m + H B 4 c H w Z I w a q G R v b q 9 C w M a o A F y K D 8 8 Q P C Z e C E z K a w M g / v W y D P D F X W 5 d m o 7 t D X 0 X A 5 f A g 2 P X l 2 f P J j U Q Z f M + w s 4 B 9 e 9 F p o y 4 g a + x z i R i M c u c d a B H V y P C C c B 5 d c p X M s M 7 n F D n 4 2 o Y 6 9 s T t k A 6 1 h H Q 8 8 J V 2 4 w 6 O n o x D U 9 y 3 Y X A 6 P T 7 + j o U + h x O u F r h w 6 y x 9 a F 5 9 K b h h 6 J / Q K D K C v Y s 9 B 7 S i z K A g w 6 T M k d H I x 3 4 n U t 0 l B H s 3 j 9 2 H E m J n E I C w a c h S r L 4 Z K 4 C + A 4 X f s 0 Y y f 1 n H t s F Q k s N g O t A l 9 / f M R v w + B s B L q d u f y o 1 x J H N z p 6 x F d e y G n V B p y / C F d 3 l M E W h 0 X E 6 Q O X O 0 P i E 9 P m 6 z z N p n F 4 Y L u V 8 h Y 9 b d G V t 2 D E X 9 r m N 3 S 4 i v o D + f 3 K h s c q B x 8 v a H n x H X W t C p e P T T P 0 p W 1 z W 5 t M U P A S m B G w r 7 y / F c U n 1 A E f i T W t o I y O K D G X S O i b c T m 2 L N g f h g H 3 V h k T W I 0 U 1 Y o 4 O s L x 4 Z i d P U c z U O w G v U a d N u J L 6 i L c b h q / Y i Q R x I c 6 A c 3 O v R m I g 8 S 1 U r p u Q t d p N z t b C b t 5 w l 5 C 2 G 0 3 u 1 s J e 3 n C f k L Y a z d 7 W w n 7 e c K j h L D f b v Z L h P i o / R P O b H t F X b I S 1 o 2 C P D N v t B E v a w U n i B B K T S x i B r 1 j X u j j Q r 4 X m R d T n o k y 8 w 2 T P c L b k e a / f E 9 p X l f H 5 c Y F O K e U 1 B N O G P / o m e W 8 F r s n r l W 7 N 2 W 2 f 0 o r y s e U f K X j + X x q K 3 D w H N U b x u x 7 4 p T 2 n t g 4 T o n J u T D L L R M V L V j a / r c J p w r g H X F 1 9 D 3 F F T U 9 Z t U M C F X L Y L b U v x Y 8 R 3 F R F R D R e D G e y w 4 V V E R u V e d S W s 6 Z G 1 A m 5 P 1 I A o 5 A V Q a e y t l N b R y F 5 o O L R H E D m U K M t y D 2 N f l w C i b R Z k L 6 G y C h b v P y A / g d d R p K R m Q C T X z H 5 n E U o L s 1 S s N D 6 Y f i S C z T V m f U K g e W K d h T d m J V v G R b g g F R h C o U e r t O Z d I w w m p g t i B x G o m v W g a O 2 b Q 6 e F M d T 8 b O g K q 3 h / 6 o 4 O S j I g a t G T O e 3 M T y k q Z 4 g j E e + 5 R F y X 7 u i T K B N 2 W 9 s Y q 6 e y w p y h V z i Z t l H F t Q r N I O L T 5 L y G P B T Q C / h + c 4 0 h p 6 7 l R A F 0 J I O J h b F h 8 Y D S Q P m A y i w U B + g 4 E i H g u M z q t 2 G x 2 f o y b q R 0 + 4 x C O Z M R J G f Z W R k Q 4 Y K S O j / V R O R k 4 m I x W q n f L q i q f L p 7 D K S Z V O d j E 9 c H q 5 l R N + m R 5 M T J K d t N 0 q c 1 f H f G d n z J e G p 1 w Y V M b 0 O W W C / 6 e Q M p s q I X 1 B A y g A v 3 t 2 s X x B E C f l d 6 O n d 1 l l D a e L W B f 0 H 2 z X a n 2 k c z 6 G W Y B l y C c P P p h V v X 9 n 6 N G e f E 6 j v C A p B L k C p N 4 M 8 / f E m k w y q l O p Q i g A + s x t x / 4 n y l r f 5 E l K z f J N 5 O b n W Y J a 0 w W 7 z / J g V D n K 2 J c U G r D L y Y K W u p J K 3 t n d i r q K c o I / T F x 0 4 b F 1 X c 0 I F V k G a F Y Q 7 e Y 5 p U N l 9 R q 1 W y / j r P o s r o D N i D O 1 6 p N T p X + D j F a S l e P 7 3 e T 4 C 3 W c i k O 7 k v G K + g 4 x w X Z / E C e k a v m X 6 3 J V K z p B x w R y E U P S 6 / E 5 l h C I p g i J U + 4 I d Z B G L W Z B N B 3 7 A v T y W a D 5 K 1 U e t 3 i l E o P W r Z R k P w f v 5 + D 9 H L y f g / d z 8 H 4 O 3 s / B + z l 4 P w f / A H P w y r s H 0 4 0 B i p W 7 Q P T a p f o n f Z k 1 c j r Z l P m N Q u h V w v Y K s 5 E d c N s 1 u V Y H W z G K / E k J q + s Q J S T w v D w f u 1 r I 1 h I L 2 k w 8 Q g A r g 0 8 F 1 j n M t U s k f + K u R M w L B W A K g Q o p l 8 V q h l s x 3 J w 8 c D m C W O j U Z j X z V i G j c n N M D h y S q i y M n L j k j / P a r Y 6 6 j Z p y m e d Y V 0 N q h U 3 s U D b B d r M X O r x R P 3 o U B N Q T Z R U X R C + Y K 7 U a k f U W n 5 a k E D U 4 o V A 1 g s X x / A u l X / + H Y + s n v J y a C v 7 j Y 0 m a 5 3 p V 0 H t z J E R / r m 9 T a y T 0 l Q b Z 7 u a 4 Y n i u Z Y v C R p z Y 1 D t S L I + K x d / c 6 1 7 x M l M 5 c 4 P E x B a V S / G d u h b O 3 n o W D h 5 V H p R f L b L G 1 X 2 u 9 9 Q + V 9 Z U B K y q g O q v u l d W v d w 1 f U g c M 3 R k Z 6 h + 9 2 l k M n v u f W R C 7 k X y C s F f y A u 3 Z o i I i o j + 2 y W g z F y + 1 5 U H Z L Q o k u b S 8 V k X 5 9 L w L z A U x k / + f 5 F / A V B L A Q I t A B Q A A g A I A K V a B F m b r s 9 M q g A A A P o A A A A S A A A A A A A A A A A A A A A A A A A A A A B D b 2 5 m a W c v U G F j a 2 F n Z S 5 4 b W x Q S w E C L Q A U A A I A C A C l W g R Z D 8 r p q 6 Q A A A D p A A A A E w A A A A A A A A A A A A A A A A D 2 A A A A W 0 N v b n R l b n R f V H l w Z X N d L n h t b F B L A Q I t A B Q A A g A I A K V a B F n y Y 1 Z v U w Y A A C s k A A A T A A A A A A A A A A A A A A A A A O c B A A B G b 3 J t d W x h c y 9 T Z W N 0 a W 9 u M S 5 t U E s F B g A A A A A D A A M A w g A A A I c 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R Y A A A A A A A A U l 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V 9 i d X N l 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0 M C I g L z 4 8 R W 5 0 c n k g V H l w Z T 0 i R m l s b E V y c m 9 y Q 2 9 k Z S I g V m F s d W U 9 I n N V b m t u b 3 d u I i A v P j x F b n R y e S B U e X B l P S J G a W x s R X J y b 3 J D b 3 V u d C I g V m F s d W U 9 I m w w I i A v P j x F b n R y e S B U e X B l P S J G a W x s T G F z d F V w Z G F 0 Z W Q i I F Z h b H V l P S J k M j A y N C 0 w N y 0 x N V Q w N j o x M T o w M y 4 x M T c 4 M j U 2 W i I g L z 4 8 R W 5 0 c n k g V H l w Z T 0 i R m l s b E N v b H V t b l R 5 c G V z I i B W Y W x 1 Z T 0 i c 0 F 3 T U d B d z 0 9 I i A v P j x F b n R y e S B U e X B l P S J G a W x s Q 2 9 s d W 1 u T m F t Z X M i I F Z h b H V l P S J z W y Z x d W 9 0 O 0 J 1 c 0 l E J n F 1 b 3 Q 7 L C Z x d W 9 0 O 1 J v d X R l S U Q m c X V v d D s s J n F 1 b 3 Q 7 Q n V z T n V t Y m V y J n F 1 b 3 Q 7 L C Z x d W 9 0 O 0 N h c G F j 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G l t X 2 J 1 c 2 V z L 0 N o Y W 5 n Z W Q g V H l w Z S 5 7 Q n V z S U Q s M H 0 m c X V v d D s s J n F 1 b 3 Q 7 U 2 V j d G l v b j E v R G l t X 2 J 1 c 2 V z L 0 N o Y W 5 n Z W Q g V H l w Z S 5 7 U m 9 1 d G V J R C w x f S Z x d W 9 0 O y w m c X V v d D t T Z W N 0 a W 9 u M S 9 E a W 1 f Y n V z Z X M v Q 2 h h b m d l Z C B U e X B l L n t C d X N O d W 1 i Z X I s M n 0 m c X V v d D s s J n F 1 b 3 Q 7 U 2 V j d G l v b j E v R G l t X 2 J 1 c 2 V z L 0 N o Y W 5 n Z W Q g V H l w Z S 5 7 Q 2 F w Y W N p d H k s M 3 0 m c X V v d D t d L C Z x d W 9 0 O 0 N v b H V t b k N v d W 5 0 J n F 1 b 3 Q 7 O j Q s J n F 1 b 3 Q 7 S 2 V 5 Q 2 9 s d W 1 u T m F t Z X M m c X V v d D s 6 W 1 0 s J n F 1 b 3 Q 7 Q 2 9 s d W 1 u S W R l b n R p d G l l c y Z x d W 9 0 O z p b J n F 1 b 3 Q 7 U 2 V j d G l v b j E v R G l t X 2 J 1 c 2 V z L 0 N o Y W 5 n Z W Q g V H l w Z S 5 7 Q n V z S U Q s M H 0 m c X V v d D s s J n F 1 b 3 Q 7 U 2 V j d G l v b j E v R G l t X 2 J 1 c 2 V z L 0 N o Y W 5 n Z W Q g V H l w Z S 5 7 U m 9 1 d G V J R C w x f S Z x d W 9 0 O y w m c X V v d D t T Z W N 0 a W 9 u M S 9 E a W 1 f Y n V z Z X M v Q 2 h h b m d l Z C B U e X B l L n t C d X N O d W 1 i Z X I s M n 0 m c X V v d D s s J n F 1 b 3 Q 7 U 2 V j d G l v b j E v R G l t X 2 J 1 c 2 V z L 0 N o Y W 5 n Z W Q g V H l w Z S 5 7 Q 2 F w Y W N p d H k s M 3 0 m c X V v d D t d L C Z x d W 9 0 O 1 J l b G F 0 a W 9 u c 2 h p c E l u Z m 8 m c X V v d D s 6 W 1 1 9 I i A v P j w v U 3 R h Y m x l R W 5 0 c m l l c z 4 8 L 0 l 0 Z W 0 + P E l 0 Z W 0 + P E l 0 Z W 1 M b 2 N h d G l v b j 4 8 S X R l b V R 5 c G U + R m 9 y b X V s Y T w v S X R l b V R 5 c G U + P E l 0 Z W 1 Q Y X R o P l N l Y 3 R p b 2 4 x L 0 R p b V 9 i d X N l c y 9 T b 3 V y Y 2 U 8 L 0 l 0 Z W 1 Q Y X R o P j w v S X R l b U x v Y 2 F 0 a W 9 u P j x T d G F i b G V F b n R y a W V z I C 8 + P C 9 J d G V t P j x J d G V t P j x J d G V t T G 9 j Y X R p b 2 4 + P E l 0 Z W 1 U e X B l P k Z v c m 1 1 b G E 8 L 0 l 0 Z W 1 U e X B l P j x J d G V t U G F 0 a D 5 T Z W N 0 a W 9 u M S 9 E a W 1 f Y n V z Z X M v U H J v b W 9 0 Z W Q l M j B I Z W F k Z X J z P C 9 J d G V t U G F 0 a D 4 8 L 0 l 0 Z W 1 M b 2 N h d G l v b j 4 8 U 3 R h Y m x l R W 5 0 c m l l c y A v P j w v S X R l b T 4 8 S X R l b T 4 8 S X R l b U x v Y 2 F 0 a W 9 u P j x J d G V t V H l w Z T 5 G b 3 J t d W x h P C 9 J d G V t V H l w Z T 4 8 S X R l b V B h d G g + U 2 V j d G l v b j E v R G l t X 2 J 1 c 2 V z L 0 N o Y W 5 n Z W Q l M j B U e X B l P C 9 J d G V t U G F 0 a D 4 8 L 0 l 0 Z W 1 M b 2 N h d G l v b j 4 8 U 3 R h Y m x l R W 5 0 c m l l c y A v P j w v S X R l b T 4 8 S X R l b T 4 8 S X R l b U x v Y 2 F 0 a W 9 u P j x J d G V t V H l w Z T 5 G b 3 J t d W x h P C 9 J d G V t V H l w Z T 4 8 S X R l b V B h d G g + U 2 V j d G l v b j E v R G l t X 2 R l b W 9 n c m F w a G l j 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0 R p b V 9 k Z W 1 v Z 3 J h c G h p Y 3 M v Q 2 h h b m d l Z C B U e X B l L n t S a W R l c k l E L D B 9 J n F 1 b 3 Q 7 L C Z x d W 9 0 O 1 N l Y 3 R p b 2 4 x L 0 R p b V 9 k Z W 1 v Z 3 J h c G h p Y 3 M v Q 2 h h b m d l Z C B U e X B l L n t B Z 2 U s M X 0 m c X V v d D s s J n F 1 b 3 Q 7 U 2 V j d G l v b j E v R G l t X 2 R l b W 9 n c m F w a G l j c y 9 D a G F u Z 2 V k I F R 5 c G U u e 0 d l b m R l c i w y f S Z x d W 9 0 O y w m c X V v d D t T Z W N 0 a W 9 u M S 9 E a W 1 f Z G V t b 2 d y Y X B o a W N z L 0 N o Y W 5 n Z W Q g V H l w Z S 5 7 T 2 N j d X B h d G l v b i w z f S Z x d W 9 0 O y w m c X V v d D t T Z W N 0 a W 9 u M S 9 E a W 1 f Z G V t b 2 d y Y X B o a W N z L 0 F k Z G V k I E N 1 c 3 R v b S 5 7 Q 3 V z d G 9 t L D R 9 J n F 1 b 3 Q 7 X S w m c X V v d D t D b 2 x 1 b W 5 D b 3 V u d C Z x d W 9 0 O z o 1 L C Z x d W 9 0 O 0 t l e U N v b H V t b k 5 h b W V z J n F 1 b 3 Q 7 O l t d L C Z x d W 9 0 O 0 N v b H V t b k l k Z W 5 0 a X R p Z X M m c X V v d D s 6 W y Z x d W 9 0 O 1 N l Y 3 R p b 2 4 x L 0 R p b V 9 k Z W 1 v Z 3 J h c G h p Y 3 M v Q 2 h h b m d l Z C B U e X B l L n t S a W R l c k l E L D B 9 J n F 1 b 3 Q 7 L C Z x d W 9 0 O 1 N l Y 3 R p b 2 4 x L 0 R p b V 9 k Z W 1 v Z 3 J h c G h p Y 3 M v Q 2 h h b m d l Z C B U e X B l L n t B Z 2 U s M X 0 m c X V v d D s s J n F 1 b 3 Q 7 U 2 V j d G l v b j E v R G l t X 2 R l b W 9 n c m F w a G l j c y 9 D a G F u Z 2 V k I F R 5 c G U u e 0 d l b m R l c i w y f S Z x d W 9 0 O y w m c X V v d D t T Z W N 0 a W 9 u M S 9 E a W 1 f Z G V t b 2 d y Y X B o a W N z L 0 N o Y W 5 n Z W Q g V H l w Z S 5 7 T 2 N j d X B h d G l v b i w z f S Z x d W 9 0 O y w m c X V v d D t T Z W N 0 a W 9 u M S 9 E a W 1 f Z G V t b 2 d y Y X B o a W N z L 0 F k Z G V k I E N 1 c 3 R v b S 5 7 Q 3 V z d G 9 t L D R 9 J n F 1 b 3 Q 7 X S w m c X V v d D t S Z W x h d G l v b n N o a X B J b m Z v J n F 1 b 3 Q 7 O l t d f S I g L z 4 8 R W 5 0 c n k g V H l w Z T 0 i R m l s b F N 0 Y X R 1 c y I g V m F s d W U 9 I n N D b 2 1 w b G V 0 Z S I g L z 4 8 R W 5 0 c n k g V H l w Z T 0 i R m l s b E N v b H V t b k 5 h b W V z I i B W Y W x 1 Z T 0 i c 1 s m c X V v d D t S a W R l c k l E J n F 1 b 3 Q 7 L C Z x d W 9 0 O 0 F n Z S Z x d W 9 0 O y w m c X V v d D t H Z W 5 k Z X I m c X V v d D s s J n F 1 b 3 Q 7 T 2 N j d X B h d G l v b i Z x d W 9 0 O y w m c X V v d D t B Z 2 U g R 3 J v d X A m c X V v d D t d I i A v P j x F b n R y e S B U e X B l P S J G a W x s Q 2 9 s d W 1 u V H l w Z X M i I F Z h b H V l P S J z Q X d N R 0 J n Q T 0 i I C 8 + P E V u d H J 5 I F R 5 c G U 9 I k Z p b G x M Y X N 0 V X B k Y X R l Z C I g V m F s d W U 9 I m Q y M D I 0 L T A 3 L T E 1 V D A 3 O j A z O j I y L j I x N j k 3 O D B a I i A v P j x F b n R y e S B U e X B l P S J G a W x s R X J y b 3 J D b 3 V u d C I g V m F s d W U 9 I m w w I i A v P j x F b n R y e S B U e X B l P S J G a W x s R X J y b 3 J D b 2 R l I i B W Y W x 1 Z T 0 i c 1 V u a 2 5 v d 2 4 i I C 8 + P E V u d H J 5 I F R 5 c G U 9 I k Z p b G x D b 3 V u d C I g V m F s d W U 9 I m w x M D A i I C 8 + P E V u d H J 5 I F R 5 c G U 9 I k F k Z G V k V G 9 E Y X R h T W 9 k Z W w i I F Z h b H V l P S J s M S I g L z 4 8 R W 5 0 c n k g V H l w Z T 0 i T m F 2 a W d h d G l v b l N 0 Z X B O Y W 1 l I i B W Y W x 1 Z T 0 i c 0 5 h d m l n Y X R p b 2 4 i I C 8 + P E V u d H J 5 I F R 5 c G U 9 I l F 1 Z X J 5 S U Q i I F Z h b H V l P S J z N 2 U 1 M z c y Y W Q t M z N j M S 0 0 M G R i L T k 2 Z D k t Y z E y O D A 3 N D U w N G N h I i A v P j w v U 3 R h Y m x l R W 5 0 c m l l c z 4 8 L 0 l 0 Z W 0 + P E l 0 Z W 0 + P E l 0 Z W 1 M b 2 N h d G l v b j 4 8 S X R l b V R 5 c G U + R m 9 y b X V s Y T w v S X R l b V R 5 c G U + P E l 0 Z W 1 Q Y X R o P l N l Y 3 R p b 2 4 x L 0 R p b V 9 k Z W 1 v Z 3 J h c G h p Y 3 M v U 2 9 1 c m N l P C 9 J d G V t U G F 0 a D 4 8 L 0 l 0 Z W 1 M b 2 N h d G l v b j 4 8 U 3 R h Y m x l R W 5 0 c m l l c y A v P j w v S X R l b T 4 8 S X R l b T 4 8 S X R l b U x v Y 2 F 0 a W 9 u P j x J d G V t V H l w Z T 5 G b 3 J t d W x h P C 9 J d G V t V H l w Z T 4 8 S X R l b V B h d G g + U 2 V j d G l v b j E v R G l t X 2 R l b W 9 n c m F w a G l j c y 9 Q c m 9 t b 3 R l Z C U y M E h l Y W R l c n M 8 L 0 l 0 Z W 1 Q Y X R o P j w v S X R l b U x v Y 2 F 0 a W 9 u P j x T d G F i b G V F b n R y a W V z I C 8 + P C 9 J d G V t P j x J d G V t P j x J d G V t T G 9 j Y X R p b 2 4 + P E l 0 Z W 1 U e X B l P k Z v c m 1 1 b G E 8 L 0 l 0 Z W 1 U e X B l P j x J d G V t U G F 0 a D 5 T Z W N 0 a W 9 u M S 9 E a W 1 f Z G V t b 2 d y Y X B o a W N z L 0 N o Y W 5 n Z W Q l M j B U e X B l P C 9 J d G V t U G F 0 a D 4 8 L 0 l 0 Z W 1 M b 2 N h d G l v b j 4 8 U 3 R h Y m x l R W 5 0 c m l l c y A v P j w v S X R l b T 4 8 S X R l b T 4 8 S X R l b U x v Y 2 F 0 a W 9 u P j x J d G V t V H l w Z T 5 G b 3 J t d W x h P C 9 J d G V t V H l w Z T 4 8 S X R l b V B h d G g + U 2 V j d G l v b j E v R G l t X 3 J v d X R 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3 L T E 1 V D A 2 O j E 1 O j A x L j I 4 M j c x M j l a I i A v P j x F b n R y e S B U e X B l P S J G a W x s Q 2 9 s d W 1 u V H l w Z X M i I F Z h b H V l P S J z Q X d Z R 0 J n T U t D Z z 0 9 I i A v P j x F b n R y e S B U e X B l P S J G a W x s Q 2 9 s d W 1 u T m F t Z X M i I F Z h b H V l P S J z W y Z x d W 9 0 O 1 J v d X R l S U Q m c X V v d D s s J n F 1 b 3 Q 7 U m 9 1 d G V O Y W 1 l J n F 1 b 3 Q 7 L C Z x d W 9 0 O 1 N 0 Y X J 0 T G 9 j Y X R p b 2 4 m c X V v d D s s J n F 1 b 3 Q 7 R W 5 k T G 9 j Y X R p b 2 4 m c X V v d D s s J n F 1 b 3 Q 7 V H J p c E Z l Z S Z x d W 9 0 O y w m c X V v d D t U Y W t l T 2 Z m V G l t Z S Z x d W 9 0 O y w m c X V v d D t B c n J p d m F s V G l 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p b V 9 y b 3 V 0 Z X M v Q 2 h h b m d l Z C B U e X B l L n t S b 3 V 0 Z U l E L D B 9 J n F 1 b 3 Q 7 L C Z x d W 9 0 O 1 N l Y 3 R p b 2 4 x L 0 R p b V 9 y b 3 V 0 Z X M v Q 2 h h b m d l Z C B U e X B l L n t S b 3 V 0 Z U 5 h b W U s M X 0 m c X V v d D s s J n F 1 b 3 Q 7 U 2 V j d G l v b j E v R G l t X 3 J v d X R l c y 9 D a G F u Z 2 V k I F R 5 c G U u e 1 N 0 Y X J 0 T G 9 j Y X R p b 2 4 s M n 0 m c X V v d D s s J n F 1 b 3 Q 7 U 2 V j d G l v b j E v R G l t X 3 J v d X R l c y 9 D a G F u Z 2 V k I F R 5 c G U u e 0 V u Z E x v Y 2 F 0 a W 9 u L D N 9 J n F 1 b 3 Q 7 L C Z x d W 9 0 O 1 N l Y 3 R p b 2 4 x L 0 R p b V 9 y b 3 V 0 Z X M v Q 2 h h b m d l Z C B U e X B l L n t U c m l w R m V l L D R 9 J n F 1 b 3 Q 7 L C Z x d W 9 0 O 1 N l Y 3 R p b 2 4 x L 0 R p b V 9 y b 3 V 0 Z X M v Q 2 h h b m d l Z C B U e X B l L n t U Y W t l T 2 Z m V G l t Z S w 1 f S Z x d W 9 0 O y w m c X V v d D t T Z W N 0 a W 9 u M S 9 E a W 1 f c m 9 1 d G V z L 0 N o Y W 5 n Z W Q g V H l w Z S 5 7 Q X J y a X Z h b F R p b W U s N n 0 m c X V v d D t d L C Z x d W 9 0 O 0 N v b H V t b k N v d W 5 0 J n F 1 b 3 Q 7 O j c s J n F 1 b 3 Q 7 S 2 V 5 Q 2 9 s d W 1 u T m F t Z X M m c X V v d D s 6 W 1 0 s J n F 1 b 3 Q 7 Q 2 9 s d W 1 u S W R l b n R p d G l l c y Z x d W 9 0 O z p b J n F 1 b 3 Q 7 U 2 V j d G l v b j E v R G l t X 3 J v d X R l c y 9 D a G F u Z 2 V k I F R 5 c G U u e 1 J v d X R l S U Q s M H 0 m c X V v d D s s J n F 1 b 3 Q 7 U 2 V j d G l v b j E v R G l t X 3 J v d X R l c y 9 D a G F u Z 2 V k I F R 5 c G U u e 1 J v d X R l T m F t Z S w x f S Z x d W 9 0 O y w m c X V v d D t T Z W N 0 a W 9 u M S 9 E a W 1 f c m 9 1 d G V z L 0 N o Y W 5 n Z W Q g V H l w Z S 5 7 U 3 R h c n R M b 2 N h d G l v b i w y f S Z x d W 9 0 O y w m c X V v d D t T Z W N 0 a W 9 u M S 9 E a W 1 f c m 9 1 d G V z L 0 N o Y W 5 n Z W Q g V H l w Z S 5 7 R W 5 k T G 9 j Y X R p b 2 4 s M 3 0 m c X V v d D s s J n F 1 b 3 Q 7 U 2 V j d G l v b j E v R G l t X 3 J v d X R l c y 9 D a G F u Z 2 V k I F R 5 c G U u e 1 R y a X B G Z W U s N H 0 m c X V v d D s s J n F 1 b 3 Q 7 U 2 V j d G l v b j E v R G l t X 3 J v d X R l c y 9 D a G F u Z 2 V k I F R 5 c G U u e 1 R h a 2 V P Z m Z U a W 1 l L D V 9 J n F 1 b 3 Q 7 L C Z x d W 9 0 O 1 N l Y 3 R p b 2 4 x L 0 R p b V 9 y b 3 V 0 Z X M v Q 2 h h b m d l Z C B U e X B l L n t B c n J p d m F s V G l t Z S w 2 f S Z x d W 9 0 O 1 0 s J n F 1 b 3 Q 7 U m V s Y X R p b 2 5 z a G l w S W 5 m b y Z x d W 9 0 O z p b X X 0 i I C 8 + P E V u d H J 5 I F R 5 c G U 9 I k 5 h d m l n Y X R p b 2 5 T d G V w T m F t Z S I g V m F s d W U 9 I n N O Y X Z p Z 2 F 0 a W 9 u I i A v P j w v U 3 R h Y m x l R W 5 0 c m l l c z 4 8 L 0 l 0 Z W 0 + P E l 0 Z W 0 + P E l 0 Z W 1 M b 2 N h d G l v b j 4 8 S X R l b V R 5 c G U + R m 9 y b X V s Y T w v S X R l b V R 5 c G U + P E l 0 Z W 1 Q Y X R o P l N l Y 3 R p b 2 4 x L 0 R p b V 9 y b 3 V 0 Z X M v U 2 9 1 c m N l P C 9 J d G V t U G F 0 a D 4 8 L 0 l 0 Z W 1 M b 2 N h d G l v b j 4 8 U 3 R h Y m x l R W 5 0 c m l l c y A v P j w v S X R l b T 4 8 S X R l b T 4 8 S X R l b U x v Y 2 F 0 a W 9 u P j x J d G V t V H l w Z T 5 G b 3 J t d W x h P C 9 J d G V t V H l w Z T 4 8 S X R l b V B h d G g + U 2 V j d G l v b j E v R G l t X 3 J v d X R l c y 9 Q c m 9 t b 3 R l Z C U y M E h l Y W R l c n M 8 L 0 l 0 Z W 1 Q Y X R o P j w v S X R l b U x v Y 2 F 0 a W 9 u P j x T d G F i b G V F b n R y a W V z I C 8 + P C 9 J d G V t P j x J d G V t P j x J d G V t T G 9 j Y X R p b 2 4 + P E l 0 Z W 1 U e X B l P k Z v c m 1 1 b G E 8 L 0 l 0 Z W 1 U e X B l P j x J d G V t U G F 0 a D 5 T Z W N 0 a W 9 u M S 9 E a W 1 f c m 9 1 d G V z L 0 N o Y W 5 n Z W Q l M j B U e X B l P C 9 J d G V t U G F 0 a D 4 8 L 0 l 0 Z W 1 M b 2 N h d G l v b j 4 8 U 3 R h Y m x l R W 5 0 c m l l c y A v P j w v S X R l b T 4 8 S X R l b T 4 8 S X R l b U x v Y 2 F 0 a W 9 u P j x J d G V t V H l w Z T 5 G b 3 J t d W x h P C 9 J d G V t V H l w Z T 4 8 S X R l b V B h d G g + U 2 V j d G l v b j E v R m F j d H R h Y m x l X 3 J p Z G V y c 2 h p c 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w I i A v P j x F b n R y e S B U e X B l P S J G a W x s R X J y b 3 J D b 2 R l I i B W Y W x 1 Z T 0 i c 1 V u a 2 5 v d 2 4 i I C 8 + P E V u d H J 5 I F R 5 c G U 9 I k Z p b G x F c n J v c k N v d W 5 0 I i B W Y W x 1 Z T 0 i b D A i I C 8 + P E V u d H J 5 I F R 5 c G U 9 I k Z p b G x M Y X N 0 V X B k Y X R l Z C I g V m F s d W U 9 I m Q y M D I 0 L T A 4 L T A 0 V D E 2 O j I x O j A 5 L j k w O T Y x M j N a I i A v P j x F b n R y e S B U e X B l P S J G a W x s Q 2 9 s d W 1 u V H l w Z X M i I F Z h b H V l P S J z Q X d N S k N n W U R B d 1 l H Q X d R Q S I g L z 4 8 R W 5 0 c n k g V H l w Z T 0 i R m l s b E N v b H V t b k 5 h b W V z I i B W Y W x 1 Z T 0 i c 1 s m c X V v d D t S Z W N v c m R J R C Z x d W 9 0 O y w m c X V v d D t C d X N J R C Z x d W 9 0 O y w m c X V v d D t E Y X R l J n F 1 b 3 Q 7 L C Z x d W 9 0 O 1 R p b W U m c X V v d D s s J n F 1 b 3 Q 7 T 3 B l c m F 0 a W 9 u I E 1 v b W V u d C Z x d W 9 0 O y w m c X V v d D t O d W 1 i Z X J P Z l J p Z G V y c y Z x d W 9 0 O y w m c X V v d D t S a W R l c k l E J n F 1 b 3 Q 7 L C Z x d W 9 0 O 0 x h c 3 Q g Q 2 h h c m F j d G V y c y Z x d W 9 0 O y w m c X V v d D t U a W 1 l I E d y b 3 V w J n F 1 b 3 Q 7 L C Z x d W 9 0 O 0 N h c G F j a X R 5 J n F 1 b 3 Q 7 L C Z x d W 9 0 O 1 V 0 a W x p e m F 0 a W 9 u I H B j d C Z x d W 9 0 O y w m c X V v d D t V d G l s a X p h a W 9 u I G N h d G V n b 3 J 5 J n F 1 b 3 Q 7 X S I g L z 4 8 R W 5 0 c n k g V H l w Z T 0 i R m l s b F N 0 Y X R 1 c y I g V m F s d W U 9 I n N D b 2 1 w b G V 0 Z S I g L z 4 8 R W 5 0 c n k g V H l w Z T 0 i U X V l c n l J R C I g V m F s d W U 9 I n M 2 M W I w N T A y N y 0 x N z c y L T Q 5 N m E t Y j U 5 M i 0 z N z E y O D B l Z D A w Z m Y i I C 8 + P E V u d H J 5 I F R 5 c G U 9 I k F k Z G V k V G 9 E Y X R h T W 9 k Z W w i I F Z h b H V l P S J s M S 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0 R p b V 9 i d X N l c y 9 D a G F u Z 2 V k I F R 5 c G U u e 0 J 1 c 0 l E L D B 9 J n F 1 b 3 Q 7 L C Z x d W 9 0 O 0 t l e U N v b H V t b k N v d W 5 0 J n F 1 b 3 Q 7 O j F 9 X S w m c X V v d D t j b 2 x 1 b W 5 J Z G V u d G l 0 a W V z J n F 1 b 3 Q 7 O l s m c X V v d D t T Z W N 0 a W 9 u M S 9 G Y W N 0 d G F i b G V f c m l k Z X J z a G l w L 0 N o Y W 5 n Z W Q g V H l w Z S 5 7 U m V j b 3 J k S U Q s M H 0 m c X V v d D s s J n F 1 b 3 Q 7 U 2 V j d G l v b j E v R m F j d H R h Y m x l X 3 J p Z G V y c 2 h p c C 9 D a G F u Z 2 V k I F R 5 c G U u e 0 J 1 c 0 l E L D F 9 J n F 1 b 3 Q 7 L C Z x d W 9 0 O 1 N l Y 3 R p b 2 4 x L 0 Z h Y 3 R 0 Y W J s Z V 9 y a W R l c n N o a X A v Q 2 h h b m d l Z C B U e X B l L n t E Y X R l L D J 9 J n F 1 b 3 Q 7 L C Z x d W 9 0 O 1 N l Y 3 R p b 2 4 x L 0 Z h Y 3 R 0 Y W J s Z V 9 y a W R l c n N o a X A v Q 2 h h b m d l Z C B U e X B l M S 5 7 V G l t Z S 4 x L D N 9 J n F 1 b 3 Q 7 L C Z x d W 9 0 O 1 N l Y 3 R p b 2 4 x L 0 Z h Y 3 R 0 Y W J s Z V 9 y a W R l c n N o a X A v U m V w b G F j Z W Q g V m F s d W U x L n t P c G V y Y X R p b 2 4 g T W 9 t Z W 5 0 L D R 9 J n F 1 b 3 Q 7 L C Z x d W 9 0 O 1 N l Y 3 R p b 2 4 x L 0 Z h Y 3 R 0 Y W J s Z V 9 y a W R l c n N o a X A v Q 2 h h b m d l Z C B U e X B l L n t O d W 1 i Z X J P Z l J p Z G V y c y w 0 f S Z x d W 9 0 O y w m c X V v d D t T Z W N 0 a W 9 u M S 9 G Y W N 0 d G F i b G V f c m l k Z X J z a G l w L 0 N o Y W 5 n Z W Q g V H l w Z S 5 7 U m l k Z X J J R C w 1 f S Z x d W 9 0 O y w m c X V v d D t T Z W N 0 a W 9 u M S 9 G Y W N 0 d G F i b G V f c m l k Z X J z a G l w L 0 l u c 2 V y d G V k I E x h c 3 Q g Q 2 h h c m F j d G V y c y 5 7 T G F z d C B D a G F y Y W N 0 Z X J z L D Z 9 J n F 1 b 3 Q 7 L C Z x d W 9 0 O 1 N l Y 3 R p b 2 4 x L 0 Z h Y 3 R 0 Y W J s Z V 9 y a W R l c n N o a X A v Q 2 h h b m d l Z C B U e X B l M i 5 7 V G l t Z S B H c m 9 1 c C w 4 f S Z x d W 9 0 O y w m c X V v d D t T Z W N 0 a W 9 u M S 9 E a W 1 f Y n V z Z X M v Q 2 h h b m d l Z C B U e X B l L n t D Y X B h Y 2 l 0 e S w z f S Z x d W 9 0 O y w m c X V v d D t T Z W N 0 a W 9 u M S 9 G Y W N 0 d G F i b G V f c m l k Z X J z a G l w L 0 N o Y W 5 n Z W Q g V H l w Z T M u e 1 V 0 a W x p e m F 0 a W 9 u I H B j d C w x M H 0 m c X V v d D s s J n F 1 b 3 Q 7 U 2 V j d G l v b j E v R m F j d H R h Y m x l X 3 J p Z G V y c 2 h p c C 9 B Z G R l Z C B D d X N 0 b 2 0 y L n t V d G l s a X p h a W 9 u I G N h d G V n b 3 J 5 L D E x f S Z x d W 9 0 O 1 0 s J n F 1 b 3 Q 7 Q 2 9 s d W 1 u Q 2 9 1 b n Q m c X V v d D s 6 M T I s J n F 1 b 3 Q 7 S 2 V 5 Q 2 9 s d W 1 u T m F t Z X M m c X V v d D s 6 W 1 0 s J n F 1 b 3 Q 7 Q 2 9 s d W 1 u S W R l b n R p d G l l c y Z x d W 9 0 O z p b J n F 1 b 3 Q 7 U 2 V j d G l v b j E v R m F j d H R h Y m x l X 3 J p Z G V y c 2 h p c C 9 D a G F u Z 2 V k I F R 5 c G U u e 1 J l Y 2 9 y Z E l E L D B 9 J n F 1 b 3 Q 7 L C Z x d W 9 0 O 1 N l Y 3 R p b 2 4 x L 0 Z h Y 3 R 0 Y W J s Z V 9 y a W R l c n N o a X A v Q 2 h h b m d l Z C B U e X B l L n t C d X N J R C w x f S Z x d W 9 0 O y w m c X V v d D t T Z W N 0 a W 9 u M S 9 G Y W N 0 d G F i b G V f c m l k Z X J z a G l w L 0 N o Y W 5 n Z W Q g V H l w Z S 5 7 R G F 0 Z S w y f S Z x d W 9 0 O y w m c X V v d D t T Z W N 0 a W 9 u M S 9 G Y W N 0 d G F i b G V f c m l k Z X J z a G l w L 0 N o Y W 5 n Z W Q g V H l w Z T E u e 1 R p b W U u M S w z f S Z x d W 9 0 O y w m c X V v d D t T Z W N 0 a W 9 u M S 9 G Y W N 0 d G F i b G V f c m l k Z X J z a G l w L 1 J l c G x h Y 2 V k I F Z h b H V l M S 5 7 T 3 B l c m F 0 a W 9 u I E 1 v b W V u d C w 0 f S Z x d W 9 0 O y w m c X V v d D t T Z W N 0 a W 9 u M S 9 G Y W N 0 d G F i b G V f c m l k Z X J z a G l w L 0 N o Y W 5 n Z W Q g V H l w Z S 5 7 T n V t Y m V y T 2 Z S a W R l c n M s N H 0 m c X V v d D s s J n F 1 b 3 Q 7 U 2 V j d G l v b j E v R m F j d H R h Y m x l X 3 J p Z G V y c 2 h p c C 9 D a G F u Z 2 V k I F R 5 c G U u e 1 J p Z G V y S U Q s N X 0 m c X V v d D s s J n F 1 b 3 Q 7 U 2 V j d G l v b j E v R m F j d H R h Y m x l X 3 J p Z G V y c 2 h p c C 9 J b n N l c n R l Z C B M Y X N 0 I E N o Y X J h Y 3 R l c n M u e 0 x h c 3 Q g Q 2 h h c m F j d G V y c y w 2 f S Z x d W 9 0 O y w m c X V v d D t T Z W N 0 a W 9 u M S 9 G Y W N 0 d G F i b G V f c m l k Z X J z a G l w L 0 N o Y W 5 n Z W Q g V H l w Z T I u e 1 R p b W U g R 3 J v d X A s O H 0 m c X V v d D s s J n F 1 b 3 Q 7 U 2 V j d G l v b j E v R G l t X 2 J 1 c 2 V z L 0 N o Y W 5 n Z W Q g V H l w Z S 5 7 Q 2 F w Y W N p d H k s M 3 0 m c X V v d D s s J n F 1 b 3 Q 7 U 2 V j d G l v b j E v R m F j d H R h Y m x l X 3 J p Z G V y c 2 h p c C 9 D a G F u Z 2 V k I F R 5 c G U z L n t V d G l s a X p h d G l v b i B w Y 3 Q s M T B 9 J n F 1 b 3 Q 7 L C Z x d W 9 0 O 1 N l Y 3 R p b 2 4 x L 0 Z h Y 3 R 0 Y W J s Z V 9 y a W R l c n N o a X A v Q W R k Z W Q g Q 3 V z d G 9 t M i 5 7 V X R p b G l 6 Y W l v b i B j Y X R l Z 2 9 y e S w x M X 0 m c X V v d D t d L C Z x d W 9 0 O 1 J l b G F 0 a W 9 u c 2 h p c E l u Z m 8 m c X V v d D s 6 W 3 s m c X V v d D t r Z X l D b 2 x 1 b W 5 D b 3 V u d C Z x d W 9 0 O z o x L C Z x d W 9 0 O 2 t l e U N v b H V t b i Z x d W 9 0 O z o x L C Z x d W 9 0 O 2 9 0 a G V y S 2 V 5 Q 2 9 s d W 1 u S W R l b n R p d H k m c X V v d D s 6 J n F 1 b 3 Q 7 U 2 V j d G l v b j E v R G l t X 2 J 1 c 2 V z L 0 N o Y W 5 n Z W Q g V H l w Z S 5 7 Q n V z S U Q s M H 0 m c X V v d D s s J n F 1 b 3 Q 7 S 2 V 5 Q 2 9 s d W 1 u Q 2 9 1 b n Q m c X V v d D s 6 M X 1 d f S I g L z 4 8 L 1 N 0 Y W J s Z U V u d H J p Z X M + P C 9 J d G V t P j x J d G V t P j x J d G V t T G 9 j Y X R p b 2 4 + P E l 0 Z W 1 U e X B l P k Z v c m 1 1 b G E 8 L 0 l 0 Z W 1 U e X B l P j x J d G V t U G F 0 a D 5 T Z W N 0 a W 9 u M S 9 G Y W N 0 d G F i b G V f c m l k Z X J z a G l w L 1 N v d X J j Z T w v S X R l b V B h d G g + P C 9 J d G V t T G 9 j Y X R p b 2 4 + P F N 0 Y W J s Z U V u d H J p Z X M g L z 4 8 L 0 l 0 Z W 0 + P E l 0 Z W 0 + P E l 0 Z W 1 M b 2 N h d G l v b j 4 8 S X R l b V R 5 c G U + R m 9 y b X V s Y T w v S X R l b V R 5 c G U + P E l 0 Z W 1 Q Y X R o P l N l Y 3 R p b 2 4 x L 0 Z h Y 3 R 0 Y W J s Z V 9 y a W R l c n N o a X A v U H J v b W 9 0 Z W Q l M j B I Z W F k Z X J z P C 9 J d G V t U G F 0 a D 4 8 L 0 l 0 Z W 1 M b 2 N h d G l v b j 4 8 U 3 R h Y m x l R W 5 0 c m l l c y A v P j w v S X R l b T 4 8 S X R l b T 4 8 S X R l b U x v Y 2 F 0 a W 9 u P j x J d G V t V H l w Z T 5 G b 3 J t d W x h P C 9 J d G V t V H l w Z T 4 8 S X R l b V B h d G g + U 2 V j d G l v b j E v R m F j d H R h Y m x l X 3 J p Z G V y c 2 h p c C 9 D a G F u Z 2 V k J T I w V H l w Z T w v S X R l b V B h d G g + P C 9 J d G V t T G 9 j Y X R p b 2 4 + P F N 0 Y W J s Z U V u d H J p Z X M g L z 4 8 L 0 l 0 Z W 0 + P E l 0 Z W 0 + P E l 0 Z W 1 M b 2 N h d G l v b j 4 8 S X R l b V R 5 c G U + R m 9 y b X V s Y T w v S X R l b V R 5 c G U + P E l 0 Z W 1 Q Y X R o P l N l Y 3 R p b 2 4 x L 0 R p b V 9 k Z W 1 v Z 3 J h c G h p Y 3 M v R m l s d G V y Z W Q l M j B S b 3 d z P C 9 J d G V t U G F 0 a D 4 8 L 0 l 0 Z W 1 M b 2 N h d G l v b j 4 8 U 3 R h Y m x l R W 5 0 c m l l c y A v P j w v S X R l b T 4 8 S X R l b T 4 8 S X R l b U x v Y 2 F 0 a W 9 u P j x J d G V t V H l w Z T 5 G b 3 J t d W x h P C 9 J d G V t V H l w Z T 4 8 S X R l b V B h d G g + U 2 V j d G l v b j E v R G l t X 2 R l b W 9 n c m F w a G l j c y 9 B Z G R l Z C U y M E N 1 c 3 R v b T w v S X R l b V B h d G g + P C 9 J d G V t T G 9 j Y X R p b 2 4 + P F N 0 Y W J s Z U V u d H J p Z X M g L z 4 8 L 0 l 0 Z W 0 + P E l 0 Z W 0 + P E l 0 Z W 1 M b 2 N h d G l v b j 4 8 S X R l b V R 5 c G U + R m 9 y b X V s Y T w v S X R l b V R 5 c G U + P E l 0 Z W 1 Q Y X R o P l N l Y 3 R p b 2 4 x L 0 R p b V 9 k Z W 1 v Z 3 J h c G h p Y 3 M v U m V u Y W 1 l Z C U y M E N v b H V t b n M 8 L 0 l 0 Z W 1 Q Y X R o P j w v S X R l b U x v Y 2 F 0 a W 9 u P j x T d G F i b G V F b n R y a W V z I C 8 + P C 9 J d G V t P j x J d G V t P j x J d G V t T G 9 j Y X R p b 2 4 + P E l 0 Z W 1 U e X B l P k Z v c m 1 1 b G E 8 L 0 l 0 Z W 1 U e X B l P j x J d G V t U G F 0 a D 5 T Z W N 0 a W 9 u M S 9 G Y W N 0 d G F i b G V f c m l k Z X J z a G l w L 0 l u c 2 V y d G V k J T I w T G F z d C U y M E N o Y X J h Y 3 R l c n M 8 L 0 l 0 Z W 1 Q Y X R o P j w v S X R l b U x v Y 2 F 0 a W 9 u P j x T d G F i b G V F b n R y a W V z I C 8 + P C 9 J d G V t P j x J d G V t P j x J d G V t T G 9 j Y X R p b 2 4 + P E l 0 Z W 1 U e X B l P k Z v c m 1 1 b G E 8 L 0 l 0 Z W 1 U e X B l P j x J d G V t U G F 0 a D 5 T Z W N 0 a W 9 u M S 9 G Y W N 0 d G F i b G V f c m l k Z X J z a G l w L 1 N w b G l 0 J T I w Q 2 9 s d W 1 u J T I w Y n k l M j B E Z W x p b W l 0 Z X I 8 L 0 l 0 Z W 1 Q Y X R o P j w v S X R l b U x v Y 2 F 0 a W 9 u P j x T d G F i b G V F b n R y a W V z I C 8 + P C 9 J d G V t P j x J d G V t P j x J d G V t T G 9 j Y X R p b 2 4 + P E l 0 Z W 1 U e X B l P k Z v c m 1 1 b G E 8 L 0 l 0 Z W 1 U e X B l P j x J d G V t U G F 0 a D 5 T Z W N 0 a W 9 u M S 9 G Y W N 0 d G F i b G V f c m l k Z X J z a G l w L 0 N o Y W 5 n Z W Q l M j B U e X B l M T w v S X R l b V B h d G g + P C 9 J d G V t T G 9 j Y X R p b 2 4 + P F N 0 Y W J s Z U V u d H J p Z X M g L z 4 8 L 0 l 0 Z W 0 + P E l 0 Z W 0 + P E l 0 Z W 1 M b 2 N h d G l v b j 4 8 S X R l b V R 5 c G U + R m 9 y b X V s Y T w v S X R l b V R 5 c G U + P E l 0 Z W 1 Q Y X R o P l N l Y 3 R p b 2 4 x L 0 Z h Y 3 R 0 Y W J s Z V 9 y a W R l c n N o a X A v U m V u Y W 1 l Z C U y M E N v b H V t b n M 8 L 0 l 0 Z W 1 Q Y X R o P j w v S X R l b U x v Y 2 F 0 a W 9 u P j x T d G F i b G V F b n R y a W V z I C 8 + P C 9 J d G V t P j x J d G V t P j x J d G V t T G 9 j Y X R p b 2 4 + P E l 0 Z W 1 U e X B l P k Z v c m 1 1 b G E 8 L 0 l 0 Z W 1 U e X B l P j x J d G V t U G F 0 a D 5 T Z W N 0 a W 9 u M S 9 G Y W N 0 d G F i b G V f c m l k Z X J z a G l w L 0 F k Z G V k J T I w Q 3 V z d G 9 t P C 9 J d G V t U G F 0 a D 4 8 L 0 l 0 Z W 1 M b 2 N h d G l v b j 4 8 U 3 R h Y m x l R W 5 0 c m l l c y A v P j w v S X R l b T 4 8 S X R l b T 4 8 S X R l b U x v Y 2 F 0 a W 9 u P j x J d G V t V H l w Z T 5 G b 3 J t d W x h P C 9 J d G V t V H l w Z T 4 8 S X R l b V B h d G g + U 2 V j d G l v b j E v R m F j d H R h Y m x l X 3 J p Z G V y c 2 h p c C 9 D a G F u Z 2 V k J T I w V H l w Z T I 8 L 0 l 0 Z W 1 Q Y X R o P j w v S X R l b U x v Y 2 F 0 a W 9 u P j x T d G F i b G V F b n R y a W V z I C 8 + P C 9 J d G V t P j x J d G V t P j x J d G V t T G 9 j Y X R p b 2 4 + P E l 0 Z W 1 U e X B l P k Z v c m 1 1 b G E 8 L 0 l 0 Z W 1 U e X B l P j x J d G V t U G F 0 a D 5 T Z W N 0 a W 9 u M S 9 G Y W N 0 d G F i b G V f c m l k Z X J z a G l w L 0 1 l c m d l Z C U y M F F 1 Z X J p Z X M 8 L 0 l 0 Z W 1 Q Y X R o P j w v S X R l b U x v Y 2 F 0 a W 9 u P j x T d G F i b G V F b n R y a W V z I C 8 + P C 9 J d G V t P j x J d G V t P j x J d G V t T G 9 j Y X R p b 2 4 + P E l 0 Z W 1 U e X B l P k Z v c m 1 1 b G E 8 L 0 l 0 Z W 1 U e X B l P j x J d G V t U G F 0 a D 5 T Z W N 0 a W 9 u M S 9 G Y W N 0 d G F i b G V f c m l k Z X J z a G l w L 0 V 4 c G F u Z G V k J T I w R G l t X 2 J 1 c 2 V z P C 9 J d G V t U G F 0 a D 4 8 L 0 l 0 Z W 1 M b 2 N h d G l v b j 4 8 U 3 R h Y m x l R W 5 0 c m l l c y A v P j w v S X R l b T 4 8 S X R l b T 4 8 S X R l b U x v Y 2 F 0 a W 9 u P j x J d G V t V H l w Z T 5 G b 3 J t d W x h P C 9 J d G V t V H l w Z T 4 8 S X R l b V B h d G g + U 2 V j d G l v b j E v R m F j d H R h Y m x l X 3 J p Z G V y c 2 h p c C 9 B Z G R l Z C U y M E N 1 c 3 R v b T E 8 L 0 l 0 Z W 1 Q Y X R o P j w v S X R l b U x v Y 2 F 0 a W 9 u P j x T d G F i b G V F b n R y a W V z I C 8 + P C 9 J d G V t P j x J d G V t P j x J d G V t T G 9 j Y X R p b 2 4 + P E l 0 Z W 1 U e X B l P k Z v c m 1 1 b G E 8 L 0 l 0 Z W 1 U e X B l P j x J d G V t U G F 0 a D 5 T Z W N 0 a W 9 u M S 9 G Y W N 0 d G F i b G V f c m l k Z X J z a G l w L 0 N o Y W 5 n Z W Q l M j B U e X B l M z w v S X R l b V B h d G g + P C 9 J d G V t T G 9 j Y X R p b 2 4 + P F N 0 Y W J s Z U V u d H J p Z X M g L z 4 8 L 0 l 0 Z W 0 + P E l 0 Z W 0 + P E l 0 Z W 1 M b 2 N h d G l v b j 4 8 S X R l b V R 5 c G U + R m 9 y b X V s Y T w v S X R l b V R 5 c G U + P E l 0 Z W 1 Q Y X R o P l N l Y 3 R p b 2 4 x L 0 Z h Y 3 R 0 Y W J s Z V 9 y a W R l c n N o a X A v Q W R k Z W Q l M j B D d X N 0 b 2 0 y P C 9 J d G V t U G F 0 a D 4 8 L 0 l 0 Z W 1 M b 2 N h d G l v b j 4 8 U 3 R h Y m x l R W 5 0 c m l l c y A v P j w v S X R l b T 4 8 S X R l b T 4 8 S X R l b U x v Y 2 F 0 a W 9 u P j x J d G V t V H l w Z T 5 G b 3 J t d W x h P C 9 J d G V t V H l w Z T 4 8 S X R l b V B h d G g + U 2 V j d G l v b j E v R G l t X 0 R h d G V f V G F i b G 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d W 5 0 I i B W Y W x 1 Z T 0 i b D M x I i A v P j x F b n R y e S B U e X B l P S J G a W x s U 3 R h d H V z I i B W Y W x 1 Z T 0 i c 0 N v b X B s Z X R l I i A v P j x F b n R y e S B U e X B l P S J G a W x s Q 2 9 s d W 1 u T m F t Z X M i I F Z h b H V l P S J z W y Z x d W 9 0 O 0 R h d G U m c X V v d D s s J n F 1 b 3 Q 7 W W V h c i Z x d W 9 0 O y w m c X V v d D t N b 2 5 0 a C B O Y W 1 l J n F 1 b 3 Q 7 L C Z x d W 9 0 O 0 1 v b n R o I E 5 1 b W J l c i Z x d W 9 0 O y w m c X V v d D t E Y X k g T m F t Z S Z x d W 9 0 O y w m c X V v d D t E Y X k g b 2 Y g V 2 V l a y Z x d W 9 0 O y w m c X V v d D t X Z W V r I F R 5 c G U m c X V v d D t d I i A v P j x F b n R y e S B U e X B l P S J G a W x s Q 2 9 s d W 1 u V H l w Z X M i I F Z h b H V l P S J z Q 1 F N R 0 F 3 W U R C Z z 0 9 I i A v P j x F b n R y e S B U e X B l P S J G a W x s T G F z d F V w Z G F 0 Z W Q i I F Z h b H V l P S J k M j A y N C 0 w N y 0 y M 1 Q x N T o 0 N z o z M C 4 x M D Y 2 O D M 5 W i I g L z 4 8 R W 5 0 c n k g V H l w Z T 0 i R m l s b E V y c m 9 y Q 2 9 1 b n Q i I F Z h b H V l P S J s M C I g L z 4 8 R W 5 0 c n k g V H l w Z T 0 i R m l s b E V y c m 9 y Q 2 9 k Z S I g V m F s d W U 9 I n N V b m t u b 3 d u I i A v P j x F b n R y e S B U e X B l P S J S Z W x h d G l v b n N o a X B J b m Z v Q 2 9 u d G F p b m V y I i B W Y W x 1 Z T 0 i c 3 s m c X V v d D t j b 2 x 1 b W 5 D b 3 V u d C Z x d W 9 0 O z o 3 L C Z x d W 9 0 O 2 t l e U N v b H V t b k 5 h b W V z J n F 1 b 3 Q 7 O l s m c X V v d D t E Y X R l J n F 1 b 3 Q 7 X S w m c X V v d D t x d W V y e V J l b G F 0 a W 9 u c 2 h p c H M m c X V v d D s 6 W 1 0 s J n F 1 b 3 Q 7 Y 2 9 s d W 1 u S W R l b n R p d G l l c y Z x d W 9 0 O z p b J n F 1 b 3 Q 7 U 2 V j d G l v b j E v R G l t X 0 R h d G V f V G F i b G U v Q 2 h h b m d l Z C B U e X B l L n t E Y X R l L D J 9 J n F 1 b 3 Q 7 L C Z x d W 9 0 O 1 N l Y 3 R p b 2 4 x L 0 R p b V 9 E Y X R l X 1 R h Y m x l L 0 l u c 2 V y d G V k I F l l Y X I u e 1 l l Y X I s M X 0 m c X V v d D s s J n F 1 b 3 Q 7 U 2 V j d G l v b j E v R G l t X 0 R h d G V f V G F i b G U v R X h 0 c m F j d G V k I E Z p c n N 0 I E N o Y X J h Y 3 R l c n M u e 0 1 v b n R o I E 5 h b W U s M n 0 m c X V v d D s s J n F 1 b 3 Q 7 U 2 V j d G l v b j E v R G l t X 0 R h d G V f V G F i b G U v S W 5 z Z X J 0 Z W Q g T W 9 u d G g u e 0 1 v b n R o L D N 9 J n F 1 b 3 Q 7 L C Z x d W 9 0 O 1 N l Y 3 R p b 2 4 x L 0 R p b V 9 E Y X R l X 1 R h Y m x l L 0 V 4 d H J h Y 3 R l Z C B G a X J z d C B D a G F y Y W N 0 Z X J z M S 5 7 R G F 5 I E 5 h b W U s N H 0 m c X V v d D s s J n F 1 b 3 Q 7 U 2 V j d G l v b j E v R G l t X 0 R h d G V f V G F i b G U v S W 5 z Z X J 0 Z W Q g R G F 5 I G 9 m I F d l Z W s u e 0 R h e S B v Z i B X Z W V r L D V 9 J n F 1 b 3 Q 7 L C Z x d W 9 0 O 1 N l Y 3 R p b 2 4 x L 0 R p b V 9 E Y X R l X 1 R h Y m x l L 0 N o Y W 5 n Z W Q g V H l w Z T Q u e 1 d l Z W s g V H l w Z S w 2 f S Z x d W 9 0 O 1 0 s J n F 1 b 3 Q 7 Q 2 9 s d W 1 u Q 2 9 1 b n Q m c X V v d D s 6 N y w m c X V v d D t L Z X l D b 2 x 1 b W 5 O Y W 1 l c y Z x d W 9 0 O z p b J n F 1 b 3 Q 7 R G F 0 Z S Z x d W 9 0 O 1 0 s J n F 1 b 3 Q 7 Q 2 9 s d W 1 u S W R l b n R p d G l l c y Z x d W 9 0 O z p b J n F 1 b 3 Q 7 U 2 V j d G l v b j E v R G l t X 0 R h d G V f V G F i b G U v Q 2 h h b m d l Z C B U e X B l L n t E Y X R l L D J 9 J n F 1 b 3 Q 7 L C Z x d W 9 0 O 1 N l Y 3 R p b 2 4 x L 0 R p b V 9 E Y X R l X 1 R h Y m x l L 0 l u c 2 V y d G V k I F l l Y X I u e 1 l l Y X I s M X 0 m c X V v d D s s J n F 1 b 3 Q 7 U 2 V j d G l v b j E v R G l t X 0 R h d G V f V G F i b G U v R X h 0 c m F j d G V k I E Z p c n N 0 I E N o Y X J h Y 3 R l c n M u e 0 1 v b n R o I E 5 h b W U s M n 0 m c X V v d D s s J n F 1 b 3 Q 7 U 2 V j d G l v b j E v R G l t X 0 R h d G V f V G F i b G U v S W 5 z Z X J 0 Z W Q g T W 9 u d G g u e 0 1 v b n R o L D N 9 J n F 1 b 3 Q 7 L C Z x d W 9 0 O 1 N l Y 3 R p b 2 4 x L 0 R p b V 9 E Y X R l X 1 R h Y m x l L 0 V 4 d H J h Y 3 R l Z C B G a X J z d C B D a G F y Y W N 0 Z X J z M S 5 7 R G F 5 I E 5 h b W U s N H 0 m c X V v d D s s J n F 1 b 3 Q 7 U 2 V j d G l v b j E v R G l t X 0 R h d G V f V G F i b G U v S W 5 z Z X J 0 Z W Q g R G F 5 I G 9 m I F d l Z W s u e 0 R h e S B v Z i B X Z W V r L D V 9 J n F 1 b 3 Q 7 L C Z x d W 9 0 O 1 N l Y 3 R p b 2 4 x L 0 R p b V 9 E Y X R l X 1 R h Y m x l L 0 N o Y W 5 n Z W Q g V H l w Z T Q u e 1 d l Z W s g V H l w Z S w 2 f S Z x d W 9 0 O 1 0 s J n F 1 b 3 Q 7 U m V s Y X R p b 2 5 z a G l w S W 5 m b y Z x d W 9 0 O z p b X X 0 i I C 8 + P E V u d H J 5 I F R 5 c G U 9 I k x v Y W R l Z F R v Q W 5 h b H l z a X N T Z X J 2 a W N l c y I g V m F s d W U 9 I m w w I i A v P j x F b n R y e S B U e X B l P S J B Z G R l Z F R v R G F 0 Y U 1 v Z G V s I i B W Y W x 1 Z T 0 i b D E i I C 8 + P C 9 T d G F i b G V F b n R y a W V z P j w v S X R l b T 4 8 S X R l b T 4 8 S X R l b U x v Y 2 F 0 a W 9 u P j x J d G V t V H l w Z T 5 G b 3 J t d W x h P C 9 J d G V t V H l w Z T 4 8 S X R l b V B h d G g + U 2 V j d G l v b j E v R G l t X 0 R h d G V f V G F i b G U v U 2 9 1 c m N l P C 9 J d G V t U G F 0 a D 4 8 L 0 l 0 Z W 1 M b 2 N h d G l v b j 4 8 U 3 R h Y m x l R W 5 0 c m l l c y A v P j w v S X R l b T 4 8 S X R l b T 4 8 S X R l b U x v Y 2 F 0 a W 9 u P j x J d G V t V H l w Z T 5 G b 3 J t d W x h P C 9 J d G V t V H l w Z T 4 8 S X R l b V B h d G g + U 2 V j d G l v b j E v R G l t X 0 R h d G V f V G F i b G U v U H J v b W 9 0 Z W Q l M j B I Z W F k Z X J z P C 9 J d G V t U G F 0 a D 4 8 L 0 l 0 Z W 1 M b 2 N h d G l v b j 4 8 U 3 R h Y m x l R W 5 0 c m l l c y A v P j w v S X R l b T 4 8 S X R l b T 4 8 S X R l b U x v Y 2 F 0 a W 9 u P j x J d G V t V H l w Z T 5 G b 3 J t d W x h P C 9 J d G V t V H l w Z T 4 8 S X R l b V B h d G g + U 2 V j d G l v b j E v R G l t X 0 R h d G V f V G F i b G U v Q 2 h h b m d l Z C U y M F R 5 c G U 8 L 0 l 0 Z W 1 Q Y X R o P j w v S X R l b U x v Y 2 F 0 a W 9 u P j x T d G F i b G V F b n R y a W V z I C 8 + P C 9 J d G V t P j x J d G V t P j x J d G V t T G 9 j Y X R p b 2 4 + P E l 0 Z W 1 U e X B l P k Z v c m 1 1 b G E 8 L 0 l 0 Z W 1 U e X B l P j x J d G V t U G F 0 a D 5 T Z W N 0 a W 9 u M S 9 E a W 1 f R G F 0 Z V 9 U Y W J s Z S 9 J b n N l c n R l Z C U y M E x h c 3 Q l M j B D a G F y Y W N 0 Z X J z P C 9 J d G V t U G F 0 a D 4 8 L 0 l 0 Z W 1 M b 2 N h d G l v b j 4 8 U 3 R h Y m x l R W 5 0 c m l l c y A v P j w v S X R l b T 4 8 S X R l b T 4 8 S X R l b U x v Y 2 F 0 a W 9 u P j x J d G V t V H l w Z T 5 G b 3 J t d W x h P C 9 J d G V t V H l w Z T 4 8 S X R l b V B h d G g + U 2 V j d G l v b j E v R G l t X 0 R h d G V f V G F i b G U v U 3 B s a X Q l M j B D b 2 x 1 b W 4 l M j B i e S U y M E R l b G l t a X R l c j w v S X R l b V B h d G g + P C 9 J d G V t T G 9 j Y X R p b 2 4 + P F N 0 Y W J s Z U V u d H J p Z X M g L z 4 8 L 0 l 0 Z W 0 + P E l 0 Z W 0 + P E l 0 Z W 1 M b 2 N h d G l v b j 4 8 S X R l b V R 5 c G U + R m 9 y b X V s Y T w v S X R l b V R 5 c G U + P E l 0 Z W 1 Q Y X R o P l N l Y 3 R p b 2 4 x L 0 R p b V 9 E Y X R l X 1 R h Y m x l L 0 N o Y W 5 n Z W Q l M j B U e X B l M T w v S X R l b V B h d G g + P C 9 J d G V t T G 9 j Y X R p b 2 4 + P F N 0 Y W J s Z U V u d H J p Z X M g L z 4 8 L 0 l 0 Z W 0 + P E l 0 Z W 0 + P E l 0 Z W 1 M b 2 N h d G l v b j 4 8 S X R l b V R 5 c G U + R m 9 y b X V s Y T w v S X R l b V R 5 c G U + P E l 0 Z W 1 Q Y X R o P l N l Y 3 R p b 2 4 x L 0 R p b V 9 E Y X R l X 1 R h Y m x l L 1 J l b m F t Z W Q l M j B D b 2 x 1 b W 5 z P C 9 J d G V t U G F 0 a D 4 8 L 0 l 0 Z W 1 M b 2 N h d G l v b j 4 8 U 3 R h Y m x l R W 5 0 c m l l c y A v P j w v S X R l b T 4 8 S X R l b T 4 8 S X R l b U x v Y 2 F 0 a W 9 u P j x J d G V t V H l w Z T 5 G b 3 J t d W x h P C 9 J d G V t V H l w Z T 4 8 S X R l b V B h d G g + U 2 V j d G l v b j E v R G l t X 0 R h d G V f V G F i b G U v Q W R k Z W Q l M j B D d X N 0 b 2 0 8 L 0 l 0 Z W 1 Q Y X R o P j w v S X R l b U x v Y 2 F 0 a W 9 u P j x T d G F i b G V F b n R y a W V z I C 8 + P C 9 J d G V t P j x J d G V t P j x J d G V t T G 9 j Y X R p b 2 4 + P E l 0 Z W 1 U e X B l P k Z v c m 1 1 b G E 8 L 0 l 0 Z W 1 U e X B l P j x J d G V t U G F 0 a D 5 T Z W N 0 a W 9 u M S 9 E a W 1 f R G F 0 Z V 9 U Y W J s Z S 9 D a G F u Z 2 V k J T I w V H l w Z T I 8 L 0 l 0 Z W 1 Q Y X R o P j w v S X R l b U x v Y 2 F 0 a W 9 u P j x T d G F i b G V F b n R y a W V z I C 8 + P C 9 J d G V t P j x J d G V t P j x J d G V t T G 9 j Y X R p b 2 4 + P E l 0 Z W 1 U e X B l P k Z v c m 1 1 b G E 8 L 0 l 0 Z W 1 U e X B l P j x J d G V t U G F 0 a D 5 T Z W N 0 a W 9 u M S 9 E a W 1 f R G F 0 Z V 9 U Y W J s Z S 9 N Z X J n Z W Q l M j B R d W V y a W V z P C 9 J d G V t U G F 0 a D 4 8 L 0 l 0 Z W 1 M b 2 N h d G l v b j 4 8 U 3 R h Y m x l R W 5 0 c m l l c y A v P j w v S X R l b T 4 8 S X R l b T 4 8 S X R l b U x v Y 2 F 0 a W 9 u P j x J d G V t V H l w Z T 5 G b 3 J t d W x h P C 9 J d G V t V H l w Z T 4 8 S X R l b V B h d G g + U 2 V j d G l v b j E v R G l t X 0 R h d G V f V G F i b G U v R X h w Y W 5 k Z W Q l M j B E a W 1 f Y n V z Z X M 8 L 0 l 0 Z W 1 Q Y X R o P j w v S X R l b U x v Y 2 F 0 a W 9 u P j x T d G F i b G V F b n R y a W V z I C 8 + P C 9 J d G V t P j x J d G V t P j x J d G V t T G 9 j Y X R p b 2 4 + P E l 0 Z W 1 U e X B l P k Z v c m 1 1 b G E 8 L 0 l 0 Z W 1 U e X B l P j x J d G V t U G F 0 a D 5 T Z W N 0 a W 9 u M S 9 E a W 1 f R G F 0 Z V 9 U Y W J s Z S 9 B Z G R l Z C U y M E N 1 c 3 R v b T E 8 L 0 l 0 Z W 1 Q Y X R o P j w v S X R l b U x v Y 2 F 0 a W 9 u P j x T d G F i b G V F b n R y a W V z I C 8 + P C 9 J d G V t P j x J d G V t P j x J d G V t T G 9 j Y X R p b 2 4 + P E l 0 Z W 1 U e X B l P k Z v c m 1 1 b G E 8 L 0 l 0 Z W 1 U e X B l P j x J d G V t U G F 0 a D 5 T Z W N 0 a W 9 u M S 9 E a W 1 f R G F 0 Z V 9 U Y W J s Z S 9 D a G F u Z 2 V k J T I w V H l w Z T M 8 L 0 l 0 Z W 1 Q Y X R o P j w v S X R l b U x v Y 2 F 0 a W 9 u P j x T d G F i b G V F b n R y a W V z I C 8 + P C 9 J d G V t P j x J d G V t P j x J d G V t T G 9 j Y X R p b 2 4 + P E l 0 Z W 1 U e X B l P k Z v c m 1 1 b G E 8 L 0 l 0 Z W 1 U e X B l P j x J d G V t U G F 0 a D 5 T Z W N 0 a W 9 u M S 9 E a W 1 f R G F 0 Z V 9 U Y W J s Z S 9 B Z G R l Z C U y M E N 1 c 3 R v b T I 8 L 0 l 0 Z W 1 Q Y X R o P j w v S X R l b U x v Y 2 F 0 a W 9 u P j x T d G F i b G V F b n R y a W V z I C 8 + P C 9 J d G V t P j x J d G V t P j x J d G V t T G 9 j Y X R p b 2 4 + P E l 0 Z W 1 U e X B l P k Z v c m 1 1 b G E 8 L 0 l 0 Z W 1 U e X B l P j x J d G V t U G F 0 a D 5 T Z W N 0 a W 9 u M S 9 E a W 1 f R G F 0 Z V 9 U Y W J s Z S 9 S Z W 1 v d m V k J T I w T 3 R o Z X I l M j B D b 2 x 1 b W 5 z P C 9 J d G V t U G F 0 a D 4 8 L 0 l 0 Z W 1 M b 2 N h d G l v b j 4 8 U 3 R h Y m x l R W 5 0 c m l l c y A v P j w v S X R l b T 4 8 S X R l b T 4 8 S X R l b U x v Y 2 F 0 a W 9 u P j x J d G V t V H l w Z T 5 G b 3 J t d W x h P C 9 J d G V t V H l w Z T 4 8 S X R l b V B h d G g + U 2 V j d G l v b j E v R G l t X 0 R h d G V f V G F i b G U v U m V t b 3 Z l Z C U y M E R 1 c G x p Y 2 F 0 Z X M 8 L 0 l 0 Z W 1 Q Y X R o P j w v S X R l b U x v Y 2 F 0 a W 9 u P j x T d G F i b G V F b n R y a W V z I C 8 + P C 9 J d G V t P j x J d G V t P j x J d G V t T G 9 j Y X R p b 2 4 + P E l 0 Z W 1 U e X B l P k Z v c m 1 1 b G E 8 L 0 l 0 Z W 1 U e X B l P j x J d G V t U G F 0 a D 5 T Z W N 0 a W 9 u M S 9 E a W 1 f R G F 0 Z V 9 U Y W J s Z S 9 J b n N l c n R l Z C U y M F l l Y X I 8 L 0 l 0 Z W 1 Q Y X R o P j w v S X R l b U x v Y 2 F 0 a W 9 u P j x T d G F i b G V F b n R y a W V z I C 8 + P C 9 J d G V t P j x J d G V t P j x J d G V t T G 9 j Y X R p b 2 4 + P E l 0 Z W 1 U e X B l P k Z v c m 1 1 b G E 8 L 0 l 0 Z W 1 U e X B l P j x J d G V t U G F 0 a D 5 T Z W N 0 a W 9 u M S 9 E a W 1 f R G F 0 Z V 9 U Y W J s Z S 9 J b n N l c n R l Z C U y M E 1 v b n R o J T I w T m F t Z T w v S X R l b V B h d G g + P C 9 J d G V t T G 9 j Y X R p b 2 4 + P F N 0 Y W J s Z U V u d H J p Z X M g L z 4 8 L 0 l 0 Z W 0 + P E l 0 Z W 0 + P E l 0 Z W 1 M b 2 N h d G l v b j 4 8 S X R l b V R 5 c G U + R m 9 y b X V s Y T w v S X R l b V R 5 c G U + P E l 0 Z W 1 Q Y X R o P l N l Y 3 R p b 2 4 x L 0 R p b V 9 E Y X R l X 1 R h Y m x l L 0 V 4 d H J h Y 3 R l Z C U y M E Z p c n N 0 J T I w Q 2 h h c m F j d G V y c z w v S X R l b V B h d G g + P C 9 J d G V t T G 9 j Y X R p b 2 4 + P F N 0 Y W J s Z U V u d H J p Z X M g L z 4 8 L 0 l 0 Z W 0 + P E l 0 Z W 0 + P E l 0 Z W 1 M b 2 N h d G l v b j 4 8 S X R l b V R 5 c G U + R m 9 y b X V s Y T w v S X R l b V R 5 c G U + P E l 0 Z W 1 Q Y X R o P l N l Y 3 R p b 2 4 x L 0 R p b V 9 E Y X R l X 1 R h Y m x l L 0 l u c 2 V y d G V k J T I w T W 9 u d G g 8 L 0 l 0 Z W 1 Q Y X R o P j w v S X R l b U x v Y 2 F 0 a W 9 u P j x T d G F i b G V F b n R y a W V z I C 8 + P C 9 J d G V t P j x J d G V t P j x J d G V t T G 9 j Y X R p b 2 4 + P E l 0 Z W 1 U e X B l P k Z v c m 1 1 b G E 8 L 0 l 0 Z W 1 U e X B l P j x J d G V t U G F 0 a D 5 T Z W N 0 a W 9 u M S 9 E a W 1 f R G F 0 Z V 9 U Y W J s Z S 9 S Z W 5 h b W V k J T I w Q 2 9 s d W 1 u c z E 8 L 0 l 0 Z W 1 Q Y X R o P j w v S X R l b U x v Y 2 F 0 a W 9 u P j x T d G F i b G V F b n R y a W V z I C 8 + P C 9 J d G V t P j x J d G V t P j x J d G V t T G 9 j Y X R p b 2 4 + P E l 0 Z W 1 U e X B l P k Z v c m 1 1 b G E 8 L 0 l 0 Z W 1 U e X B l P j x J d G V t U G F 0 a D 5 T Z W N 0 a W 9 u M S 9 E a W 1 f R G F 0 Z V 9 U Y W J s Z S 9 J b n N l c n R l Z C U y M E R h e S U y M E 5 h b W U 8 L 0 l 0 Z W 1 Q Y X R o P j w v S X R l b U x v Y 2 F 0 a W 9 u P j x T d G F i b G V F b n R y a W V z I C 8 + P C 9 J d G V t P j x J d G V t P j x J d G V t T G 9 j Y X R p b 2 4 + P E l 0 Z W 1 U e X B l P k Z v c m 1 1 b G E 8 L 0 l 0 Z W 1 U e X B l P j x J d G V t U G F 0 a D 5 T Z W N 0 a W 9 u M S 9 E a W 1 f R G F 0 Z V 9 U Y W J s Z S 9 F e H R y Y W N 0 Z W Q l M j B G a X J z d C U y M E N o Y X J h Y 3 R l c n M x P C 9 J d G V t U G F 0 a D 4 8 L 0 l 0 Z W 1 M b 2 N h d G l v b j 4 8 U 3 R h Y m x l R W 5 0 c m l l c y A v P j w v S X R l b T 4 8 S X R l b T 4 8 S X R l b U x v Y 2 F 0 a W 9 u P j x J d G V t V H l w Z T 5 G b 3 J t d W x h P C 9 J d G V t V H l w Z T 4 8 S X R l b V B h d G g + U 2 V j d G l v b j E v R G l t X 0 R h d G V f V G F i b G U v S W 5 z Z X J 0 Z W Q l M j B E Y X k l M j B v Z i U y M F d l Z W s 8 L 0 l 0 Z W 1 Q Y X R o P j w v S X R l b U x v Y 2 F 0 a W 9 u P j x T d G F i b G V F b n R y a W V z I C 8 + P C 9 J d G V t P j x J d G V t P j x J d G V t T G 9 j Y X R p b 2 4 + P E l 0 Z W 1 U e X B l P k Z v c m 1 1 b G E 8 L 0 l 0 Z W 1 U e X B l P j x J d G V t U G F 0 a D 5 T Z W N 0 a W 9 u M S 9 E a W 1 f R G F 0 Z V 9 U Y W J s Z S 9 B Z G R l Z C U y M E N v b m R p d G l v b m F s J T I w Q 2 9 s d W 1 u P C 9 J d G V t U G F 0 a D 4 8 L 0 l 0 Z W 1 M b 2 N h d G l v b j 4 8 U 3 R h Y m x l R W 5 0 c m l l c y A v P j w v S X R l b T 4 8 S X R l b T 4 8 S X R l b U x v Y 2 F 0 a W 9 u P j x J d G V t V H l w Z T 5 G b 3 J t d W x h P C 9 J d G V t V H l w Z T 4 8 S X R l b V B h d G g + U 2 V j d G l v b j E v R G l t X 0 R h d G V f V G F i b G U v Q 2 h h b m d l Z C U y M F R 5 c G U 0 P C 9 J d G V t U G F 0 a D 4 8 L 0 l 0 Z W 1 M b 2 N h d G l v b j 4 8 U 3 R h Y m x l R W 5 0 c m l l c y A v P j w v S X R l b T 4 8 S X R l b T 4 8 S X R l b U x v Y 2 F 0 a W 9 u P j x J d G V t V H l w Z T 5 G b 3 J t d W x h P C 9 J d G V t V H l w Z T 4 8 S X R l b V B h d G g + U 2 V j d G l v b j E v Q 2 F s Y 3 V s Y X R p b 2 5 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Q t M D c t M j N U M j A 6 M j k 6 N T g u M T Q 1 M T A y N F o i I C 8 + P E V u d H J 5 I F R 5 c G U 9 I k Z p b G x D b 2 x 1 b W 5 U e X B l c y I g V m F s d W U 9 I n N B d z 0 9 I i A v P j x F b n R y e S B U e X B l P S J G a W x s Q 2 9 s d W 1 u T m F t Z X M i I F Z h b H V l P S J z W y Z x d W 9 0 O 0 N h b G N 1 b G F 0 a W 9 u 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Y 3 V s Y X R p b 2 5 z L 0 N o Y W 5 n Z W Q g V H l w Z S 5 7 Q 2 F s Y 3 V s Y X R p b 2 4 s M H 0 m c X V v d D t d L C Z x d W 9 0 O 0 N v b H V t b k N v d W 5 0 J n F 1 b 3 Q 7 O j E s J n F 1 b 3 Q 7 S 2 V 5 Q 2 9 s d W 1 u T m F t Z X M m c X V v d D s 6 W 1 0 s J n F 1 b 3 Q 7 Q 2 9 s d W 1 u S W R l b n R p d G l l c y Z x d W 9 0 O z p b J n F 1 b 3 Q 7 U 2 V j d G l v b j E v Q 2 F s Y 3 V s Y X R p b 2 5 z L 0 N o Y W 5 n Z W Q g V H l w Z S 5 7 Q 2 F s Y 3 V s Y X R p b 2 4 s M H 0 m c X V v d D t d L C Z x d W 9 0 O 1 J l b G F 0 a W 9 u c 2 h p c E l u Z m 8 m c X V v d D s 6 W 1 1 9 I i A v P j w v U 3 R h Y m x l R W 5 0 c m l l c 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R m 9 y b X V s Y T w v S X R l b V R 5 c G U + P E l 0 Z W 1 Q Y X R o P l N l Y 3 R p b 2 4 x L 0 N h b G N 1 b G F 0 a W 9 u c y 9 S Z W 5 h b W V k J T I w Q 2 9 s d W 1 u c z w v S X R l b V B h d G g + P C 9 J d G V t T G 9 j Y X R p b 2 4 + P F N 0 Y W J s Z U V u d H J p Z X M g L z 4 8 L 0 l 0 Z W 0 + P E l 0 Z W 0 + P E l 0 Z W 1 M b 2 N h d G l v b j 4 8 S X R l b V R 5 c G U + R m 9 y b X V s Y T w v S X R l b V R 5 c G U + P E l 0 Z W 1 Q Y X R o P l N l Y 3 R p b 2 4 x L 0 N h b G N 1 b G F 0 a W 9 u c y 9 D a G F u Z 2 V k J T I w V H l w Z T w v S X R l b V B h d G g + P C 9 J d G V t T G 9 j Y X R p b 2 4 + P F N 0 Y W J s Z U V u d H J p Z X M g L z 4 8 L 0 l 0 Z W 0 + P E l 0 Z W 0 + P E l 0 Z W 1 M b 2 N h d G l v b j 4 8 S X R l b V R 5 c G U + R m 9 y b X V s Y T w v S X R l b V R 5 c G U + P E l 0 Z W 1 Q Y X R o P l N l Y 3 R p b 2 4 x L 0 Z h Y 3 R 0 Y W J s Z V 9 y a W R l c n N o a X A v U m V w b G F j Z W Q l M j B W Y W x 1 Z T w v S X R l b V B h d G g + P C 9 J d G V t T G 9 j Y X R p b 2 4 + P F N 0 Y W J s Z U V u d H J p Z X M g L z 4 8 L 0 l 0 Z W 0 + P E l 0 Z W 0 + P E l 0 Z W 1 M b 2 N h d G l v b j 4 8 S X R l b V R 5 c G U + R m 9 y b X V s Y T w v S X R l b V R 5 c G U + P E l 0 Z W 1 Q Y X R o P l N l Y 3 R p b 2 4 x L 0 Z h Y 3 R 0 Y W J s Z V 9 y a W R l c n N o a X A v U m V w b G F j Z W Q l M j B W Y W x 1 Z T E 8 L 0 l 0 Z W 1 Q Y X R o P j w v S X R l b U x v Y 2 F 0 a W 9 u P j x T d G F i b G V F b n R y a W V z I C 8 + P C 9 J d G V t P j w v S X R l b X M + P C 9 M b 2 N h b F B h Y 2 t h Z 2 V N Z X R h Z G F 0 Y U Z p b G U + F g A A A F B L B Q Y A A A A A A A A A A A A A A A A A A A A A A A A m A Q A A A Q A A A N C M n d 8 B F d E R j H o A w E / C l + s B A A A A S R L e B L 3 O q 0 e X l 9 M 4 1 e N J Q g A A A A A C A A A A A A A Q Z g A A A A E A A C A A A A D B + x q o U Y e o j I z z 6 t y f 2 n D Z i d I t q w z 3 f Y 2 B F h g L I 6 b V K A A A A A A O g A A A A A I A A C A A A A C + r q d w i j D v x 0 C P / C v t K q 9 v / s i 4 P i Y H f Y G C D P r d f 0 0 e Z V A A A A D l / 6 s B M r B u L C G R D J D z h n G n 0 + L E + N 7 g C u N + N Z l + M p 6 T X W l k / G L T 9 i v K H t Z d Y f Z + i l d D K Z z R 7 1 r S H A 4 X T 3 P m 8 K C l O l k J q I G y 6 3 y b R x 2 v u 8 d Z D k A A A A A + 6 n a 9 r k E a 2 i w 0 y O 9 V g z o j b C s N u l k S u w b P w v i 2 i e 0 v / + q b D h V m c t R s i H 8 H w W w S u 2 p C D N 4 E 3 / 1 O M l L / c s g E 6 2 8 1 < / D a t a M a s h u p > 
</file>

<file path=customXml/item2.xml>��< ? x m l   v e r s i o n = " 1 . 0 "   e n c o d i n g = " U T F - 1 6 " ? > < G e m i n i   x m l n s = " h t t p : / / g e m i n i / p i v o t c u s t o m i z a t i o n / b 2 4 c 8 6 c 7 - d f f 7 - 4 d 7 5 - 9 2 0 2 - 6 d 3 3 d 3 8 5 e 2 0 8 " > < 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 4 6 6 0 6 5 7 9 6 < / 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h o w H i d d e n " > < C u s t o m C o n t e n t > < ! [ C D A T A [ T r u e ] ] > < / C u s t o m C o n t e n t > < / G e m i n i > 
</file>

<file path=customXml/item22.xml>��< ? x m l   v e r s i o n = " 1 . 0 "   e n c o d i n g = " U T F - 1 6 " ? > < G e m i n i   x m l n s = " h t t p : / / g e m i n i / p i v o t c u s t o m i z a t i o n / S a n d b o x N o n E m p t y " > < C u s t o m C o n t e n t > < ! [ C D A T A [ 1 ] ] > < / C u s t o m C o n t e n t > < / G e m i n i > 
</file>

<file path=customXml/item23.xml>��< ? x m l   v e r s i o n = " 1 . 0 "   e n c o d i n g = " U T F - 1 6 " ? > < G e m i n i   x m l n s = " h t t p : / / g e m i n i / p i v o t c u s t o m i z a t i o n / T a b l e X M L _ D i m _ b u s e s _ e d 4 9 c a 0 8 - e 8 a e - 4 f e f - a 4 5 8 - c d 6 6 8 a d c e 5 8 c " > < C u s t o m C o n t e n t > < ! [ C D A T A [ < T a b l e W i d g e t G r i d S e r i a l i z a t i o n   x m l n s : x s d = " h t t p : / / w w w . w 3 . o r g / 2 0 0 1 / X M L S c h e m a "   x m l n s : x s i = " h t t p : / / w w w . w 3 . o r g / 2 0 0 1 / X M L S c h e m a - i n s t a n c e " > < C o l u m n S u g g e s t e d T y p e   / > < C o l u m n F o r m a t   / > < C o l u m n A c c u r a c y   / > < C o l u m n C u r r e n c y S y m b o l   / > < C o l u m n P o s i t i v e P a t t e r n   / > < C o l u m n N e g a t i v e P a t t e r n   / > < C o l u m n W i d t h s > < i t e m > < k e y > < s t r i n g > B u s I D < / s t r i n g > < / k e y > < v a l u e > < i n t > 1 1 7 < / i n t > < / v a l u e > < / i t e m > < i t e m > < k e y > < s t r i n g > R o u t e I D < / s t r i n g > < / k e y > < v a l u e > < i n t > 1 0 6 < / i n t > < / v a l u e > < / i t e m > < i t e m > < k e y > < s t r i n g > B u s N u m b e r < / s t r i n g > < / k e y > < v a l u e > < i n t > 1 3 4 < / i n t > < / v a l u e > < / i t e m > < i t e m > < k e y > < s t r i n g > C a p a c i t y < / s t r i n g > < / k e y > < v a l u e > < i n t > 1 0 8 < / i n t > < / v a l u e > < / i t e m > < / C o l u m n W i d t h s > < C o l u m n D i s p l a y I n d e x > < i t e m > < k e y > < s t r i n g > B u s I D < / s t r i n g > < / k e y > < v a l u e > < i n t > 0 < / i n t > < / v a l u e > < / i t e m > < i t e m > < k e y > < s t r i n g > R o u t e I D < / s t r i n g > < / k e y > < v a l u e > < i n t > 1 < / i n t > < / v a l u e > < / i t e m > < i t e m > < k e y > < s t r i n g > B u s N u m b e r < / s t r i n g > < / k e y > < v a l u e > < i n t > 2 < / i n t > < / v a l u e > < / i t e m > < i t e m > < k e y > < s t r i n g > C a p a c i t y < / s t r i n g > < / k e y > < v a l u e > < i n t > 3 < / i n t > < / v a l u e > < / i t e m > < / C o l u m n D i s p l a y I n d e x > < C o l u m n F r o z e n   / > < C o l u m n C h e c k e d   / > < C o l u m n F i l t e r > < i t e m > < k e y > < s t r i n g > B u s I D < / s t r i n g > < / k e y > < v a l u e > < F i l t e r E x p r e s s i o n   x s i : n i l = " t r u e "   / > < / v a l u e > < / i t e m > < / C o l u m n F i l t e r > < S e l e c t i o n F i l t e r > < i t e m > < k e y > < s t r i n g > B u s I D < / s t r i n g > < / k e y > < v a l u e > < S e l e c t i o n F i l t e r   x s i : n i l = " t r u e "   / > < / v a l u e > < / i t e m > < / S e l e c t i o n F i l t e r > < F i l t e r P a r a m e t e r s > < i t e m > < k e y > < s t r i n g > B u s I D < / s t r i n g > < / k e y > < v a l u e > < C o m m a n d P a r a m e t e r s   / > < / v a l u e > < / i t e m > < / F i l t e r P a r a m e t e r s > < I s S o r t D e s c e n d i n g > f a l s e < / I s S o r t D e s c e n d i n g > < / T a b l e W i d g e t G r i d S e r i a l i z a t i o n > ] ] > < / C u s t o m C o n t e n t > < / G e m i n i > 
</file>

<file path=customXml/item24.xml>��< ? x m l   v e r s i o n = " 1 . 0 "   e n c o d i n g = " U T F - 1 6 " ? > < G e m i n i   x m l n s = " h t t p : / / g e m i n i / p i v o t c u s t o m i z a t i o n / T a b l e X M L _ C a l c u l a t i o n s _ 6 d f f 5 2 4 c - 4 c e c - 4 1 6 1 - a 0 f 6 - c b 0 b 6 c 7 c e 4 3 8 " > < C u s t o m C o n t e n t > < ! [ C D A T A [ < T a b l e W i d g e t G r i d S e r i a l i z a t i o n   x m l n s : x s d = " h t t p : / / w w w . w 3 . o r g / 2 0 0 1 / X M L S c h e m a "   x m l n s : x s i = " h t t p : / / w w w . w 3 . o r g / 2 0 0 1 / X M L S c h e m a - i n s t a n c e " > < C o l u m n S u g g e s t e d T y p e   / > < C o l u m n F o r m a t   / > < C o l u m n A c c u r a c y   / > < C o l u m n C u r r e n c y S y m b o l   / > < C o l u m n P o s i t i v e P a t t e r n   / > < C o l u m n N e g a t i v e P a t t e r n   / > < C o l u m n W i d t h s > < i t e m > < k e y > < s t r i n g > C a l c u l a t i o n < / s t r i n g > < / k e y > < v a l u e > < i n t > 1 2 8 < / i n t > < / v a l u e > < / i t e m > < / C o l u m n W i d t h s > < C o l u m n D i s p l a y I n d e x > < i t e m > < k e y > < s t r i n g > C a l c u l a t i o n < / 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6 e 9 7 e a 3 b - 4 0 f 8 - 4 0 f 4 - 8 e 0 5 - 9 2 9 4 4 f 8 e d 5 5 6 " > < 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 4 6 6 0 6 5 7 9 6 < / 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_ b u 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 i : t y p e = " S a n d b o x E d i t o r M e a s u r e G r i d K e y " & g t ; & l t ; T a b l e N a m e & g t ; D i m _ b u s e s & l t ; / T a b l e N a m e & g t ; & l t ; / K e y & g t ; & l t ; M a i n t a i n e r 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 B u s I D & l t ; / K e y & g t ; & l t ; / D i a g r a m O b j e c t K e y & g t ; & l t ; D i a g r a m O b j e c t K e y & g t ; & l t ; K e y & g t ; M e a s u r e s \ S u m   o f   B u s I D \ T a g I n f o \ F o r m u l a & l t ; / K e y & g t ; & l t ; / D i a g r a m O b j e c t K e y & g t ; & l t ; D i a g r a m O b j e c t K e y & g t ; & l t ; K e y & g t ; M e a s u r e s \ S u m   o f   B u s I D \ T a g I n f o \ V a l u e & l t ; / K e y & g t ; & l t ; / D i a g r a m O b j e c t K e y & g t ; & l t ; D i a g r a m O b j e c t K e y & g t ; & l t ; K e y & g t ; M e a s u r e s \ C o u n t   o f   B u s I D & l t ; / K e y & g t ; & l t ; / D i a g r a m O b j e c t K e y & g t ; & l t ; D i a g r a m O b j e c t K e y & g t ; & l t ; K e y & g t ; M e a s u r e s \ C o u n t   o f   B u s I D \ T a g I n f o \ F o r m u l a & l t ; / K e y & g t ; & l t ; / D i a g r a m O b j e c t K e y & g t ; & l t ; D i a g r a m O b j e c t K e y & g t ; & l t ; K e y & g t ; M e a s u r e s \ C o u n t   o f   B u s I D \ T a g I n f o \ V a l u e & l t ; / K e y & g t ; & l t ; / D i a g r a m O b j e c t K e y & g t ; & l t ; D i a g r a m O b j e c t K e y & g t ; & l t ; K e y & g t ; M e a s u r e s \ S u m   o f   C a p a c i t y & l t ; / K e y & g t ; & l t ; / D i a g r a m O b j e c t K e y & g t ; & l t ; D i a g r a m O b j e c t K e y & g t ; & l t ; K e y & g t ; M e a s u r e s \ S u m   o f   C a p a c i t y \ T a g I n f o \ F o r m u l a & l t ; / K e y & g t ; & l t ; / D i a g r a m O b j e c t K e y & g t ; & l t ; D i a g r a m O b j e c t K e y & g t ; & l t ; K e y & g t ; M e a s u r e s \ S u m   o f   C a p a c i t y \ T a g I n f o \ V a l u e & l t ; / K e y & g t ; & l t ; / D i a g r a m O b j e c t K e y & g t ; & l t ; D i a g r a m O b j e c t K e y & g t ; & l t ; K e y & g t ; C o l u m n s \ B u s I D & l t ; / K e y & g t ; & l t ; / D i a g r a m O b j e c t K e y & g t ; & l t ; D i a g r a m O b j e c t K e y & g t ; & l t ; K e y & g t ; C o l u m n s \ R o u t e I D & l t ; / K e y & g t ; & l t ; / D i a g r a m O b j e c t K e y & g t ; & l t ; D i a g r a m O b j e c t K e y & g t ; & l t ; K e y & g t ; C o l u m n s \ B u s N u m b e r & l t ; / K e y & g t ; & l t ; / D i a g r a m O b j e c t K e y & g t ; & l t ; D i a g r a m O b j e c t K e y & g t ; & l t ; K e y & g t ; C o l u m n s \ C a p a c i t y & l t ; / K e y & g t ; & l t ; / D i a g r a m O b j e c t K e y & g t ; & l t ; D i a g r a m O b j e c t K e y & g t ; & l t ; K e y & g t ; L i n k s \ & a m p ; l t ; C o l u m n s \ S u m   o f   B u s I D & a m p ; g t ; - & a m p ; l t ; M e a s u r e s \ B u s I D & a m p ; g t ; & l t ; / K e y & g t ; & l t ; / D i a g r a m O b j e c t K e y & g t ; & l t ; D i a g r a m O b j e c t K e y & g t ; & l t ; K e y & g t ; L i n k s \ & a m p ; l t ; C o l u m n s \ S u m   o f   B u s I D & a m p ; g t ; - & a m p ; l t ; M e a s u r e s \ B u s I D & a m p ; g t ; \ C O L U M N & l t ; / K e y & g t ; & l t ; / D i a g r a m O b j e c t K e y & g t ; & l t ; D i a g r a m O b j e c t K e y & g t ; & l t ; K e y & g t ; L i n k s \ & a m p ; l t ; C o l u m n s \ S u m   o f   B u s I D & a m p ; g t ; - & a m p ; l t ; M e a s u r e s \ B u s I D & a m p ; g t ; \ M E A S U R E & l t ; / K e y & g t ; & l t ; / D i a g r a m O b j e c t K e y & g t ; & l t ; D i a g r a m O b j e c t K e y & g t ; & l t ; K e y & g t ; L i n k s \ & a m p ; l t ; C o l u m n s \ C o u n t   o f   B u s I D & a m p ; g t ; - & a m p ; l t ; M e a s u r e s \ B u s I D & a m p ; g t ; & l t ; / K e y & g t ; & l t ; / D i a g r a m O b j e c t K e y & g t ; & l t ; D i a g r a m O b j e c t K e y & g t ; & l t ; K e y & g t ; L i n k s \ & a m p ; l t ; C o l u m n s \ C o u n t   o f   B u s I D & a m p ; g t ; - & a m p ; l t ; M e a s u r e s \ B u s I D & a m p ; g t ; \ C O L U M N & l t ; / K e y & g t ; & l t ; / D i a g r a m O b j e c t K e y & g t ; & l t ; D i a g r a m O b j e c t K e y & g t ; & l t ; K e y & g t ; L i n k s \ & a m p ; l t ; C o l u m n s \ C o u n t   o f   B u s I D & a m p ; g t ; - & a m p ; l t ; M e a s u r e s \ B u s I D & a m p ; g t ; \ M E A S U R E & l t ; / K e y & g t ; & l t ; / D i a g r a m O b j e c t K e y & g t ; & l t ; D i a g r a m O b j e c t K e y & g t ; & l t ; K e y & g t ; L i n k s \ & a m p ; l t ; C o l u m n s \ S u m   o f   C a p a c i t y & a m p ; g t ; - & a m p ; l t ; M e a s u r e s \ C a p a c i t y & a m p ; g t ; & l t ; / K e y & g t ; & l t ; / D i a g r a m O b j e c t K e y & g t ; & l t ; D i a g r a m O b j e c t K e y & g t ; & l t ; K e y & g t ; L i n k s \ & a m p ; l t ; C o l u m n s \ S u m   o f   C a p a c i t y & a m p ; g t ; - & a m p ; l t ; M e a s u r e s \ C a p a c i t y & a m p ; g t ; \ C O L U M N & l t ; / K e y & g t ; & l t ; / D i a g r a m O b j e c t K e y & g t ; & l t ; D i a g r a m O b j e c t K e y & g t ; & l t ; K e y & g t ; L i n k s \ & a m p ; l t ; C o l u m n s \ S u m   o f   C a p a c i t y & a m p ; g t ; - & a m p ; l t ; M e a s u r e s \ C a p a c 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 B u s I D & l t ; / K e y & g t ; & l t ; / a : K e y & g t ; & l t ; a : V a l u e   i : t y p e = " M e a s u r e G r i d N o d e V i e w S t a t e " & g t ; & l t ; L a y e d O u t & g t ; t r u e & l t ; / L a y e d O u t & g t ; & l t ; W a s U I I n v i s i b l e & g t ; t r u e & l t ; / W a s U I I n v i s i b l e & g t ; & l t ; / a : V a l u e & g t ; & l t ; / a : K e y V a l u e O f D i a g r a m O b j e c t K e y a n y T y p e z b w N T n L X & g t ; & l t ; a : K e y V a l u e O f D i a g r a m O b j e c t K e y a n y T y p e z b w N T n L X & g t ; & l t ; a : K e y & g t ; & l t ; K e y & g t ; M e a s u r e s \ S u m   o f   B u s I D \ T a g I n f o \ F o r m u l a & l t ; / K e y & g t ; & l t ; / a : K e y & g t ; & l t ; a : V a l u e   i : t y p e = " M e a s u r e G r i d V i e w S t a t e I D i a g r a m T a g A d d i t i o n a l I n f o " / & g t ; & l t ; / a : K e y V a l u e O f D i a g r a m O b j e c t K e y a n y T y p e z b w N T n L X & g t ; & l t ; a : K e y V a l u e O f D i a g r a m O b j e c t K e y a n y T y p e z b w N T n L X & g t ; & l t ; a : K e y & g t ; & l t ; K e y & g t ; M e a s u r e s \ S u m   o f   B u s I D \ T a g I n f o \ V a l u e & l t ; / K e y & g t ; & l t ; / a : K e y & g t ; & l t ; a : V a l u e   i : t y p e = " M e a s u r e G r i d V i e w S t a t e I D i a g r a m T a g A d d i t i o n a l I n f o " / & g t ; & l t ; / a : K e y V a l u e O f D i a g r a m O b j e c t K e y a n y T y p e z b w N T n L X & g t ; & l t ; a : K e y V a l u e O f D i a g r a m O b j e c t K e y a n y T y p e z b w N T n L X & g t ; & l t ; a : K e y & g t ; & l t ; K e y & g t ; M e a s u r e s \ C o u n t   o f   B u s I D & l t ; / K e y & g t ; & l t ; / a : K e y & g t ; & l t ; a : V a l u e   i : t y p e = " M e a s u r e G r i d N o d e V i e w S t a t e " & g t ; & l t ; L a y e d O u t & g t ; t r u e & l t ; / L a y e d O u t & g t ; & l t ; R o w & g t ; 1 & l t ; / R o w & g t ; & l t ; W a s U I I n v i s i b l e & g t ; t r u e & l t ; / W a s U I I n v i s i b l e & g t ; & l t ; / a : V a l u e & g t ; & l t ; / a : K e y V a l u e O f D i a g r a m O b j e c t K e y a n y T y p e z b w N T n L X & g t ; & l t ; a : K e y V a l u e O f D i a g r a m O b j e c t K e y a n y T y p e z b w N T n L X & g t ; & l t ; a : K e y & g t ; & l t ; K e y & g t ; M e a s u r e s \ C o u n t   o f   B u s I D \ T a g I n f o \ F o r m u l a & l t ; / K e y & g t ; & l t ; / a : K e y & g t ; & l t ; a : V a l u e   i : t y p e = " M e a s u r e G r i d V i e w S t a t e I D i a g r a m T a g A d d i t i o n a l I n f o " / & g t ; & l t ; / a : K e y V a l u e O f D i a g r a m O b j e c t K e y a n y T y p e z b w N T n L X & g t ; & l t ; a : K e y V a l u e O f D i a g r a m O b j e c t K e y a n y T y p e z b w N T n L X & g t ; & l t ; a : K e y & g t ; & l t ; K e y & g t ; M e a s u r e s \ C o u n t   o f   B u s I D \ T a g I n f o \ V a l u e & l t ; / K e y & g t ; & l t ; / a : K e y & g t ; & l t ; a : V a l u e   i : t y p e = " M e a s u r e G r i d V i e w S t a t e I D i a g r a m T a g A d d i t i o n a l I n f o " / & g t ; & l t ; / a : K e y V a l u e O f D i a g r a m O b j e c t K e y a n y T y p e z b w N T n L X & g t ; & l t ; a : K e y V a l u e O f D i a g r a m O b j e c t K e y a n y T y p e z b w N T n L X & g t ; & l t ; a : K e y & g t ; & l t ; K e y & g t ; M e a s u r e s \ S u m   o f   C a p a c i t y & l t ; / K e y & g t ; & l t ; / a : K e y & g t ; & l t ; a : V a l u e   i : t y p e = " M e a s u r e G r i d N o d e V i e w S t a t e " & g t ; & l t ; C o l u m n & g t ; 3 & l t ; / C o l u m n & g t ; & l t ; L a y e d O u t & g t ; t r u e & l t ; / L a y e d O u t & g t ; & l t ; W a s U I I n v i s i b l e & g t ; t r u e & l t ; / W a s U I I n v i s i b l e & g t ; & l t ; / a : V a l u e & g t ; & l t ; / a : K e y V a l u e O f D i a g r a m O b j e c t K e y a n y T y p e z b w N T n L X & g t ; & l t ; a : K e y V a l u e O f D i a g r a m O b j e c t K e y a n y T y p e z b w N T n L X & g t ; & l t ; a : K e y & g t ; & l t ; K e y & g t ; M e a s u r e s \ S u m   o f   C a p a c i t y \ T a g I n f o \ F o r m u l a & l t ; / K e y & g t ; & l t ; / a : K e y & g t ; & l t ; a : V a l u e   i : t y p e = " M e a s u r e G r i d V i e w S t a t e I D i a g r a m T a g A d d i t i o n a l I n f o " / & g t ; & l t ; / a : K e y V a l u e O f D i a g r a m O b j e c t K e y a n y T y p e z b w N T n L X & g t ; & l t ; a : K e y V a l u e O f D i a g r a m O b j e c t K e y a n y T y p e z b w N T n L X & g t ; & l t ; a : K e y & g t ; & l t ; K e y & g t ; M e a s u r e s \ S u m   o f   C a p a c i t y \ T a g I n f o \ V a l u e & l t ; / K e y & g t ; & l t ; / a : K e y & g t ; & l t ; a : V a l u e   i : t y p e = " M e a s u r e G r i d V i e w S t a t e I D i a g r a m T a g A d d i t i o n a l I n f o " / & g t ; & l t ; / a : K e y V a l u e O f D i a g r a m O b j e c t K e y a n y T y p e z b w N T n L X & g t ; & l t ; a : K e y V a l u e O f D i a g r a m O b j e c t K e y a n y T y p e z b w N T n L X & g t ; & l t ; a : K e y & g t ; & l t ; K e y & g t ; C o l u m n s \ B u s I D & l t ; / K e y & g t ; & l t ; / a : K e y & g t ; & l t ; a : V a l u e   i : t y p e = " M e a s u r e G r i d N o d e V i e w S t a t e " & g t ; & l t ; L a y e d O u t & g t ; t r u e & l t ; / L a y e d O u t & g t ; & l t ; / a : V a l u e & g t ; & l t ; / a : K e y V a l u e O f D i a g r a m O b j e c t K e y a n y T y p e z b w N T n L X & g t ; & l t ; a : K e y V a l u e O f D i a g r a m O b j e c t K e y a n y T y p e z b w N T n L X & g t ; & l t ; a : K e y & g t ; & l t ; K e y & g t ; C o l u m n s \ R o u t e I D & l t ; / K e y & g t ; & l t ; / a : K e y & g t ; & l t ; a : V a l u e   i : t y p e = " M e a s u r e G r i d N o d e V i e w S t a t e " & g t ; & l t ; C o l u m n & g t ; 1 & l t ; / C o l u m n & g t ; & l t ; L a y e d O u t & g t ; t r u e & l t ; / L a y e d O u t & g t ; & l t ; / a : V a l u e & g t ; & l t ; / a : K e y V a l u e O f D i a g r a m O b j e c t K e y a n y T y p e z b w N T n L X & g t ; & l t ; a : K e y V a l u e O f D i a g r a m O b j e c t K e y a n y T y p e z b w N T n L X & g t ; & l t ; a : K e y & g t ; & l t ; K e y & g t ; C o l u m n s \ B u s N u m b e r & l t ; / K e y & g t ; & l t ; / a : K e y & g t ; & l t ; a : V a l u e   i : t y p e = " M e a s u r e G r i d N o d e V i e w S t a t e " & g t ; & l t ; C o l u m n & g t ; 2 & l t ; / C o l u m n & g t ; & l t ; L a y e d O u t & g t ; t r u e & l t ; / L a y e d O u t & g t ; & l t ; / a : V a l u e & g t ; & l t ; / a : K e y V a l u e O f D i a g r a m O b j e c t K e y a n y T y p e z b w N T n L X & g t ; & l t ; a : K e y V a l u e O f D i a g r a m O b j e c t K e y a n y T y p e z b w N T n L X & g t ; & l t ; a : K e y & g t ; & l t ; K e y & g t ; C o l u m n s \ C a p a c i t y & l t ; / K e y & g t ; & l t ; / a : K e y & g t ; & l t ; a : V a l u e   i : t y p e = " M e a s u r e G r i d N o d e V i e w S t a t e " & g t ; & l t ; C o l u m n & g t ; 3 & l t ; / C o l u m n & g t ; & l t ; L a y e d O u t & g t ; t r u e & l t ; / L a y e d O u t & g t ; & l t ; / a : V a l u e & g t ; & l t ; / a : K e y V a l u e O f D i a g r a m O b j e c t K e y a n y T y p e z b w N T n L X & g t ; & l t ; a : K e y V a l u e O f D i a g r a m O b j e c t K e y a n y T y p e z b w N T n L X & g t ; & l t ; a : K e y & g t ; & l t ; K e y & g t ; L i n k s \ & a m p ; l t ; C o l u m n s \ S u m   o f   B u s I D & a m p ; g t ; - & a m p ; l t ; M e a s u r e s \ B u s I D & a m p ; g t ; & l t ; / K e y & g t ; & l t ; / a : K e y & g t ; & l t ; a : V a l u e   i : t y p e = " M e a s u r e G r i d V i e w S t a t e I D i a g r a m L i n k " / & g t ; & l t ; / a : K e y V a l u e O f D i a g r a m O b j e c t K e y a n y T y p e z b w N T n L X & g t ; & l t ; a : K e y V a l u e O f D i a g r a m O b j e c t K e y a n y T y p e z b w N T n L X & g t ; & l t ; a : K e y & g t ; & l t ; K e y & g t ; L i n k s \ & a m p ; l t ; C o l u m n s \ S u m   o f   B u s I D & a m p ; g t ; - & a m p ; l t ; M e a s u r e s \ B u s I D & a m p ; g t ; \ C O L U M N & l t ; / K e y & g t ; & l t ; / a : K e y & g t ; & l t ; a : V a l u e   i : t y p e = " M e a s u r e G r i d V i e w S t a t e I D i a g r a m L i n k E n d p o i n t " / & g t ; & l t ; / a : K e y V a l u e O f D i a g r a m O b j e c t K e y a n y T y p e z b w N T n L X & g t ; & l t ; a : K e y V a l u e O f D i a g r a m O b j e c t K e y a n y T y p e z b w N T n L X & g t ; & l t ; a : K e y & g t ; & l t ; K e y & g t ; L i n k s \ & a m p ; l t ; C o l u m n s \ S u m   o f   B u s I D & a m p ; g t ; - & a m p ; l t ; M e a s u r e s \ B u s I D & a m p ; g t ; \ M E A S U R E & l t ; / K e y & g t ; & l t ; / a : K e y & g t ; & l t ; a : V a l u e   i : t y p e = " M e a s u r e G r i d V i e w S t a t e I D i a g r a m L i n k E n d p o i n t " / & g t ; & l t ; / a : K e y V a l u e O f D i a g r a m O b j e c t K e y a n y T y p e z b w N T n L X & g t ; & l t ; a : K e y V a l u e O f D i a g r a m O b j e c t K e y a n y T y p e z b w N T n L X & g t ; & l t ; a : K e y & g t ; & l t ; K e y & g t ; L i n k s \ & a m p ; l t ; C o l u m n s \ C o u n t   o f   B u s I D & a m p ; g t ; - & a m p ; l t ; M e a s u r e s \ B u s I D & a m p ; g t ; & l t ; / K e y & g t ; & l t ; / a : K e y & g t ; & l t ; a : V a l u e   i : t y p e = " M e a s u r e G r i d V i e w S t a t e I D i a g r a m L i n k " / & g t ; & l t ; / a : K e y V a l u e O f D i a g r a m O b j e c t K e y a n y T y p e z b w N T n L X & g t ; & l t ; a : K e y V a l u e O f D i a g r a m O b j e c t K e y a n y T y p e z b w N T n L X & g t ; & l t ; a : K e y & g t ; & l t ; K e y & g t ; L i n k s \ & a m p ; l t ; C o l u m n s \ C o u n t   o f   B u s I D & a m p ; g t ; - & a m p ; l t ; M e a s u r e s \ B u s I D & a m p ; g t ; \ C O L U M N & l t ; / K e y & g t ; & l t ; / a : K e y & g t ; & l t ; a : V a l u e   i : t y p e = " M e a s u r e G r i d V i e w S t a t e I D i a g r a m L i n k E n d p o i n t " / & g t ; & l t ; / a : K e y V a l u e O f D i a g r a m O b j e c t K e y a n y T y p e z b w N T n L X & g t ; & l t ; a : K e y V a l u e O f D i a g r a m O b j e c t K e y a n y T y p e z b w N T n L X & g t ; & l t ; a : K e y & g t ; & l t ; K e y & g t ; L i n k s \ & a m p ; l t ; C o l u m n s \ C o u n t   o f   B u s I D & a m p ; g t ; - & a m p ; l t ; M e a s u r e s \ B u s I D & a m p ; g t ; \ M E A S U R E & l t ; / K e y & g t ; & l t ; / a : K e y & g t ; & l t ; a : V a l u e   i : t y p e = " M e a s u r e G r i d V i e w S t a t e I D i a g r a m L i n k E n d p o i n t " / & g t ; & l t ; / a : K e y V a l u e O f D i a g r a m O b j e c t K e y a n y T y p e z b w N T n L X & g t ; & l t ; a : K e y V a l u e O f D i a g r a m O b j e c t K e y a n y T y p e z b w N T n L X & g t ; & l t ; a : K e y & g t ; & l t ; K e y & g t ; L i n k s \ & a m p ; l t ; C o l u m n s \ S u m   o f   C a p a c i t y & a m p ; g t ; - & a m p ; l t ; M e a s u r e s \ C a p a c i t y & a m p ; g t ; & l t ; / K e y & g t ; & l t ; / a : K e y & g t ; & l t ; a : V a l u e   i : t y p e = " M e a s u r e G r i d V i e w S t a t e I D i a g r a m L i n k " / & g t ; & l t ; / a : K e y V a l u e O f D i a g r a m O b j e c t K e y a n y T y p e z b w N T n L X & g t ; & l t ; a : K e y V a l u e O f D i a g r a m O b j e c t K e y a n y T y p e z b w N T n L X & g t ; & l t ; a : K e y & g t ; & l t ; K e y & g t ; L i n k s \ & a m p ; l t ; C o l u m n s \ S u m   o f   C a p a c i t y & a m p ; g t ; - & a m p ; l t ; M e a s u r e s \ C a p a c i t y & a m p ; g t ; \ C O L U M N & l t ; / K e y & g t ; & l t ; / a : K e y & g t ; & l t ; a : V a l u e   i : t y p e = " M e a s u r e G r i d V i e w S t a t e I D i a g r a m L i n k E n d p o i n t " / & g t ; & l t ; / a : K e y V a l u e O f D i a g r a m O b j e c t K e y a n y T y p e z b w N T n L X & g t ; & l t ; a : K e y V a l u e O f D i a g r a m O b j e c t K e y a n y T y p e z b w N T n L X & g t ; & l t ; a : K e y & g t ; & l t ; K e y & g t ; L i n k s \ & a m p ; l t ; C o l u m n s \ S u m   o f   C a p a c i t y & a m p ; g t ; - & a m p ; l t ; M e a s u r e s \ C a p a c i t y & a m p ; g t ; \ M E A S U R E & l t ; / K e y & g t ; & l t ; / a : K e y & g t ; & l t ; a : V a l u e   i : t y p e = " M e a s u r e G r i d V i e w S t a t e I D i a g r a m L i n k E n d p o i n t " / & g t ; & l t ; / a : K e y V a l u e O f D i a g r a m O b j e c t K e y a n y T y p e z b w N T n L X & g t ; & l t ; / V i e w S t a t e s & g t ; & l t ; / D i a g r a m M a n a g e r . S e r i a l i z a b l e D i a g r a m & g t ; & l t ; D i a g r a m M a n a g e r . S e r i a l i z a b l e D i a g r a m & g t ; & l t ; A d a p t e r   i : t y p e = " M e a s u r e D i a g r a m S a n d b o x A d a p t e r " & g t ; & l t ; T a b l e N a m e & g t ; D i m _ r o u 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 i : t y p e = " S a n d b o x E d i t o r M e a s u r e G r i d K e y " & g t ; & l t ; T a b l e N a m e & g t ; D i m _ r o u t e s & l t ; / T a b l e N a m e & g t ; & l t ; / K e y & g t ; & l t ; M a i n t a i n e r 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u t e I D & l t ; / K e y & g t ; & l t ; / D i a g r a m O b j e c t K e y & g t ; & l t ; D i a g r a m O b j e c t K e y & g t ; & l t ; K e y & g t ; C o l u m n s \ R o u t e N a m e & l t ; / K e y & g t ; & l t ; / D i a g r a m O b j e c t K e y & g t ; & l t ; D i a g r a m O b j e c t K e y & g t ; & l t ; K e y & g t ; C o l u m n s \ S t a r t L o c a t i o n & l t ; / K e y & g t ; & l t ; / D i a g r a m O b j e c t K e y & g t ; & l t ; D i a g r a m O b j e c t K e y & g t ; & l t ; K e y & g t ; C o l u m n s \ E n d L o c a t i o n & l t ; / K e y & g t ; & l t ; / D i a g r a m O b j e c t K e y & g t ; & l t ; D i a g r a m O b j e c t K e y & g t ; & l t ; K e y & g t ; C o l u m n s \ T r i p F e e & l t ; / K e y & g t ; & l t ; / D i a g r a m O b j e c t K e y & g t ; & l t ; D i a g r a m O b j e c t K e y & g t ; & l t ; K e y & g t ; C o l u m n s \ T a k e O f f T i m e & l t ; / K e y & g t ; & l t ; / D i a g r a m O b j e c t K e y & g t ; & l t ; D i a g r a m O b j e c t K e y & g t ; & l t ; K e y & g t ; C o l u m n s \ A r r i v a l T i 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u t e I D & l t ; / K e y & g t ; & l t ; / a : K e y & g t ; & l t ; a : V a l u e   i : t y p e = " M e a s u r e G r i d N o d e V i e w S t a t e " & g t ; & l t ; L a y e d O u t & g t ; t r u e & l t ; / L a y e d O u t & g t ; & l t ; / a : V a l u e & g t ; & l t ; / a : K e y V a l u e O f D i a g r a m O b j e c t K e y a n y T y p e z b w N T n L X & g t ; & l t ; a : K e y V a l u e O f D i a g r a m O b j e c t K e y a n y T y p e z b w N T n L X & g t ; & l t ; a : K e y & g t ; & l t ; K e y & g t ; C o l u m n s \ R o u t e N a m e & l t ; / K e y & g t ; & l t ; / a : K e y & g t ; & l t ; a : V a l u e   i : t y p e = " M e a s u r e G r i d N o d e V i e w S t a t e " & g t ; & l t ; C o l u m n & g t ; 1 & l t ; / C o l u m n & g t ; & l t ; L a y e d O u t & g t ; t r u e & l t ; / L a y e d O u t & g t ; & l t ; / a : V a l u e & g t ; & l t ; / a : K e y V a l u e O f D i a g r a m O b j e c t K e y a n y T y p e z b w N T n L X & g t ; & l t ; a : K e y V a l u e O f D i a g r a m O b j e c t K e y a n y T y p e z b w N T n L X & g t ; & l t ; a : K e y & g t ; & l t ; K e y & g t ; C o l u m n s \ S t a r t L o c a t i o n & l t ; / K e y & g t ; & l t ; / a : K e y & g t ; & l t ; a : V a l u e   i : t y p e = " M e a s u r e G r i d N o d e V i e w S t a t e " & g t ; & l t ; C o l u m n & g t ; 2 & l t ; / C o l u m n & g t ; & l t ; L a y e d O u t & g t ; t r u e & l t ; / L a y e d O u t & g t ; & l t ; / a : V a l u e & g t ; & l t ; / a : K e y V a l u e O f D i a g r a m O b j e c t K e y a n y T y p e z b w N T n L X & g t ; & l t ; a : K e y V a l u e O f D i a g r a m O b j e c t K e y a n y T y p e z b w N T n L X & g t ; & l t ; a : K e y & g t ; & l t ; K e y & g t ; C o l u m n s \ E n d L o c a t i o n & l t ; / K e y & g t ; & l t ; / a : K e y & g t ; & l t ; a : V a l u e   i : t y p e = " M e a s u r e G r i d N o d e V i e w S t a t e " & g t ; & l t ; C o l u m n & g t ; 3 & l t ; / C o l u m n & g t ; & l t ; L a y e d O u t & g t ; t r u e & l t ; / L a y e d O u t & g t ; & l t ; / a : V a l u e & g t ; & l t ; / a : K e y V a l u e O f D i a g r a m O b j e c t K e y a n y T y p e z b w N T n L X & g t ; & l t ; a : K e y V a l u e O f D i a g r a m O b j e c t K e y a n y T y p e z b w N T n L X & g t ; & l t ; a : K e y & g t ; & l t ; K e y & g t ; C o l u m n s \ T r i p F e e & l t ; / K e y & g t ; & l t ; / a : K e y & g t ; & l t ; a : V a l u e   i : t y p e = " M e a s u r e G r i d N o d e V i e w S t a t e " & g t ; & l t ; C o l u m n & g t ; 4 & l t ; / C o l u m n & g t ; & l t ; L a y e d O u t & g t ; t r u e & l t ; / L a y e d O u t & g t ; & l t ; / a : V a l u e & g t ; & l t ; / a : K e y V a l u e O f D i a g r a m O b j e c t K e y a n y T y p e z b w N T n L X & g t ; & l t ; a : K e y V a l u e O f D i a g r a m O b j e c t K e y a n y T y p e z b w N T n L X & g t ; & l t ; a : K e y & g t ; & l t ; K e y & g t ; C o l u m n s \ T a k e O f f T i m e & l t ; / K e y & g t ; & l t ; / a : K e y & g t ; & l t ; a : V a l u e   i : t y p e = " M e a s u r e G r i d N o d e V i e w S t a t e " & g t ; & l t ; C o l u m n & g t ; 5 & l t ; / C o l u m n & g t ; & l t ; L a y e d O u t & g t ; t r u e & l t ; / L a y e d O u t & g t ; & l t ; / a : V a l u e & g t ; & l t ; / a : K e y V a l u e O f D i a g r a m O b j e c t K e y a n y T y p e z b w N T n L X & g t ; & l t ; a : K e y V a l u e O f D i a g r a m O b j e c t K e y a n y T y p e z b w N T n L X & g t ; & l t ; a : K e y & g t ; & l t ; K e y & g t ; C o l u m n s \ A r r i v a l T i m e & 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a l c u l a 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 i : t y p e = " S a n d b o x E d i t o r M e a s u r e G r i d K e y " & g t ; & l t ; T a b l e N a m e & g t ; C a l c u l a t i o n s & l t ; / T a b l e N a m e & g t ; & l t ; / K e y & g t ; & l t ; M a i n t a i n e r 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l c u l a 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l c u l a t i o n & 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D i m _ d e m o g r a p h i c 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 i : t y p e = " S a n d b o x E d i t o r M e a s u r e G r i d K e y " & g t ; & l t ; T a b l e N a m e & g t ; D i m _ d e m o g r a p h i c s & l t ; / T a b l e N a m e & g t ; & l t ; / K e y & g t ; & l t ; M a i n t a i n e r 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i d e r I D & l t ; / K e y & g t ; & l t ; / D i a g r a m O b j e c t K e y & g t ; & l t ; D i a g r a m O b j e c t K e y & g t ; & l t ; K e y & g t ; C o l u m n s \ A g e & l t ; / K e y & g t ; & l t ; / D i a g r a m O b j e c t K e y & g t ; & l t ; D i a g r a m O b j e c t K e y & g t ; & l t ; K e y & g t ; C o l u m n s \ G e n d e r & l t ; / K e y & g t ; & l t ; / D i a g r a m O b j e c t K e y & g t ; & l t ; D i a g r a m O b j e c t K e y & g t ; & l t ; K e y & g t ; C o l u m n s \ O c c u p a t i o n & l t ; / K e y & g t ; & l t ; / D i a g r a m O b j e c t K e y & g t ; & l t ; D i a g r a m O b j e c t K e y & g t ; & l t ; K e y & g t ; C o l u m n s \ A g e   G r o u 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i d e r I D & l t ; / K e y & g t ; & l t ; / a : K e y & g t ; & l t ; a : V a l u e   i : t y p e = " M e a s u r e G r i d N o d e V i e w S t a t e " & g t ; & l t ; L a y e d O u t & g t ; t r u e & l t ; / L a y e d O u t & g t ; & l t ; / a : V a l u e & g t ; & l t ; / a : K e y V a l u e O f D i a g r a m O b j e c t K e y a n y T y p e z b w N T n L X & g t ; & l t ; a : K e y V a l u e O f D i a g r a m O b j e c t K e y a n y T y p e z b w N T n L X & g t ; & l t ; a : K e y & g t ; & l t ; K e y & g t ; C o l u m n s \ A g e & 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O c c u p a t i o n & l t ; / K e y & g t ; & l t ; / a : K e y & g t ; & l t ; a : V a l u e   i : t y p e = " M e a s u r e G r i d N o d e V i e w S t a t e " & g t ; & l t ; C o l u m n & g t ; 3 & l t ; / C o l u m n & g t ; & l t ; L a y e d O u t & g t ; t r u e & l t ; / L a y e d O u t & g t ; & l t ; / a : V a l u e & g t ; & l t ; / a : K e y V a l u e O f D i a g r a m O b j e c t K e y a n y T y p e z b w N T n L X & g t ; & l t ; a : K e y V a l u e O f D i a g r a m O b j e c t K e y a n y T y p e z b w N T n L X & g t ; & l t ; a : K e y & g t ; & l t ; K e y & g t ; C o l u m n s \ A g e   G r o u p & l t ; / K e y & g t ; & l t ; / a : K e y & g t ; & l t ; a : V a l u e 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a c t t a b l e _ r i d e r s h i 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 i : t y p e = " S a n d b o x E d i t o r M e a s u r e G r i d K e y " & g t ; & l t ; T a b l e N a m e & g t ; F a c t t a b l e _ r i d e r s h i p & l t ; / T a b l e N a m e & g t ; & l t ; / K e y & g t ; & l t ; M a i n t a i n e r 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 N u m b e r O f R i d e r s & l t ; / K e y & g t ; & l t ; / D i a g r a m O b j e c t K e y & g t ; & l t ; D i a g r a m O b j e c t K e y & g t ; & l t ; K e y & g t ; M e a s u r e s \ S u m   o f   N u m b e r O f R i d e r s \ T a g I n f o \ F o r m u l a & l t ; / K e y & g t ; & l t ; / D i a g r a m O b j e c t K e y & g t ; & l t ; D i a g r a m O b j e c t K e y & g t ; & l t ; K e y & g t ; M e a s u r e s \ S u m   o f   N u m b e r O f R i d e r s \ T a g I n f o \ V a l u e & l t ; / K e y & g t ; & l t ; / D i a g r a m O b j e c t K e y & g t ; & l t ; D i a g r a m O b j e c t K e y & g t ; & l t ; K e y & g t ; C o l u m n s \ R e c o r d I D & l t ; / K e y & g t ; & l t ; / D i a g r a m O b j e c t K e y & g t ; & l t ; D i a g r a m O b j e c t K e y & g t ; & l t ; K e y & g t ; C o l u m n s \ B u s I D & l t ; / K e y & g t ; & l t ; / D i a g r a m O b j e c t K e y & g t ; & l t ; D i a g r a m O b j e c t K e y & g t ; & l t ; K e y & g t ; C o l u m n s \ D a t e & l t ; / K e y & g t ; & l t ; / D i a g r a m O b j e c t K e y & g t ; & l t ; D i a g r a m O b j e c t K e y & g t ; & l t ; K e y & g t ; C o l u m n s \ T i m e & l t ; / K e y & g t ; & l t ; / D i a g r a m O b j e c t K e y & g t ; & l t ; D i a g r a m O b j e c t K e y & g t ; & l t ; K e y & g t ; C o l u m n s \ O p e r a t i o n   M o m e n t & l t ; / K e y & g t ; & l t ; / D i a g r a m O b j e c t K e y & g t ; & l t ; D i a g r a m O b j e c t K e y & g t ; & l t ; K e y & g t ; C o l u m n s \ N u m b e r O f R i d e r s & l t ; / K e y & g t ; & l t ; / D i a g r a m O b j e c t K e y & g t ; & l t ; D i a g r a m O b j e c t K e y & g t ; & l t ; K e y & g t ; C o l u m n s \ R i d e r I D & l t ; / K e y & g t ; & l t ; / D i a g r a m O b j e c t K e y & g t ; & l t ; D i a g r a m O b j e c t K e y & g t ; & l t ; K e y & g t ; C o l u m n s \ L a s t   C h a r a c t e r s & l t ; / K e y & g t ; & l t ; / D i a g r a m O b j e c t K e y & g t ; & l t ; D i a g r a m O b j e c t K e y & g t ; & l t ; K e y & g t ; C o l u m n s \ T i m e   G r o u p & l t ; / K e y & g t ; & l t ; / D i a g r a m O b j e c t K e y & g t ; & l t ; D i a g r a m O b j e c t K e y & g t ; & l t ; K e y & g t ; C o l u m n s \ C a p a c i t y & l t ; / K e y & g t ; & l t ; / D i a g r a m O b j e c t K e y & g t ; & l t ; D i a g r a m O b j e c t K e y & g t ; & l t ; K e y & g t ; C o l u m n s \ U t i l i z a t i o n   p c t & l t ; / K e y & g t ; & l t ; / D i a g r a m O b j e c t K e y & g t ; & l t ; D i a g r a m O b j e c t K e y & g t ; & l t ; K e y & g t ; C o l u m n s \ U t i l i z a i o n   c a t e g o r y & l t ; / K e y & g t ; & l t ; / D i a g r a m O b j e c t K e y & g t ; & l t ; D i a g r a m O b j e c t K e y & g t ; & l t ; K e y & g t ; L i n k s \ & a m p ; l t ; C o l u m n s \ S u m   o f   N u m b e r O f R i d e r s & a m p ; g t ; - & a m p ; l t ; M e a s u r e s \ N u m b e r O f R i d e r s & a m p ; g t ; & l t ; / K e y & g t ; & l t ; / D i a g r a m O b j e c t K e y & g t ; & l t ; D i a g r a m O b j e c t K e y & g t ; & l t ; K e y & g t ; L i n k s \ & a m p ; l t ; C o l u m n s \ S u m   o f   N u m b e r O f R i d e r s & a m p ; g t ; - & a m p ; l t ; M e a s u r e s \ N u m b e r O f R i d e r s & a m p ; g t ; \ C O L U M N & l t ; / K e y & g t ; & l t ; / D i a g r a m O b j e c t K e y & g t ; & l t ; D i a g r a m O b j e c t K e y & g t ; & l t ; K e y & g t ; L i n k s \ & a m p ; l t ; C o l u m n s \ S u m   o f   N u m b e r O f R i d e r s & a m p ; g t ; - & a m p ; l t ; M e a s u r e s \ N u m b e r O f R i d e r 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 N u m b e r O f R i d e r s & l t ; / K e y & g t ; & l t ; / a : K e y & g t ; & l t ; a : V a l u e   i : t y p e = " M e a s u r e G r i d N o d e V i e w S t a t e " & g t ; & l t ; C o l u m n & g t ; 5 & l t ; / C o l u m n & g t ; & l t ; L a y e d O u t & g t ; t r u e & l t ; / L a y e d O u t & g t ; & l t ; W a s U I I n v i s i b l e & g t ; t r u e & l t ; / W a s U I I n v i s i b l e & g t ; & l t ; / a : V a l u e & g t ; & l t ; / a : K e y V a l u e O f D i a g r a m O b j e c t K e y a n y T y p e z b w N T n L X & g t ; & l t ; a : K e y V a l u e O f D i a g r a m O b j e c t K e y a n y T y p e z b w N T n L X & g t ; & l t ; a : K e y & g t ; & l t ; K e y & g t ; M e a s u r e s \ S u m   o f   N u m b e r O f R i d e r s \ T a g I n f o \ F o r m u l a & l t ; / K e y & g t ; & l t ; / a : K e y & g t ; & l t ; a : V a l u e   i : t y p e = " M e a s u r e G r i d V i e w S t a t e I D i a g r a m T a g A d d i t i o n a l I n f o " / & g t ; & l t ; / a : K e y V a l u e O f D i a g r a m O b j e c t K e y a n y T y p e z b w N T n L X & g t ; & l t ; a : K e y V a l u e O f D i a g r a m O b j e c t K e y a n y T y p e z b w N T n L X & g t ; & l t ; a : K e y & g t ; & l t ; K e y & g t ; M e a s u r e s \ S u m   o f   N u m b e r O f R i d e r s \ T a g I n f o \ V a l u e & l t ; / K e y & g t ; & l t ; / a : K e y & g t ; & l t ; a : V a l u e   i : t y p e = " M e a s u r e G r i d V i e w S t a t e I D i a g r a m T a g A d d i t i o n a l I n f o " / & g t ; & l t ; / a : K e y V a l u e O f D i a g r a m O b j e c t K e y a n y T y p e z b w N T n L X & g t ; & l t ; a : K e y V a l u e O f D i a g r a m O b j e c t K e y a n y T y p e z b w N T n L X & g t ; & l t ; a : K e y & g t ; & l t ; K e y & g t ; C o l u m n s \ R e c o r d I D & l t ; / K e y & g t ; & l t ; / a : K e y & g t ; & l t ; a : V a l u e   i : t y p e = " M e a s u r e G r i d N o d e V i e w S t a t e " & g t ; & l t ; L a y e d O u t & g t ; t r u e & l t ; / L a y e d O u t & g t ; & l t ; / a : V a l u e & g t ; & l t ; / a : K e y V a l u e O f D i a g r a m O b j e c t K e y a n y T y p e z b w N T n L X & g t ; & l t ; a : K e y V a l u e O f D i a g r a m O b j e c t K e y a n y T y p e z b w N T n L X & g t ; & l t ; a : K e y & g t ; & l t ; K e y & g t ; C o l u m n s \ B u s I D & l t ; / K e y & g t ; & l t ; / a : K e y & g t ; & l t ; a : V a l u e   i : t y p e = " M e a s u r e G r i d N o d e V i e w S t a t e " & g t ; & l t ; C o l u m n & g t ; 1 & l t ; / C o l u m n & g t ; & l t ; L a y e d O u t & g t ; t r u e & l t ; / L a y e d O u t & g t ; & l t ; / a : V a l u e & g t ; & l t ; / a : K e y V a l u e O f D i a g r a m O b j e c t K e y a n y T y p e z b w N T n L X & g t ; & l t ; a : K e y V a l u e O f D i a g r a m O b j e c t K e y a n y T y p e z b w N T n L X & g t ; & l t ; a : K e y & g t ; & l t ; K e y & g t ; C o l u m n s \ D a t e & l t ; / K e y & g t ; & l t ; / a : K e y & g t ; & l t ; a : V a l u e   i : t y p e = " M e a s u r e G r i d N o d e V i e w S t a t e " & g t ; & l t ; C o l u m n & g t ; 2 & l t ; / C o l u m n & g t ; & l t ; L a y e d O u t & g t ; t r u e & l t ; / L a y e d O u t & g t ; & l t ; / a : V a l u e & g t ; & l t ; / a : K e y V a l u e O f D i a g r a m O b j e c t K e y a n y T y p e z b w N T n L X & g t ; & l t ; a : K e y V a l u e O f D i a g r a m O b j e c t K e y a n y T y p e z b w N T n L X & g t ; & l t ; a : K e y & g t ; & l t ; K e y & g t ; C o l u m n s \ T i m e & l t ; / K e y & g t ; & l t ; / a : K e y & g t ; & l t ; a : V a l u e   i : t y p e = " M e a s u r e G r i d N o d e V i e w S t a t e " & g t ; & l t ; C o l u m n & g t ; 3 & l t ; / C o l u m n & g t ; & l t ; L a y e d O u t & g t ; t r u e & l t ; / L a y e d O u t & g t ; & l t ; / a : V a l u e & g t ; & l t ; / a : K e y V a l u e O f D i a g r a m O b j e c t K e y a n y T y p e z b w N T n L X & g t ; & l t ; a : K e y V a l u e O f D i a g r a m O b j e c t K e y a n y T y p e z b w N T n L X & g t ; & l t ; a : K e y & g t ; & l t ; K e y & g t ; C o l u m n s \ O p e r a t i o n   M o m e n t & l t ; / K e y & g t ; & l t ; / a : K e y & g t ; & l t ; a : V a l u e   i : t y p e = " M e a s u r e G r i d N o d e V i e w S t a t e " & g t ; & l t ; C o l u m n & g t ; 4 & l t ; / C o l u m n & g t ; & l t ; L a y e d O u t & g t ; t r u e & l t ; / L a y e d O u t & g t ; & l t ; / a : V a l u e & g t ; & l t ; / a : K e y V a l u e O f D i a g r a m O b j e c t K e y a n y T y p e z b w N T n L X & g t ; & l t ; a : K e y V a l u e O f D i a g r a m O b j e c t K e y a n y T y p e z b w N T n L X & g t ; & l t ; a : K e y & g t ; & l t ; K e y & g t ; C o l u m n s \ N u m b e r O f R i d e r s & l t ; / K e y & g t ; & l t ; / a : K e y & g t ; & l t ; a : V a l u e   i : t y p e = " M e a s u r e G r i d N o d e V i e w S t a t e " & g t ; & l t ; C o l u m n & g t ; 5 & l t ; / C o l u m n & g t ; & l t ; L a y e d O u t & g t ; t r u e & l t ; / L a y e d O u t & g t ; & l t ; / a : V a l u e & g t ; & l t ; / a : K e y V a l u e O f D i a g r a m O b j e c t K e y a n y T y p e z b w N T n L X & g t ; & l t ; a : K e y V a l u e O f D i a g r a m O b j e c t K e y a n y T y p e z b w N T n L X & g t ; & l t ; a : K e y & g t ; & l t ; K e y & g t ; C o l u m n s \ R i d e r I D & l t ; / K e y & g t ; & l t ; / a : K e y & g t ; & l t ; a : V a l u e   i : t y p e = " M e a s u r e G r i d N o d e V i e w S t a t e " & g t ; & l t ; C o l u m n & g t ; 6 & l t ; / C o l u m n & g t ; & l t ; L a y e d O u t & g t ; t r u e & l t ; / L a y e d O u t & g t ; & l t ; / a : V a l u e & g t ; & l t ; / a : K e y V a l u e O f D i a g r a m O b j e c t K e y a n y T y p e z b w N T n L X & g t ; & l t ; a : K e y V a l u e O f D i a g r a m O b j e c t K e y a n y T y p e z b w N T n L X & g t ; & l t ; a : K e y & g t ; & l t ; K e y & g t ; C o l u m n s \ L a s t   C h a r a c t e r s & l t ; / K e y & g t ; & l t ; / a : K e y & g t ; & l t ; a : V a l u e   i : t y p e = " M e a s u r e G r i d N o d e V i e w S t a t e " & g t ; & l t ; C o l u m n & g t ; 7 & l t ; / C o l u m n & g t ; & l t ; L a y e d O u t & g t ; t r u e & l t ; / L a y e d O u t & g t ; & l t ; / a : V a l u e & g t ; & l t ; / a : K e y V a l u e O f D i a g r a m O b j e c t K e y a n y T y p e z b w N T n L X & g t ; & l t ; a : K e y V a l u e O f D i a g r a m O b j e c t K e y a n y T y p e z b w N T n L X & g t ; & l t ; a : K e y & g t ; & l t ; K e y & g t ; C o l u m n s \ T i m e   G r o u p & l t ; / K e y & g t ; & l t ; / a : K e y & g t ; & l t ; a : V a l u e   i : t y p e = " M e a s u r e G r i d N o d e V i e w S t a t e " & g t ; & l t ; C o l u m n & g t ; 8 & l t ; / C o l u m n & g t ; & l t ; L a y e d O u t & g t ; t r u e & l t ; / L a y e d O u t & g t ; & l t ; / a : V a l u e & g t ; & l t ; / a : K e y V a l u e O f D i a g r a m O b j e c t K e y a n y T y p e z b w N T n L X & g t ; & l t ; a : K e y V a l u e O f D i a g r a m O b j e c t K e y a n y T y p e z b w N T n L X & g t ; & l t ; a : K e y & g t ; & l t ; K e y & g t ; C o l u m n s \ C a p a c i t y & l t ; / K e y & g t ; & l t ; / a : K e y & g t ; & l t ; a : V a l u e   i : t y p e = " M e a s u r e G r i d N o d e V i e w S t a t e " & g t ; & l t ; C o l u m n & g t ; 9 & l t ; / C o l u m n & g t ; & l t ; L a y e d O u t & g t ; t r u e & l t ; / L a y e d O u t & g t ; & l t ; / a : V a l u e & g t ; & l t ; / a : K e y V a l u e O f D i a g r a m O b j e c t K e y a n y T y p e z b w N T n L X & g t ; & l t ; a : K e y V a l u e O f D i a g r a m O b j e c t K e y a n y T y p e z b w N T n L X & g t ; & l t ; a : K e y & g t ; & l t ; K e y & g t ; C o l u m n s \ U t i l i z a t i o n   p c t & l t ; / K e y & g t ; & l t ; / a : K e y & g t ; & l t ; a : V a l u e   i : t y p e = " M e a s u r e G r i d N o d e V i e w S t a t e " & g t ; & l t ; C o l u m n & g t ; 1 0 & l t ; / C o l u m n & g t ; & l t ; L a y e d O u t & g t ; t r u e & l t ; / L a y e d O u t & g t ; & l t ; / a : V a l u e & g t ; & l t ; / a : K e y V a l u e O f D i a g r a m O b j e c t K e y a n y T y p e z b w N T n L X & g t ; & l t ; a : K e y V a l u e O f D i a g r a m O b j e c t K e y a n y T y p e z b w N T n L X & g t ; & l t ; a : K e y & g t ; & l t ; K e y & g t ; C o l u m n s \ U t i l i z a i o n   c a t e g o r y & l t ; / K e y & g t ; & l t ; / a : K e y & g t ; & l t ; a : V a l u e   i : t y p e = " M e a s u r e G r i d N o d e V i e w S t a t e " & g t ; & l t ; C o l u m n & g t ; 1 1 & l t ; / C o l u m n & g t ; & l t ; L a y e d O u t & g t ; t r u e & l t ; / L a y e d O u t & g t ; & l t ; / a : V a l u e & g t ; & l t ; / a : K e y V a l u e O f D i a g r a m O b j e c t K e y a n y T y p e z b w N T n L X & g t ; & l t ; a : K e y V a l u e O f D i a g r a m O b j e c t K e y a n y T y p e z b w N T n L X & g t ; & l t ; a : K e y & g t ; & l t ; K e y & g t ; L i n k s \ & a m p ; l t ; C o l u m n s \ S u m   o f   N u m b e r O f R i d e r s & a m p ; g t ; - & a m p ; l t ; M e a s u r e s \ N u m b e r O f R i d e r s & a m p ; g t ; & l t ; / K e y & g t ; & l t ; / a : K e y & g t ; & l t ; a : V a l u e   i : t y p e = " M e a s u r e G r i d V i e w S t a t e I D i a g r a m L i n k " / & g t ; & l t ; / a : K e y V a l u e O f D i a g r a m O b j e c t K e y a n y T y p e z b w N T n L X & g t ; & l t ; a : K e y V a l u e O f D i a g r a m O b j e c t K e y a n y T y p e z b w N T n L X & g t ; & l t ; a : K e y & g t ; & l t ; K e y & g t ; L i n k s \ & a m p ; l t ; C o l u m n s \ S u m   o f   N u m b e r O f R i d e r s & a m p ; g t ; - & a m p ; l t ; M e a s u r e s \ N u m b e r O f R i d e r s & a m p ; g t ; \ C O L U M N & l t ; / K e y & g t ; & l t ; / a : K e y & g t ; & l t ; a : V a l u e   i : t y p e = " M e a s u r e G r i d V i e w S t a t e I D i a g r a m L i n k E n d p o i n t " / & g t ; & l t ; / a : K e y V a l u e O f D i a g r a m O b j e c t K e y a n y T y p e z b w N T n L X & g t ; & l t ; a : K e y V a l u e O f D i a g r a m O b j e c t K e y a n y T y p e z b w N T n L X & g t ; & l t ; a : K e y & g t ; & l t ; K e y & g t ; L i n k s \ & a m p ; l t ; C o l u m n s \ S u m   o f   N u m b e r O f R i d e r s & a m p ; g t ; - & a m p ; l t ; M e a s u r e s \ N u m b e r O f R i d e r s & a m p ; g t ; \ M E A S U R E & l t ; / K e y & g t ; & l t ; / a : K e y & g t ; & l t ; a : V a l u e   i : t y p e = " M e a s u r e G r i d V i e w S t a t e I D i a g r a m L i n k E n d p o i n t " / & g t ; & l t ; / a : K e y V a l u e O f D i a g r a m O b j e c t K e y a n y T y p e z b w N T n L X & g t ; & l t ; / V i e w S t a t e s & g t ; & l t ; / D i a g r a m M a n a g e r . S e r i a l i z a b l e D i a g r a m & g t ; & l t ; D i a g r a m M a n a g e r . S e r i a l i z a b l e D i a g r a m & g t ; & l t ; A d a p t e r   i : t y p e = " M e a s u r e D i a g r a m S a n d b o x A d a p t e r " & g t ; & l t ; T a b l e N a m e & g t ; D i m _ D a t e 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 i : t y p e = " S a n d b o x E d i t o r M e a s u r e G r i d K e y " & g t ; & l t ; T a b l e N a m e & g t ; D i m _ D a t e _ T a b l e & l t ; / T a b l e N a m e & g t ; & l t ; / K e y & g t ; & l t ; M a i n t a i n e r 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 D a t e & l t ; / K e y & g t ; & l t ; / D i a g r a m O b j e c t K e y & g t ; & l t ; D i a g r a m O b j e c t K e y & g t ; & l t ; K e y & g t ; M e a s u r e s \ C o u n t   o f   D a t e \ T a g I n f o \ F o r m u l a & l t ; / K e y & g t ; & l t ; / D i a g r a m O b j e c t K e y & g t ; & l t ; D i a g r a m O b j e c t K e y & g t ; & l t ; K e y & g t ; M e a s u r e s \ C o u n t   o f   D a t e \ T a g I n f o \ V a l u e & l t ; / K e y & g t ; & l t ; / D i a g r a m O b j e c t K e y & g t ; & l t ; D i a g r a m O b j e c t K e y & g t ; & l t ; K e y & g t ; M e a s u r e s \ S u m   o f   M o n t h   N u m b e r & l t ; / K e y & g t ; & l t ; / D i a g r a m O b j e c t K e y & g t ; & l t ; D i a g r a m O b j e c t K e y & g t ; & l t ; K e y & g t ; M e a s u r e s \ S u m   o f   M o n t h   N u m b e r \ T a g I n f o \ F o r m u l a & l t ; / K e y & g t ; & l t ; / D i a g r a m O b j e c t K e y & g t ; & l t ; D i a g r a m O b j e c t K e y & g t ; & l t ; K e y & g t ; M e a s u r e s \ S u m   o f   M o n t h   N u m b e r \ T a g I n f o \ V a l u e & l t ; / K e y & g t ; & l t ; / D i a g r a m O b j e c t K e y & g t ; & l t ; D i a g r a m O b j e c t K e y & g t ; & l t ; K e y & g t ; C o l u m n s \ D a t e & l t ; / K e y & g t ; & l t ; / D i a g r a m O b j e c t K e y & g t ; & l t ; D i a g r a m O b j e c t K e y & g t ; & l t ; K e y & g t ; C o l u m n s \ Y e a r & l t ; / K e y & g t ; & l t ; / D i a g r a m O b j e c t K e y & g t ; & l t ; D i a g r a m O b j e c t K e y & g t ; & l t ; K e y & g t ; C o l u m n s \ M o n t h   N a m e & l t ; / K e y & g t ; & l t ; / D i a g r a m O b j e c t K e y & g t ; & l t ; D i a g r a m O b j e c t K e y & g t ; & l t ; K e y & g t ; C o l u m n s \ M o n t h   N u m b e r & l t ; / K e y & g t ; & l t ; / D i a g r a m O b j e c t K e y & g t ; & l t ; D i a g r a m O b j e c t K e y & g t ; & l t ; K e y & g t ; C o l u m n s \ D a y   N a m e & l t ; / K e y & g t ; & l t ; / D i a g r a m O b j e c t K e y & g t ; & l t ; D i a g r a m O b j e c t K e y & g t ; & l t ; K e y & g t ; C o l u m n s \ D a y   o f   W e e k & l t ; / K e y & g t ; & l t ; / D i a g r a m O b j e c t K e y & g t ; & l t ; D i a g r a m O b j e c t K e y & g t ; & l t ; K e y & g t ; C o l u m n s \ W e e k   T y p e & l t ; / K e y & g t ; & l t ; / D i a g r a m O b j e c t K e y & g t ; & l t ; D i a g r a m O b j e c t K e y & g t ; & l t ; K e y & g t ; L i n k s \ & a m p ; l t ; C o l u m n s \ C o u n t   o f   D a t e & a m p ; g t ; - & a m p ; l t ; M e a s u r e s \ D a t e & a m p ; g t ; & l t ; / K e y & g t ; & l t ; / D i a g r a m O b j e c t K e y & g t ; & l t ; D i a g r a m O b j e c t K e y & g t ; & l t ; K e y & g t ; L i n k s \ & a m p ; l t ; C o l u m n s \ C o u n t   o f   D a t e & a m p ; g t ; - & a m p ; l t ; M e a s u r e s \ D a t e & a m p ; g t ; \ C O L U M N & l t ; / K e y & g t ; & l t ; / D i a g r a m O b j e c t K e y & g t ; & l t ; D i a g r a m O b j e c t K e y & g t ; & l t ; K e y & g t ; L i n k s \ & a m p ; l t ; C o l u m n s \ C o u n t   o f   D a t e & a m p ; g t ; - & a m p ; l t ; M e a s u r e s \ D a t e & a m p ; g t ; \ M E A S U R E & l t ; / K e y & g t ; & l t ; / D i a g r a m O b j e c t K e y & g t ; & l t ; D i a g r a m O b j e c t K e y & g t ; & l t ; K e y & g t ; L i n k s \ & a m p ; l t ; C o l u m n s \ S u m   o f   M o n t h   N u m b e r & a m p ; g t ; - & a m p ; l t ; M e a s u r e s \ M o n t h   N u m b e r & a m p ; g t ; & l t ; / K e y & g t ; & l t ; / D i a g r a m O b j e c t K e y & g t ; & l t ; D i a g r a m O b j e c t K e y & g t ; & l t ; K e y & g t ; L i n k s \ & a m p ; l t ; C o l u m n s \ S u m   o f   M o n t h   N u m b e r & a m p ; g t ; - & a m p ; l t ; M e a s u r e s \ M o n t h   N u m b e r & a m p ; g t ; \ C O L U M N & l t ; / K e y & g t ; & l t ; / D i a g r a m O b j e c t K e y & g t ; & l t ; D i a g r a m O b j e c t K e y & g t ; & l t ; K e y & g t ; L i n k s \ & a m p ; l t ; C o l u m n s \ S u m   o f   M o n t h   N u m b e r & a m p ; g t ; - & a m p ; l t ; M e a s u r e s \ M o n t h   N u m b e 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 D a t e & l t ; / K e y & g t ; & l t ; / a : K e y & g t ; & l t ; a : V a l u e   i : t y p e = " M e a s u r e G r i d N o d e V i e w S t a t e " & g t ; & l t ; L a y e d O u t & g t ; t r u e & l t ; / L a y e d O u t & g t ; & l t ; W a s U I I n v i s i b l e & g t ; t r u e & l t ; / W a s U I I n v i s i b l e & g t ; & l t ; / a : V a l u e & g t ; & l t ; / a : K e y V a l u e O f D i a g r a m O b j e c t K e y a n y T y p e z b w N T n L X & g t ; & l t ; a : K e y V a l u e O f D i a g r a m O b j e c t K e y a n y T y p e z b w N T n L X & g t ; & l t ; a : K e y & g t ; & l t ; K e y & g t ; M e a s u r e s \ C o u n t   o f   D a t e \ T a g I n f o \ F o r m u l a & l t ; / K e y & g t ; & l t ; / a : K e y & g t ; & l t ; a : V a l u e   i : t y p e = " M e a s u r e G r i d V i e w S t a t e I D i a g r a m T a g A d d i t i o n a l I n f o " / & g t ; & l t ; / a : K e y V a l u e O f D i a g r a m O b j e c t K e y a n y T y p e z b w N T n L X & g t ; & l t ; a : K e y V a l u e O f D i a g r a m O b j e c t K e y a n y T y p e z b w N T n L X & g t ; & l t ; a : K e y & g t ; & l t ; K e y & g t ; M e a s u r e s \ C o u n t   o f   D a t e \ T a g I n f o \ V a l u e & l t ; / K e y & g t ; & l t ; / a : K e y & g t ; & l t ; a : V a l u e   i : t y p e = " M e a s u r e G r i d V i e w S t a t e I D i a g r a m T a g A d d i t i o n a l I n f o " / & g t ; & l t ; / a : K e y V a l u e O f D i a g r a m O b j e c t K e y a n y T y p e z b w N T n L X & g t ; & l t ; a : K e y V a l u e O f D i a g r a m O b j e c t K e y a n y T y p e z b w N T n L X & g t ; & l t ; a : K e y & g t ; & l t ; K e y & g t ; M e a s u r e s \ S u m   o f   M o n t h   N u m b e r & l t ; / K e y & g t ; & l t ; / a : K e y & g t ; & l t ; a : V a l u e   i : t y p e = " M e a s u r e G r i d N o d e V i e w S t a t e " & g t ; & l t ; C o l u m n & g t ; 3 & l t ; / C o l u m n & g t ; & l t ; L a y e d O u t & g t ; t r u e & l t ; / L a y e d O u t & g t ; & l t ; W a s U I I n v i s i b l e & g t ; t r u e & l t ; / W a s U I I n v i s i b l e & g t ; & l t ; / a : V a l u e & g t ; & l t ; / a : K e y V a l u e O f D i a g r a m O b j e c t K e y a n y T y p e z b w N T n L X & g t ; & l t ; a : K e y V a l u e O f D i a g r a m O b j e c t K e y a n y T y p e z b w N T n L X & g t ; & l t ; a : K e y & g t ; & l t ; K e y & g t ; M e a s u r e s \ S u m   o f   M o n t h   N u m b e r \ T a g I n f o \ F o r m u l a & l t ; / K e y & g t ; & l t ; / a : K e y & g t ; & l t ; a : V a l u e   i : t y p e = " M e a s u r e G r i d V i e w S t a t e I D i a g r a m T a g A d d i t i o n a l I n f o " / & g t ; & l t ; / a : K e y V a l u e O f D i a g r a m O b j e c t K e y a n y T y p e z b w N T n L X & g t ; & l t ; a : K e y V a l u e O f D i a g r a m O b j e c t K e y a n y T y p e z b w N T n L X & g t ; & l t ; a : K e y & g t ; & l t ; K e y & g t ; M e a s u r e s \ S u m   o f   M o n t h   N u m b e r \ T a g I n f o \ V a l u e & l t ; / K e y & g t ; & l t ; / a : K e y & g t ; & l t ; a : V a l u e 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  N a m e & l t ; / K e y & g t ; & l t ; / a : K e y & g t ; & l t ; a : V a l u e   i : t y p e = " M e a s u r e G r i d N o d e V i e w S t a t e " & g t ; & l t ; C o l u m n & g t ; 2 & l t ; / C o l u m n & g t ; & l t ; L a y e d O u t & g t ; t r u e & l t ; / L a y e d O u t & g t ; & l t ; / a : V a l u e & g t ; & l t ; / a : K e y V a l u e O f D i a g r a m O b j e c t K e y a n y T y p e z b w N T n L X & g t ; & l t ; a : K e y V a l u e O f D i a g r a m O b j e c t K e y a n y T y p e z b w N T n L X & g t ; & l t ; a : K e y & g t ; & l t ; K e y & g t ; C o l u m n s \ M o n t h   N u m b e r & l t ; / K e y & g t ; & l t ; / a : K e y & g t ; & l t ; a : V a l u e   i : t y p e = " M e a s u r e G r i d N o d e V i e w S t a t e " & g t ; & l t ; C o l u m n & g t ; 3 & l t ; / C o l u m n & g t ; & l t ; L a y e d O u t & g t ; t r u e & l t ; / L a y e d O u t & g t ; & l t ; / a : V a l u e & g t ; & l t ; / a : K e y V a l u e O f D i a g r a m O b j e c t K e y a n y T y p e z b w N T n L X & g t ; & l t ; a : K e y V a l u e O f D i a g r a m O b j e c t K e y a n y T y p e z b w N T n L X & g t ; & l t ; a : K e y & g t ; & l t ; K e y & g t ; C o l u m n s \ D a y   N a m e & l t ; / K e y & g t ; & l t ; / a : K e y & g t ; & l t ; a : V a l u e   i : t y p e = " M e a s u r e G r i d N o d e V i e w S t a t e " & g t ; & l t ; C o l u m n & g t ; 4 & l t ; / C o l u m n & g t ; & l t ; L a y e d O u t & g t ; t r u e & l t ; / L a y e d O u t & g t ; & l t ; / a : V a l u e & g t ; & l t ; / a : K e y V a l u e O f D i a g r a m O b j e c t K e y a n y T y p e z b w N T n L X & g t ; & l t ; a : K e y V a l u e O f D i a g r a m O b j e c t K e y a n y T y p e z b w N T n L X & g t ; & l t ; a : K e y & g t ; & l t ; K e y & g t ; C o l u m n s \ D a y   o f   W e e k & l t ; / K e y & g t ; & l t ; / a : K e y & g t ; & l t ; a : V a l u e   i : t y p e = " M e a s u r e G r i d N o d e V i e w S t a t e " & g t ; & l t ; C o l u m n & g t ; 5 & l t ; / C o l u m n & g t ; & l t ; L a y e d O u t & g t ; t r u e & l t ; / L a y e d O u t & g t ; & l t ; / a : V a l u e & g t ; & l t ; / a : K e y V a l u e O f D i a g r a m O b j e c t K e y a n y T y p e z b w N T n L X & g t ; & l t ; a : K e y V a l u e O f D i a g r a m O b j e c t K e y a n y T y p e z b w N T n L X & g t ; & l t ; a : K e y & g t ; & l t ; K e y & g t ; C o l u m n s \ W e e k   T y p e & l t ; / K e y & g t ; & l t ; / a : K e y & g t ; & l t ; a : V a l u e   i : t y p e = " M e a s u r e G r i d N o d e V i e w S t a t e " & g t ; & l t ; C o l u m n & g t ; 6 & l t ; / C o l u m n & g t ; & l t ; L a y e d O u t & g t ; t r u e & l t ; / L a y e d O u t & g t ; & l t ; / a : V a l u e & g t ; & l t ; / a : K e y V a l u e O f D i a g r a m O b j e c t K e y a n y T y p e z b w N T n L X & g t ; & l t ; a : K e y V a l u e O f D i a g r a m O b j e c t K e y a n y T y p e z b w N T n L X & g t ; & l t ; a : K e y & g t ; & l t ; K e y & g t ; L i n k s \ & a m p ; l t ; C o l u m n s \ C o u n t   o f   D a t e & a m p ; g t ; - & a m p ; l t ; M e a s u r e s \ D a t e & a m p ; g t ; & l t ; / K e y & g t ; & l t ; / a : K e y & g t ; & l t ; a : V a l u e   i : t y p e = " M e a s u r e G r i d V i e w S t a t e I D i a g r a m L i n k " / & g t ; & l t ; / a : K e y V a l u e O f D i a g r a m O b j e c t K e y a n y T y p e z b w N T n L X & g t ; & l t ; a : K e y V a l u e O f D i a g r a m O b j e c t K e y a n y T y p e z b w N T n L X & g t ; & l t ; a : K e y & g t ; & l t ; K e y & g t ; L i n k s \ & a m p ; l t ; C o l u m n s \ C o u n t   o f   D a t e & a m p ; g t ; - & a m p ; l t ; M e a s u r e s \ D a t e & a m p ; g t ; \ C O L U M N & l t ; / K e y & g t ; & l t ; / a : K e y & g t ; & l t ; a : V a l u e   i : t y p e = " M e a s u r e G r i d V i e w S t a t e I D i a g r a m L i n k E n d p o i n t " / & g t ; & l t ; / a : K e y V a l u e O f D i a g r a m O b j e c t K e y a n y T y p e z b w N T n L X & g t ; & l t ; a : K e y V a l u e O f D i a g r a m O b j e c t K e y a n y T y p e z b w N T n L X & g t ; & l t ; a : K e y & g t ; & l t ; K e y & g t ; L i n k s \ & a m p ; l t ; C o l u m n s \ C o u n t   o f   D a t e & a m p ; g t ; - & a m p ; l t ; M e a s u r e s \ D a t e & a m p ; g t ; \ M E A S U R E & l t ; / K e y & g t ; & l t ; / a : K e y & g t ; & l t ; a : V a l u e   i : t y p e = " M e a s u r e G r i d V i e w S t a t e I D i a g r a m L i n k E n d p o i n t " / & g t ; & l t ; / a : K e y V a l u e O f D i a g r a m O b j e c t K e y a n y T y p e z b w N T n L X & g t ; & l t ; a : K e y V a l u e O f D i a g r a m O b j e c t K e y a n y T y p e z b w N T n L X & g t ; & l t ; a : K e y & g t ; & l t ; K e y & g t ; L i n k s \ & a m p ; l t ; C o l u m n s \ S u m   o f   M o n t h   N u m b e r & a m p ; g t ; - & a m p ; l t ; M e a s u r e s \ M o n t h   N u m b e r & a m p ; g t ; & l t ; / K e y & g t ; & l t ; / a : K e y & g t ; & l t ; a : V a l u e   i : t y p e = " M e a s u r e G r i d V i e w S t a t e I D i a g r a m L i n k " / & g t ; & l t ; / a : K e y V a l u e O f D i a g r a m O b j e c t K e y a n y T y p e z b w N T n L X & g t ; & l t ; a : K e y V a l u e O f D i a g r a m O b j e c t K e y a n y T y p e z b w N T n L X & g t ; & l t ; a : K e y & g t ; & l t ; K e y & g t ; L i n k s \ & a m p ; l t ; C o l u m n s \ S u m   o f   M o n t h   N u m b e r & a m p ; g t ; - & a m p ; l t ; M e a s u r e s \ M o n t h   N u m b e r & a m p ; g t ; \ C O L U M N & l t ; / K e y & g t ; & l t ; / a : K e y & g t ; & l t ; a : V a l u e   i : t y p e = " M e a s u r e G r i d V i e w S t a t e I D i a g r a m L i n k E n d p o i n t " / & g t ; & l t ; / a : K e y V a l u e O f D i a g r a m O b j e c t K e y a n y T y p e z b w N T n L X & g t ; & l t ; a : K e y V a l u e O f D i a g r a m O b j e c t K e y a n y T y p e z b w N T n L X & g t ; & l t ; a : K e y & g t ; & l t ; K e y & g t ; L i n k s \ & a m p ; l t ; C o l u m n s \ S u m   o f   M o n t h   N u m b e r & a m p ; g t ; - & a m p ; l t ; M e a s u r e s \ M o n t h   N u m b e r & a m p ; g t ; \ M E A S U R E & l t ; / K e y & g t ; & l t ; / a : K e y & g t ; & l t ; a : V a l u e 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 T a g s \ T a b l e s \ & a m p ; l t ; T a b l e s \ D i m _ b u s e s & a m p ; g t ; & l t ; / K e y & g t ; & l t ; / D i a g r a m O b j e c t K e y & g t ; & l t ; D i a g r a m O b j e c t K e y & g t ; & l t ; K e y & g t ; D y n a m i c   T a g s \ T a b l e s \ & a m p ; l t ; T a b l e s \ D i m _ d e m o g r a p h i c s & a m p ; g t ; & l t ; / K e y & g t ; & l t ; / D i a g r a m O b j e c t K e y & g t ; & l t ; D i a g r a m O b j e c t K e y & g t ; & l t ; K e y & g t ; D y n a m i c   T a g s \ T a b l e s \ & a m p ; l t ; T a b l e s \ D i m _ r o u t e s & a m p ; g t ; & l t ; / K e y & g t ; & l t ; / D i a g r a m O b j e c t K e y & g t ; & l t ; D i a g r a m O b j e c t K e y & g t ; & l t ; K e y & g t ; D y n a m i c   T a g s \ T a b l e s \ & a m p ; l t ; T a b l e s \ F a c t t a b l e _ r i d e r s h i p & a m p ; g t ; & l t ; / K e y & g t ; & l t ; / D i a g r a m O b j e c t K e y & g t ; & l t ; D i a g r a m O b j e c t K e y & g t ; & l t ; K e y & g t ; D y n a m i c   T a g s \ T a b l e s \ & a m p ; l t ; T a b l e s \ D i m _ D a t e _ T a b l e & a m p ; g t ; & l t ; / K e y & g t ; & l t ; / D i a g r a m O b j e c t K e y & g t ; & l t ; D i a g r a m O b j e c t K e y & g t ; & l t ; K e y & g t ; D y n a m i c   T a g s \ T a b l e s \ & a m p ; l t ; T a b l e s \ C a l c u l a t i o n s & a m p ; g t ; & l t ; / K e y & g t ; & l t ; / D i a g r a m O b j e c t K e y & g t ; & l t ; D i a g r a m O b j e c t K e y & g t ; & l t ; K e y & g t ; T a b l e s \ D i m _ b u s e s & l t ; / K e y & g t ; & l t ; / D i a g r a m O b j e c t K e y & g t ; & l t ; D i a g r a m O b j e c t K e y & g t ; & l t ; K e y & g t ; T a b l e s \ D i m _ b u s e s \ C o l u m n s \ B u s I D & l t ; / K e y & g t ; & l t ; / D i a g r a m O b j e c t K e y & g t ; & l t ; D i a g r a m O b j e c t K e y & g t ; & l t ; K e y & g t ; T a b l e s \ D i m _ b u s e s \ C o l u m n s \ R o u t e I D & l t ; / K e y & g t ; & l t ; / D i a g r a m O b j e c t K e y & g t ; & l t ; D i a g r a m O b j e c t K e y & g t ; & l t ; K e y & g t ; T a b l e s \ D i m _ b u s e s \ C o l u m n s \ B u s N u m b e r & l t ; / K e y & g t ; & l t ; / D i a g r a m O b j e c t K e y & g t ; & l t ; D i a g r a m O b j e c t K e y & g t ; & l t ; K e y & g t ; T a b l e s \ D i m _ b u s e s \ C o l u m n s \ C a p a c i t y & l t ; / K e y & g t ; & l t ; / D i a g r a m O b j e c t K e y & g t ; & l t ; D i a g r a m O b j e c t K e y & g t ; & l t ; K e y & g t ; T a b l e s \ D i m _ b u s e s \ M e a s u r e s \ S u m   o f   B u s I D & l t ; / K e y & g t ; & l t ; / D i a g r a m O b j e c t K e y & g t ; & l t ; D i a g r a m O b j e c t K e y & g t ; & l t ; K e y & g t ; T a b l e s \ D i m _ b u s e s \ S u m   o f   B u s I D \ A d d i t i o n a l   I n f o \ I m p l i c i t   C a l c u l a t e d   F i e l d & l t ; / K e y & g t ; & l t ; / D i a g r a m O b j e c t K e y & g t ; & l t ; D i a g r a m O b j e c t K e y & g t ; & l t ; K e y & g t ; T a b l e s \ D i m _ b u s e s \ M e a s u r e s \ C o u n t   o f   B u s I D & l t ; / K e y & g t ; & l t ; / D i a g r a m O b j e c t K e y & g t ; & l t ; D i a g r a m O b j e c t K e y & g t ; & l t ; K e y & g t ; T a b l e s \ D i m _ b u s e s \ C o u n t   o f   B u s I D \ A d d i t i o n a l   I n f o \ I m p l i c i t   C a l c u l a t e d   F i e l d & l t ; / K e y & g t ; & l t ; / D i a g r a m O b j e c t K e y & g t ; & l t ; D i a g r a m O b j e c t K e y & g t ; & l t ; K e y & g t ; T a b l e s \ D i m _ b u s e s \ M e a s u r e s \ S u m   o f   C a p a c i t y & l t ; / K e y & g t ; & l t ; / D i a g r a m O b j e c t K e y & g t ; & l t ; D i a g r a m O b j e c t K e y & g t ; & l t ; K e y & g t ; T a b l e s \ D i m _ b u s e s \ S u m   o f   C a p a c i t y \ A d d i t i o n a l   I n f o \ I m p l i c i t   C a l c u l a t e d   F i e l d & l t ; / K e y & g t ; & l t ; / D i a g r a m O b j e c t K e y & g t ; & l t ; D i a g r a m O b j e c t K e y & g t ; & l t ; K e y & g t ; T a b l e s \ D i m _ d e m o g r a p h i c s & l t ; / K e y & g t ; & l t ; / D i a g r a m O b j e c t K e y & g t ; & l t ; D i a g r a m O b j e c t K e y & g t ; & l t ; K e y & g t ; T a b l e s \ D i m _ d e m o g r a p h i c s \ C o l u m n s \ R i d e r I D & l t ; / K e y & g t ; & l t ; / D i a g r a m O b j e c t K e y & g t ; & l t ; D i a g r a m O b j e c t K e y & g t ; & l t ; K e y & g t ; T a b l e s \ D i m _ d e m o g r a p h i c s \ C o l u m n s \ A g e & l t ; / K e y & g t ; & l t ; / D i a g r a m O b j e c t K e y & g t ; & l t ; D i a g r a m O b j e c t K e y & g t ; & l t ; K e y & g t ; T a b l e s \ D i m _ d e m o g r a p h i c s \ C o l u m n s \ G e n d e r & l t ; / K e y & g t ; & l t ; / D i a g r a m O b j e c t K e y & g t ; & l t ; D i a g r a m O b j e c t K e y & g t ; & l t ; K e y & g t ; T a b l e s \ D i m _ d e m o g r a p h i c s \ C o l u m n s \ O c c u p a t i o n & l t ; / K e y & g t ; & l t ; / D i a g r a m O b j e c t K e y & g t ; & l t ; D i a g r a m O b j e c t K e y & g t ; & l t ; K e y & g t ; T a b l e s \ D i m _ d e m o g r a p h i c s \ C o l u m n s \ A g e   G r o u p & l t ; / K e y & g t ; & l t ; / D i a g r a m O b j e c t K e y & g t ; & l t ; D i a g r a m O b j e c t K e y & g t ; & l t ; K e y & g t ; T a b l e s \ D i m _ d e m o g r a p h i c s \ M e a s u r e s \ S u m   o f   A g e & l t ; / K e y & g t ; & l t ; / D i a g r a m O b j e c t K e y & g t ; & l t ; D i a g r a m O b j e c t K e y & g t ; & l t ; K e y & g t ; T a b l e s \ D i m _ d e m o g r a p h i c s \ S u m   o f   A g e \ A d d i t i o n a l   I n f o \ I m p l i c i t   C a l c u l a t e d   F i e l d & l t ; / K e y & g t ; & l t ; / D i a g r a m O b j e c t K e y & g t ; & l t ; D i a g r a m O b j e c t K e y & g t ; & l t ; K e y & g t ; T a b l e s \ D i m _ d e m o g r a p h i c s \ M e a s u r e s \ C o u n t   o f   A g e & l t ; / K e y & g t ; & l t ; / D i a g r a m O b j e c t K e y & g t ; & l t ; D i a g r a m O b j e c t K e y & g t ; & l t ; K e y & g t ; T a b l e s \ D i m _ d e m o g r a p h i c s \ C o u n t   o f   A g e \ A d d i t i o n a l   I n f o \ I m p l i c i t   C a l c u l a t e d   F i e l d & l t ; / K e y & g t ; & l t ; / D i a g r a m O b j e c t K e y & g t ; & l t ; D i a g r a m O b j e c t K e y & g t ; & l t ; K e y & g t ; T a b l e s \ D i m _ r o u t e s & l t ; / K e y & g t ; & l t ; / D i a g r a m O b j e c t K e y & g t ; & l t ; D i a g r a m O b j e c t K e y & g t ; & l t ; K e y & g t ; T a b l e s \ D i m _ r o u t e s \ C o l u m n s \ R o u t e I D & l t ; / K e y & g t ; & l t ; / D i a g r a m O b j e c t K e y & g t ; & l t ; D i a g r a m O b j e c t K e y & g t ; & l t ; K e y & g t ; T a b l e s \ D i m _ r o u t e s \ C o l u m n s \ R o u t e N a m e & l t ; / K e y & g t ; & l t ; / D i a g r a m O b j e c t K e y & g t ; & l t ; D i a g r a m O b j e c t K e y & g t ; & l t ; K e y & g t ; T a b l e s \ D i m _ r o u t e s \ C o l u m n s \ S t a r t L o c a t i o n & l t ; / K e y & g t ; & l t ; / D i a g r a m O b j e c t K e y & g t ; & l t ; D i a g r a m O b j e c t K e y & g t ; & l t ; K e y & g t ; T a b l e s \ D i m _ r o u t e s \ C o l u m n s \ E n d L o c a t i o n & l t ; / K e y & g t ; & l t ; / D i a g r a m O b j e c t K e y & g t ; & l t ; D i a g r a m O b j e c t K e y & g t ; & l t ; K e y & g t ; T a b l e s \ D i m _ r o u t e s \ C o l u m n s \ T r i p F e e & l t ; / K e y & g t ; & l t ; / D i a g r a m O b j e c t K e y & g t ; & l t ; D i a g r a m O b j e c t K e y & g t ; & l t ; K e y & g t ; T a b l e s \ D i m _ r o u t e s \ C o l u m n s \ T a k e O f f T i m e & l t ; / K e y & g t ; & l t ; / D i a g r a m O b j e c t K e y & g t ; & l t ; D i a g r a m O b j e c t K e y & g t ; & l t ; K e y & g t ; T a b l e s \ D i m _ r o u t e s \ C o l u m n s \ A r r i v a l T i m e & l t ; / K e y & g t ; & l t ; / D i a g r a m O b j e c t K e y & g t ; & l t ; D i a g r a m O b j e c t K e y & g t ; & l t ; K e y & g t ; T a b l e s \ D i m _ r o u t e s \ M e a s u r e s \ S u m   o f   T r i p F e e & l t ; / K e y & g t ; & l t ; / D i a g r a m O b j e c t K e y & g t ; & l t ; D i a g r a m O b j e c t K e y & g t ; & l t ; K e y & g t ; T a b l e s \ D i m _ r o u t e s \ S u m   o f   T r i p F e e \ A d d i t i o n a l   I n f o \ I m p l i c i t   C a l c u l a t e d   F i e l d & l t ; / K e y & g t ; & l t ; / D i a g r a m O b j e c t K e y & g t ; & l t ; D i a g r a m O b j e c t K e y & g t ; & l t ; K e y & g t ; T a b l e s \ D i m _ r o u t e s \ M e a s u r e s \ A v e r a g e   o f   T r i p F e e & l t ; / K e y & g t ; & l t ; / D i a g r a m O b j e c t K e y & g t ; & l t ; D i a g r a m O b j e c t K e y & g t ; & l t ; K e y & g t ; T a b l e s \ D i m _ r o u t e s \ A v e r a g e   o f   T r i p F e e \ A d d i t i o n a l   I n f o \ I m p l i c i t   C a l c u l a t e d   F i e l d & l t ; / K e y & g t ; & l t ; / D i a g r a m O b j e c t K e y & g t ; & l t ; D i a g r a m O b j e c t K e y & g t ; & l t ; K e y & g t ; T a b l e s \ F a c t t a b l e _ r i d e r s h i p & l t ; / K e y & g t ; & l t ; / D i a g r a m O b j e c t K e y & g t ; & l t ; D i a g r a m O b j e c t K e y & g t ; & l t ; K e y & g t ; T a b l e s \ F a c t t a b l e _ r i d e r s h i p \ C o l u m n s \ R e c o r d I D & l t ; / K e y & g t ; & l t ; / D i a g r a m O b j e c t K e y & g t ; & l t ; D i a g r a m O b j e c t K e y & g t ; & l t ; K e y & g t ; T a b l e s \ F a c t t a b l e _ r i d e r s h i p \ C o l u m n s \ B u s I D & l t ; / K e y & g t ; & l t ; / D i a g r a m O b j e c t K e y & g t ; & l t ; D i a g r a m O b j e c t K e y & g t ; & l t ; K e y & g t ; T a b l e s \ F a c t t a b l e _ r i d e r s h i p \ C o l u m n s \ D a t e & l t ; / K e y & g t ; & l t ; / D i a g r a m O b j e c t K e y & g t ; & l t ; D i a g r a m O b j e c t K e y & g t ; & l t ; K e y & g t ; T a b l e s \ F a c t t a b l e _ r i d e r s h i p \ C o l u m n s \ T i m e & l t ; / K e y & g t ; & l t ; / D i a g r a m O b j e c t K e y & g t ; & l t ; D i a g r a m O b j e c t K e y & g t ; & l t ; K e y & g t ; T a b l e s \ F a c t t a b l e _ r i d e r s h i p \ C o l u m n s \ O p e r a t i o n   M o m e n t & l t ; / K e y & g t ; & l t ; / D i a g r a m O b j e c t K e y & g t ; & l t ; D i a g r a m O b j e c t K e y & g t ; & l t ; K e y & g t ; T a b l e s \ F a c t t a b l e _ r i d e r s h i p \ C o l u m n s \ N u m b e r O f R i d e r s & l t ; / K e y & g t ; & l t ; / D i a g r a m O b j e c t K e y & g t ; & l t ; D i a g r a m O b j e c t K e y & g t ; & l t ; K e y & g t ; T a b l e s \ F a c t t a b l e _ r i d e r s h i p \ C o l u m n s \ R i d e r I D & l t ; / K e y & g t ; & l t ; / D i a g r a m O b j e c t K e y & g t ; & l t ; D i a g r a m O b j e c t K e y & g t ; & l t ; K e y & g t ; T a b l e s \ F a c t t a b l e _ r i d e r s h i p \ C o l u m n s \ L a s t   C h a r a c t e r s & l t ; / K e y & g t ; & l t ; / D i a g r a m O b j e c t K e y & g t ; & l t ; D i a g r a m O b j e c t K e y & g t ; & l t ; K e y & g t ; T a b l e s \ F a c t t a b l e _ r i d e r s h i p \ C o l u m n s \ T i m e   G r o u p & l t ; / K e y & g t ; & l t ; / D i a g r a m O b j e c t K e y & g t ; & l t ; D i a g r a m O b j e c t K e y & g t ; & l t ; K e y & g t ; T a b l e s \ F a c t t a b l e _ r i d e r s h i p \ C o l u m n s \ C a p a c i t y & l t ; / K e y & g t ; & l t ; / D i a g r a m O b j e c t K e y & g t ; & l t ; D i a g r a m O b j e c t K e y & g t ; & l t ; K e y & g t ; T a b l e s \ F a c t t a b l e _ r i d e r s h i p \ C o l u m n s \ U t i l i z a t i o n   p c t & l t ; / K e y & g t ; & l t ; / D i a g r a m O b j e c t K e y & g t ; & l t ; D i a g r a m O b j e c t K e y & g t ; & l t ; K e y & g t ; T a b l e s \ F a c t t a b l e _ r i d e r s h i p \ C o l u m n s \ U t i l i z a i o n   c a t e g o r y & l t ; / K e y & g t ; & l t ; / D i a g r a m O b j e c t K e y & g t ; & l t ; D i a g r a m O b j e c t K e y & g t ; & l t ; K e y & g t ; T a b l e s \ F a c t t a b l e _ r i d e r s h i p \ M e a s u r e s \ S u m   o f   N u m b e r O f R i d e r s & l t ; / K e y & g t ; & l t ; / D i a g r a m O b j e c t K e y & g t ; & l t ; D i a g r a m O b j e c t K e y & g t ; & l t ; K e y & g t ; T a b l e s \ F a c t t a b l e _ r i d e r s h i p \ S u m   o f   N u m b e r O f R i d e r s \ A d d i t i o n a l   I n f o \ I m p l i c i t   C a l c u l a t e d   F i e l d & l t ; / K e y & g t ; & l t ; / D i a g r a m O b j e c t K e y & g t ; & l t ; D i a g r a m O b j e c t K e y & g t ; & l t ; K e y & g t ; T a b l e s \ F a c t t a b l e _ r i d e r s h i p \ M e a s u r e s \ S u m   o f   R i d e r I D & l t ; / K e y & g t ; & l t ; / D i a g r a m O b j e c t K e y & g t ; & l t ; D i a g r a m O b j e c t K e y & g t ; & l t ; K e y & g t ; T a b l e s \ F a c t t a b l e _ r i d e r s h i p \ S u m   o f   R i d e r I D \ A d d i t i o n a l   I n f o \ I m p l i c i t   C a l c u l a t e d   F i e l d & l t ; / K e y & g t ; & l t ; / D i a g r a m O b j e c t K e y & g t ; & l t ; D i a g r a m O b j e c t K e y & g t ; & l t ; K e y & g t ; T a b l e s \ F a c t t a b l e _ r i d e r s h i p \ M e a s u r e s \ C o u n t   o f   R i d e r I D & l t ; / K e y & g t ; & l t ; / D i a g r a m O b j e c t K e y & g t ; & l t ; D i a g r a m O b j e c t K e y & g t ; & l t ; K e y & g t ; T a b l e s \ F a c t t a b l e _ r i d e r s h i p \ C o u n t   o f   R i d e r I D \ A d d i t i o n a l   I n f o \ I m p l i c i t   C a l c u l a t e d   F i e l d & l t ; / K e y & g t ; & l t ; / D i a g r a m O b j e c t K e y & g t ; & l t ; D i a g r a m O b j e c t K e y & g t ; & l t ; K e y & g t ; T a b l e s \ F a c t t a b l e _ r i d e r s h i p \ M e a s u r e s \ D i s t i n c t   C o u n t   o f   R i d e r I D & l t ; / K e y & g t ; & l t ; / D i a g r a m O b j e c t K e y & g t ; & l t ; D i a g r a m O b j e c t K e y & g t ; & l t ; K e y & g t ; T a b l e s \ F a c t t a b l e _ r i d e r s h i p \ D i s t i n c t   C o u n t   o f   R i d e r I D \ A d d i t i o n a l   I n f o \ I m p l i c i t   C a l c u l a t e d   F i e l d & l t ; / K e y & g t ; & l t ; / D i a g r a m O b j e c t K e y & g t ; & l t ; D i a g r a m O b j e c t K e y & g t ; & l t ; K e y & g t ; T a b l e s \ D i m _ D a t e _ T a b l e & l t ; / K e y & g t ; & l t ; / D i a g r a m O b j e c t K e y & g t ; & l t ; D i a g r a m O b j e c t K e y & g t ; & l t ; K e y & g t ; T a b l e s \ D i m _ D a t e _ T a b l e \ C o l u m n s \ D a t e & l t ; / K e y & g t ; & l t ; / D i a g r a m O b j e c t K e y & g t ; & l t ; D i a g r a m O b j e c t K e y & g t ; & l t ; K e y & g t ; T a b l e s \ D i m _ D a t e _ T a b l e \ C o l u m n s \ Y e a r & l t ; / K e y & g t ; & l t ; / D i a g r a m O b j e c t K e y & g t ; & l t ; D i a g r a m O b j e c t K e y & g t ; & l t ; K e y & g t ; T a b l e s \ D i m _ D a t e _ T a b l e \ C o l u m n s \ M o n t h   N a m e & l t ; / K e y & g t ; & l t ; / D i a g r a m O b j e c t K e y & g t ; & l t ; D i a g r a m O b j e c t K e y & g t ; & l t ; K e y & g t ; T a b l e s \ D i m _ D a t e _ T a b l e \ C o l u m n s \ M o n t h   N u m b e r & l t ; / K e y & g t ; & l t ; / D i a g r a m O b j e c t K e y & g t ; & l t ; D i a g r a m O b j e c t K e y & g t ; & l t ; K e y & g t ; T a b l e s \ D i m _ D a t e _ T a b l e \ C o l u m n s \ D a y   N a m e & l t ; / K e y & g t ; & l t ; / D i a g r a m O b j e c t K e y & g t ; & l t ; D i a g r a m O b j e c t K e y & g t ; & l t ; K e y & g t ; T a b l e s \ D i m _ D a t e _ T a b l e \ C o l u m n s \ D a y   o f   W e e k & l t ; / K e y & g t ; & l t ; / D i a g r a m O b j e c t K e y & g t ; & l t ; D i a g r a m O b j e c t K e y & g t ; & l t ; K e y & g t ; T a b l e s \ D i m _ D a t e _ T a b l e \ C o l u m n s \ W e e k   T y p e & l t ; / K e y & g t ; & l t ; / D i a g r a m O b j e c t K e y & g t ; & l t ; D i a g r a m O b j e c t K e y & g t ; & l t ; K e y & g t ; T a b l e s \ D i m _ D a t e _ T a b l e \ M e a s u r e s \ C o u n t   o f   D a t e & l t ; / K e y & g t ; & l t ; / D i a g r a m O b j e c t K e y & g t ; & l t ; D i a g r a m O b j e c t K e y & g t ; & l t ; K e y & g t ; T a b l e s \ D i m _ D a t e _ T a b l e \ C o u n t   o f   D a t e \ A d d i t i o n a l   I n f o \ I m p l i c i t   C a l c u l a t e d   F i e l d & l t ; / K e y & g t ; & l t ; / D i a g r a m O b j e c t K e y & g t ; & l t ; D i a g r a m O b j e c t K e y & g t ; & l t ; K e y & g t ; T a b l e s \ D i m _ D a t e _ T a b l e \ M e a s u r e s \ S u m   o f   M o n t h   N u m b e r & l t ; / K e y & g t ; & l t ; / D i a g r a m O b j e c t K e y & g t ; & l t ; D i a g r a m O b j e c t K e y & g t ; & l t ; K e y & g t ; T a b l e s \ D i m _ D a t e _ T a b l e \ S u m   o f   M o n t h   N u m b e r \ A d d i t i o n a l   I n f o \ I m p l i c i t   C a l c u l a t e d   F i e l d & l t ; / K e y & g t ; & l t ; / D i a g r a m O b j e c t K e y & g t ; & l t ; D i a g r a m O b j e c t K e y & g t ; & l t ; K e y & g t ; T a b l e s \ C a l c u l a t i o n s & l t ; / K e y & g t ; & l t ; / D i a g r a m O b j e c t K e y & g t ; & l t ; D i a g r a m O b j e c t K e y & g t ; & l t ; K e y & g t ; T a b l e s \ C a l c u l a t i o n s \ C o l u m n s \ C a l c u l a t i o n & l t ; / K e y & g t ; & l t ; / D i a g r a m O b j e c t K e y & g t ; & l t ; D i a g r a m O b j e c t K e y & g t ; & l t ; K e y & g t ; T a b l e s \ C a l c u l a t i o n s \ M e a s u r e s \ T o t a l   T r a n s a c t i o n & l t ; / K e y & g t ; & l t ; / D i a g r a m O b j e c t K e y & g t ; & l t ; D i a g r a m O b j e c t K e y & g t ; & l t ; K e y & g t ; T a b l e s \ C a l c u l a t i o n s \ M e a s u r e s \ A v e r a g e   A g e & l t ; / K e y & g t ; & l t ; / D i a g r a m O b j e c t K e y & g t ; & l t ; D i a g r a m O b j e c t K e y & g t ; & l t ; K e y & g t ; T a b l e s \ C a l c u l a t i o n s \ M e a s u r e s \ T o t a l   r i d e r s & l t ; / K e y & g t ; & l t ; / D i a g r a m O b j e c t K e y & g t ; & l t ; D i a g r a m O b j e c t K e y & g t ; & l t ; K e y & g t ; T a b l e s \ C a l c u l a t i o n s \ M e a s u r e s \ A v g   R i d e r s   p e r   t r i p & l t ; / K e y & g t ; & l t ; / D i a g r a m O b j e c t K e y & g t ; & l t ; D i a g r a m O b j e c t K e y & g t ; & l t ; K e y & g t ; T a b l e s \ C a l c u l a t i o n s \ M e a s u r e s \ T o t a l B u s e s & l t ; / K e y & g t ; & l t ; / D i a g r a m O b j e c t K e y & g t ; & l t ; D i a g r a m O b j e c t K e y & g t ; & l t ; K e y & g t ; R e l a t i o n s h i p s \ & a m p ; l t ; T a b l e s \ D i m _ b u s e s \ C o l u m n s \ R o u t e I D & a m p ; g t ; - & a m p ; l t ; T a b l e s \ D i m _ r o u t e s \ C o l u m n s \ R o u t e I D & a m p ; g t ; & l t ; / K e y & g t ; & l t ; / D i a g r a m O b j e c t K e y & g t ; & l t ; D i a g r a m O b j e c t K e y & g t ; & l t ; K e y & g t ; R e l a t i o n s h i p s \ & a m p ; l t ; T a b l e s \ D i m _ b u s e s \ C o l u m n s \ R o u t e I D & a m p ; g t ; - & a m p ; l t ; T a b l e s \ D i m _ r o u t e s \ C o l u m n s \ R o u t e I D & a m p ; g t ; \ F K & l t ; / K e y & g t ; & l t ; / D i a g r a m O b j e c t K e y & g t ; & l t ; D i a g r a m O b j e c t K e y & g t ; & l t ; K e y & g t ; R e l a t i o n s h i p s \ & a m p ; l t ; T a b l e s \ D i m _ b u s e s \ C o l u m n s \ R o u t e I D & a m p ; g t ; - & a m p ; l t ; T a b l e s \ D i m _ r o u t e s \ C o l u m n s \ R o u t e I D & a m p ; g t ; \ P K & l t ; / K e y & g t ; & l t ; / D i a g r a m O b j e c t K e y & g t ; & l t ; D i a g r a m O b j e c t K e y & g t ; & l t ; K e y & g t ; R e l a t i o n s h i p s \ & a m p ; l t ; T a b l e s \ F a c t t a b l e _ r i d e r s h i p \ C o l u m n s \ B u s I D & a m p ; g t ; - & a m p ; l t ; T a b l e s \ D i m _ b u s e s \ C o l u m n s \ B u s I D & a m p ; g t ; & l t ; / K e y & g t ; & l t ; / D i a g r a m O b j e c t K e y & g t ; & l t ; D i a g r a m O b j e c t K e y & g t ; & l t ; K e y & g t ; R e l a t i o n s h i p s \ & a m p ; l t ; T a b l e s \ F a c t t a b l e _ r i d e r s h i p \ C o l u m n s \ B u s I D & a m p ; g t ; - & a m p ; l t ; T a b l e s \ D i m _ b u s e s \ C o l u m n s \ B u s I D & a m p ; g t ; \ F K & l t ; / K e y & g t ; & l t ; / D i a g r a m O b j e c t K e y & g t ; & l t ; D i a g r a m O b j e c t K e y & g t ; & l t ; K e y & g t ; R e l a t i o n s h i p s \ & a m p ; l t ; T a b l e s \ F a c t t a b l e _ r i d e r s h i p \ C o l u m n s \ B u s I D & a m p ; g t ; - & a m p ; l t ; T a b l e s \ D i m _ b u s e s \ C o l u m n s \ B u s I D & a m p ; g t ; \ P K & l t ; / K e y & g t ; & l t ; / D i a g r a m O b j e c t K e y & g t ; & l t ; D i a g r a m O b j e c t K e y & g t ; & l t ; K e y & g t ; R e l a t i o n s h i p s \ & a m p ; l t ; T a b l e s \ F a c t t a b l e _ r i d e r s h i p \ C o l u m n s \ R i d e r I D & a m p ; g t ; - & a m p ; l t ; T a b l e s \ D i m _ d e m o g r a p h i c s \ C o l u m n s \ R i d e r I D & a m p ; g t ; & l t ; / K e y & g t ; & l t ; / D i a g r a m O b j e c t K e y & g t ; & l t ; D i a g r a m O b j e c t K e y & g t ; & l t ; K e y & g t ; R e l a t i o n s h i p s \ & a m p ; l t ; T a b l e s \ F a c t t a b l e _ r i d e r s h i p \ C o l u m n s \ R i d e r I D & a m p ; g t ; - & a m p ; l t ; T a b l e s \ D i m _ d e m o g r a p h i c s \ C o l u m n s \ R i d e r I D & a m p ; g t ; \ F K & l t ; / K e y & g t ; & l t ; / D i a g r a m O b j e c t K e y & g t ; & l t ; D i a g r a m O b j e c t K e y & g t ; & l t ; K e y & g t ; R e l a t i o n s h i p s \ & a m p ; l t ; T a b l e s \ F a c t t a b l e _ r i d e r s h i p \ C o l u m n s \ R i d e r I D & a m p ; g t ; - & a m p ; l t ; T a b l e s \ D i m _ d e m o g r a p h i c s \ C o l u m n s \ R i d e r I D & a m p ; g t ; \ P K & l t ; / K e y & g t ; & l t ; / D i a g r a m O b j e c t K e y & g t ; & l t ; D i a g r a m O b j e c t K e y & g t ; & l t ; K e y & g t ; R e l a t i o n s h i p s \ & a m p ; l t ; T a b l e s \ F a c t t a b l e _ r i d e r s h i p \ C o l u m n s \ D a t e & a m p ; g t ; - & a m p ; l t ; T a b l e s \ D i m _ D a t e _ T a b l e \ C o l u m n s \ D a t e & a m p ; g t ; & l t ; / K e y & g t ; & l t ; / D i a g r a m O b j e c t K e y & g t ; & l t ; D i a g r a m O b j e c t K e y & g t ; & l t ; K e y & g t ; R e l a t i o n s h i p s \ & a m p ; l t ; T a b l e s \ F a c t t a b l e _ r i d e r s h i p \ C o l u m n s \ D a t e & a m p ; g t ; - & a m p ; l t ; T a b l e s \ D i m _ D a t e _ T a b l e \ C o l u m n s \ D a t e & a m p ; g t ; \ F K & l t ; / K e y & g t ; & l t ; / D i a g r a m O b j e c t K e y & g t ; & l t ; D i a g r a m O b j e c t K e y & g t ; & l t ; K e y & g t ; R e l a t i o n s h i p s \ & a m p ; l t ; T a b l e s \ F a c t t a b l e _ r i d e r s h i p \ C o l u m n s \ D a t e & a m p ; g t ; - & a m p ; l t ; T a b l e s \ D i m _ D a t e _ T a b l e \ C o l u m n s \ D a t 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 T a g s \ T a b l e s \ & a m p ; l t ; T a b l e s \ D i m _ b u s e s & a m p ; g t ; & l t ; / K e y & g t ; & l t ; / a : K e y & g t ; & l t ; a : V a l u e   i : t y p e = " D i a g r a m D i s p l a y T a g V i e w S t a t e " & g t ; & l t ; I s N o t F i l t e r e d O u t & g t ; t r u e & l t ; / I s N o t F i l t e r e d O u t & g t ; & l t ; / a : V a l u e & g t ; & l t ; / a : K e y V a l u e O f D i a g r a m O b j e c t K e y a n y T y p e z b w N T n L X & g t ; & l t ; a : K e y V a l u e O f D i a g r a m O b j e c t K e y a n y T y p e z b w N T n L X & g t ; & l t ; a : K e y & g t ; & l t ; K e y & g t ; D y n a m i c   T a g s \ T a b l e s \ & a m p ; l t ; T a b l e s \ D i m _ d e m o g r a p h i c s & a m p ; g t ; & l t ; / K e y & g t ; & l t ; / a : K e y & g t ; & l t ; a : V a l u e   i : t y p e = " D i a g r a m D i s p l a y T a g V i e w S t a t e " & g t ; & l t ; I s N o t F i l t e r e d O u t & g t ; t r u e & l t ; / I s N o t F i l t e r e d O u t & g t ; & l t ; / a : V a l u e & g t ; & l t ; / a : K e y V a l u e O f D i a g r a m O b j e c t K e y a n y T y p e z b w N T n L X & g t ; & l t ; a : K e y V a l u e O f D i a g r a m O b j e c t K e y a n y T y p e z b w N T n L X & g t ; & l t ; a : K e y & g t ; & l t ; K e y & g t ; D y n a m i c   T a g s \ T a b l e s \ & a m p ; l t ; T a b l e s \ D i m _ r o u t e s & a m p ; g t ; & l t ; / K e y & g t ; & l t ; / a : K e y & g t ; & l t ; a : V a l u e   i : t y p e = " D i a g r a m D i s p l a y T a g V i e w S t a t e " & g t ; & l t ; I s N o t F i l t e r e d O u t & g t ; t r u e & l t ; / I s N o t F i l t e r e d O u t & g t ; & l t ; / a : V a l u e & g t ; & l t ; / a : K e y V a l u e O f D i a g r a m O b j e c t K e y a n y T y p e z b w N T n L X & g t ; & l t ; a : K e y V a l u e O f D i a g r a m O b j e c t K e y a n y T y p e z b w N T n L X & g t ; & l t ; a : K e y & g t ; & l t ; K e y & g t ; D y n a m i c   T a g s \ T a b l e s \ & a m p ; l t ; T a b l e s \ F a c t t a b l e _ r i d e r s h i p & a m p ; g t ; & l t ; / K e y & g t ; & l t ; / a : K e y & g t ; & l t ; a : V a l u e   i : t y p e = " D i a g r a m D i s p l a y T a g V i e w S t a t e " & g t ; & l t ; I s N o t F i l t e r e d O u t & g t ; t r u e & l t ; / I s N o t F i l t e r e d O u t & g t ; & l t ; / a : V a l u e & g t ; & l t ; / a : K e y V a l u e O f D i a g r a m O b j e c t K e y a n y T y p e z b w N T n L X & g t ; & l t ; a : K e y V a l u e O f D i a g r a m O b j e c t K e y a n y T y p e z b w N T n L X & g t ; & l t ; a : K e y & g t ; & l t ; K e y & g t ; D y n a m i c   T a g s \ T a b l e s \ & a m p ; l t ; T a b l e s \ D i m _ D a t e _ T a b l e & a m p ; g t ; & l t ; / K e y & g t ; & l t ; / a : K e y & g t ; & l t ; a : V a l u e   i : t y p e = " D i a g r a m D i s p l a y T a g V i e w S t a t e " & g t ; & l t ; I s N o t F i l t e r e d O u t & g t ; t r u e & l t ; / I s N o t F i l t e r e d O u t & g t ; & l t ; / a : V a l u e & g t ; & l t ; / a : K e y V a l u e O f D i a g r a m O b j e c t K e y a n y T y p e z b w N T n L X & g t ; & l t ; a : K e y V a l u e O f D i a g r a m O b j e c t K e y a n y T y p e z b w N T n L X & g t ; & l t ; a : K e y & g t ; & l t ; K e y & g t ; D y n a m i c   T a g s \ T a b l e s \ & a m p ; l t ; T a b l e s \ C a l c u l a t i o n s & a m p ; g t ; & l t ; / K e y & g t ; & l t ; / a : K e y & g t ; & l t ; a : V a l u e   i : t y p e = " D i a g r a m D i s p l a y T a g V i e w S t a t e " & g t ; & l t ; I s N o t F i l t e r e d O u t & g t ; t r u e & l t ; / I s N o t F i l t e r e d O u t & g t ; & l t ; / a : V a l u e & g t ; & l t ; / a : K e y V a l u e O f D i a g r a m O b j e c t K e y a n y T y p e z b w N T n L X & g t ; & l t ; a : K e y V a l u e O f D i a g r a m O b j e c t K e y a n y T y p e z b w N T n L X & g t ; & l t ; a : K e y & g t ; & l t ; K e y & g t ; T a b l e s \ D i m _ b u s e s & l t ; / K e y & g t ; & l t ; / a : K e y & g t ; & l t ; a : V a l u e   i : t y p e = " D i a g r a m D i s p l a y N o d e V i e w S t a t e " & g t ; & l t ; H e i g h t & g t ; 1 5 0 & l t ; / H e i g h t & g t ; & l t ; I s E x p a n d e d & g t ; t r u e & l t ; / I s E x p a n d e d & g t ; & l t ; L a y e d O u t & g t ; t r u e & l t ; / L a y e d O u t & g t ; & l t ; L e f t & g t ; 3 . 3 3 3 3 3 3 3 3 3 3 3 3 3 4 2 8 & l t ; / L e f t & g t ; & l t ; T a b I n d e x & g t ; 3 & l t ; / T a b I n d e x & g t ; & l t ; T o p & g t ; 2 8 0 . 6 6 6 6 6 6 6 6 6 6 6 6 6 3 & l t ; / T o p & g t ; & l t ; W i d t h & g t ; 2 0 0 & l t ; / W i d t h & g t ; & l t ; / a : V a l u e & g t ; & l t ; / a : K e y V a l u e O f D i a g r a m O b j e c t K e y a n y T y p e z b w N T n L X & g t ; & l t ; a : K e y V a l u e O f D i a g r a m O b j e c t K e y a n y T y p e z b w N T n L X & g t ; & l t ; a : K e y & g t ; & l t ; K e y & g t ; T a b l e s \ D i m _ b u s e s \ C o l u m n s \ B u s I D & l t ; / K e y & g t ; & l t ; / a : K e y & g t ; & l t ; a : V a l u e   i : t y p e = " D i a g r a m D i s p l a y N o d e V i e w S t a t e " & g t ; & l t ; H e i g h t & g t ; 1 5 0 & l t ; / H e i g h t & g t ; & l t ; I s E x p a n d e d & g t ; t r u e & l t ; / I s E x p a n d e d & g t ; & l t ; W i d t h & g t ; 2 0 0 & l t ; / W i d t h & g t ; & l t ; / a : V a l u e & g t ; & l t ; / a : K e y V a l u e O f D i a g r a m O b j e c t K e y a n y T y p e z b w N T n L X & g t ; & l t ; a : K e y V a l u e O f D i a g r a m O b j e c t K e y a n y T y p e z b w N T n L X & g t ; & l t ; a : K e y & g t ; & l t ; K e y & g t ; T a b l e s \ D i m _ b u s e s \ C o l u m n s \ R o u t e I D & l t ; / K e y & g t ; & l t ; / a : K e y & g t ; & l t ; a : V a l u e   i : t y p e = " D i a g r a m D i s p l a y N o d e V i e w S t a t e " & g t ; & l t ; H e i g h t & g t ; 1 5 0 & l t ; / H e i g h t & g t ; & l t ; I s E x p a n d e d & g t ; t r u e & l t ; / I s E x p a n d e d & g t ; & l t ; W i d t h & g t ; 2 0 0 & l t ; / W i d t h & g t ; & l t ; / a : V a l u e & g t ; & l t ; / a : K e y V a l u e O f D i a g r a m O b j e c t K e y a n y T y p e z b w N T n L X & g t ; & l t ; a : K e y V a l u e O f D i a g r a m O b j e c t K e y a n y T y p e z b w N T n L X & g t ; & l t ; a : K e y & g t ; & l t ; K e y & g t ; T a b l e s \ D i m _ b u s e s \ C o l u m n s \ B u s N u m b e r & l t ; / K e y & g t ; & l t ; / a : K e y & g t ; & l t ; a : V a l u e   i : t y p e = " D i a g r a m D i s p l a y N o d e V i e w S t a t e " & g t ; & l t ; H e i g h t & g t ; 1 5 0 & l t ; / H e i g h t & g t ; & l t ; I s E x p a n d e d & g t ; t r u e & l t ; / I s E x p a n d e d & g t ; & l t ; W i d t h & g t ; 2 0 0 & l t ; / W i d t h & g t ; & l t ; / a : V a l u e & g t ; & l t ; / a : K e y V a l u e O f D i a g r a m O b j e c t K e y a n y T y p e z b w N T n L X & g t ; & l t ; a : K e y V a l u e O f D i a g r a m O b j e c t K e y a n y T y p e z b w N T n L X & g t ; & l t ; a : K e y & g t ; & l t ; K e y & g t ; T a b l e s \ D i m _ b u s e s \ C o l u m n s \ C a p a c i t y & l t ; / K e y & g t ; & l t ; / a : K e y & g t ; & l t ; a : V a l u e   i : t y p e = " D i a g r a m D i s p l a y N o d e V i e w S t a t e " & g t ; & l t ; H e i g h t & g t ; 1 5 0 & l t ; / H e i g h t & g t ; & l t ; I s E x p a n d e d & g t ; t r u e & l t ; / I s E x p a n d e d & g t ; & l t ; W i d t h & g t ; 2 0 0 & l t ; / W i d t h & g t ; & l t ; / a : V a l u e & g t ; & l t ; / a : K e y V a l u e O f D i a g r a m O b j e c t K e y a n y T y p e z b w N T n L X & g t ; & l t ; a : K e y V a l u e O f D i a g r a m O b j e c t K e y a n y T y p e z b w N T n L X & g t ; & l t ; a : K e y & g t ; & l t ; K e y & g t ; T a b l e s \ D i m _ b u s e s \ M e a s u r e s \ S u m   o f   B u s I D & l t ; / K e y & g t ; & l t ; / a : K e y & g t ; & l t ; a : V a l u e   i : t y p e = " D i a g r a m D i s p l a y N o d e V i e w S t a t e " & g t ; & l t ; H e i g h t & g t ; 1 5 0 & l t ; / H e i g h t & g t ; & l t ; I s E x p a n d e d & g t ; t r u e & l t ; / I s E x p a n d e d & g t ; & l t ; W i d t h & g t ; 2 0 0 & l t ; / W i d t h & g t ; & l t ; / a : V a l u e & g t ; & l t ; / a : K e y V a l u e O f D i a g r a m O b j e c t K e y a n y T y p e z b w N T n L X & g t ; & l t ; a : K e y V a l u e O f D i a g r a m O b j e c t K e y a n y T y p e z b w N T n L X & g t ; & l t ; a : K e y & g t ; & l t ; K e y & g t ; T a b l e s \ D i m _ b u s e s \ S u m   o f   B u s I D \ A d d i t i o n a l   I n f o \ I m p l i c i t   C a l c u l a t e d   F i e l d & l t ; / K e y & g t ; & l t ; / a : K e y & g t ; & l t ; a : V a l u e   i : t y p e = " D i a g r a m D i s p l a y V i e w S t a t e I D i a g r a m T a g A d d i t i o n a l I n f o " / & g t ; & l t ; / a : K e y V a l u e O f D i a g r a m O b j e c t K e y a n y T y p e z b w N T n L X & g t ; & l t ; a : K e y V a l u e O f D i a g r a m O b j e c t K e y a n y T y p e z b w N T n L X & g t ; & l t ; a : K e y & g t ; & l t ; K e y & g t ; T a b l e s \ D i m _ b u s e s \ M e a s u r e s \ C o u n t   o f   B u s I D & l t ; / K e y & g t ; & l t ; / a : K e y & g t ; & l t ; a : V a l u e   i : t y p e = " D i a g r a m D i s p l a y N o d e V i e w S t a t e " & g t ; & l t ; H e i g h t & g t ; 1 5 0 & l t ; / H e i g h t & g t ; & l t ; I s E x p a n d e d & g t ; t r u e & l t ; / I s E x p a n d e d & g t ; & l t ; W i d t h & g t ; 2 0 0 & l t ; / W i d t h & g t ; & l t ; / a : V a l u e & g t ; & l t ; / a : K e y V a l u e O f D i a g r a m O b j e c t K e y a n y T y p e z b w N T n L X & g t ; & l t ; a : K e y V a l u e O f D i a g r a m O b j e c t K e y a n y T y p e z b w N T n L X & g t ; & l t ; a : K e y & g t ; & l t ; K e y & g t ; T a b l e s \ D i m _ b u s e s \ C o u n t   o f   B u s I D \ A d d i t i o n a l   I n f o \ I m p l i c i t   C a l c u l a t e d   F i e l d & l t ; / K e y & g t ; & l t ; / a : K e y & g t ; & l t ; a : V a l u e   i : t y p e = " D i a g r a m D i s p l a y V i e w S t a t e I D i a g r a m T a g A d d i t i o n a l I n f o " / & g t ; & l t ; / a : K e y V a l u e O f D i a g r a m O b j e c t K e y a n y T y p e z b w N T n L X & g t ; & l t ; a : K e y V a l u e O f D i a g r a m O b j e c t K e y a n y T y p e z b w N T n L X & g t ; & l t ; a : K e y & g t ; & l t ; K e y & g t ; T a b l e s \ D i m _ b u s e s \ M e a s u r e s \ S u m   o f   C a p a c i t y & l t ; / K e y & g t ; & l t ; / a : K e y & g t ; & l t ; a : V a l u e   i : t y p e = " D i a g r a m D i s p l a y N o d e V i e w S t a t e " & g t ; & l t ; H e i g h t & g t ; 1 5 0 & l t ; / H e i g h t & g t ; & l t ; I s E x p a n d e d & g t ; t r u e & l t ; / I s E x p a n d e d & g t ; & l t ; W i d t h & g t ; 2 0 0 & l t ; / W i d t h & g t ; & l t ; / a : V a l u e & g t ; & l t ; / a : K e y V a l u e O f D i a g r a m O b j e c t K e y a n y T y p e z b w N T n L X & g t ; & l t ; a : K e y V a l u e O f D i a g r a m O b j e c t K e y a n y T y p e z b w N T n L X & g t ; & l t ; a : K e y & g t ; & l t ; K e y & g t ; T a b l e s \ D i m _ b u s e s \ S u m   o f   C a p a c i t y \ A d d i t i o n a l   I n f o \ I m p l i c i t   C a l c u l a t e d   F i e l d & l t ; / K e y & g t ; & l t ; / a : K e y & g t ; & l t ; a : V a l u e   i : t y p e = " D i a g r a m D i s p l a y V i e w S t a t e I D i a g r a m T a g A d d i t i o n a l I n f o " / & g t ; & l t ; / a : K e y V a l u e O f D i a g r a m O b j e c t K e y a n y T y p e z b w N T n L X & g t ; & l t ; a : K e y V a l u e O f D i a g r a m O b j e c t K e y a n y T y p e z b w N T n L X & g t ; & l t ; a : K e y & g t ; & l t ; K e y & g t ; T a b l e s \ D i m _ d e m o g r a p h i c s & l t ; / K e y & g t ; & l t ; / a : K e y & g t ; & l t ; a : V a l u e   i : t y p e = " D i a g r a m D i s p l a y N o d e V i e w S t a t e " & g t ; & l t ; H e i g h t & g t ; 1 6 3 . 6 & l t ; / H e i g h t & g t ; & l t ; I s E x p a n d e d & g t ; t r u e & l t ; / I s E x p a n d e d & g t ; & l t ; L a y e d O u t & g t ; t r u e & l t ; / L a y e d O u t & g t ; & l t ; L e f t & g t ; 3 1 9 . 2 5 4 4 5 9 9 1 8 3 1 5 2 1 & l t ; / L e f t & g t ; & l t ; S c r o l l V e r t i c a l O f f s e t & g t ; 4 . 8 2 0 0 0 0 0 0 0 0 0 0 0 2 1 6 & l t ; / S c r o l l V e r t i c a l O f f s e t & g t ; & l t ; T a b I n d e x & g t ; 1 & l t ; / T a b I n d e x & g t ; & l t ; W i d t h & g t ; 2 1 4 . 4 0 0 0 0 0 0 0 0 0 0 0 0 9 & l t ; / W i d t h & g t ; & l t ; / a : V a l u e & g t ; & l t ; / a : K e y V a l u e O f D i a g r a m O b j e c t K e y a n y T y p e z b w N T n L X & g t ; & l t ; a : K e y V a l u e O f D i a g r a m O b j e c t K e y a n y T y p e z b w N T n L X & g t ; & l t ; a : K e y & g t ; & l t ; K e y & g t ; T a b l e s \ D i m _ d e m o g r a p h i c s \ C o l u m n s \ R i d e r I D & l t ; / K e y & g t ; & l t ; / a : K e y & g t ; & l t ; a : V a l u e   i : t y p e = " D i a g r a m D i s p l a y N o d e V i e w S t a t e " & g t ; & l t ; H e i g h t & g t ; 1 5 0 & l t ; / H e i g h t & g t ; & l t ; I s E x p a n d e d & g t ; t r u e & l t ; / I s E x p a n d e d & g t ; & l t ; W i d t h & g t ; 2 0 0 & l t ; / W i d t h & g t ; & l t ; / a : V a l u e & g t ; & l t ; / a : K e y V a l u e O f D i a g r a m O b j e c t K e y a n y T y p e z b w N T n L X & g t ; & l t ; a : K e y V a l u e O f D i a g r a m O b j e c t K e y a n y T y p e z b w N T n L X & g t ; & l t ; a : K e y & g t ; & l t ; K e y & g t ; T a b l e s \ D i m _ d e m o g r a p h i c s \ C o l u m n s \ A g e & l t ; / K e y & g t ; & l t ; / a : K e y & g t ; & l t ; a : V a l u e   i : t y p e = " D i a g r a m D i s p l a y N o d e V i e w S t a t e " & g t ; & l t ; H e i g h t & g t ; 1 5 0 & l t ; / H e i g h t & g t ; & l t ; I s E x p a n d e d & g t ; t r u e & l t ; / I s E x p a n d e d & g t ; & l t ; W i d t h & g t ; 2 0 0 & l t ; / W i d t h & g t ; & l t ; / a : V a l u e & g t ; & l t ; / a : K e y V a l u e O f D i a g r a m O b j e c t K e y a n y T y p e z b w N T n L X & g t ; & l t ; a : K e y V a l u e O f D i a g r a m O b j e c t K e y a n y T y p e z b w N T n L X & g t ; & l t ; a : K e y & g t ; & l t ; K e y & g t ; T a b l e s \ D i m _ d e m o g r a p h i c s \ C o l u m n s \ G e n d e r & l t ; / K e y & g t ; & l t ; / a : K e y & g t ; & l t ; a : V a l u e   i : t y p e = " D i a g r a m D i s p l a y N o d e V i e w S t a t e " & g t ; & l t ; H e i g h t & g t ; 1 5 0 & l t ; / H e i g h t & g t ; & l t ; I s E x p a n d e d & g t ; t r u e & l t ; / I s E x p a n d e d & g t ; & l t ; W i d t h & g t ; 2 0 0 & l t ; / W i d t h & g t ; & l t ; / a : V a l u e & g t ; & l t ; / a : K e y V a l u e O f D i a g r a m O b j e c t K e y a n y T y p e z b w N T n L X & g t ; & l t ; a : K e y V a l u e O f D i a g r a m O b j e c t K e y a n y T y p e z b w N T n L X & g t ; & l t ; a : K e y & g t ; & l t ; K e y & g t ; T a b l e s \ D i m _ d e m o g r a p h i c s \ C o l u m n s \ O c c u p a t i o n & l t ; / K e y & g t ; & l t ; / a : K e y & g t ; & l t ; a : V a l u e   i : t y p e = " D i a g r a m D i s p l a y N o d e V i e w S t a t e " & g t ; & l t ; H e i g h t & g t ; 1 5 0 & l t ; / H e i g h t & g t ; & l t ; I s E x p a n d e d & g t ; t r u e & l t ; / I s E x p a n d e d & g t ; & l t ; W i d t h & g t ; 2 0 0 & l t ; / W i d t h & g t ; & l t ; / a : V a l u e & g t ; & l t ; / a : K e y V a l u e O f D i a g r a m O b j e c t K e y a n y T y p e z b w N T n L X & g t ; & l t ; a : K e y V a l u e O f D i a g r a m O b j e c t K e y a n y T y p e z b w N T n L X & g t ; & l t ; a : K e y & g t ; & l t ; K e y & g t ; T a b l e s \ D i m _ d e m o g r a p h i c s \ C o l u m n s \ A g e   G r o u p & l t ; / K e y & g t ; & l t ; / a : K e y & g t ; & l t ; a : V a l u e   i : t y p e = " D i a g r a m D i s p l a y N o d e V i e w S t a t e " & g t ; & l t ; H e i g h t & g t ; 1 5 0 & l t ; / H e i g h t & g t ; & l t ; I s E x p a n d e d & g t ; t r u e & l t ; / I s E x p a n d e d & g t ; & l t ; W i d t h & g t ; 2 0 0 & l t ; / W i d t h & g t ; & l t ; / a : V a l u e & g t ; & l t ; / a : K e y V a l u e O f D i a g r a m O b j e c t K e y a n y T y p e z b w N T n L X & g t ; & l t ; a : K e y V a l u e O f D i a g r a m O b j e c t K e y a n y T y p e z b w N T n L X & g t ; & l t ; a : K e y & g t ; & l t ; K e y & g t ; T a b l e s \ D i m _ d e m o g r a p h i c s \ M e a s u r e s \ S u m   o f   A g e & l t ; / K e y & g t ; & l t ; / a : K e y & g t ; & l t ; a : V a l u e   i : t y p e = " D i a g r a m D i s p l a y N o d e V i e w S t a t e " & g t ; & l t ; H e i g h t & g t ; 1 5 0 & l t ; / H e i g h t & g t ; & l t ; I s E x p a n d e d & g t ; t r u e & l t ; / I s E x p a n d e d & g t ; & l t ; W i d t h & g t ; 2 0 0 & l t ; / W i d t h & g t ; & l t ; / a : V a l u e & g t ; & l t ; / a : K e y V a l u e O f D i a g r a m O b j e c t K e y a n y T y p e z b w N T n L X & g t ; & l t ; a : K e y V a l u e O f D i a g r a m O b j e c t K e y a n y T y p e z b w N T n L X & g t ; & l t ; a : K e y & g t ; & l t ; K e y & g t ; T a b l e s \ D i m _ d e m o g r a p h i c s \ S u m   o f   A g e \ A d d i t i o n a l   I n f o \ I m p l i c i t   C a l c u l a t e d   F i e l d & l t ; / K e y & g t ; & l t ; / a : K e y & g t ; & l t ; a : V a l u e   i : t y p e = " D i a g r a m D i s p l a y V i e w S t a t e I D i a g r a m T a g A d d i t i o n a l I n f o " / & g t ; & l t ; / a : K e y V a l u e O f D i a g r a m O b j e c t K e y a n y T y p e z b w N T n L X & g t ; & l t ; a : K e y V a l u e O f D i a g r a m O b j e c t K e y a n y T y p e z b w N T n L X & g t ; & l t ; a : K e y & g t ; & l t ; K e y & g t ; T a b l e s \ D i m _ d e m o g r a p h i c s \ M e a s u r e s \ C o u n t   o f   A g e & l t ; / K e y & g t ; & l t ; / a : K e y & g t ; & l t ; a : V a l u e   i : t y p e = " D i a g r a m D i s p l a y N o d e V i e w S t a t e " & g t ; & l t ; H e i g h t & g t ; 1 5 0 & l t ; / H e i g h t & g t ; & l t ; I s E x p a n d e d & g t ; t r u e & l t ; / I s E x p a n d e d & g t ; & l t ; W i d t h & g t ; 2 0 0 & l t ; / W i d t h & g t ; & l t ; / a : V a l u e & g t ; & l t ; / a : K e y V a l u e O f D i a g r a m O b j e c t K e y a n y T y p e z b w N T n L X & g t ; & l t ; a : K e y V a l u e O f D i a g r a m O b j e c t K e y a n y T y p e z b w N T n L X & g t ; & l t ; a : K e y & g t ; & l t ; K e y & g t ; T a b l e s \ D i m _ d e m o g r a p h i c s \ C o u n t   o f   A g e \ A d d i t i o n a l   I n f o \ I m p l i c i t   C a l c u l a t e d   F i e l d & l t ; / K e y & g t ; & l t ; / a : K e y & g t ; & l t ; a : V a l u e   i : t y p e = " D i a g r a m D i s p l a y V i e w S t a t e I D i a g r a m T a g A d d i t i o n a l I n f o " / & g t ; & l t ; / a : K e y V a l u e O f D i a g r a m O b j e c t K e y a n y T y p e z b w N T n L X & g t ; & l t ; a : K e y V a l u e O f D i a g r a m O b j e c t K e y a n y T y p e z b w N T n L X & g t ; & l t ; a : K e y & g t ; & l t ; K e y & g t ; T a b l e s \ D i m _ r o u t e s & l t ; / K e y & g t ; & l t ; / a : K e y & g t ; & l t ; a : V a l u e   i : t y p e = " D i a g r a m D i s p l a y N o d e V i e w S t a t e " & g t ; & l t ; H e i g h t & g t ; 1 8 7 . 9 4 2 8 5 7 1 4 2 8 5 7 1 2 & l t ; / H e i g h t & g t ; & l t ; I s E x p a n d e d & g t ; t r u e & l t ; / I s E x p a n d e d & g t ; & l t ; L a y e d O u t & g t ; t r u e & l t ; / L a y e d O u t & g t ; & l t ; L e f t & g t ; 5 1 . 0 7 1 6 9 0 3 9 9 4 0 0 7 2 3 & l t ; / L e f t & g t ; & l t ; W i d t h & g t ; 1 9 8 . 7 0 4 7 6 1 9 0 4 7 6 1 8 8 & l t ; / W i d t h & g t ; & l t ; / a : V a l u e & g t ; & l t ; / a : K e y V a l u e O f D i a g r a m O b j e c t K e y a n y T y p e z b w N T n L X & g t ; & l t ; a : K e y V a l u e O f D i a g r a m O b j e c t K e y a n y T y p e z b w N T n L X & g t ; & l t ; a : K e y & g t ; & l t ; K e y & g t ; T a b l e s \ D i m _ r o u t e s \ C o l u m n s \ R o u t e I D & l t ; / K e y & g t ; & l t ; / a : K e y & g t ; & l t ; a : V a l u e   i : t y p e = " D i a g r a m D i s p l a y N o d e V i e w S t a t e " & g t ; & l t ; H e i g h t & g t ; 1 5 0 & l t ; / H e i g h t & g t ; & l t ; I s E x p a n d e d & g t ; t r u e & l t ; / I s E x p a n d e d & g t ; & l t ; W i d t h & g t ; 2 0 0 & l t ; / W i d t h & g t ; & l t ; / a : V a l u e & g t ; & l t ; / a : K e y V a l u e O f D i a g r a m O b j e c t K e y a n y T y p e z b w N T n L X & g t ; & l t ; a : K e y V a l u e O f D i a g r a m O b j e c t K e y a n y T y p e z b w N T n L X & g t ; & l t ; a : K e y & g t ; & l t ; K e y & g t ; T a b l e s \ D i m _ r o u t e s \ C o l u m n s \ R o u t e N a m e & l t ; / K e y & g t ; & l t ; / a : K e y & g t ; & l t ; a : V a l u e   i : t y p e = " D i a g r a m D i s p l a y N o d e V i e w S t a t e " & g t ; & l t ; H e i g h t & g t ; 1 5 0 & l t ; / H e i g h t & g t ; & l t ; I s E x p a n d e d & g t ; t r u e & l t ; / I s E x p a n d e d & g t ; & l t ; W i d t h & g t ; 2 0 0 & l t ; / W i d t h & g t ; & l t ; / a : V a l u e & g t ; & l t ; / a : K e y V a l u e O f D i a g r a m O b j e c t K e y a n y T y p e z b w N T n L X & g t ; & l t ; a : K e y V a l u e O f D i a g r a m O b j e c t K e y a n y T y p e z b w N T n L X & g t ; & l t ; a : K e y & g t ; & l t ; K e y & g t ; T a b l e s \ D i m _ r o u t e s \ C o l u m n s \ S t a r t L o c a t i o n & l t ; / K e y & g t ; & l t ; / a : K e y & g t ; & l t ; a : V a l u e   i : t y p e = " D i a g r a m D i s p l a y N o d e V i e w S t a t e " & g t ; & l t ; H e i g h t & g t ; 1 5 0 & l t ; / H e i g h t & g t ; & l t ; I s E x p a n d e d & g t ; t r u e & l t ; / I s E x p a n d e d & g t ; & l t ; W i d t h & g t ; 2 0 0 & l t ; / W i d t h & g t ; & l t ; / a : V a l u e & g t ; & l t ; / a : K e y V a l u e O f D i a g r a m O b j e c t K e y a n y T y p e z b w N T n L X & g t ; & l t ; a : K e y V a l u e O f D i a g r a m O b j e c t K e y a n y T y p e z b w N T n L X & g t ; & l t ; a : K e y & g t ; & l t ; K e y & g t ; T a b l e s \ D i m _ r o u t e s \ C o l u m n s \ E n d L o c a t i o n & l t ; / K e y & g t ; & l t ; / a : K e y & g t ; & l t ; a : V a l u e   i : t y p e = " D i a g r a m D i s p l a y N o d e V i e w S t a t e " & g t ; & l t ; H e i g h t & g t ; 1 5 0 & l t ; / H e i g h t & g t ; & l t ; I s E x p a n d e d & g t ; t r u e & l t ; / I s E x p a n d e d & g t ; & l t ; W i d t h & g t ; 2 0 0 & l t ; / W i d t h & g t ; & l t ; / a : V a l u e & g t ; & l t ; / a : K e y V a l u e O f D i a g r a m O b j e c t K e y a n y T y p e z b w N T n L X & g t ; & l t ; a : K e y V a l u e O f D i a g r a m O b j e c t K e y a n y T y p e z b w N T n L X & g t ; & l t ; a : K e y & g t ; & l t ; K e y & g t ; T a b l e s \ D i m _ r o u t e s \ C o l u m n s \ T r i p F e e & l t ; / K e y & g t ; & l t ; / a : K e y & g t ; & l t ; a : V a l u e   i : t y p e = " D i a g r a m D i s p l a y N o d e V i e w S t a t e " & g t ; & l t ; H e i g h t & g t ; 1 5 0 & l t ; / H e i g h t & g t ; & l t ; I s E x p a n d e d & g t ; t r u e & l t ; / I s E x p a n d e d & g t ; & l t ; W i d t h & g t ; 2 0 0 & l t ; / W i d t h & g t ; & l t ; / a : V a l u e & g t ; & l t ; / a : K e y V a l u e O f D i a g r a m O b j e c t K e y a n y T y p e z b w N T n L X & g t ; & l t ; a : K e y V a l u e O f D i a g r a m O b j e c t K e y a n y T y p e z b w N T n L X & g t ; & l t ; a : K e y & g t ; & l t ; K e y & g t ; T a b l e s \ D i m _ r o u t e s \ C o l u m n s \ T a k e O f f T i m e & l t ; / K e y & g t ; & l t ; / a : K e y & g t ; & l t ; a : V a l u e   i : t y p e = " D i a g r a m D i s p l a y N o d e V i e w S t a t e " & g t ; & l t ; H e i g h t & g t ; 1 5 0 & l t ; / H e i g h t & g t ; & l t ; I s E x p a n d e d & g t ; t r u e & l t ; / I s E x p a n d e d & g t ; & l t ; W i d t h & g t ; 2 0 0 & l t ; / W i d t h & g t ; & l t ; / a : V a l u e & g t ; & l t ; / a : K e y V a l u e O f D i a g r a m O b j e c t K e y a n y T y p e z b w N T n L X & g t ; & l t ; a : K e y V a l u e O f D i a g r a m O b j e c t K e y a n y T y p e z b w N T n L X & g t ; & l t ; a : K e y & g t ; & l t ; K e y & g t ; T a b l e s \ D i m _ r o u t e s \ C o l u m n s \ A r r i v a l T i m e & l t ; / K e y & g t ; & l t ; / a : K e y & g t ; & l t ; a : V a l u e   i : t y p e = " D i a g r a m D i s p l a y N o d e V i e w S t a t e " & g t ; & l t ; H e i g h t & g t ; 1 5 0 & l t ; / H e i g h t & g t ; & l t ; I s E x p a n d e d & g t ; t r u e & l t ; / I s E x p a n d e d & g t ; & l t ; W i d t h & g t ; 2 0 0 & l t ; / W i d t h & g t ; & l t ; / a : V a l u e & g t ; & l t ; / a : K e y V a l u e O f D i a g r a m O b j e c t K e y a n y T y p e z b w N T n L X & g t ; & l t ; a : K e y V a l u e O f D i a g r a m O b j e c t K e y a n y T y p e z b w N T n L X & g t ; & l t ; a : K e y & g t ; & l t ; K e y & g t ; T a b l e s \ D i m _ r o u t e s \ M e a s u r e s \ S u m   o f   T r i p F e e & l t ; / K e y & g t ; & l t ; / a : K e y & g t ; & l t ; a : V a l u e   i : t y p e = " D i a g r a m D i s p l a y N o d e V i e w S t a t e " & g t ; & l t ; H e i g h t & g t ; 1 5 0 & l t ; / H e i g h t & g t ; & l t ; I s E x p a n d e d & g t ; t r u e & l t ; / I s E x p a n d e d & g t ; & l t ; W i d t h & g t ; 2 0 0 & l t ; / W i d t h & g t ; & l t ; / a : V a l u e & g t ; & l t ; / a : K e y V a l u e O f D i a g r a m O b j e c t K e y a n y T y p e z b w N T n L X & g t ; & l t ; a : K e y V a l u e O f D i a g r a m O b j e c t K e y a n y T y p e z b w N T n L X & g t ; & l t ; a : K e y & g t ; & l t ; K e y & g t ; T a b l e s \ D i m _ r o u t e s \ S u m   o f   T r i p F e e \ A d d i t i o n a l   I n f o \ I m p l i c i t   C a l c u l a t e d   F i e l d & l t ; / K e y & g t ; & l t ; / a : K e y & g t ; & l t ; a : V a l u e   i : t y p e = " D i a g r a m D i s p l a y V i e w S t a t e I D i a g r a m T a g A d d i t i o n a l I n f o " / & g t ; & l t ; / a : K e y V a l u e O f D i a g r a m O b j e c t K e y a n y T y p e z b w N T n L X & g t ; & l t ; a : K e y V a l u e O f D i a g r a m O b j e c t K e y a n y T y p e z b w N T n L X & g t ; & l t ; a : K e y & g t ; & l t ; K e y & g t ; T a b l e s \ D i m _ r o u t e s \ M e a s u r e s \ A v e r a g e   o f   T r i p F e e & l t ; / K e y & g t ; & l t ; / a : K e y & g t ; & l t ; a : V a l u e   i : t y p e = " D i a g r a m D i s p l a y N o d e V i e w S t a t e " & g t ; & l t ; H e i g h t & g t ; 1 5 0 & l t ; / H e i g h t & g t ; & l t ; I s E x p a n d e d & g t ; t r u e & l t ; / I s E x p a n d e d & g t ; & l t ; W i d t h & g t ; 2 0 0 & l t ; / W i d t h & g t ; & l t ; / a : V a l u e & g t ; & l t ; / a : K e y V a l u e O f D i a g r a m O b j e c t K e y a n y T y p e z b w N T n L X & g t ; & l t ; a : K e y V a l u e O f D i a g r a m O b j e c t K e y a n y T y p e z b w N T n L X & g t ; & l t ; a : K e y & g t ; & l t ; K e y & g t ; T a b l e s \ D i m _ r o u t e s \ A v e r a g e   o f   T r i p F e e \ A d d i t i o n a l   I n f o \ I m p l i c i t   C a l c u l a t e d   F i e l d & l t ; / K e y & g t ; & l t ; / a : K e y & g t ; & l t ; a : V a l u e   i : t y p e = " D i a g r a m D i s p l a y V i e w S t a t e I D i a g r a m T a g A d d i t i o n a l I n f o " / & g t ; & l t ; / a : K e y V a l u e O f D i a g r a m O b j e c t K e y a n y T y p e z b w N T n L X & g t ; & l t ; a : K e y V a l u e O f D i a g r a m O b j e c t K e y a n y T y p e z b w N T n L X & g t ; & l t ; a : K e y & g t ; & l t ; K e y & g t ; T a b l e s \ F a c t t a b l e _ r i d e r s h i p & l t ; / K e y & g t ; & l t ; / a : K e y & g t ; & l t ; a : V a l u e   i : t y p e = " D i a g r a m D i s p l a y N o d e V i e w S t a t e " & g t ; & l t ; H e i g h t & g t ; 3 3 4 . 7 9 9 9 9 9 9 9 9 9 9 9 9 5 & l t ; / H e i g h t & g t ; & l t ; I s E x p a n d e d & g t ; t r u e & l t ; / I s E x p a n d e d & g t ; & l t ; L a y e d O u t & g t ; t r u e & l t ; / L a y e d O u t & g t ; & l t ; L e f t & g t ; 3 5 4 . 5 4 9 5 2 6 9 4 1 0 9 2 3 8 & l t ; / L e f t & g t ; & l t ; T a b I n d e x & g t ; 4 & l t ; / T a b I n d e x & g t ; & l t ; T o p & g t ; 2 1 3 . 9 8 0 9 5 2 3 8 0 9 5 2 4 3 & l t ; / T o p & g t ; & l t ; W i d t h & g t ; 2 1 2 . 8 0 0 0 0 0 0 0 0 0 0 0 0 7 & l t ; / W i d t h & g t ; & l t ; / a : V a l u e & g t ; & l t ; / a : K e y V a l u e O f D i a g r a m O b j e c t K e y a n y T y p e z b w N T n L X & g t ; & l t ; a : K e y V a l u e O f D i a g r a m O b j e c t K e y a n y T y p e z b w N T n L X & g t ; & l t ; a : K e y & g t ; & l t ; K e y & g t ; T a b l e s \ F a c t t a b l e _ r i d e r s h i p \ C o l u m n s \ R e c o r d I D & 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B u s I D & 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D a t e & 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T i m e & 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O p e r a t i o n   M o m e n t & l t ; / K e y & g t ; & l t ; / a : K e y & g t ; & l t ; a : V a l u e 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N u m b e r O f R i d e r s & 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R i d e r I D & 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L a s t   C h a r a c t e r s & l t ; / K e y & g t ; & l t ; / a : K e y & g t ; & l t ; a : V a l u e 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T i m e   G r o u p & l t ; / K e y & g t ; & l t ; / a : K e y & g t ; & l t ; a : V a l u e 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C a p a c i t y & 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U t i l i z a t i o n   p c t & l t ; / K e y & g t ; & l t ; / a : K e y & g t ; & l t ; a : V a l u e   i : t y p e = " D i a g r a m D i s p l a y N o d e V i e w S t a t e " & g t ; & l t ; H e i g h t & g t ; 1 5 0 & l t ; / H e i g h t & g t ; & l t ; I s E x p a n d e d & g t ; t r u e & l t ; / I s E x p a n d e d & g t ; & l t ; W i d t h & g t ; 2 0 0 & l t ; / W i d t h & g t ; & l t ; / a : V a l u e & g t ; & l t ; / a : K e y V a l u e O f D i a g r a m O b j e c t K e y a n y T y p e z b w N T n L X & g t ; & l t ; a : K e y V a l u e O f D i a g r a m O b j e c t K e y a n y T y p e z b w N T n L X & g t ; & l t ; a : K e y & g t ; & l t ; K e y & g t ; T a b l e s \ F a c t t a b l e _ r i d e r s h i p \ C o l u m n s \ U t i l i z a i o n   c a t e g o r y & l t ; / K e y & g t ; & l t ; / a : K e y & g t ; & l t ; a : V a l u e   i : t y p e = " D i a g r a m D i s p l a y N o d e V i e w S t a t e " & g t ; & l t ; H e i g h t & g t ; 1 5 0 & l t ; / H e i g h t & g t ; & l t ; I s E x p a n d e d & g t ; t r u e & l t ; / I s E x p a n d e d & g t ; & l t ; W i d t h & g t ; 2 0 0 & l t ; / W i d t h & g t ; & l t ; / a : V a l u e & g t ; & l t ; / a : K e y V a l u e O f D i a g r a m O b j e c t K e y a n y T y p e z b w N T n L X & g t ; & l t ; a : K e y V a l u e O f D i a g r a m O b j e c t K e y a n y T y p e z b w N T n L X & g t ; & l t ; a : K e y & g t ; & l t ; K e y & g t ; T a b l e s \ F a c t t a b l e _ r i d e r s h i p \ M e a s u r e s \ S u m   o f   N u m b e r O f R i d e r s & l t ; / K e y & g t ; & l t ; / a : K e y & g t ; & l t ; a : V a l u e   i : t y p e = " D i a g r a m D i s p l a y N o d e V i e w S t a t e " & g t ; & l t ; H e i g h t & g t ; 1 5 0 & l t ; / H e i g h t & g t ; & l t ; I s E x p a n d e d & g t ; t r u e & l t ; / I s E x p a n d e d & g t ; & l t ; W i d t h & g t ; 2 0 0 & l t ; / W i d t h & g t ; & l t ; / a : V a l u e & g t ; & l t ; / a : K e y V a l u e O f D i a g r a m O b j e c t K e y a n y T y p e z b w N T n L X & g t ; & l t ; a : K e y V a l u e O f D i a g r a m O b j e c t K e y a n y T y p e z b w N T n L X & g t ; & l t ; a : K e y & g t ; & l t ; K e y & g t ; T a b l e s \ F a c t t a b l e _ r i d e r s h i p \ S u m   o f   N u m b e r O f R i d e r s \ A d d i t i o n a l   I n f o \ I m p l i c i t   C a l c u l a t e d   F i e l d & l t ; / K e y & g t ; & l t ; / a : K e y & g t ; & l t ; a : V a l u e   i : t y p e = " D i a g r a m D i s p l a y V i e w S t a t e I D i a g r a m T a g A d d i t i o n a l I n f o " / & g t ; & l t ; / a : K e y V a l u e O f D i a g r a m O b j e c t K e y a n y T y p e z b w N T n L X & g t ; & l t ; a : K e y V a l u e O f D i a g r a m O b j e c t K e y a n y T y p e z b w N T n L X & g t ; & l t ; a : K e y & g t ; & l t ; K e y & g t ; T a b l e s \ F a c t t a b l e _ r i d e r s h i p \ M e a s u r e s \ S u m   o f   R i d e r I D & l t ; / K e y & g t ; & l t ; / a : K e y & g t ; & l t ; a : V a l u e   i : t y p e = " D i a g r a m D i s p l a y N o d e V i e w S t a t e " & g t ; & l t ; H e i g h t & g t ; 1 5 0 & l t ; / H e i g h t & g t ; & l t ; I s E x p a n d e d & g t ; t r u e & l t ; / I s E x p a n d e d & g t ; & l t ; W i d t h & g t ; 2 0 0 & l t ; / W i d t h & g t ; & l t ; / a : V a l u e & g t ; & l t ; / a : K e y V a l u e O f D i a g r a m O b j e c t K e y a n y T y p e z b w N T n L X & g t ; & l t ; a : K e y V a l u e O f D i a g r a m O b j e c t K e y a n y T y p e z b w N T n L X & g t ; & l t ; a : K e y & g t ; & l t ; K e y & g t ; T a b l e s \ F a c t t a b l e _ r i d e r s h i p \ S u m   o f   R i d e r I D \ A d d i t i o n a l   I n f o \ I m p l i c i t   C a l c u l a t e d   F i e l d & l t ; / K e y & g t ; & l t ; / a : K e y & g t ; & l t ; a : V a l u e   i : t y p e = " D i a g r a m D i s p l a y V i e w S t a t e I D i a g r a m T a g A d d i t i o n a l I n f o " / & g t ; & l t ; / a : K e y V a l u e O f D i a g r a m O b j e c t K e y a n y T y p e z b w N T n L X & g t ; & l t ; a : K e y V a l u e O f D i a g r a m O b j e c t K e y a n y T y p e z b w N T n L X & g t ; & l t ; a : K e y & g t ; & l t ; K e y & g t ; T a b l e s \ F a c t t a b l e _ r i d e r s h i p \ M e a s u r e s \ C o u n t   o f   R i d e r I D & l t ; / K e y & g t ; & l t ; / a : K e y & g t ; & l t ; a : V a l u e   i : t y p e = " D i a g r a m D i s p l a y N o d e V i e w S t a t e " & g t ; & l t ; H e i g h t & g t ; 1 5 0 & l t ; / H e i g h t & g t ; & l t ; I s E x p a n d e d & g t ; t r u e & l t ; / I s E x p a n d e d & g t ; & l t ; W i d t h & g t ; 2 0 0 & l t ; / W i d t h & g t ; & l t ; / a : V a l u e & g t ; & l t ; / a : K e y V a l u e O f D i a g r a m O b j e c t K e y a n y T y p e z b w N T n L X & g t ; & l t ; a : K e y V a l u e O f D i a g r a m O b j e c t K e y a n y T y p e z b w N T n L X & g t ; & l t ; a : K e y & g t ; & l t ; K e y & g t ; T a b l e s \ F a c t t a b l e _ r i d e r s h i p \ C o u n t   o f   R i d e r I D \ A d d i t i o n a l   I n f o \ I m p l i c i t   C a l c u l a t e d   F i e l d & l t ; / K e y & g t ; & l t ; / a : K e y & g t ; & l t ; a : V a l u e   i : t y p e = " D i a g r a m D i s p l a y V i e w S t a t e I D i a g r a m T a g A d d i t i o n a l I n f o " / & g t ; & l t ; / a : K e y V a l u e O f D i a g r a m O b j e c t K e y a n y T y p e z b w N T n L X & g t ; & l t ; a : K e y V a l u e O f D i a g r a m O b j e c t K e y a n y T y p e z b w N T n L X & g t ; & l t ; a : K e y & g t ; & l t ; K e y & g t ; T a b l e s \ F a c t t a b l e _ r i d e r s h i p \ M e a s u r e s \ D i s t i n c t   C o u n t   o f   R i d e r I D & l t ; / K e y & g t ; & l t ; / a : K e y & g t ; & l t ; a : V a l u e   i : t y p e = " D i a g r a m D i s p l a y N o d e V i e w S t a t e " & g t ; & l t ; H e i g h t & g t ; 1 5 0 & l t ; / H e i g h t & g t ; & l t ; I s E x p a n d e d & g t ; t r u e & l t ; / I s E x p a n d e d & g t ; & l t ; W i d t h & g t ; 2 0 0 & l t ; / W i d t h & g t ; & l t ; / a : V a l u e & g t ; & l t ; / a : K e y V a l u e O f D i a g r a m O b j e c t K e y a n y T y p e z b w N T n L X & g t ; & l t ; a : K e y V a l u e O f D i a g r a m O b j e c t K e y a n y T y p e z b w N T n L X & g t ; & l t ; a : K e y & g t ; & l t ; K e y & g t ; T a b l e s \ F a c t t a b l e _ r i d e r s h i p \ D i s t i n c t   C o u n t   o f   R i d e r I D \ A d d i t i o n a l   I n f o \ I m p l i c i t   C a l c u l a t e d   F i e l d & l t ; / K e y & g t ; & l t ; / a : K e y & g t ; & l t ; a : V a l u e   i : t y p e = " D i a g r a m D i s p l a y V i e w S t a t e I D i a g r a m T a g A d d i t i o n a l I n f o " / & g t ; & l t ; / a : K e y V a l u e O f D i a g r a m O b j e c t K e y a n y T y p e z b w N T n L X & g t ; & l t ; a : K e y V a l u e O f D i a g r a m O b j e c t K e y a n y T y p e z b w N T n L X & g t ; & l t ; a : K e y & g t ; & l t ; K e y & g t ; T a b l e s \ D i m _ D a t e _ T a b l e & l t ; / K e y & g t ; & l t ; / a : K e y & g t ; & l t ; a : V a l u e   i : t y p e = " D i a g r a m D i s p l a y N o d e V i e w S t a t e " & g t ; & l t ; H e i g h t & g t ; 2 1 4 . 7 9 9 9 9 9 9 9 9 9 9 9 9 8 & l t ; / H e i g h t & g t ; & l t ; I s E x p a n d e d & g t ; t r u e & l t ; / I s E x p a n d e d & g t ; & l t ; L a y e d O u t & g t ; t r u e & l t ; / L a y e d O u t & g t ; & l t ; L e f t & g t ; 5 8 8 . 0 7 2 3 8 5 1 2 7 8 0 6 & l t ; / L e f t & g t ; & l t ; T a b I n d e x & g t ; 2 & l t ; / T a b I n d e x & g t ; & l t ; W i d t h & g t ; 1 9 4 . 4 0 0 0 0 0 0 0 0 0 0 0 0 9 & l t ; / W i d t h & g t ; & l t ; / a : V a l u e & g t ; & l t ; / a : K e y V a l u e O f D i a g r a m O b j e c t K e y a n y T y p e z b w N T n L X & g t ; & l t ; a : K e y V a l u e O f D i a g r a m O b j e c t K e y a n y T y p e z b w N T n L X & g t ; & l t ; a : K e y & g t ; & l t ; K e y & g t ; T a b l e s \ D i m _ D a t e _ T a b l e \ C o l u m n s \ D a t e & l t ; / K e y & g t ; & l t ; / a : K e y & g t ; & l t ; a : V a l u e   i : t y p e = " D i a g r a m D i s p l a y N o d e V i e w S t a t e " & g t ; & l t ; H e i g h t & g t ; 1 5 0 & l t ; / H e i g h t & g t ; & l t ; I s E x p a n d e d & g t ; t r u e & l t ; / I s E x p a n d e d & g t ; & l t ; W i d t h & g t ; 2 0 0 & l t ; / W i d t h & g t ; & l t ; / a : V a l u e & g t ; & l t ; / a : K e y V a l u e O f D i a g r a m O b j e c t K e y a n y T y p e z b w N T n L X & g t ; & l t ; a : K e y V a l u e O f D i a g r a m O b j e c t K e y a n y T y p e z b w N T n L X & g t ; & l t ; a : K e y & g t ; & l t ; K e y & g t ; T a b l e s \ D i m _ D a t e _ T a b l e \ C o l u m n s \ Y e a r & l t ; / K e y & g t ; & l t ; / a : K e y & g t ; & l t ; a : V a l u e   i : t y p e = " D i a g r a m D i s p l a y N o d e V i e w S t a t e " & g t ; & l t ; H e i g h t & g t ; 1 5 0 & l t ; / H e i g h t & g t ; & l t ; I s E x p a n d e d & g t ; t r u e & l t ; / I s E x p a n d e d & g t ; & l t ; W i d t h & g t ; 2 0 0 & l t ; / W i d t h & g t ; & l t ; / a : V a l u e & g t ; & l t ; / a : K e y V a l u e O f D i a g r a m O b j e c t K e y a n y T y p e z b w N T n L X & g t ; & l t ; a : K e y V a l u e O f D i a g r a m O b j e c t K e y a n y T y p e z b w N T n L X & g t ; & l t ; a : K e y & g t ; & l t ; K e y & g t ; T a b l e s \ D i m _ D a t e _ T a b l e \ C o l u m n s \ M o n t h   N a m e & l t ; / K e y & g t ; & l t ; / a : K e y & g t ; & l t ; a : V a l u e   i : t y p e = " D i a g r a m D i s p l a y N o d e V i e w S t a t e " & g t ; & l t ; H e i g h t & g t ; 1 5 0 & l t ; / H e i g h t & g t ; & l t ; I s E x p a n d e d & g t ; t r u e & l t ; / I s E x p a n d e d & g t ; & l t ; W i d t h & g t ; 2 0 0 & l t ; / W i d t h & g t ; & l t ; / a : V a l u e & g t ; & l t ; / a : K e y V a l u e O f D i a g r a m O b j e c t K e y a n y T y p e z b w N T n L X & g t ; & l t ; a : K e y V a l u e O f D i a g r a m O b j e c t K e y a n y T y p e z b w N T n L X & g t ; & l t ; a : K e y & g t ; & l t ; K e y & g t ; T a b l e s \ D i m _ D a t e _ T a b l e \ C o l u m n s \ M o n t h   N u m b e r & l t ; / K e y & g t ; & l t ; / a : K e y & g t ; & l t ; a : V a l u e   i : t y p e = " D i a g r a m D i s p l a y N o d e V i e w S t a t e " & g t ; & l t ; H e i g h t & g t ; 1 5 0 & l t ; / H e i g h t & g t ; & l t ; I s E x p a n d e d & g t ; t r u e & l t ; / I s E x p a n d e d & g t ; & l t ; W i d t h & g t ; 2 0 0 & l t ; / W i d t h & g t ; & l t ; / a : V a l u e & g t ; & l t ; / a : K e y V a l u e O f D i a g r a m O b j e c t K e y a n y T y p e z b w N T n L X & g t ; & l t ; a : K e y V a l u e O f D i a g r a m O b j e c t K e y a n y T y p e z b w N T n L X & g t ; & l t ; a : K e y & g t ; & l t ; K e y & g t ; T a b l e s \ D i m _ D a t e _ T a b l e \ C o l u m n s \ D a y   N a m e & l t ; / K e y & g t ; & l t ; / a : K e y & g t ; & l t ; a : V a l u e   i : t y p e = " D i a g r a m D i s p l a y N o d e V i e w S t a t e " & g t ; & l t ; H e i g h t & g t ; 1 5 0 & l t ; / H e i g h t & g t ; & l t ; I s E x p a n d e d & g t ; t r u e & l t ; / I s E x p a n d e d & g t ; & l t ; W i d t h & g t ; 2 0 0 & l t ; / W i d t h & g t ; & l t ; / a : V a l u e & g t ; & l t ; / a : K e y V a l u e O f D i a g r a m O b j e c t K e y a n y T y p e z b w N T n L X & g t ; & l t ; a : K e y V a l u e O f D i a g r a m O b j e c t K e y a n y T y p e z b w N T n L X & g t ; & l t ; a : K e y & g t ; & l t ; K e y & g t ; T a b l e s \ D i m _ D a t e _ T a b l e \ C o l u m n s \ D a y   o f   W e e k & l t ; / K e y & g t ; & l t ; / a : K e y & g t ; & l t ; a : V a l u e   i : t y p e = " D i a g r a m D i s p l a y N o d e V i e w S t a t e " & g t ; & l t ; H e i g h t & g t ; 1 5 0 & l t ; / H e i g h t & g t ; & l t ; I s E x p a n d e d & g t ; t r u e & l t ; / I s E x p a n d e d & g t ; & l t ; W i d t h & g t ; 2 0 0 & l t ; / W i d t h & g t ; & l t ; / a : V a l u e & g t ; & l t ; / a : K e y V a l u e O f D i a g r a m O b j e c t K e y a n y T y p e z b w N T n L X & g t ; & l t ; a : K e y V a l u e O f D i a g r a m O b j e c t K e y a n y T y p e z b w N T n L X & g t ; & l t ; a : K e y & g t ; & l t ; K e y & g t ; T a b l e s \ D i m _ D a t e _ T a b l e \ C o l u m n s \ W e e k   T y p e & l t ; / K e y & g t ; & l t ; / a : K e y & g t ; & l t ; a : V a l u e   i : t y p e = " D i a g r a m D i s p l a y N o d e V i e w S t a t e " & g t ; & l t ; H e i g h t & g t ; 1 5 0 & l t ; / H e i g h t & g t ; & l t ; I s E x p a n d e d & g t ; t r u e & l t ; / I s E x p a n d e d & g t ; & l t ; W i d t h & g t ; 2 0 0 & l t ; / W i d t h & g t ; & l t ; / a : V a l u e & g t ; & l t ; / a : K e y V a l u e O f D i a g r a m O b j e c t K e y a n y T y p e z b w N T n L X & g t ; & l t ; a : K e y V a l u e O f D i a g r a m O b j e c t K e y a n y T y p e z b w N T n L X & g t ; & l t ; a : K e y & g t ; & l t ; K e y & g t ; T a b l e s \ D i m _ D a t e _ T a b l e \ M e a s u r e s \ C o u n t   o f   D a t e & l t ; / K e y & g t ; & l t ; / a : K e y & g t ; & l t ; a : V a l u e   i : t y p e = " D i a g r a m D i s p l a y N o d e V i e w S t a t e " & g t ; & l t ; H e i g h t & g t ; 1 5 0 & l t ; / H e i g h t & g t ; & l t ; I s E x p a n d e d & g t ; t r u e & l t ; / I s E x p a n d e d & g t ; & l t ; W i d t h & g t ; 2 0 0 & l t ; / W i d t h & g t ; & l t ; / a : V a l u e & g t ; & l t ; / a : K e y V a l u e O f D i a g r a m O b j e c t K e y a n y T y p e z b w N T n L X & g t ; & l t ; a : K e y V a l u e O f D i a g r a m O b j e c t K e y a n y T y p e z b w N T n L X & g t ; & l t ; a : K e y & g t ; & l t ; K e y & g t ; T a b l e s \ D i m _ D a t e _ T a b l e \ C o u n t   o f   D a t e \ A d d i t i o n a l   I n f o \ I m p l i c i t   C a l c u l a t e d   F i e l d & l t ; / K e y & g t ; & l t ; / a : K e y & g t ; & l t ; a : V a l u e   i : t y p e = " D i a g r a m D i s p l a y V i e w S t a t e I D i a g r a m T a g A d d i t i o n a l I n f o " / & g t ; & l t ; / a : K e y V a l u e O f D i a g r a m O b j e c t K e y a n y T y p e z b w N T n L X & g t ; & l t ; a : K e y V a l u e O f D i a g r a m O b j e c t K e y a n y T y p e z b w N T n L X & g t ; & l t ; a : K e y & g t ; & l t ; K e y & g t ; T a b l e s \ D i m _ D a t e _ T a b l e \ M e a s u r e s \ S u m   o f   M o n t h   N u m b e r & l t ; / K e y & g t ; & l t ; / a : K e y & g t ; & l t ; a : V a l u e   i : t y p e = " D i a g r a m D i s p l a y N o d e V i e w S t a t e " & g t ; & l t ; H e i g h t & g t ; 1 5 0 & l t ; / H e i g h t & g t ; & l t ; I s E x p a n d e d & g t ; t r u e & l t ; / I s E x p a n d e d & g t ; & l t ; W i d t h & g t ; 2 0 0 & l t ; / W i d t h & g t ; & l t ; / a : V a l u e & g t ; & l t ; / a : K e y V a l u e O f D i a g r a m O b j e c t K e y a n y T y p e z b w N T n L X & g t ; & l t ; a : K e y V a l u e O f D i a g r a m O b j e c t K e y a n y T y p e z b w N T n L X & g t ; & l t ; a : K e y & g t ; & l t ; K e y & g t ; T a b l e s \ D i m _ D a t e _ T a b l e \ S u m   o f   M o n t h   N u m b e r \ A d d i t i o n a l   I n f o \ I m p l i c i t   C a l c u l a t e d   F i e l d & l t ; / K e y & g t ; & l t ; / a : K e y & g t ; & l t ; a : V a l u e   i : t y p e = " D i a g r a m D i s p l a y V i e w S t a t e I D i a g r a m T a g A d d i t i o n a l I n f o " / & g t ; & l t ; / a : K e y V a l u e O f D i a g r a m O b j e c t K e y a n y T y p e z b w N T n L X & g t ; & l t ; a : K e y V a l u e O f D i a g r a m O b j e c t K e y a n y T y p e z b w N T n L X & g t ; & l t ; a : K e y & g t ; & l t ; K e y & g t ; T a b l e s \ C a l c u l a t i o n s & l t ; / K e y & g t ; & l t ; / a : K e y & g t ; & l t ; a : V a l u e   i : t y p e = " D i a g r a m D i s p l a y N o d e V i e w S t a t e " & g t ; & l t ; H e i g h t & g t ; 1 7 8 . 8 & l t ; / H e i g h t & g t ; & l t ; I s E x p a n d e d & g t ; t r u e & l t ; / I s E x p a n d e d & g t ; & l t ; L a y e d O u t & g t ; t r u e & l t ; / L a y e d O u t & g t ; & l t ; L e f t & g t ; 6 7 7 . 9 1 9 0 5 2 8 3 8 3 2 9 2 1 & l t ; / L e f t & g t ; & l t ; T a b I n d e x & g t ; 5 & l t ; / T a b I n d e x & g t ; & l t ; T o p & g t ; 2 5 6 . 4 & l t ; / T o p & g t ; & l t ; W i d t h & g t ; 2 0 0 & l t ; / W i d t h & g t ; & l t ; / a : V a l u e & g t ; & l t ; / a : K e y V a l u e O f D i a g r a m O b j e c t K e y a n y T y p e z b w N T n L X & g t ; & l t ; a : K e y V a l u e O f D i a g r a m O b j e c t K e y a n y T y p e z b w N T n L X & g t ; & l t ; a : K e y & g t ; & l t ; K e y & g t ; T a b l e s \ C a l c u l a t i o n s \ C o l u m n s \ C a l c u l a t i o n & l t ; / K e y & g t ; & l t ; / a : K e y & g t ; & l t ; a : V a l u e   i : t y p e = " D i a g r a m D i s p l a y N o d e V i e w S t a t e " & g t ; & l t ; H e i g h t & g t ; 1 5 0 & l t ; / H e i g h t & g t ; & l t ; I s E x p a n d e d & g t ; t r u e & l t ; / I s E x p a n d e d & g t ; & l t ; W i d t h & g t ; 2 0 0 & l t ; / W i d t h & g t ; & l t ; / a : V a l u e & g t ; & l t ; / a : K e y V a l u e O f D i a g r a m O b j e c t K e y a n y T y p e z b w N T n L X & g t ; & l t ; a : K e y V a l u e O f D i a g r a m O b j e c t K e y a n y T y p e z b w N T n L X & g t ; & l t ; a : K e y & g t ; & l t ; K e y & g t ; T a b l e s \ C a l c u l a t i o n s \ M e a s u r e s \ T o t a l   T r a n s a c t i o n & l t ; / K e y & g t ; & l t ; / a : K e y & g t ; & l t ; a : V a l u e   i : t y p e = " D i a g r a m D i s p l a y N o d e V i e w S t a t e " & g t ; & l t ; H e i g h t & g t ; 1 5 0 & l t ; / H e i g h t & g t ; & l t ; I s E x p a n d e d & g t ; t r u e & l t ; / I s E x p a n d e d & g t ; & l t ; W i d t h & g t ; 2 0 0 & l t ; / W i d t h & g t ; & l t ; / a : V a l u e & g t ; & l t ; / a : K e y V a l u e O f D i a g r a m O b j e c t K e y a n y T y p e z b w N T n L X & g t ; & l t ; a : K e y V a l u e O f D i a g r a m O b j e c t K e y a n y T y p e z b w N T n L X & g t ; & l t ; a : K e y & g t ; & l t ; K e y & g t ; T a b l e s \ C a l c u l a t i o n s \ M e a s u r e s \ A v e r a g e   A g e & l t ; / K e y & g t ; & l t ; / a : K e y & g t ; & l t ; a : V a l u e   i : t y p e = " D i a g r a m D i s p l a y N o d e V i e w S t a t e " & g t ; & l t ; H e i g h t & g t ; 1 5 0 & l t ; / H e i g h t & g t ; & l t ; I s E x p a n d e d & g t ; t r u e & l t ; / I s E x p a n d e d & g t ; & l t ; W i d t h & g t ; 2 0 0 & l t ; / W i d t h & g t ; & l t ; / a : V a l u e & g t ; & l t ; / a : K e y V a l u e O f D i a g r a m O b j e c t K e y a n y T y p e z b w N T n L X & g t ; & l t ; a : K e y V a l u e O f D i a g r a m O b j e c t K e y a n y T y p e z b w N T n L X & g t ; & l t ; a : K e y & g t ; & l t ; K e y & g t ; T a b l e s \ C a l c u l a t i o n s \ M e a s u r e s \ T o t a l   r i d e r s & l t ; / K e y & g t ; & l t ; / a : K e y & g t ; & l t ; a : V a l u e   i : t y p e = " D i a g r a m D i s p l a y N o d e V i e w S t a t e " & g t ; & l t ; H e i g h t & g t ; 1 5 0 & l t ; / H e i g h t & g t ; & l t ; I s E x p a n d e d & g t ; t r u e & l t ; / I s E x p a n d e d & g t ; & l t ; W i d t h & g t ; 2 0 0 & l t ; / W i d t h & g t ; & l t ; / a : V a l u e & g t ; & l t ; / a : K e y V a l u e O f D i a g r a m O b j e c t K e y a n y T y p e z b w N T n L X & g t ; & l t ; a : K e y V a l u e O f D i a g r a m O b j e c t K e y a n y T y p e z b w N T n L X & g t ; & l t ; a : K e y & g t ; & l t ; K e y & g t ; T a b l e s \ C a l c u l a t i o n s \ M e a s u r e s \ A v g   R i d e r s   p e r   t r i p & l t ; / K e y & g t ; & l t ; / a : K e y & g t ; & l t ; a : V a l u e   i : t y p e = " D i a g r a m D i s p l a y N o d e V i e w S t a t e " & g t ; & l t ; H e i g h t & g t ; 1 5 0 & l t ; / H e i g h t & g t ; & l t ; I s E x p a n d e d & g t ; t r u e & l t ; / I s E x p a n d e d & g t ; & l t ; W i d t h & g t ; 2 0 0 & l t ; / W i d t h & g t ; & l t ; / a : V a l u e & g t ; & l t ; / a : K e y V a l u e O f D i a g r a m O b j e c t K e y a n y T y p e z b w N T n L X & g t ; & l t ; a : K e y V a l u e O f D i a g r a m O b j e c t K e y a n y T y p e z b w N T n L X & g t ; & l t ; a : K e y & g t ; & l t ; K e y & g t ; T a b l e s \ C a l c u l a t i o n s \ M e a s u r e s \ T o t a l B u s e s & l t ; / K e y & g t ; & l t ; / a : K e y & g t ; & l t ; a : V a l u e   i : t y p e = " D i a g r a m D i s p l a y N o d e V i e w S t a t e " & g t ; & l t ; H e i g h t & g t ; 1 5 0 & l t ; / H e i g h t & g t ; & l t ; I s E x p a n d e d & g t ; t r u e & l t ; / I s E x p a n d e d & g t ; & l t ; W i d t h & g t ; 2 0 0 & l t ; / W i d t h & g t ; & l t ; / a : V a l u e & g t ; & l t ; / a : K e y V a l u e O f D i a g r a m O b j e c t K e y a n y T y p e z b w N T n L X & g t ; & l t ; a : K e y V a l u e O f D i a g r a m O b j e c t K e y a n y T y p e z b w N T n L X & g t ; & l t ; a : K e y & g t ; & l t ; K e y & g t ; R e l a t i o n s h i p s \ & a m p ; l t ; T a b l e s \ D i m _ b u s e s \ C o l u m n s \ R o u t e I D & a m p ; g t ; - & a m p ; l t ; T a b l e s \ D i m _ r o u t e s \ C o l u m n s \ R o u t e I D & a m p ; g t ; & l t ; / K e y & g t ; & l t ; / a : K e y & g t ; & l t ; a : V a l u e   i : t y p e = " D i a g r a m D i s p l a y L i n k V i e w S t a t e " & g t ; & l t ; A u t o m a t i o n P r o p e r t y H e l p e r T e x t & g t ; E n d   p o i n t   1 :   ( 1 0 3 . 3 3 3 3 3 3 , 2 7 2 . 6 6 6 6 6 6 6 6 6 6 6 7 ) .   E n d   p o i n t   2 :   ( 1 5 0 . 4 2 4 0 7 1 , 1 9 5 . 9 4 2 8 5 7 1 4 2 8 5 7 )   & l t ; / A u t o m a t i o n P r o p e r t y H e l p e r T e x t & g t ; & l t ; L a y e d O u t & g t ; t r u e & l t ; / L a y e d O u t & g t ; & l t ; P o i n t s   x m l n s : b = " h t t p : / / s c h e m a s . d a t a c o n t r a c t . o r g / 2 0 0 4 / 0 7 / S y s t e m . W i n d o w s " & g t ; & l t ; b : P o i n t & g t ; & l t ; b : _ x & g t ; 1 0 3 . 3 3 3 3 3 3 0 0 0 0 0 0 0 1 & l t ; / b : _ x & g t ; & l t ; b : _ y & g t ; 2 7 2 . 6 6 6 6 6 6 6 6 6 6 6 6 6 3 & l t ; / b : _ y & g t ; & l t ; / b : P o i n t & g t ; & l t ; b : P o i n t & g t ; & l t ; b : _ x & g t ; 1 0 3 . 3 3 3 3 3 3 & l t ; / b : _ x & g t ; & l t ; b : _ y & g t ; 2 3 6 . 3 0 4 7 6 2 & l t ; / b : _ y & g t ; & l t ; / b : P o i n t & g t ; & l t ; b : P o i n t & g t ; & l t ; b : _ x & g t ; 1 0 5 . 3 3 3 3 3 3 & l t ; / b : _ x & g t ; & l t ; b : _ y & g t ; 2 3 4 . 3 0 4 7 6 2 & l t ; / b : _ y & g t ; & l t ; / b : P o i n t & g t ; & l t ; b : P o i n t & g t ; & l t ; b : _ x & g t ; 1 4 8 . 4 2 4 0 7 1 & l t ; / b : _ x & g t ; & l t ; b : _ y & g t ; 2 3 4 . 3 0 4 7 6 2 & l t ; / b : _ y & g t ; & l t ; / b : P o i n t & g t ; & l t ; b : P o i n t & g t ; & l t ; b : _ x & g t ; 1 5 0 . 4 2 4 0 7 1 & l t ; / b : _ x & g t ; & l t ; b : _ y & g t ; 2 3 2 . 3 0 4 7 6 2 & l t ; / b : _ y & g t ; & l t ; / b : P o i n t & g t ; & l t ; b : P o i n t & g t ; & l t ; b : _ x & g t ; 1 5 0 . 4 2 4 0 7 1 & l t ; / b : _ x & g t ; & l t ; b : _ y & g t ; 1 9 5 . 9 4 2 8 5 7 1 4 2 8 5 7 1 5 & l t ; / b : _ y & g t ; & l t ; / b : P o i n t & g t ; & l t ; / P o i n t s & g t ; & l t ; / a : V a l u e & g t ; & l t ; / a : K e y V a l u e O f D i a g r a m O b j e c t K e y a n y T y p e z b w N T n L X & g t ; & l t ; a : K e y V a l u e O f D i a g r a m O b j e c t K e y a n y T y p e z b w N T n L X & g t ; & l t ; a : K e y & g t ; & l t ; K e y & g t ; R e l a t i o n s h i p s \ & a m p ; l t ; T a b l e s \ D i m _ b u s e s \ C o l u m n s \ R o u t e I D & a m p ; g t ; - & a m p ; l t ; T a b l e s \ D i m _ r o u t e s \ C o l u m n s \ R o u t e I D & a m p ; g t ; \ F K & l t ; / K e y & g t ; & l t ; / a : K e y & g t ; & l t ; a : V a l u e   i : t y p e = " D i a g r a m D i s p l a y L i n k E n d p o i n t V i e w S t a t e " & g t ; & l t ; L o c a t i o n   x m l n s : b = " h t t p : / / s c h e m a s . d a t a c o n t r a c t . o r g / 2 0 0 4 / 0 7 / S y s t e m . W i n d o w s " & g t ; & l t ; b : _ x & g t ; 1 0 3 . 3 3 3 3 3 3 0 0 0 0 0 0 0 1 & l t ; / b : _ x & g t ; & l t ; b : _ y & g t ; 2 8 0 . 6 6 6 6 6 6 6 6 6 6 6 6 6 3 & l t ; / b : _ y & g t ; & l t ; / L o c a t i o n & g t ; & l t ; S h a p e R o t a t e A n g l e & g t ; 2 7 0 & l t ; / S h a p e R o t a t e A n g l e & g t ; & l t ; / a : V a l u e & g t ; & l t ; / a : K e y V a l u e O f D i a g r a m O b j e c t K e y a n y T y p e z b w N T n L X & g t ; & l t ; a : K e y V a l u e O f D i a g r a m O b j e c t K e y a n y T y p e z b w N T n L X & g t ; & l t ; a : K e y & g t ; & l t ; K e y & g t ; R e l a t i o n s h i p s \ & a m p ; l t ; T a b l e s \ D i m _ b u s e s \ C o l u m n s \ R o u t e I D & a m p ; g t ; - & a m p ; l t ; T a b l e s \ D i m _ r o u t e s \ C o l u m n s \ R o u t e I D & a m p ; g t ; \ P K & l t ; / K e y & g t ; & l t ; / a : K e y & g t ; & l t ; a : V a l u e   i : t y p e = " D i a g r a m D i s p l a y L i n k E n d p o i n t V i e w S t a t e " & g t ; & l t ; L o c a t i o n   x m l n s : b = " h t t p : / / s c h e m a s . d a t a c o n t r a c t . o r g / 2 0 0 4 / 0 7 / S y s t e m . W i n d o w s " & g t ; & l t ; b : _ x & g t ; 1 5 0 . 4 2 4 0 7 1 & l t ; / b : _ x & g t ; & l t ; b : _ y & g t ; 1 8 7 . 9 4 2 8 5 7 1 4 2 8 5 7 1 5 & l t ; / b : _ y & g t ; & l t ; / L o c a t i o n & g t ; & l t ; S h a p e R o t a t e A n g l e & g t ; 9 0 & l t ; / S h a p e R o t a t e A n g l e & g t ; & l t ; / a : V a l u e & g t ; & l t ; / a : K e y V a l u e O f D i a g r a m O b j e c t K e y a n y T y p e z b w N T n L X & g t ; & l t ; a : K e y V a l u e O f D i a g r a m O b j e c t K e y a n y T y p e z b w N T n L X & g t ; & l t ; a : K e y & g t ; & l t ; K e y & g t ; R e l a t i o n s h i p s \ & a m p ; l t ; T a b l e s \ F a c t t a b l e _ r i d e r s h i p \ C o l u m n s \ B u s I D & a m p ; g t ; - & a m p ; l t ; T a b l e s \ D i m _ b u s e s \ C o l u m n s \ B u s I D & a m p ; g t ; & l t ; / K e y & g t ; & l t ; / a : K e y & g t ; & l t ; a : V a l u e   i : t y p e = " D i a g r a m D i s p l a y L i n k V i e w S t a t e " & g t ; & l t ; A u t o m a t i o n P r o p e r t y H e l p e r T e x t & g t ; E n d   p o i n t   1 :   ( 3 4 6 . 5 4 9 5 2 6 9 4 1 0 9 2 , 3 8 1 . 3 8 0 9 5 2 ) .   E n d   p o i n t   2 :   ( 2 1 1 . 3 3 3 3 3 3 3 3 3 3 3 3 , 3 5 5 . 6 6 6 6 6 7 )   & l t ; / A u t o m a t i o n P r o p e r t y H e l p e r T e x t & g t ; & l t ; L a y e d O u t & g t ; t r u e & l t ; / L a y e d O u t & g t ; & l t ; P o i n t s   x m l n s : b = " h t t p : / / s c h e m a s . d a t a c o n t r a c t . o r g / 2 0 0 4 / 0 7 / S y s t e m . W i n d o w s " & g t ; & l t ; b : P o i n t & g t ; & l t ; b : _ x & g t ; 3 4 6 . 5 4 9 5 2 6 9 4 1 0 9 2 3 8 & l t ; / b : _ x & g t ; & l t ; b : _ y & g t ; 3 8 1 . 3 8 0 9 5 2 & l t ; / b : _ y & g t ; & l t ; / b : P o i n t & g t ; & l t ; b : P o i n t & g t ; & l t ; b : _ x & g t ; 2 8 0 . 9 4 1 4 3 & l t ; / b : _ x & g t ; & l t ; b : _ y & g t ; 3 8 1 . 3 8 0 9 5 2 & l t ; / b : _ y & g t ; & l t ; / b : P o i n t & g t ; & l t ; b : P o i n t & g t ; & l t ; b : _ x & g t ; 2 7 8 . 9 4 1 4 3 & l t ; / b : _ x & g t ; & l t ; b : _ y & g t ; 3 7 9 . 3 8 0 9 5 2 & l t ; / b : _ y & g t ; & l t ; / b : P o i n t & g t ; & l t ; b : P o i n t & g t ; & l t ; b : _ x & g t ; 2 7 8 . 9 4 1 4 3 & l t ; / b : _ x & g t ; & l t ; b : _ y & g t ; 3 5 7 . 6 6 6 6 6 7 & l t ; / b : _ y & g t ; & l t ; / b : P o i n t & g t ; & l t ; b : P o i n t & g t ; & l t ; b : _ x & g t ; 2 7 6 . 9 4 1 4 3 & l t ; / b : _ x & g t ; & l t ; b : _ y & g t ; 3 5 5 . 6 6 6 6 6 7 & l t ; / b : _ y & g t ; & l t ; / b : P o i n t & g t ; & l t ; b : P o i n t & g t ; & l t ; b : _ x & g t ; 2 1 1 . 3 3 3 3 3 3 3 3 3 3 3 3 3 4 & l t ; / b : _ x & g t ; & l t ; b : _ y & g t ; 3 5 5 . 6 6 6 6 6 7 & l t ; / b : _ y & g t ; & l t ; / b : P o i n t & g t ; & l t ; / P o i n t s & g t ; & l t ; / a : V a l u e & g t ; & l t ; / a : K e y V a l u e O f D i a g r a m O b j e c t K e y a n y T y p e z b w N T n L X & g t ; & l t ; a : K e y V a l u e O f D i a g r a m O b j e c t K e y a n y T y p e z b w N T n L X & g t ; & l t ; a : K e y & g t ; & l t ; K e y & g t ; R e l a t i o n s h i p s \ & a m p ; l t ; T a b l e s \ F a c t t a b l e _ r i d e r s h i p \ C o l u m n s \ B u s I D & a m p ; g t ; - & a m p ; l t ; T a b l e s \ D i m _ b u s e s \ C o l u m n s \ B u s I D & a m p ; g t ; \ F K & l t ; / K e y & g t ; & l t ; / a : K e y & g t ; & l t ; a : V a l u e   i : t y p e = " D i a g r a m D i s p l a y L i n k E n d p o i n t V i e w S t a t e " & g t ; & l t ; L o c a t i o n   x m l n s : b = " h t t p : / / s c h e m a s . d a t a c o n t r a c t . o r g / 2 0 0 4 / 0 7 / S y s t e m . W i n d o w s " & g t ; & l t ; b : _ x & g t ; 3 5 4 . 5 4 9 5 2 6 9 4 1 0 9 2 3 8 & l t ; / b : _ x & g t ; & l t ; b : _ y & g t ; 3 8 1 . 3 8 0 9 5 2 & l t ; / b : _ y & g t ; & l t ; / L o c a t i o n & g t ; & l t ; S h a p e R o t a t e A n g l e & g t ; 1 8 0 & l t ; / S h a p e R o t a t e A n g l e & g t ; & l t ; / a : V a l u e & g t ; & l t ; / a : K e y V a l u e O f D i a g r a m O b j e c t K e y a n y T y p e z b w N T n L X & g t ; & l t ; a : K e y V a l u e O f D i a g r a m O b j e c t K e y a n y T y p e z b w N T n L X & g t ; & l t ; a : K e y & g t ; & l t ; K e y & g t ; R e l a t i o n s h i p s \ & a m p ; l t ; T a b l e s \ F a c t t a b l e _ r i d e r s h i p \ C o l u m n s \ B u s I D & a m p ; g t ; - & a m p ; l t ; T a b l e s \ D i m _ b u s e s \ C o l u m n s \ B u s I D & a m p ; g t ; \ P K & l t ; / K e y & g t ; & l t ; / a : K e y & g t ; & l t ; a : V a l u e   i : t y p e = " D i a g r a m D i s p l a y L i n k E n d p o i n t V i e w S t a t e " & g t ; & l t ; L o c a t i o n   x m l n s : b = " h t t p : / / s c h e m a s . d a t a c o n t r a c t . o r g / 2 0 0 4 / 0 7 / S y s t e m . W i n d o w s " & g t ; & l t ; b : _ x & g t ; 2 0 3 . 3 3 3 3 3 3 3 3 3 3 3 3 3 7 & l t ; / b : _ x & g t ; & l t ; b : _ y & g t ; 3 5 5 . 6 6 6 6 6 7 & l t ; / b : _ y & g t ; & l t ; / L o c a t i o n & g t ; & l t ; S h a p e R o t a t e A n g l e & g t ; 3 6 0 & l t ; / S h a p e R o t a t e A n g l e & g t ; & l t ; / a : V a l u e & g t ; & l t ; / a : K e y V a l u e O f D i a g r a m O b j e c t K e y a n y T y p e z b w N T n L X & g t ; & l t ; a : K e y V a l u e O f D i a g r a m O b j e c t K e y a n y T y p e z b w N T n L X & g t ; & l t ; a : K e y & g t ; & l t ; K e y & g t ; R e l a t i o n s h i p s \ & a m p ; l t ; T a b l e s \ F a c t t a b l e _ r i d e r s h i p \ C o l u m n s \ R i d e r I D & a m p ; g t ; - & a m p ; l t ; T a b l e s \ D i m _ d e m o g r a p h i c s \ C o l u m n s \ R i d e r I D & a m p ; g t ; & l t ; / K e y & g t ; & l t ; / a : K e y & g t ; & l t ; a : V a l u e   i : t y p e = " D i a g r a m D i s p l a y L i n k V i e w S t a t e " & g t ; & l t ; A u t o m a t i o n P r o p e r t y H e l p e r T e x t & g t ; E n d   p o i n t   1 :   ( 4 5 4 . 9 4 9 5 2 7 , 2 0 5 . 9 8 0 9 5 2 3 8 0 9 5 2 ) .   E n d   p o i n t   2 :   ( 4 2 6 . 4 5 4 4 6 , 1 7 1 . 6 )   & l t ; / A u t o m a t i o n P r o p e r t y H e l p e r T e x t & g t ; & l t ; L a y e d O u t & g t ; t r u e & l t ; / L a y e d O u t & g t ; & l t ; P o i n t s   x m l n s : b = " h t t p : / / s c h e m a s . d a t a c o n t r a c t . o r g / 2 0 0 4 / 0 7 / S y s t e m . W i n d o w s " & g t ; & l t ; b : P o i n t & g t ; & l t ; b : _ x & g t ; 4 5 4 . 9 4 9 5 2 7 & l t ; / b : _ x & g t ; & l t ; b : _ y & g t ; 2 0 5 . 9 8 0 9 5 2 3 8 0 9 5 2 4 & l t ; / b : _ y & g t ; & l t ; / b : P o i n t & g t ; & l t ; b : P o i n t & g t ; & l t ; b : _ x & g t ; 4 5 4 . 9 4 9 5 2 7 & l t ; / b : _ x & g t ; & l t ; b : _ y & g t ; 1 9 0 . 7 9 0 4 7 6 & l t ; / b : _ y & g t ; & l t ; / b : P o i n t & g t ; & l t ; b : P o i n t & g t ; & l t ; b : _ x & g t ; 4 5 2 . 9 4 9 5 2 7 & l t ; / b : _ x & g t ; & l t ; b : _ y & g t ; 1 8 8 . 7 9 0 4 7 6 & l t ; / b : _ y & g t ; & l t ; / b : P o i n t & g t ; & l t ; b : P o i n t & g t ; & l t ; b : _ x & g t ; 4 2 8 . 4 5 4 4 6 & l t ; / b : _ x & g t ; & l t ; b : _ y & g t ; 1 8 8 . 7 9 0 4 7 6 & l t ; / b : _ y & g t ; & l t ; / b : P o i n t & g t ; & l t ; b : P o i n t & g t ; & l t ; b : _ x & g t ; 4 2 6 . 4 5 4 4 6 & l t ; / b : _ x & g t ; & l t ; b : _ y & g t ; 1 8 6 . 7 9 0 4 7 6 & l t ; / b : _ y & g t ; & l t ; / b : P o i n t & g t ; & l t ; b : P o i n t & g t ; & l t ; b : _ x & g t ; 4 2 6 . 4 5 4 4 6 & l t ; / b : _ x & g t ; & l t ; b : _ y & g t ; 1 7 1 . 6 0 0 0 0 0 0 0 0 0 0 0 0 2 & l t ; / b : _ y & g t ; & l t ; / b : P o i n t & g t ; & l t ; / P o i n t s & g t ; & l t ; / a : V a l u e & g t ; & l t ; / a : K e y V a l u e O f D i a g r a m O b j e c t K e y a n y T y p e z b w N T n L X & g t ; & l t ; a : K e y V a l u e O f D i a g r a m O b j e c t K e y a n y T y p e z b w N T n L X & g t ; & l t ; a : K e y & g t ; & l t ; K e y & g t ; R e l a t i o n s h i p s \ & a m p ; l t ; T a b l e s \ F a c t t a b l e _ r i d e r s h i p \ C o l u m n s \ R i d e r I D & a m p ; g t ; - & a m p ; l t ; T a b l e s \ D i m _ d e m o g r a p h i c s \ C o l u m n s \ R i d e r I D & a m p ; g t ; \ F K & l t ; / K e y & g t ; & l t ; / a : K e y & g t ; & l t ; a : V a l u e   i : t y p e = " D i a g r a m D i s p l a y L i n k E n d p o i n t V i e w S t a t e " & g t ; & l t ; L o c a t i o n   x m l n s : b = " h t t p : / / s c h e m a s . d a t a c o n t r a c t . o r g / 2 0 0 4 / 0 7 / S y s t e m . W i n d o w s " & g t ; & l t ; b : _ x & g t ; 4 5 4 . 9 4 9 5 2 7 & l t ; / b : _ x & g t ; & l t ; b : _ y & g t ; 2 1 3 . 9 8 0 9 5 2 3 8 0 9 5 2 4 3 & l t ; / b : _ y & g t ; & l t ; / L o c a t i o n & g t ; & l t ; S h a p e R o t a t e A n g l e & g t ; 2 7 0 & l t ; / S h a p e R o t a t e A n g l e & g t ; & l t ; / a : V a l u e & g t ; & l t ; / a : K e y V a l u e O f D i a g r a m O b j e c t K e y a n y T y p e z b w N T n L X & g t ; & l t ; a : K e y V a l u e O f D i a g r a m O b j e c t K e y a n y T y p e z b w N T n L X & g t ; & l t ; a : K e y & g t ; & l t ; K e y & g t ; R e l a t i o n s h i p s \ & a m p ; l t ; T a b l e s \ F a c t t a b l e _ r i d e r s h i p \ C o l u m n s \ R i d e r I D & a m p ; g t ; - & a m p ; l t ; T a b l e s \ D i m _ d e m o g r a p h i c s \ C o l u m n s \ R i d e r I D & a m p ; g t ; \ P K & l t ; / K e y & g t ; & l t ; / a : K e y & g t ; & l t ; a : V a l u e   i : t y p e = " D i a g r a m D i s p l a y L i n k E n d p o i n t V i e w S t a t e " & g t ; & l t ; L o c a t i o n   x m l n s : b = " h t t p : / / s c h e m a s . d a t a c o n t r a c t . o r g / 2 0 0 4 / 0 7 / S y s t e m . W i n d o w s " & g t ; & l t ; b : _ x & g t ; 4 2 6 . 4 5 4 4 6 & l t ; / b : _ x & g t ; & l t ; b : _ y & g t ; 1 6 3 . 6 0 0 0 0 0 0 0 0 0 0 0 0 2 & l t ; / b : _ y & g t ; & l t ; / L o c a t i o n & g t ; & l t ; S h a p e R o t a t e A n g l e & g t ; 9 0 & l t ; / S h a p e R o t a t e A n g l e & g t ; & l t ; / a : V a l u e & g t ; & l t ; / a : K e y V a l u e O f D i a g r a m O b j e c t K e y a n y T y p e z b w N T n L X & g t ; & l t ; a : K e y V a l u e O f D i a g r a m O b j e c t K e y a n y T y p e z b w N T n L X & g t ; & l t ; a : K e y & g t ; & l t ; K e y & g t ; R e l a t i o n s h i p s \ & a m p ; l t ; T a b l e s \ F a c t t a b l e _ r i d e r s h i p \ C o l u m n s \ D a t e & a m p ; g t ; - & a m p ; l t ; T a b l e s \ D i m _ D a t e _ T a b l e \ C o l u m n s \ D a t e & a m p ; g t ; & l t ; / K e y & g t ; & l t ; / a : K e y & g t ; & l t ; a : V a l u e   i : t y p e = " D i a g r a m D i s p l a y L i n k V i e w S t a t e " & g t ; & l t ; A u t o m a t i o n P r o p e r t y H e l p e r T e x t & g t ; E n d   p o i n t   1 :   ( 4 6 6 . 9 4 9 5 2 7 , 2 0 5 . 9 8 0 9 5 2 3 8 0 9 5 2 ) .   E n d   p o i n t   2 :   ( 5 8 0 . 0 7 2 3 8 5 1 2 7 8 0 6 , 1 0 7 . 4 )   & l t ; / A u t o m a t i o n P r o p e r t y H e l p e r T e x t & g t ; & l t ; L a y e d O u t & g t ; t r u e & l t ; / L a y e d O u t & g t ; & l t ; P o i n t s   x m l n s : b = " h t t p : / / s c h e m a s . d a t a c o n t r a c t . o r g / 2 0 0 4 / 0 7 / S y s t e m . W i n d o w s " & g t ; & l t ; b : P o i n t & g t ; & l t ; b : _ x & g t ; 4 6 6 . 9 4 9 5 2 7 & l t ; / b : _ x & g t ; & l t ; b : _ y & g t ; 2 0 5 . 9 8 0 9 5 2 3 8 0 9 5 2 4 3 & l t ; / b : _ y & g t ; & l t ; / b : P o i n t & g t ; & l t ; b : P o i n t & g t ; & l t ; b : _ x & g t ; 4 6 6 . 9 4 9 5 2 7 & l t ; / b : _ x & g t ; & l t ; b : _ y & g t ; 1 8 5 . 1 & l t ; / b : _ y & g t ; & l t ; / b : P o i n t & g t ; & l t ; b : P o i n t & g t ; & l t ; b : _ x & g t ; 4 6 8 . 9 4 9 5 2 7 & l t ; / b : _ x & g t ; & l t ; b : _ y & g t ; 1 8 3 . 1 & l t ; / b : _ y & g t ; & l t ; / b : P o i n t & g t ; & l t ; b : P o i n t & g t ; & l t ; b : _ x & g t ; 5 5 1 . 1 5 4 4 5 9 9 9 5 5 & l t ; / b : _ x & g t ; & l t ; b : _ y & g t ; 1 8 3 . 1 & l t ; / b : _ y & g t ; & l t ; / b : P o i n t & g t ; & l t ; b : P o i n t & g t ; & l t ; b : _ x & g t ; 5 5 3 . 1 5 4 4 5 9 9 9 5 5 & l t ; / b : _ x & g t ; & l t ; b : _ y & g t ; 1 8 1 . 1 & l t ; / b : _ y & g t ; & l t ; / b : P o i n t & g t ; & l t ; b : P o i n t & g t ; & l t ; b : _ x & g t ; 5 5 3 . 1 5 4 4 5 9 9 9 5 5 & l t ; / b : _ x & g t ; & l t ; b : _ y & g t ; 1 0 9 . 4 & l t ; / b : _ y & g t ; & l t ; / b : P o i n t & g t ; & l t ; b : P o i n t & g t ; & l t ; b : _ x & g t ; 5 5 5 . 1 5 4 4 5 9 9 9 5 5 & l t ; / b : _ x & g t ; & l t ; b : _ y & g t ; 1 0 7 . 4 & l t ; / b : _ y & g t ; & l t ; / b : P o i n t & g t ; & l t ; b : P o i n t & g t ; & l t ; b : _ x & g t ; 5 8 0 . 0 7 2 3 8 5 1 2 7 8 0 6 & l t ; / b : _ x & g t ; & l t ; b : _ y & g t ; 1 0 7 . 4 & l t ; / b : _ y & g t ; & l t ; / b : P o i n t & g t ; & l t ; / P o i n t s & g t ; & l t ; / a : V a l u e & g t ; & l t ; / a : K e y V a l u e O f D i a g r a m O b j e c t K e y a n y T y p e z b w N T n L X & g t ; & l t ; a : K e y V a l u e O f D i a g r a m O b j e c t K e y a n y T y p e z b w N T n L X & g t ; & l t ; a : K e y & g t ; & l t ; K e y & g t ; R e l a t i o n s h i p s \ & a m p ; l t ; T a b l e s \ F a c t t a b l e _ r i d e r s h i p \ C o l u m n s \ D a t e & a m p ; g t ; - & a m p ; l t ; T a b l e s \ D i m _ D a t e _ T a b l e \ C o l u m n s \ D a t e & a m p ; g t ; \ F K & l t ; / K e y & g t ; & l t ; / a : K e y & g t ; & l t ; a : V a l u e   i : t y p e = " D i a g r a m D i s p l a y L i n k E n d p o i n t V i e w S t a t e " & g t ; & l t ; L o c a t i o n   x m l n s : b = " h t t p : / / s c h e m a s . d a t a c o n t r a c t . o r g / 2 0 0 4 / 0 7 / S y s t e m . W i n d o w s " & g t ; & l t ; b : _ x & g t ; 4 6 6 . 9 4 9 5 2 7 & l t ; / b : _ x & g t ; & l t ; b : _ y & g t ; 2 1 3 . 9 8 0 9 5 2 3 8 0 9 5 2 4 3 & l t ; / b : _ y & g t ; & l t ; / L o c a t i o n & g t ; & l t ; S h a p e R o t a t e A n g l e & g t ; 2 7 0 & l t ; / S h a p e R o t a t e A n g l e & g t ; & l t ; / a : V a l u e & g t ; & l t ; / a : K e y V a l u e O f D i a g r a m O b j e c t K e y a n y T y p e z b w N T n L X & g t ; & l t ; a : K e y V a l u e O f D i a g r a m O b j e c t K e y a n y T y p e z b w N T n L X & g t ; & l t ; a : K e y & g t ; & l t ; K e y & g t ; R e l a t i o n s h i p s \ & a m p ; l t ; T a b l e s \ F a c t t a b l e _ r i d e r s h i p \ C o l u m n s \ D a t e & a m p ; g t ; - & a m p ; l t ; T a b l e s \ D i m _ D a t e _ T a b l e \ C o l u m n s \ D a t e & a m p ; g t ; \ P K & l t ; / K e y & g t ; & l t ; / a : K e y & g t ; & l t ; a : V a l u e   i : t y p e = " D i a g r a m D i s p l a y L i n k E n d p o i n t V i e w S t a t e " & g t ; & l t ; L o c a t i o n   x m l n s : b = " h t t p : / / s c h e m a s . d a t a c o n t r a c t . o r g / 2 0 0 4 / 0 7 / S y s t e m . W i n d o w s " & g t ; & l t ; b : _ x & g t ; 5 8 8 . 0 7 2 3 8 5 1 2 7 8 0 6 & l t ; / b : _ x & g t ; & l t ; b : _ y & g t ; 1 0 7 . 4 & l t ; / b : _ y & g t ; & l t ; / L o c a t i o n & g t ; & l t ; S h a p e R o t a t e A n g l e & g t ; 1 8 0 & l t ; / S h a p e R o t a t e A n g l e & g t ; & l t ; / a : V a l u e & g t ; & l t ; / a : K e y V a l u e O f D i a g r a m O b j e c t K e y a n y T y p e z b w N T n L X & g t ; & l t ; / V i e w S t a t e s & g t ; & l t ; / D i a g r a m M a n a g e r . S e r i a l i z a b l e D i a g r a m & g t ; & l t ; / A r r a y O f D i a g r a m M a n a g e r . S e r i a l i z a b l e D i a g r a m & g t ; < / C u s t o m C o n t e n t > < / G e m i n i > 
</file>

<file path=customXml/item28.xml>��< ? x m l   v e r s i o n = " 1 . 0 "   e n c o d i n g = " U T F - 1 6 " ? > < G e m i n i   x m l n s = " h t t p : / / g e m i n i / p i v o t c u s t o m i z a t i o n / 4 1 9 7 9 3 f 9 - 0 b 6 e - 4 8 6 3 - 9 f 2 a - 9 3 3 f f 6 e 5 8 1 1 1 " > < 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 4 6 6 0 6 5 7 9 6 < / S A H o s t H a s h > < G e m i n i F i e l d L i s t V i s i b l e > T r u e < / G e m i n i F i e l d L i s t V i s i b l e > < / S e t t i n g s > ] ] > < / C u s t o m C o n t e n t > < / G e m i n i > 
</file>

<file path=customXml/item29.xml>��< ? x m l   v e r s i o n = " 1 . 0 "   e n c o d i n g = " U T F - 1 6 " ? > < G e m i n i   x m l n s = " h t t p : / / g e m i n i / p i v o t c u s t o m i z a t i o n / 5 0 a 6 3 6 a 6 - 7 4 a 6 - 4 6 6 3 - a 6 2 9 - 9 8 4 3 b c a e 8 8 b 0 " > < 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 1 8 4 3 0 2 1 5 1 5 < / S A H o s t H a s h > < G e m i n i F i e l d L i s t V i s i b l e > T r u e < / G e m i n i F i e l d L i s t V i s i b l e > < / S e t t i n g s > ] ] > < / C u s t o m C o n t e n t > < / G e m i n i > 
</file>

<file path=customXml/item3.xml>��< ? x m l   v e r s i o n = " 1 . 0 "   e n c o d i n g = " U T F - 1 6 " ? > < G e m i n i   x m l n s = " h t t p : / / g e m i n i / p i v o t c u s t o m i z a t i o n / f 7 6 8 1 c 2 b - b 4 b c - 4 3 d 2 - 9 2 d 6 - 1 b 3 e 6 d 1 f 4 c 7 b " > < 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 1 8 4 3 0 2 1 5 1 5 < / S A H o s t H a s h > < G e m i n i F i e l d L i s t V i s i b l e > T r u e < / G e m i n i F i e l d L i s t V i s i b l e > < / S e t t i n g s > ] ] > < / C u s t o m C o n t e n t > < / G e m i n i > 
</file>

<file path=customXml/item30.xml>��< ? x m l   v e r s i o n = " 1 . 0 "   e n c o d i n g = " U T F - 1 6 " ? > < G e m i n i   x m l n s = " h t t p : / / g e m i n i / p i v o t c u s t o m i z a t i o n / 3 0 2 d f 9 a f - f a 5 a - 4 2 3 9 - 8 6 8 c - b b 3 2 8 6 2 b 0 5 3 2 " > < 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 F a l s e < / V i s i b l e > < / i t e m > < i t e m > < M e a s u r e N a m e > A v g   R i d e r s   p e r   t r i p < / M e a s u r e N a m e > < D i s p l a y N a m e > A v g   R i d e r s   p e r   t r i p < / D i s p l a y N a m e > < V i s i b l e > F a l s e < / V i s i b l e > < / i t e m > < / C a l c u l a t e d F i e l d s > < H S l i c e r s S h a p e > 0 ; 0 ; 0 ; 0 < / H S l i c e r s S h a p e > < V S l i c e r s S h a p e > 0 ; 0 ; 0 ; 0 < / V S l i c e r s S h a p e > < S l i c e r S h e e t N a m e > A n a l y s i s 0 1 < / S l i c e r S h e e t N a m e > < S A H o s t H a s h > 1 6 5 5 7 4 9 7 6 1 < / S A H o s t H a s h > < G e m i n i F i e l d L i s t V i s i b l e > T r u e < / G e m i n i F i e l d L i s t V i s i b l e > < / S e t t i n g s > ] ] > < / C u s t o m C o n t e n t > < / G e m i n i > 
</file>

<file path=customXml/item31.xml>��< ? x m l   v e r s i o n = " 1 . 0 "   e n c o d i n g = " U T F - 1 6 " ? > < G e m i n i   x m l n s = " h t t p : / / g e m i n i / p i v o t c u s t o m i z a t i o n / T a b l e X M L _ D i m _ D a t e _ T a b l e _ a a 0 0 1 0 e b - 1 8 4 2 - 4 8 8 1 - 8 6 8 4 - 8 a 2 b f 7 5 6 e f 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 N a m e < / s t r i n g > < / k e y > < v a l u e > < i n t > 1 4 4 < / i n t > < / v a l u e > < / i t e m > < i t e m > < k e y > < s t r i n g > M o n t h   N u m b e r < / s t r i n g > < / k e y > < v a l u e > < i n t > 1 6 2 < / i n t > < / v a l u e > < / i t e m > < i t e m > < k e y > < s t r i n g > D a y   N a m e < / s t r i n g > < / k e y > < v a l u e > < i n t > 1 2 2 < / i n t > < / v a l u e > < / i t e m > < i t e m > < k e y > < s t r i n g > D a y   o f   W e e k < / s t r i n g > < / k e y > < v a l u e > < i n t > 1 4 0 < / i n t > < / v a l u e > < / i t e m > < i t e m > < k e y > < s t r i n g > W e e k   T y p e < / s t r i n g > < / k e y > < v a l u e > < i n t > 1 2 6 < / i n t > < / v a l u e > < / i t e m > < / C o l u m n W i d t h s > < C o l u m n D i s p l a y I n d e x > < i t e m > < k e y > < s t r i n g > D a t e < / s t r i n g > < / k e y > < v a l u e > < i n t > 0 < / i n t > < / v a l u e > < / i t e m > < i t e m > < k e y > < s t r i n g > Y e a r < / s t r i n g > < / k e y > < v a l u e > < i n t > 1 < / i n t > < / v a l u e > < / i t e m > < i t e m > < k e y > < s t r i n g > M o n t h   N a m e < / s t r i n g > < / k e y > < v a l u e > < i n t > 2 < / i n t > < / v a l u e > < / i t e m > < i t e m > < k e y > < s t r i n g > M o n t h   N u m b e r < / s t r i n g > < / k e y > < v a l u e > < i n t > 3 < / i n t > < / v a l u e > < / i t e m > < i t e m > < k e y > < s t r i n g > D a y   N a m e < / s t r i n g > < / k e y > < v a l u e > < i n t > 4 < / i n t > < / v a l u e > < / i t e m > < i t e m > < k e y > < s t r i n g > D a y   o f   W e e k < / s t r i n g > < / k e y > < v a l u e > < i n t > 5 < / i n t > < / v a l u e > < / i t e m > < i t e m > < k e y > < s t r i n g > W e e k   T y p e < / 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F a c t t a b l e _ r i d e r s h i p _ b 6 7 e b e 4 3 - e d 7 5 - 4 f f 5 - a 2 8 6 - 3 b 4 d 5 4 b 5 a 3 a 3 " > < C u s t o m C o n t e n t > < ! [ C D A T A [ < T a b l e W i d g e t G r i d S e r i a l i z a t i o n   x m l n s : x s d = " h t t p : / / w w w . w 3 . o r g / 2 0 0 1 / X M L S c h e m a "   x m l n s : x s i = " h t t p : / / w w w . w 3 . o r g / 2 0 0 1 / X M L S c h e m a - i n s t a n c e " > < C o l u m n S u g g e s t e d T y p e   / > < C o l u m n F o r m a t   / > < C o l u m n A c c u r a c y   / > < C o l u m n C u r r e n c y S y m b o l   / > < C o l u m n P o s i t i v e P a t t e r n   / > < C o l u m n N e g a t i v e P a t t e r n   / > < C o l u m n W i d t h s > < i t e m > < k e y > < s t r i n g > R e c o r d I D < / s t r i n g > < / k e y > < v a l u e > < i n t > 1 1 5 < / i n t > < / v a l u e > < / i t e m > < i t e m > < k e y > < s t r i n g > B u s I D < / s t r i n g > < / k e y > < v a l u e > < i n t > 1 6 5 < / i n t > < / v a l u e > < / i t e m > < i t e m > < k e y > < s t r i n g > D a t e < / s t r i n g > < / k e y > < v a l u e > < i n t > 7 9 < / i n t > < / v a l u e > < / i t e m > < i t e m > < k e y > < s t r i n g > T i m e < / s t r i n g > < / k e y > < v a l u e > < i n t > 8 0 < / i n t > < / v a l u e > < / i t e m > < i t e m > < k e y > < s t r i n g > O p e r a t i o n   M o m e n t < / s t r i n g > < / k e y > < v a l u e > < i n t > 1 9 2 < / i n t > < / v a l u e > < / i t e m > < i t e m > < k e y > < s t r i n g > N u m b e r O f R i d e r s < / s t r i n g > < / k e y > < v a l u e > < i n t > 1 7 3 < / i n t > < / v a l u e > < / i t e m > < i t e m > < k e y > < s t r i n g > R i d e r I D < / s t r i n g > < / k e y > < v a l u e > < i n t > 1 0 1 < / i n t > < / v a l u e > < / i t e m > < i t e m > < k e y > < s t r i n g > L a s t   C h a r a c t e r s < / s t r i n g > < / k e y > < v a l u e > < i n t > 1 6 1 < / i n t > < / v a l u e > < / i t e m > < i t e m > < k e y > < s t r i n g > T i m e   G r o u p < / s t r i n g > < / k e y > < v a l u e > < i n t > 1 3 3 < / i n t > < / v a l u e > < / i t e m > < i t e m > < k e y > < s t r i n g > C a p a c i t y < / s t r i n g > < / k e y > < v a l u e > < i n t > 1 0 8 < / i n t > < / v a l u e > < / i t e m > < i t e m > < k e y > < s t r i n g > U t i l i z a t i o n   p c t < / s t r i n g > < / k e y > < v a l u e > < i n t > 1 5 0 < / i n t > < / v a l u e > < / i t e m > < i t e m > < k e y > < s t r i n g > U t i l i z a i o n   c a t e g o r y < / s t r i n g > < / k e y > < v a l u e > < i n t > 1 8 6 < / i n t > < / v a l u e > < / i t e m > < / C o l u m n W i d t h s > < C o l u m n D i s p l a y I n d e x > < i t e m > < k e y > < s t r i n g > R e c o r d I D < / s t r i n g > < / k e y > < v a l u e > < i n t > 0 < / i n t > < / v a l u e > < / i t e m > < i t e m > < k e y > < s t r i n g > B u s I D < / s t r i n g > < / k e y > < v a l u e > < i n t > 1 < / i n t > < / v a l u e > < / i t e m > < i t e m > < k e y > < s t r i n g > D a t e < / s t r i n g > < / k e y > < v a l u e > < i n t > 2 < / i n t > < / v a l u e > < / i t e m > < i t e m > < k e y > < s t r i n g > T i m e < / s t r i n g > < / k e y > < v a l u e > < i n t > 3 < / i n t > < / v a l u e > < / i t e m > < i t e m > < k e y > < s t r i n g > O p e r a t i o n   M o m e n t < / s t r i n g > < / k e y > < v a l u e > < i n t > 4 < / i n t > < / v a l u e > < / i t e m > < i t e m > < k e y > < s t r i n g > N u m b e r O f R i d e r s < / s t r i n g > < / k e y > < v a l u e > < i n t > 5 < / i n t > < / v a l u e > < / i t e m > < i t e m > < k e y > < s t r i n g > R i d e r I D < / s t r i n g > < / k e y > < v a l u e > < i n t > 6 < / i n t > < / v a l u e > < / i t e m > < i t e m > < k e y > < s t r i n g > L a s t   C h a r a c t e r s < / s t r i n g > < / k e y > < v a l u e > < i n t > 7 < / i n t > < / v a l u e > < / i t e m > < i t e m > < k e y > < s t r i n g > T i m e   G r o u p < / s t r i n g > < / k e y > < v a l u e > < i n t > 8 < / i n t > < / v a l u e > < / i t e m > < i t e m > < k e y > < s t r i n g > C a p a c i t y < / s t r i n g > < / k e y > < v a l u e > < i n t > 9 < / i n t > < / v a l u e > < / i t e m > < i t e m > < k e y > < s t r i n g > U t i l i z a t i o n   p c t < / s t r i n g > < / k e y > < v a l u e > < i n t > 1 0 < / i n t > < / v a l u e > < / i t e m > < i t e m > < k e y > < s t r i n g > U t i l i z a i o n   c a t e g o r y < / s t r i n g > < / k e y > < v a l u e > < i n t > 1 1 < / i n t > < / v a l u e > < / i t e m > < / C o l u m n D i s p l a y I n d e x > < C o l u m n F r o z e n   / > < C o l u m n C h e c k e d   / > < C o l u m n F i l t e r > < i t e m > < k e y > < s t r i n g > B u s I D < / s t r i n g > < / k e y > < v a l u e > < F i l t e r E x p r e s s i o n   x s i : n i l = " t r u e "   / > < / v a l u e > < / i t e m > < / C o l u m n F i l t e r > < S e l e c t i o n F i l t e r > < i t e m > < k e y > < s t r i n g > B u s I D < / s t r i n g > < / k e y > < v a l u e > < S e l e c t i o n F i l t e r   x s i : n i l = " t r u e "   / > < / v a l u e > < / i t e m > < / S e l e c t i o n F i l t e r > < F i l t e r P a r a m e t e r s > < i t e m > < k e y > < s t r i n g > B u s I D < / s t r i n g > < / k e y > < v a l u e > < C o m m a n d P a r a m e t e r s   / > < / v a l u e > < / i t e m > < / F i l t e r P a r a m e t e r s > < I s S o r t D e s c e n d i n g > f a l s e < / I s S o r t D e s c e n d i n g > < / T a b l e W i d g e t G r i d S e r i a l i z a t i o n > ] ] > < / 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_ b u s e s _ e d 4 9 c a 0 8 - e 8 a e - 4 f e f - a 4 5 8 - c d 6 6 8 a d c e 5 8 c & 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F a c t t a b l e _ r i d e r s h i p _ b 6 7 e b e 4 3 - e d 7 5 - 4 f f 5 - a 2 8 6 - 3 b 4 d 5 4 b 5 a 3 a 3 & l t ; / K e y & g t ; & l t ; V a l u e   x m l n s : a = " h t t p : / / s c h e m a s . d a t a c o n t r a c t . o r g / 2 0 0 4 / 0 7 / M i c r o s o f t . A n a l y s i s S e r v i c e s . C o m m o n " & g t ; & l t ; a : H a s F o c u s & g t ; t r u e & l t ; / a : H a s F o c u s & g t ; & l t ; a : S i z e A t D p i 9 6 & g t ; 1 0 3 & l t ; / a : S i z e A t D p i 9 6 & g t ; & l t ; a : V i s i b l e & g t ; t r u e & l t ; / a : V i s i b l e & g t ; & l t ; / V a l u e & g t ; & l t ; / K e y V a l u e O f s t r i n g S a n d b o x E d i t o r . M e a s u r e G r i d S t a t e S c d E 3 5 R y & g t ; & l t ; K e y V a l u e O f s t r i n g S a n d b o x E d i t o r . M e a s u r e G r i d S t a t e S c d E 3 5 R y & g t ; & l t ; K e y & g t ; D i m _ r o u t e s _ b d 3 c e 7 d 8 - e b b c - 4 4 0 7 - b 2 a 3 - c 3 b d 1 a e 3 d f f 4 & l t ; / K e y & g t ; & l t ; V a l u e   x m l n s : a = " h t t p : / / s c h e m a s . d a t a c o n t r a c t . o r g / 2 0 0 4 / 0 7 / M i c r o s o f t . A n a l y s i s S e r v i c e s . C o m m o n " & g t ; & l t ; a : H a s F o c u s & g t ; t r u e & l t ; / a : H a s F o c u s & g t ; & l t ; a : S i z e A t D p i 9 6 & g t ; 9 6 & l t ; / a : S i z e A t D p i 9 6 & g t ; & l t ; a : V i s i b l e & g t ; t r u e & l t ; / a : V i s i b l e & g t ; & l t ; / V a l u e & g t ; & l t ; / K e y V a l u e O f s t r i n g S a n d b o x E d i t o r . M e a s u r e G r i d S t a t e S c d E 3 5 R y & g t ; & l t ; K e y V a l u e O f s t r i n g S a n d b o x E d i t o r . M e a s u r e G r i d S t a t e S c d E 3 5 R y & g t ; & l t ; K e y & g t ; C a l c u l a t i o n s _ 6 d f f 5 2 4 c - 4 c e c - 4 1 6 1 - a 0 f 6 - c b 0 b 6 c 7 c e 4 3 8 & l t ; / K e y & g t ; & l t ; V a l u e   x m l n s : a = " h t t p : / / s c h e m a s . d a t a c o n t r a c t . o r g / 2 0 0 4 / 0 7 / M i c r o s o f t . A n a l y s i s S e r v i c e s . C o m m o n " & g t ; & l t ; a : H a s F o c u s & g t ; t r u e & l t ; / a : H a s F o c u s & g t ; & l t ; a : S i z e A t D p i 9 6 & g t ; 9 6 & l t ; / a : S i z e A t D p i 9 6 & g t ; & l t ; a : V i s i b l e & g t ; t r u e & l t ; / a : V i s i b l e & g t ; & l t ; / V a l u e & g t ; & l t ; / K e y V a l u e O f s t r i n g S a n d b o x E d i t o r . M e a s u r e G r i d S t a t e S c d E 3 5 R y & g t ; & l t ; K e y V a l u e O f s t r i n g S a n d b o x E d i t o r . M e a s u r e G r i d S t a t e S c d E 3 5 R y & g t ; & l t ; K e y & g t ; D i m _ d e m o g r a p h i c s _ 4 f 8 9 5 3 6 8 - 7 9 7 f - 4 b 3 d - 8 c 0 3 - f 5 b b 6 a f f b a 8 1 & l t ; / K e y & g t ; & l t ; V a l u e   x m l n s : a = " h t t p : / / s c h e m a s . d a t a c o n t r a c t . o r g / 2 0 0 4 / 0 7 / M i c r o s o f t . A n a l y s i s S e r v i c e s . C o m m o n " & g t ; & l t ; a : H a s F o c u s & g t ; t r u e & l t ; / a : H a s F o c u s & g t ; & l t ; a : S i z e A t D p i 9 6 & g t ; 9 6 & l t ; / a : S i z e A t D p i 9 6 & g t ; & l t ; a : V i s i b l e & g t ; t r u e & l t ; / a : V i s i b l e & g t ; & l t ; / V a l u e & g t ; & l t ; / K e y V a l u e O f s t r i n g S a n d b o x E d i t o r . M e a s u r e G r i d S t a t e S c d E 3 5 R y & g t ; & l t ; K e y V a l u e O f s t r i n g S a n d b o x E d i t o r . M e a s u r e G r i d S t a t e S c d E 3 5 R y & g t ; & l t ; K e y & g t ; D i m _ D a t e _ T a b l e _ a a 0 0 1 0 e b - 1 8 4 2 - 4 8 8 1 - 8 6 8 4 - 8 a 2 b f 7 5 6 e f 0 6 & l t ; / K e y & g t ; & l t ; V a l u e   x m l n s : a = " h t t p : / / s c h e m a s . d a t a c o n t r a c t . o r g / 2 0 0 4 / 0 7 / M i c r o s o f t . A n a l y s i s S e r v i c e s . C o m m o n " & g t ; & l t ; a : H a s F o c u s & g t ; t r u e & l t ; / a : H a s F o c u s & g t ; & l t ; a : S i z e A t D p i 9 6 & g t ; 9 9 & 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8 0 7 8 c 1 2 3 - b a a 7 - 4 7 0 1 - 9 1 d 4 - a 0 0 5 7 c 9 2 1 b 9 8 " > < 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 r i d e r s < / M e a s u r e N a m e > < D i s p l a y N a m e > T o t a l   r i d e r s < / D i s p l a y N a m e > < V i s i b l e > T r u e < / V i s i b l e > < / i t e m > < i t e m > < M e a s u r e N a m e > A v g   R i d e r s   p e r   t r i p < / M e a s u r e N a m e > < D i s p l a y N a m e > A v g   R i d e r s   p e r   t r i p < / D i s p l a y N a m e > < V i s i b l e > T r u e < / V i s i b l e > < / i t e m > < / C a l c u l a t e d F i e l d s > < H S l i c e r s S h a p e > 0 ; 0 ; 0 ; 0 < / H S l i c e r s S h a p e > < V S l i c e r s S h a p e > 0 ; 0 ; 0 ; 0 < / V S l i c e r s S h a p e > < S l i c e r S h e e t N a m e > A n a l y s i s 0 1 < / S l i c e r S h e e t N a m e > < S A H o s t H a s h > 4 6 9 0 9 7 5 9 < / 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 2 0 2 4 - 0 8 - 0 4 T 1 5 : 4 1 : 3 4 . 7 2 0 5 3 3 - 0 5 : 0 0 < / L a s t P r o c e s s e d T i m e > < / D a t a M o d e l i n g S a n d b o x . S e r i a l i z e d S a n d b o x E r r o r C a c h e > ] ] > < / C u s t o m C o n t e n t > < / G e m i n i > 
</file>

<file path=customXml/item8.xml>��< ? x m l   v e r s i o n = " 1 . 0 "   e n c o d i n g = " U T F - 1 6 " ? > < G e m i n i   x m l n s = " h t t p : / / g e m i n i / p i v o t c u s t o m i z a t i o n / T a b l e C o u n t I n S a n d b o x " > < C u s t o m C o n t e n t > < ! [ C D A T A [ 6 ] ] > < / C u s t o m C o n t e n t > < / G e m i n i > 
</file>

<file path=customXml/item9.xml>��< ? x m l   v e r s i o n = " 1 . 0 "   e n c o d i n g = " U T F - 1 6 " ? > < G e m i n i   x m l n s = " h t t p : / / g e m i n i / p i v o t c u s t o m i z a t i o n / C l i e n t W i n d o w X M L " > < C u s t o m C o n t e n t > D i m _ D a t e _ T a b l e _ a a 0 0 1 0 e b - 1 8 4 2 - 4 8 8 1 - 8 6 8 4 - 8 a 2 b f 7 5 6 e f 0 6 < / C u s t o m C o n t e n t > < / G e m i n i > 
</file>

<file path=customXml/itemProps1.xml><?xml version="1.0" encoding="utf-8"?>
<ds:datastoreItem xmlns:ds="http://schemas.openxmlformats.org/officeDocument/2006/customXml" ds:itemID="{5F62D2AE-0F25-46B7-A47E-34E64F569535}">
  <ds:schemaRefs/>
</ds:datastoreItem>
</file>

<file path=customXml/itemProps10.xml><?xml version="1.0" encoding="utf-8"?>
<ds:datastoreItem xmlns:ds="http://schemas.openxmlformats.org/officeDocument/2006/customXml" ds:itemID="{29BD844D-7CCA-4934-9948-020AB5187A38}">
  <ds:schemaRefs/>
</ds:datastoreItem>
</file>

<file path=customXml/itemProps11.xml><?xml version="1.0" encoding="utf-8"?>
<ds:datastoreItem xmlns:ds="http://schemas.openxmlformats.org/officeDocument/2006/customXml" ds:itemID="{E74BB403-A24D-4F67-84C8-109FCA1227A1}">
  <ds:schemaRefs/>
</ds:datastoreItem>
</file>

<file path=customXml/itemProps12.xml><?xml version="1.0" encoding="utf-8"?>
<ds:datastoreItem xmlns:ds="http://schemas.openxmlformats.org/officeDocument/2006/customXml" ds:itemID="{008033F4-8280-43C0-BC06-87EFC9B0BBB4}">
  <ds:schemaRefs/>
</ds:datastoreItem>
</file>

<file path=customXml/itemProps13.xml><?xml version="1.0" encoding="utf-8"?>
<ds:datastoreItem xmlns:ds="http://schemas.openxmlformats.org/officeDocument/2006/customXml" ds:itemID="{2A460031-ADD0-4683-9FD4-9D0A87A24BCF}">
  <ds:schemaRefs/>
</ds:datastoreItem>
</file>

<file path=customXml/itemProps14.xml><?xml version="1.0" encoding="utf-8"?>
<ds:datastoreItem xmlns:ds="http://schemas.openxmlformats.org/officeDocument/2006/customXml" ds:itemID="{A8A2A6C7-4572-4E50-B42E-3A2585248CEA}">
  <ds:schemaRefs/>
</ds:datastoreItem>
</file>

<file path=customXml/itemProps15.xml><?xml version="1.0" encoding="utf-8"?>
<ds:datastoreItem xmlns:ds="http://schemas.openxmlformats.org/officeDocument/2006/customXml" ds:itemID="{30F51CA9-FD6A-49C7-8B35-4DBD92C36BA8}">
  <ds:schemaRefs/>
</ds:datastoreItem>
</file>

<file path=customXml/itemProps16.xml><?xml version="1.0" encoding="utf-8"?>
<ds:datastoreItem xmlns:ds="http://schemas.openxmlformats.org/officeDocument/2006/customXml" ds:itemID="{DB8DE4AF-ED43-40C2-BD7A-78CEFC426D75}">
  <ds:schemaRefs/>
</ds:datastoreItem>
</file>

<file path=customXml/itemProps17.xml><?xml version="1.0" encoding="utf-8"?>
<ds:datastoreItem xmlns:ds="http://schemas.openxmlformats.org/officeDocument/2006/customXml" ds:itemID="{931E7F5F-99D9-41D6-8706-34563C0CABC8}">
  <ds:schemaRefs/>
</ds:datastoreItem>
</file>

<file path=customXml/itemProps18.xml><?xml version="1.0" encoding="utf-8"?>
<ds:datastoreItem xmlns:ds="http://schemas.openxmlformats.org/officeDocument/2006/customXml" ds:itemID="{D8966254-1B16-420D-A959-33D098BEAFED}">
  <ds:schemaRefs/>
</ds:datastoreItem>
</file>

<file path=customXml/itemProps19.xml><?xml version="1.0" encoding="utf-8"?>
<ds:datastoreItem xmlns:ds="http://schemas.openxmlformats.org/officeDocument/2006/customXml" ds:itemID="{246F8969-09FA-4DA3-8707-868FCD1E8221}">
  <ds:schemaRefs>
    <ds:schemaRef ds:uri="http://schemas.microsoft.com/DataMashup"/>
  </ds:schemaRefs>
</ds:datastoreItem>
</file>

<file path=customXml/itemProps2.xml><?xml version="1.0" encoding="utf-8"?>
<ds:datastoreItem xmlns:ds="http://schemas.openxmlformats.org/officeDocument/2006/customXml" ds:itemID="{42E16B74-5E08-46C5-AE96-3E2EE6D86727}">
  <ds:schemaRefs/>
</ds:datastoreItem>
</file>

<file path=customXml/itemProps20.xml><?xml version="1.0" encoding="utf-8"?>
<ds:datastoreItem xmlns:ds="http://schemas.openxmlformats.org/officeDocument/2006/customXml" ds:itemID="{BA1F00C6-8B83-49AB-BCE2-824D5F902FB2}">
  <ds:schemaRefs/>
</ds:datastoreItem>
</file>

<file path=customXml/itemProps21.xml><?xml version="1.0" encoding="utf-8"?>
<ds:datastoreItem xmlns:ds="http://schemas.openxmlformats.org/officeDocument/2006/customXml" ds:itemID="{E307C875-B94B-4772-820F-105736AAA88D}">
  <ds:schemaRefs/>
</ds:datastoreItem>
</file>

<file path=customXml/itemProps22.xml><?xml version="1.0" encoding="utf-8"?>
<ds:datastoreItem xmlns:ds="http://schemas.openxmlformats.org/officeDocument/2006/customXml" ds:itemID="{E5E9FC13-57A4-4E5C-A5F4-79637711B914}">
  <ds:schemaRefs/>
</ds:datastoreItem>
</file>

<file path=customXml/itemProps23.xml><?xml version="1.0" encoding="utf-8"?>
<ds:datastoreItem xmlns:ds="http://schemas.openxmlformats.org/officeDocument/2006/customXml" ds:itemID="{F7B130C1-F7A9-4051-A1B9-DE7BF9A6AF16}">
  <ds:schemaRefs/>
</ds:datastoreItem>
</file>

<file path=customXml/itemProps24.xml><?xml version="1.0" encoding="utf-8"?>
<ds:datastoreItem xmlns:ds="http://schemas.openxmlformats.org/officeDocument/2006/customXml" ds:itemID="{A38D4C57-9D7E-443C-B1F0-6F382C515EE1}">
  <ds:schemaRefs/>
</ds:datastoreItem>
</file>

<file path=customXml/itemProps25.xml><?xml version="1.0" encoding="utf-8"?>
<ds:datastoreItem xmlns:ds="http://schemas.openxmlformats.org/officeDocument/2006/customXml" ds:itemID="{DA161BD0-19A3-4219-B379-EF692E31A8DF}">
  <ds:schemaRefs/>
</ds:datastoreItem>
</file>

<file path=customXml/itemProps26.xml><?xml version="1.0" encoding="utf-8"?>
<ds:datastoreItem xmlns:ds="http://schemas.openxmlformats.org/officeDocument/2006/customXml" ds:itemID="{6624C698-2B53-4DBE-97BE-0271C841F766}">
  <ds:schemaRefs/>
</ds:datastoreItem>
</file>

<file path=customXml/itemProps27.xml><?xml version="1.0" encoding="utf-8"?>
<ds:datastoreItem xmlns:ds="http://schemas.openxmlformats.org/officeDocument/2006/customXml" ds:itemID="{509C4411-20DD-4B2B-B687-90C6609B5687}">
  <ds:schemaRefs/>
</ds:datastoreItem>
</file>

<file path=customXml/itemProps28.xml><?xml version="1.0" encoding="utf-8"?>
<ds:datastoreItem xmlns:ds="http://schemas.openxmlformats.org/officeDocument/2006/customXml" ds:itemID="{BE91FA1C-BB7A-4274-BDEE-0EB1B7CECB77}">
  <ds:schemaRefs/>
</ds:datastoreItem>
</file>

<file path=customXml/itemProps29.xml><?xml version="1.0" encoding="utf-8"?>
<ds:datastoreItem xmlns:ds="http://schemas.openxmlformats.org/officeDocument/2006/customXml" ds:itemID="{2F3AAD67-A809-4DB0-9E2F-D70C8EE542FE}">
  <ds:schemaRefs/>
</ds:datastoreItem>
</file>

<file path=customXml/itemProps3.xml><?xml version="1.0" encoding="utf-8"?>
<ds:datastoreItem xmlns:ds="http://schemas.openxmlformats.org/officeDocument/2006/customXml" ds:itemID="{768AF0CF-03EF-4E03-92C5-A7A631D888BA}">
  <ds:schemaRefs/>
</ds:datastoreItem>
</file>

<file path=customXml/itemProps30.xml><?xml version="1.0" encoding="utf-8"?>
<ds:datastoreItem xmlns:ds="http://schemas.openxmlformats.org/officeDocument/2006/customXml" ds:itemID="{8E825702-C97A-4253-A13D-887521FBC672}">
  <ds:schemaRefs/>
</ds:datastoreItem>
</file>

<file path=customXml/itemProps31.xml><?xml version="1.0" encoding="utf-8"?>
<ds:datastoreItem xmlns:ds="http://schemas.openxmlformats.org/officeDocument/2006/customXml" ds:itemID="{7A35F108-0F4D-4739-B14F-569BF7693BCF}">
  <ds:schemaRefs/>
</ds:datastoreItem>
</file>

<file path=customXml/itemProps32.xml><?xml version="1.0" encoding="utf-8"?>
<ds:datastoreItem xmlns:ds="http://schemas.openxmlformats.org/officeDocument/2006/customXml" ds:itemID="{BD27638C-8ACE-48C1-9346-BAB13621584B}">
  <ds:schemaRefs/>
</ds:datastoreItem>
</file>

<file path=customXml/itemProps4.xml><?xml version="1.0" encoding="utf-8"?>
<ds:datastoreItem xmlns:ds="http://schemas.openxmlformats.org/officeDocument/2006/customXml" ds:itemID="{C80E3115-DFC4-4DA1-890F-CA4111882553}">
  <ds:schemaRefs/>
</ds:datastoreItem>
</file>

<file path=customXml/itemProps5.xml><?xml version="1.0" encoding="utf-8"?>
<ds:datastoreItem xmlns:ds="http://schemas.openxmlformats.org/officeDocument/2006/customXml" ds:itemID="{8A3B8018-A7E8-45CA-BD0D-F4B195E9FBED}">
  <ds:schemaRefs/>
</ds:datastoreItem>
</file>

<file path=customXml/itemProps6.xml><?xml version="1.0" encoding="utf-8"?>
<ds:datastoreItem xmlns:ds="http://schemas.openxmlformats.org/officeDocument/2006/customXml" ds:itemID="{590973CD-29D4-4A9D-962E-7006D43F3D13}">
  <ds:schemaRefs/>
</ds:datastoreItem>
</file>

<file path=customXml/itemProps7.xml><?xml version="1.0" encoding="utf-8"?>
<ds:datastoreItem xmlns:ds="http://schemas.openxmlformats.org/officeDocument/2006/customXml" ds:itemID="{E98CA4BF-A576-42EB-B936-AFAD1EA71F5D}">
  <ds:schemaRefs/>
</ds:datastoreItem>
</file>

<file path=customXml/itemProps8.xml><?xml version="1.0" encoding="utf-8"?>
<ds:datastoreItem xmlns:ds="http://schemas.openxmlformats.org/officeDocument/2006/customXml" ds:itemID="{66C56B73-9510-4E98-90B2-4BA49344DCFF}">
  <ds:schemaRefs/>
</ds:datastoreItem>
</file>

<file path=customXml/itemProps9.xml><?xml version="1.0" encoding="utf-8"?>
<ds:datastoreItem xmlns:ds="http://schemas.openxmlformats.org/officeDocument/2006/customXml" ds:itemID="{E763B0B4-F38C-4734-A8E2-CDDA12C435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Analysis01</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Sukheja</dc:creator>
  <cp:lastModifiedBy>Pardeep Sukheja</cp:lastModifiedBy>
  <dcterms:created xsi:type="dcterms:W3CDTF">2024-07-15T06:01:07Z</dcterms:created>
  <dcterms:modified xsi:type="dcterms:W3CDTF">2025-02-14T04:33:33Z</dcterms:modified>
</cp:coreProperties>
</file>