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mc:AlternateContent xmlns:mc="http://schemas.openxmlformats.org/markup-compatibility/2006">
    <mc:Choice Requires="x15">
      <x15ac:absPath xmlns:x15ac="http://schemas.microsoft.com/office/spreadsheetml/2010/11/ac" url="C:\Users\wodnr\Downloads\"/>
    </mc:Choice>
  </mc:AlternateContent>
  <xr:revisionPtr revIDLastSave="0" documentId="13_ncr:1_{AAF2E1CA-D3BC-45A0-A059-99B9CC87638E}" xr6:coauthVersionLast="47" xr6:coauthVersionMax="47" xr10:uidLastSave="{00000000-0000-0000-0000-000000000000}"/>
  <bookViews>
    <workbookView xWindow="-108" yWindow="-108" windowWidth="23256" windowHeight="12456" activeTab="1" xr2:uid="{00000000-000D-0000-FFFF-FFFF00000000}"/>
  </bookViews>
  <sheets>
    <sheet name="Sheet1" sheetId="13" r:id="rId1"/>
    <sheet name="Project schedule" sheetId="11" r:id="rId2"/>
    <sheet name="About" sheetId="12" state="hidden" r:id="rId3"/>
  </sheets>
  <definedNames>
    <definedName name="_xlnm._FilterDatabase" localSheetId="1" hidden="1">'Project schedule'!$A$5:$F$30</definedName>
    <definedName name="Display_Week">'Project schedule'!$Q$2</definedName>
    <definedName name="_xlnm.Print_Titles" localSheetId="1">'Project schedule'!$4:$6</definedName>
    <definedName name="Project_Start">'Project schedule'!$Q$1</definedName>
    <definedName name="task_end" localSheetId="1">'Project schedule'!$F1</definedName>
    <definedName name="task_progress" localSheetId="1">'Project schedule'!$D1</definedName>
    <definedName name="task_start" localSheetId="1">'Project schedule'!$E1</definedName>
    <definedName name="today" localSheetId="1">TODAY()</definedName>
  </definedNames>
  <calcPr calcId="191029"/>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11" l="1"/>
  <c r="F30" i="11"/>
  <c r="E29" i="11"/>
  <c r="F28" i="11"/>
  <c r="F27" i="11"/>
  <c r="E22" i="11"/>
  <c r="F22" i="11" s="1"/>
  <c r="E24" i="11" s="1"/>
  <c r="F24" i="11" s="1"/>
  <c r="E21" i="11"/>
  <c r="F21" i="11" s="1"/>
  <c r="E23" i="11" s="1"/>
  <c r="F23" i="11" s="1"/>
  <c r="E9" i="11"/>
  <c r="E25" i="11" l="1"/>
  <c r="F25" i="11" s="1"/>
  <c r="H32" i="11"/>
  <c r="H7" i="11"/>
  <c r="I5" i="11" l="1"/>
  <c r="I4" i="11" s="1"/>
  <c r="H31" i="11"/>
  <c r="H26" i="11"/>
  <c r="H20" i="11"/>
  <c r="H8" i="11"/>
  <c r="F9" i="11" l="1"/>
  <c r="E10" i="11" s="1"/>
  <c r="E28" i="11"/>
  <c r="I6" i="11"/>
  <c r="F10" i="11" l="1"/>
  <c r="E11" i="11"/>
  <c r="H9" i="11"/>
  <c r="H22" i="11"/>
  <c r="H21" i="11"/>
  <c r="H25" i="11"/>
  <c r="H30" i="11"/>
  <c r="H27" i="11"/>
  <c r="H10" i="11"/>
  <c r="H23" i="11"/>
  <c r="J5" i="11"/>
  <c r="K5" i="11" s="1"/>
  <c r="L5" i="11" s="1"/>
  <c r="M5" i="11" s="1"/>
  <c r="N5" i="11" s="1"/>
  <c r="O5" i="11" s="1"/>
  <c r="P5" i="11" s="1"/>
  <c r="F11" i="11" l="1"/>
  <c r="H11" i="11" s="1"/>
  <c r="H28" i="11"/>
  <c r="H29" i="11"/>
  <c r="H24" i="11"/>
  <c r="P4" i="11"/>
  <c r="Q5" i="11"/>
  <c r="R5" i="11" s="1"/>
  <c r="S5" i="11" s="1"/>
  <c r="T5" i="11" s="1"/>
  <c r="U5" i="11" s="1"/>
  <c r="V5" i="11" s="1"/>
  <c r="W5" i="11" s="1"/>
  <c r="J6" i="11"/>
  <c r="E12" i="11" l="1"/>
  <c r="F12" i="11" s="1"/>
  <c r="E13" i="11" s="1"/>
  <c r="W4" i="11"/>
  <c r="X5" i="11"/>
  <c r="Y5" i="11" s="1"/>
  <c r="Z5" i="11" s="1"/>
  <c r="AA5" i="11" s="1"/>
  <c r="AB5" i="11" s="1"/>
  <c r="AC5" i="11" s="1"/>
  <c r="AD5" i="11" s="1"/>
  <c r="K6" i="11"/>
  <c r="H12" i="11" l="1"/>
  <c r="F13" i="11"/>
  <c r="E14" i="11" s="1"/>
  <c r="F14" i="11" s="1"/>
  <c r="E15" i="11" s="1"/>
  <c r="F15" i="11" s="1"/>
  <c r="H13" i="11"/>
  <c r="H14" i="11"/>
  <c r="H15" i="11"/>
  <c r="AE5" i="11"/>
  <c r="AF5" i="11" s="1"/>
  <c r="AG5" i="11" s="1"/>
  <c r="AH5" i="11" s="1"/>
  <c r="AI5" i="11" s="1"/>
  <c r="AJ5" i="11" s="1"/>
  <c r="AD4" i="11"/>
  <c r="L6" i="11"/>
  <c r="E16" i="11" l="1"/>
  <c r="F16" i="11" s="1"/>
  <c r="E17" i="11" s="1"/>
  <c r="E19" i="11"/>
  <c r="F19" i="11" s="1"/>
  <c r="AK5" i="11"/>
  <c r="AL5" i="11" s="1"/>
  <c r="AM5" i="11" s="1"/>
  <c r="AN5" i="11" s="1"/>
  <c r="AO5" i="11" s="1"/>
  <c r="AP5" i="11" s="1"/>
  <c r="AQ5" i="11" s="1"/>
  <c r="M6" i="11"/>
  <c r="H16" i="11" l="1"/>
  <c r="F17" i="11"/>
  <c r="AR5" i="11"/>
  <c r="AS5" i="11" s="1"/>
  <c r="AK4" i="11"/>
  <c r="N6" i="11"/>
  <c r="H17" i="11" l="1"/>
  <c r="E18" i="11"/>
  <c r="F18" i="11" s="1"/>
  <c r="H19" i="11"/>
  <c r="H18" i="1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<sst xmlns="http://schemas.openxmlformats.org/spreadsheetml/2006/main" count="78" uniqueCount="64">
  <si>
    <t>PROGRESS</t>
  </si>
  <si>
    <t>Project Management Templates</t>
  </si>
  <si>
    <t>START</t>
  </si>
  <si>
    <t>END</t>
  </si>
  <si>
    <t>TASK</t>
  </si>
  <si>
    <t>More Project Management Templates</t>
  </si>
  <si>
    <t>About This Template</t>
  </si>
  <si>
    <t>SIMPLE GANTT CHART by Vertex42.com</t>
  </si>
  <si>
    <t>Additional Help</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</si>
  <si>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</si>
  <si>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</si>
  <si>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</si>
  <si>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</si>
  <si>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</si>
  <si>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</si>
  <si>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</si>
  <si>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</si>
  <si>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</si>
  <si>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</si>
  <si>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Nuria Acevedo</t>
  </si>
  <si>
    <t>Olivia Wilson</t>
  </si>
  <si>
    <t>Project start:</t>
  </si>
  <si>
    <t>Display week:</t>
  </si>
  <si>
    <t>ASSIGNED TO</t>
  </si>
  <si>
    <t>The cog of time</t>
    <phoneticPr fontId="31" type="noConversion"/>
  </si>
  <si>
    <t>parkjeongwoo</t>
    <phoneticPr fontId="31" type="noConversion"/>
  </si>
  <si>
    <t>프로그래밍</t>
    <phoneticPr fontId="31" type="noConversion"/>
  </si>
  <si>
    <t>그래픽</t>
    <phoneticPr fontId="31" type="noConversion"/>
  </si>
  <si>
    <t>About Vertex42</t>
    <phoneticPr fontId="31" type="noConversion"/>
  </si>
  <si>
    <t>행 레이블</t>
  </si>
  <si>
    <t>합계 : PROGRESS</t>
  </si>
  <si>
    <t>(비어 있음)</t>
  </si>
  <si>
    <t>총합계</t>
  </si>
  <si>
    <t>박정우</t>
  </si>
  <si>
    <t>이학승</t>
  </si>
  <si>
    <t>움직임 구현</t>
    <phoneticPr fontId="31" type="noConversion"/>
  </si>
  <si>
    <t>카메라 제어 시스템</t>
    <phoneticPr fontId="31" type="noConversion"/>
  </si>
  <si>
    <t>스테이지 이동</t>
    <phoneticPr fontId="31" type="noConversion"/>
  </si>
  <si>
    <t>인벤토리 시스템</t>
    <phoneticPr fontId="31" type="noConversion"/>
  </si>
  <si>
    <t>아이템 저장</t>
    <phoneticPr fontId="31" type="noConversion"/>
  </si>
  <si>
    <t>수집 시스템</t>
    <phoneticPr fontId="31" type="noConversion"/>
  </si>
  <si>
    <t>캐릭터 개별화</t>
    <phoneticPr fontId="31" type="noConversion"/>
  </si>
  <si>
    <t>몬스터 이동 로직</t>
    <phoneticPr fontId="31" type="noConversion"/>
  </si>
  <si>
    <r>
      <rPr>
        <sz val="10"/>
        <color theme="1"/>
        <rFont val="맑은 고딕"/>
        <family val="2"/>
        <charset val="129"/>
      </rPr>
      <t>몬스터</t>
    </r>
    <r>
      <rPr>
        <sz val="10"/>
        <color theme="1"/>
        <rFont val="Arial"/>
        <family val="2"/>
      </rPr>
      <t xml:space="preserve"> </t>
    </r>
    <r>
      <rPr>
        <sz val="10"/>
        <color theme="1"/>
        <rFont val="맑은 고딕"/>
        <family val="2"/>
        <charset val="129"/>
      </rPr>
      <t>공격 로직</t>
    </r>
    <phoneticPr fontId="31" type="noConversion"/>
  </si>
  <si>
    <t>오브젝트 배치</t>
    <phoneticPr fontId="31" type="noConversion"/>
  </si>
  <si>
    <r>
      <t xml:space="preserve">ui </t>
    </r>
    <r>
      <rPr>
        <sz val="10"/>
        <color theme="1"/>
        <rFont val="맑은 고딕"/>
        <family val="2"/>
        <charset val="129"/>
      </rPr>
      <t>리소스 리서칭</t>
    </r>
    <phoneticPr fontId="31" type="noConversion"/>
  </si>
  <si>
    <r>
      <t xml:space="preserve">3D </t>
    </r>
    <r>
      <rPr>
        <sz val="10"/>
        <color theme="1"/>
        <rFont val="맑은 고딕"/>
        <family val="2"/>
        <charset val="129"/>
      </rPr>
      <t>모델 리서칭</t>
    </r>
    <phoneticPr fontId="31" type="noConversion"/>
  </si>
  <si>
    <r>
      <t xml:space="preserve">3D </t>
    </r>
    <r>
      <rPr>
        <sz val="10"/>
        <color theme="1"/>
        <rFont val="맑은 고딕"/>
        <family val="2"/>
        <charset val="129"/>
      </rPr>
      <t>맵 리서칭</t>
    </r>
    <phoneticPr fontId="31" type="noConversion"/>
  </si>
  <si>
    <r>
      <t xml:space="preserve">3D </t>
    </r>
    <r>
      <rPr>
        <sz val="10"/>
        <color theme="1"/>
        <rFont val="맑은 고딕"/>
        <family val="2"/>
        <charset val="129"/>
      </rPr>
      <t>모델</t>
    </r>
    <r>
      <rPr>
        <sz val="10"/>
        <color theme="1"/>
        <rFont val="Arial"/>
        <family val="2"/>
      </rPr>
      <t xml:space="preserve"> </t>
    </r>
    <r>
      <rPr>
        <sz val="10"/>
        <color theme="1"/>
        <rFont val="맑은 고딕"/>
        <family val="2"/>
        <charset val="129"/>
      </rPr>
      <t>애니메이션</t>
    </r>
    <phoneticPr fontId="31" type="noConversion"/>
  </si>
  <si>
    <t>애니메이션 적용</t>
    <phoneticPr fontId="31" type="noConversion"/>
  </si>
  <si>
    <t>박정우</t>
    <phoneticPr fontId="31" type="noConversion"/>
  </si>
  <si>
    <t>박정우</t>
    <phoneticPr fontId="31" type="noConversion"/>
  </si>
  <si>
    <t>이학승</t>
    <phoneticPr fontId="31" type="noConversion"/>
  </si>
  <si>
    <t>사운드</t>
    <phoneticPr fontId="31" type="noConversion"/>
  </si>
  <si>
    <t>0'%</t>
    <phoneticPr fontId="31" type="noConversion"/>
  </si>
  <si>
    <t>UI 시스템</t>
    <phoneticPr fontId="31" type="noConversion"/>
  </si>
  <si>
    <t>플레이어 사운드</t>
    <phoneticPr fontId="31" type="noConversion"/>
  </si>
  <si>
    <t>몬스터 사운드</t>
    <phoneticPr fontId="31" type="noConversion"/>
  </si>
  <si>
    <t>사운드 매니저</t>
    <phoneticPr fontId="31" type="noConversion"/>
  </si>
  <si>
    <r>
      <t xml:space="preserve">UI </t>
    </r>
    <r>
      <rPr>
        <sz val="10"/>
        <color theme="1"/>
        <rFont val="맑은 고딕"/>
        <family val="2"/>
        <charset val="129"/>
      </rPr>
      <t>사운드</t>
    </r>
    <phoneticPr fontId="31" type="noConversion"/>
  </si>
  <si>
    <t>박정우,이학승</t>
    <phoneticPr fontId="31" type="noConversion"/>
  </si>
  <si>
    <r>
      <rPr>
        <sz val="10"/>
        <color theme="1"/>
        <rFont val="맑은 고딕"/>
        <family val="2"/>
        <charset val="129"/>
      </rPr>
      <t>박정우</t>
    </r>
    <r>
      <rPr>
        <sz val="10"/>
        <color theme="1"/>
        <rFont val="Arial"/>
        <family val="2"/>
      </rPr>
      <t>,</t>
    </r>
    <r>
      <rPr>
        <sz val="10"/>
        <color theme="1"/>
        <rFont val="맑은 고딕"/>
        <family val="2"/>
        <charset val="129"/>
      </rPr>
      <t>이학승</t>
    </r>
    <phoneticPr fontId="31" type="noConversion"/>
  </si>
  <si>
    <t>박정우, 이학승</t>
  </si>
  <si>
    <t>박정우, 이학승</t>
    <phoneticPr fontId="3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</si>
</sst>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36"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돋움"/>
      <family val="3"/>
      <charset val="129"/>
      <scheme val="minor"/>
    </font>
    <font>
      <b/>
      <sz val="12"/>
      <color theme="1"/>
      <name val="맑은 고딕"/>
      <family val="2"/>
      <charset val="129"/>
    </font>
    <font>
      <sz val="10"/>
      <color theme="1"/>
      <name val="맑은 고딕"/>
      <family val="2"/>
      <charset val="129"/>
    </font>
    <font>
      <sz val="10"/>
      <color theme="1"/>
      <name val="Arial"/>
      <family val="2"/>
    </font>
    <font>
      <sz val="10"/>
      <color theme="1"/>
      <name val="Arial"/>
      <family val="2"/>
      <charset val="129"/>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4" tint="0.59996337778862885"/>
      </top>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76"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78" fontId="4" fillId="0" borderId="2">
      <alignment horizontal="center" vertical="center"/>
    </xf>
    <xf numFmtId="177"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2">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4" fillId="0" borderId="0" xfId="0" applyFont="1" applyAlignment="1">
      <alignment horizontal="left" indent="1"/>
    </xf>
    <xf numFmtId="180" fontId="21" fillId="10" borderId="19" xfId="0" applyNumberFormat="1" applyFont="1" applyFill="1" applyBorder="1" applyAlignment="1">
      <alignment horizontal="center" vertical="center"/>
    </xf>
    <xf numFmtId="180" fontId="21" fillId="10" borderId="17" xfId="0" applyNumberFormat="1" applyFont="1" applyFill="1" applyBorder="1" applyAlignment="1">
      <alignment horizontal="center" vertical="center"/>
    </xf>
    <xf numFmtId="180" fontId="21" fillId="10" borderId="18" xfId="0" applyNumberFormat="1" applyFont="1" applyFill="1" applyBorder="1" applyAlignment="1">
      <alignment horizontal="center" vertical="center"/>
    </xf>
    <xf numFmtId="0" fontId="22" fillId="2" borderId="16" xfId="0" applyFont="1" applyFill="1" applyBorder="1" applyAlignment="1">
      <alignment horizontal="center" vertical="center" shrinkToFit="1"/>
    </xf>
    <xf numFmtId="0" fontId="22" fillId="2" borderId="13"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19" fillId="5" borderId="0" xfId="11" applyFont="1" applyFill="1" applyBorder="1" applyAlignment="1">
      <alignment vertical="center"/>
    </xf>
    <xf numFmtId="9" fontId="1" fillId="5" borderId="0" xfId="2" applyFont="1" applyFill="1" applyBorder="1" applyAlignment="1">
      <alignment horizontal="center" vertical="center"/>
    </xf>
    <xf numFmtId="177" fontId="19" fillId="5" borderId="0" xfId="0" applyNumberFormat="1" applyFont="1" applyFill="1" applyAlignment="1">
      <alignment horizontal="center" vertical="center"/>
    </xf>
    <xf numFmtId="177" fontId="1" fillId="5"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9" fontId="1" fillId="3" borderId="5" xfId="2" applyFont="1" applyFill="1" applyBorder="1" applyAlignment="1">
      <alignment horizontal="center" vertical="center"/>
    </xf>
    <xf numFmtId="177" fontId="19" fillId="3" borderId="5" xfId="10" applyFont="1" applyFill="1" applyBorder="1">
      <alignment horizontal="center" vertical="center"/>
    </xf>
    <xf numFmtId="0" fontId="4" fillId="0" borderId="4" xfId="0" applyFont="1" applyBorder="1" applyAlignment="1">
      <alignment vertical="center"/>
    </xf>
    <xf numFmtId="9" fontId="1" fillId="3" borderId="6" xfId="2" applyFont="1" applyFill="1" applyBorder="1" applyAlignment="1">
      <alignment horizontal="center" vertical="center"/>
    </xf>
    <xf numFmtId="177" fontId="19" fillId="3" borderId="6" xfId="10" applyFont="1" applyFill="1" applyBorder="1">
      <alignment horizontal="center" vertical="center"/>
    </xf>
    <xf numFmtId="0" fontId="4" fillId="0" borderId="4" xfId="0" applyFont="1" applyBorder="1" applyAlignment="1">
      <alignment horizontal="right" vertical="center"/>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77" fontId="19" fillId="6" borderId="0" xfId="0" applyNumberFormat="1" applyFont="1" applyFill="1" applyAlignment="1">
      <alignment horizontal="center" vertical="center"/>
    </xf>
    <xf numFmtId="177" fontId="1" fillId="6" borderId="0" xfId="0" applyNumberFormat="1" applyFont="1" applyFill="1" applyAlignment="1">
      <alignment horizontal="center" vertical="center"/>
    </xf>
    <xf numFmtId="0" fontId="4" fillId="0" borderId="10" xfId="0" applyFont="1" applyBorder="1" applyAlignment="1">
      <alignment vertical="center"/>
    </xf>
    <xf numFmtId="0" fontId="19" fillId="4" borderId="7" xfId="12" applyFont="1" applyFill="1" applyBorder="1">
      <alignment horizontal="left" vertical="center" indent="2"/>
    </xf>
    <xf numFmtId="9" fontId="1" fillId="4" borderId="7" xfId="2" applyFont="1" applyFill="1" applyBorder="1" applyAlignment="1">
      <alignment horizontal="center" vertical="center"/>
    </xf>
    <xf numFmtId="177" fontId="19" fillId="4" borderId="7" xfId="10" applyFont="1" applyFill="1" applyBorder="1">
      <alignment horizontal="center" vertical="center"/>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77" fontId="19" fillId="7" borderId="0" xfId="0" applyNumberFormat="1" applyFont="1" applyFill="1" applyAlignment="1">
      <alignment horizontal="center" vertical="center"/>
    </xf>
    <xf numFmtId="177" fontId="1" fillId="7" borderId="0" xfId="0" applyNumberFormat="1" applyFont="1" applyFill="1" applyAlignment="1">
      <alignment horizontal="center" vertical="center"/>
    </xf>
    <xf numFmtId="0" fontId="4" fillId="0" borderId="9" xfId="0" applyFont="1" applyBorder="1" applyAlignment="1">
      <alignment vertical="center"/>
    </xf>
    <xf numFmtId="0" fontId="19" fillId="8" borderId="8" xfId="12" applyFont="1" applyFill="1" applyBorder="1">
      <alignment horizontal="left" vertical="center" indent="2"/>
    </xf>
    <xf numFmtId="9" fontId="1" fillId="8" borderId="8" xfId="2" applyFont="1" applyFill="1" applyBorder="1" applyAlignment="1">
      <alignment horizontal="center" vertical="center"/>
    </xf>
    <xf numFmtId="177" fontId="19" fillId="8" borderId="8"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77" fontId="19" fillId="0" borderId="0" xfId="10" applyFont="1" applyBorder="1">
      <alignment horizontal="center" vertical="center"/>
    </xf>
    <xf numFmtId="0" fontId="23" fillId="2" borderId="0" xfId="0" applyFont="1" applyFill="1" applyAlignment="1">
      <alignment horizontal="left" vertical="center" indent="1"/>
    </xf>
    <xf numFmtId="0" fontId="23" fillId="2" borderId="0" xfId="0" applyFont="1" applyFill="1" applyAlignment="1">
      <alignment vertical="center"/>
    </xf>
    <xf numFmtId="9" fontId="1" fillId="2" borderId="0" xfId="2" applyFont="1" applyFill="1" applyBorder="1" applyAlignment="1">
      <alignment horizontal="center" vertical="center"/>
    </xf>
    <xf numFmtId="177" fontId="24" fillId="2" borderId="0" xfId="0" applyNumberFormat="1" applyFont="1" applyFill="1" applyAlignment="1">
      <alignment horizontal="left" vertical="center"/>
    </xf>
    <xf numFmtId="177" fontId="1" fillId="2" borderId="0" xfId="0" applyNumberFormat="1" applyFont="1" applyFill="1" applyAlignment="1">
      <alignment horizontal="center" vertical="center"/>
    </xf>
    <xf numFmtId="0" fontId="4" fillId="2" borderId="0" xfId="0" applyFont="1" applyFill="1" applyAlignment="1">
      <alignment vertical="center"/>
    </xf>
    <xf numFmtId="0" fontId="25" fillId="0" borderId="0" xfId="6" applyFont="1" applyAlignment="1">
      <alignment horizontal="left" vertical="center" indent="1"/>
    </xf>
    <xf numFmtId="0" fontId="25" fillId="0" borderId="0" xfId="7" applyFont="1" applyAlignment="1">
      <alignment horizontal="left" vertical="center" indent="1"/>
    </xf>
    <xf numFmtId="0" fontId="28"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5"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2" fillId="0" borderId="0" xfId="1" applyAlignment="1" applyProtection="1">
      <alignment horizontal="left" vertical="top" indent="1"/>
    </xf>
    <xf numFmtId="0" fontId="32" fillId="5" borderId="0" xfId="0" applyFont="1" applyFill="1" applyAlignment="1">
      <alignment horizontal="left" vertical="center" indent="1"/>
    </xf>
    <xf numFmtId="0" fontId="32" fillId="6" borderId="0" xfId="0" applyFont="1" applyFill="1" applyAlignment="1">
      <alignment horizontal="left" vertical="center" indent="1"/>
    </xf>
    <xf numFmtId="0" fontId="32" fillId="7" borderId="0" xfId="0" applyFont="1" applyFill="1" applyAlignment="1">
      <alignment horizontal="left" vertical="center" indent="1"/>
    </xf>
    <xf numFmtId="0" fontId="0" fillId="0" borderId="0" xfId="0" pivotButton="1"/>
    <xf numFmtId="0" fontId="0" fillId="0" borderId="0" xfId="0" applyAlignment="1">
      <alignment horizontal="left"/>
    </xf>
    <xf numFmtId="0" fontId="33" fillId="3" borderId="5" xfId="12" applyFont="1" applyFill="1" applyBorder="1">
      <alignment horizontal="left" vertical="center" indent="2"/>
    </xf>
    <xf numFmtId="0" fontId="33" fillId="3" borderId="6" xfId="12" applyFont="1" applyFill="1" applyBorder="1">
      <alignment horizontal="left" vertical="center" indent="2"/>
    </xf>
    <xf numFmtId="0" fontId="13" fillId="0" borderId="0" xfId="3" applyAlignment="1">
      <alignment wrapText="1"/>
    </xf>
    <xf numFmtId="0" fontId="20" fillId="9" borderId="15" xfId="0" applyFont="1" applyFill="1" applyBorder="1" applyAlignment="1">
      <alignment horizontal="left" vertical="center" indent="1"/>
    </xf>
    <xf numFmtId="0" fontId="4" fillId="2" borderId="20" xfId="0" applyFont="1" applyFill="1" applyBorder="1" applyAlignment="1">
      <alignment horizontal="left" indent="1"/>
    </xf>
    <xf numFmtId="0" fontId="20" fillId="9" borderId="15" xfId="0" applyFont="1" applyFill="1" applyBorder="1" applyAlignment="1">
      <alignment vertical="center"/>
    </xf>
    <xf numFmtId="0" fontId="4" fillId="2" borderId="20" xfId="0" applyFont="1" applyFill="1" applyBorder="1"/>
    <xf numFmtId="0" fontId="20" fillId="9" borderId="15" xfId="0" applyFont="1" applyFill="1" applyBorder="1" applyAlignment="1">
      <alignment horizontal="center" vertical="center"/>
    </xf>
    <xf numFmtId="0" fontId="26" fillId="0" borderId="0" xfId="0" applyFont="1" applyAlignment="1">
      <alignment horizontal="left"/>
    </xf>
    <xf numFmtId="0" fontId="27" fillId="0" borderId="0" xfId="0" applyFont="1"/>
    <xf numFmtId="178" fontId="26" fillId="0" borderId="0" xfId="9" applyFont="1" applyBorder="1" applyAlignment="1">
      <alignment horizontal="left"/>
    </xf>
    <xf numFmtId="0" fontId="25" fillId="0" borderId="0" xfId="8" applyFont="1" applyAlignment="1">
      <alignment horizontal="left"/>
    </xf>
    <xf numFmtId="0" fontId="4" fillId="0" borderId="0" xfId="0" applyFont="1"/>
    <xf numFmtId="179" fontId="19" fillId="2" borderId="12" xfId="0" applyNumberFormat="1" applyFont="1" applyFill="1" applyBorder="1" applyAlignment="1">
      <alignment horizontal="center" vertical="center" wrapText="1"/>
    </xf>
    <xf numFmtId="179" fontId="19" fillId="2" borderId="18" xfId="0" applyNumberFormat="1" applyFont="1" applyFill="1" applyBorder="1" applyAlignment="1">
      <alignment horizontal="center" vertical="center" wrapText="1"/>
    </xf>
    <xf numFmtId="179" fontId="19" fillId="2" borderId="17" xfId="0" applyNumberFormat="1" applyFont="1" applyFill="1" applyBorder="1" applyAlignment="1">
      <alignment horizontal="center" vertical="center" wrapText="1"/>
    </xf>
    <xf numFmtId="0" fontId="33" fillId="4" borderId="7" xfId="12" applyFont="1" applyFill="1" applyBorder="1">
      <alignment horizontal="left" vertical="center" indent="2"/>
    </xf>
    <xf numFmtId="0" fontId="33" fillId="3" borderId="5" xfId="11" applyFont="1" applyFill="1" applyBorder="1" applyAlignment="1">
      <alignment vertical="center"/>
    </xf>
    <xf numFmtId="0" fontId="33" fillId="3" borderId="6" xfId="11" applyFont="1" applyFill="1" applyBorder="1" applyAlignment="1">
      <alignment vertical="center"/>
    </xf>
    <xf numFmtId="0" fontId="33" fillId="3" borderId="0" xfId="12" applyFont="1" applyFill="1" applyBorder="1">
      <alignment horizontal="left" vertical="center" indent="2"/>
    </xf>
    <xf numFmtId="0" fontId="33" fillId="3" borderId="21" xfId="11" applyFont="1" applyFill="1" applyBorder="1" applyAlignment="1">
      <alignment vertical="center"/>
    </xf>
    <xf numFmtId="9" fontId="1" fillId="3" borderId="0" xfId="2" applyFont="1" applyFill="1" applyBorder="1" applyAlignment="1">
      <alignment horizontal="center" vertical="center"/>
    </xf>
    <xf numFmtId="177" fontId="19" fillId="3" borderId="0" xfId="10" applyFont="1" applyFill="1" applyBorder="1">
      <alignment horizontal="center" vertical="center"/>
    </xf>
    <xf numFmtId="0" fontId="33" fillId="3" borderId="0" xfId="11" applyFont="1" applyFill="1" applyBorder="1" applyAlignment="1">
      <alignment vertical="center"/>
    </xf>
    <xf numFmtId="0" fontId="35" fillId="3" borderId="0" xfId="12" applyFont="1" applyFill="1" applyBorder="1">
      <alignment horizontal="left" vertical="center" indent="2"/>
    </xf>
    <xf numFmtId="0" fontId="33" fillId="4" borderId="7" xfId="11" applyFont="1" applyFill="1" applyBorder="1" applyAlignment="1">
      <alignment vertical="center"/>
    </xf>
    <xf numFmtId="0" fontId="33" fillId="8" borderId="8" xfId="12" applyFont="1" applyFill="1" applyBorder="1">
      <alignment horizontal="left" vertical="center" indent="2"/>
    </xf>
    <xf numFmtId="0" fontId="33" fillId="8" borderId="8" xfId="11" applyFont="1" applyFill="1" applyBorder="1" applyAlignment="1">
      <alignment vertical="center"/>
    </xf>
    <xf numFmtId="0" fontId="35" fillId="8" borderId="8" xfId="11" applyFont="1" applyFill="1" applyBorder="1" applyAlignment="1">
      <alignment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5">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박정우" refreshedDate="45917.392615856479" createdVersion="8" refreshedVersion="8" minRefreshableVersion="3" recordCount="26" xr:uid="{EE93E4CF-252C-42E1-A4E2-61BA0F58BA38}">
  <cacheSource type="worksheet">
    <worksheetSource ref="B5:F30" sheet="Project schedule"/>
  </cacheSource>
  <cacheFields count="5">
    <cacheField name="TASK" numFmtId="0">
      <sharedItems containsBlank="1"/>
    </cacheField>
    <cacheField name="ASSIGNED TO" numFmtId="0">
      <sharedItems containsBlank="1" count="6">
        <m/>
        <s v="Gokce Aslan"/>
        <s v="Hayden Cook"/>
        <s v="Jens Martensson"/>
        <s v="Nuria Acevedo"/>
        <s v="Olivia Wilson"/>
      </sharedItems>
    </cacheField>
    <cacheField name="PROGRESS" numFmtId="0">
      <sharedItems containsString="0" containsBlank="1" containsNumber="1" minValue="0" maxValue="0.6"/>
    </cacheField>
    <cacheField name="START" numFmtId="0">
      <sharedItems containsNonDate="0" containsDate="1" containsString="0" containsBlank="1" minDate="2025-09-11T00:00:00" maxDate="2025-10-14T00:00:00"/>
    </cacheField>
    <cacheField name="END" numFmtId="0">
      <sharedItems containsNonDate="0" containsDate="1" containsString="0" containsBlank="1" minDate="2025-09-14T00:00:00" maxDate="2025-10-18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m/>
    <x v="0"/>
    <m/>
    <m/>
    <m/>
  </r>
  <r>
    <m/>
    <x v="0"/>
    <m/>
    <m/>
    <m/>
  </r>
  <r>
    <s v="기획"/>
    <x v="0"/>
    <m/>
    <m/>
    <m/>
  </r>
  <r>
    <s v="Define goals"/>
    <x v="1"/>
    <n v="0"/>
    <d v="2025-09-11T00:00:00"/>
    <d v="2025-09-14T00:00:00"/>
  </r>
  <r>
    <s v="Conduct studies"/>
    <x v="2"/>
    <n v="0"/>
    <d v="2025-09-14T00:00:00"/>
    <d v="2025-09-18T00:00:00"/>
  </r>
  <r>
    <s v="Establish comms"/>
    <x v="3"/>
    <n v="0"/>
    <d v="2025-09-18T00:00:00"/>
    <d v="2025-09-22T00:00:00"/>
  </r>
  <r>
    <s v="Develop charter"/>
    <x v="4"/>
    <n v="0"/>
    <d v="2025-09-22T00:00:00"/>
    <d v="2025-09-27T00:00:00"/>
  </r>
  <r>
    <s v="Set up team"/>
    <x v="5"/>
    <n v="0"/>
    <d v="2025-09-15T00:00:00"/>
    <d v="2025-09-17T00:00:00"/>
  </r>
  <r>
    <s v="Define goals"/>
    <x v="1"/>
    <n v="0"/>
    <d v="2025-09-11T00:00:00"/>
    <d v="2025-09-14T00:00:00"/>
  </r>
  <r>
    <s v="Conduct studies"/>
    <x v="2"/>
    <n v="0"/>
    <d v="2025-09-14T00:00:00"/>
    <d v="2025-09-16T00:00:00"/>
  </r>
  <r>
    <s v="Identify deliverables"/>
    <x v="2"/>
    <n v="0.5"/>
    <d v="2025-09-16T00:00:00"/>
    <d v="2025-09-21T00:00:00"/>
  </r>
  <r>
    <s v="Develop budget"/>
    <x v="3"/>
    <m/>
    <d v="2025-09-21T00:00:00"/>
    <d v="2025-09-24T00:00:00"/>
  </r>
  <r>
    <s v="Define scope"/>
    <x v="4"/>
    <m/>
    <d v="2025-09-21T00:00:00"/>
    <d v="2025-09-23T00:00:00"/>
  </r>
  <r>
    <s v="Identify risks"/>
    <x v="5"/>
    <m/>
    <d v="2025-09-21T00:00:00"/>
    <d v="2025-09-24T00:00:00"/>
  </r>
  <r>
    <s v="그래픽"/>
    <x v="0"/>
    <m/>
    <m/>
    <m/>
  </r>
  <r>
    <s v="Execute tasks"/>
    <x v="1"/>
    <n v="0.5"/>
    <d v="2025-09-26T00:00:00"/>
    <d v="2025-10-01T00:00:00"/>
  </r>
  <r>
    <s v="Monitor progress"/>
    <x v="2"/>
    <n v="0.6"/>
    <d v="2025-10-02T00:00:00"/>
    <d v="2025-10-06T00:00:00"/>
  </r>
  <r>
    <s v="Manage resources"/>
    <x v="3"/>
    <n v="0.5"/>
    <d v="2025-10-07T00:00:00"/>
    <d v="2025-10-12T00:00:00"/>
  </r>
  <r>
    <s v="Provide updates"/>
    <x v="4"/>
    <n v="0.25"/>
    <d v="2025-10-13T00:00:00"/>
    <d v="2025-10-17T00:00:00"/>
  </r>
  <r>
    <s v="Testing and validation"/>
    <x v="5"/>
    <n v="0.25"/>
    <d v="2025-10-07T00:00:00"/>
    <d v="2025-10-11T00:00:00"/>
  </r>
  <r>
    <s v="프로그래밍"/>
    <x v="0"/>
    <m/>
    <m/>
    <m/>
  </r>
  <r>
    <s v="Monitor progress"/>
    <x v="1"/>
    <n v="0.25"/>
    <d v="2025-09-28T00:00:00"/>
    <d v="2025-10-01T00:00:00"/>
  </r>
  <r>
    <s v="Track expenses"/>
    <x v="2"/>
    <n v="0.25"/>
    <d v="2025-10-01T00:00:00"/>
    <d v="2025-10-05T00:00:00"/>
  </r>
  <r>
    <s v="Evaluate progress"/>
    <x v="3"/>
    <n v="0.5"/>
    <d v="2025-10-06T00:00:00"/>
    <d v="2025-10-09T00:00:00"/>
  </r>
  <r>
    <s v="Address risks"/>
    <x v="4"/>
    <n v="0.6"/>
    <d v="2025-10-03T00:00:00"/>
    <d v="2025-10-06T00:00:00"/>
  </r>
  <r>
    <s v="Gather feedback"/>
    <x v="5"/>
    <n v="0.5"/>
    <d v="2025-10-05T00:00:00"/>
    <d v="2025-10-10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7ECE7B-13B6-471D-A125-6B184F77E355}" name="피벗 테이블2" cacheId="0" applyNumberFormats="0" applyBorderFormats="0" applyFontFormats="0" applyPatternFormats="0" applyAlignmentFormats="0" applyWidthHeightFormats="1" dataCaption="값" updatedVersion="8" minRefreshableVersion="3" useAutoFormatting="1" itemPrintTitles="1" createdVersion="8" indent="0" outline="1" outlineData="1" multipleFieldFilters="0">
  <location ref="A3:B10" firstHeaderRow="1" firstDataRow="1" firstDataCol="1"/>
  <pivotFields count="5">
    <pivotField showAll="0"/>
    <pivotField axis="axisRow" showAll="0">
      <items count="7">
        <item n="박정우" x="1"/>
        <item n="이학승" x="2"/>
        <item n="박정우, 이학승" x="3"/>
        <item x="4"/>
        <item x="5"/>
        <item x="0"/>
        <item t="default"/>
      </items>
    </pivotField>
    <pivotField dataField="1" showAll="0"/>
    <pivotField showAll="0"/>
    <pivotField showAll="0"/>
  </pivotFields>
  <rowFields count="1">
    <field x="1"/>
  </rowFields>
  <rowItems count="7">
    <i>
      <x/>
    </i>
    <i>
      <x v="1"/>
    </i>
    <i>
      <x v="2"/>
    </i>
    <i>
      <x v="3"/>
    </i>
    <i>
      <x v="4"/>
    </i>
    <i>
      <x v="5"/>
    </i>
    <i t="grand">
      <x/>
    </i>
  </rowItems>
  <colItems count="1">
    <i/>
  </colItems>
  <dataFields count="1">
    <dataField name="합계 : PROGRES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90306-0ABA-4E03-A6E1-7C7407B23C12}">
  <dimension ref="A3:B10"/>
  <sheetViews>
    <sheetView workbookViewId="0">
      <selection activeCell="A7" sqref="A7"/>
    </sheetView>
  </sheetViews>
  <sheetFormatPr defaultRowHeight="13.8" x14ac:dyDescent="0.25"/>
  <cols>
    <col min="1" max="1" width="15.5" bestFit="1" customWidth="1"/>
    <col min="2" max="2" width="17.5" bestFit="1" customWidth="1"/>
  </cols>
  <sheetData>
    <row r="3" spans="1:2" x14ac:dyDescent="0.25">
      <c r="A3" s="91" t="s">
        <v>29</v>
      </c>
      <c r="B3" t="s">
        <v>30</v>
      </c>
    </row>
    <row r="4" spans="1:2" x14ac:dyDescent="0.25">
      <c r="A4" s="92" t="s">
        <v>33</v>
      </c>
      <c r="B4">
        <v>0.75</v>
      </c>
    </row>
    <row r="5" spans="1:2" x14ac:dyDescent="0.25">
      <c r="A5" s="92" t="s">
        <v>34</v>
      </c>
      <c r="B5">
        <v>1.35</v>
      </c>
    </row>
    <row r="6" spans="1:2" x14ac:dyDescent="0.25">
      <c r="A6" s="92" t="s">
        <v>62</v>
      </c>
      <c r="B6">
        <v>1</v>
      </c>
    </row>
    <row r="7" spans="1:2" x14ac:dyDescent="0.25">
      <c r="A7" s="92" t="s">
        <v>19</v>
      </c>
      <c r="B7">
        <v>0.85</v>
      </c>
    </row>
    <row r="8" spans="1:2" x14ac:dyDescent="0.25">
      <c r="A8" s="92" t="s">
        <v>20</v>
      </c>
      <c r="B8">
        <v>0.75</v>
      </c>
    </row>
    <row r="9" spans="1:2" x14ac:dyDescent="0.25">
      <c r="A9" s="92" t="s">
        <v>31</v>
      </c>
    </row>
    <row r="10" spans="1:2" x14ac:dyDescent="0.25">
      <c r="A10" s="92" t="s">
        <v>32</v>
      </c>
      <c r="B10">
        <v>4.7</v>
      </c>
    </row>
  </sheetData>
  <phoneticPr fontId="3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topLeftCell="A11" zoomScale="66" zoomScaleNormal="70" zoomScalePageLayoutView="70" workbookViewId="0">
      <selection activeCell="Y20" sqref="Y20"/>
    </sheetView>
  </sheetViews>
  <sheetFormatPr defaultColWidth="8.69921875" defaultRowHeight="30" customHeight="1" x14ac:dyDescent="0.25"/>
  <cols>
    <col min="1" max="1" width="2.69921875" style="13" customWidth="1"/>
    <col min="2" max="2" width="22.6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79" t="s">
        <v>24</v>
      </c>
      <c r="C1" s="18"/>
      <c r="D1" s="19"/>
      <c r="E1" s="20"/>
      <c r="F1" s="21"/>
      <c r="H1" s="1"/>
      <c r="I1" s="104" t="s">
        <v>21</v>
      </c>
      <c r="J1" s="105"/>
      <c r="K1" s="105"/>
      <c r="L1" s="105"/>
      <c r="M1" s="105"/>
      <c r="N1" s="105"/>
      <c r="O1" s="105"/>
      <c r="P1" s="24"/>
      <c r="Q1" s="103">
        <v>45911</v>
      </c>
      <c r="R1" s="102"/>
      <c r="S1" s="102"/>
      <c r="T1" s="102"/>
      <c r="U1" s="102"/>
      <c r="V1" s="102"/>
      <c r="W1" s="102"/>
      <c r="X1" s="102"/>
      <c r="Y1" s="102"/>
      <c r="Z1" s="102"/>
    </row>
    <row r="2" spans="1:64" ht="30" customHeight="1" x14ac:dyDescent="0.6">
      <c r="B2" s="77" t="s">
        <v>25</v>
      </c>
      <c r="C2" s="78" t="s">
        <v>18</v>
      </c>
      <c r="D2" s="22"/>
      <c r="E2" s="23"/>
      <c r="F2" s="22"/>
      <c r="I2" s="104" t="s">
        <v>22</v>
      </c>
      <c r="J2" s="105"/>
      <c r="K2" s="105"/>
      <c r="L2" s="105"/>
      <c r="M2" s="105"/>
      <c r="N2" s="105"/>
      <c r="O2" s="105"/>
      <c r="P2" s="24"/>
      <c r="Q2" s="101">
        <v>1</v>
      </c>
      <c r="R2" s="102"/>
      <c r="S2" s="102"/>
      <c r="T2" s="102"/>
      <c r="U2" s="102"/>
      <c r="V2" s="102"/>
      <c r="W2" s="102"/>
      <c r="X2" s="102"/>
      <c r="Y2" s="102"/>
      <c r="Z2" s="102"/>
    </row>
    <row r="3" spans="1:64" s="26" customFormat="1" ht="30" customHeight="1" x14ac:dyDescent="0.25">
      <c r="A3" s="13"/>
      <c r="B3" s="25"/>
      <c r="D3" s="27"/>
      <c r="E3" s="28"/>
    </row>
    <row r="4" spans="1:64" s="26" customFormat="1" ht="30" customHeight="1" x14ac:dyDescent="0.25">
      <c r="A4" s="14"/>
      <c r="B4" s="87"/>
      <c r="E4" s="29"/>
      <c r="I4" s="108">
        <f>I5</f>
        <v>45908</v>
      </c>
      <c r="J4" s="106"/>
      <c r="K4" s="106"/>
      <c r="L4" s="106"/>
      <c r="M4" s="106"/>
      <c r="N4" s="106"/>
      <c r="O4" s="106"/>
      <c r="P4" s="106">
        <f>P5</f>
        <v>45915</v>
      </c>
      <c r="Q4" s="106"/>
      <c r="R4" s="106"/>
      <c r="S4" s="106"/>
      <c r="T4" s="106"/>
      <c r="U4" s="106"/>
      <c r="V4" s="106"/>
      <c r="W4" s="106">
        <f>W5</f>
        <v>45922</v>
      </c>
      <c r="X4" s="106"/>
      <c r="Y4" s="106"/>
      <c r="Z4" s="106"/>
      <c r="AA4" s="106"/>
      <c r="AB4" s="106"/>
      <c r="AC4" s="106"/>
      <c r="AD4" s="106">
        <f>AD5</f>
        <v>45929</v>
      </c>
      <c r="AE4" s="106"/>
      <c r="AF4" s="106"/>
      <c r="AG4" s="106"/>
      <c r="AH4" s="106"/>
      <c r="AI4" s="106"/>
      <c r="AJ4" s="106"/>
      <c r="AK4" s="106">
        <f>AK5</f>
        <v>45936</v>
      </c>
      <c r="AL4" s="106"/>
      <c r="AM4" s="106"/>
      <c r="AN4" s="106"/>
      <c r="AO4" s="106"/>
      <c r="AP4" s="106"/>
      <c r="AQ4" s="106"/>
      <c r="AR4" s="106">
        <f>AR5</f>
        <v>45943</v>
      </c>
      <c r="AS4" s="106"/>
      <c r="AT4" s="106"/>
      <c r="AU4" s="106"/>
      <c r="AV4" s="106"/>
      <c r="AW4" s="106"/>
      <c r="AX4" s="106"/>
      <c r="AY4" s="106">
        <f>AY5</f>
        <v>45950</v>
      </c>
      <c r="AZ4" s="106"/>
      <c r="BA4" s="106"/>
      <c r="BB4" s="106"/>
      <c r="BC4" s="106"/>
      <c r="BD4" s="106"/>
      <c r="BE4" s="106"/>
      <c r="BF4" s="106">
        <f>BF5</f>
        <v>45957</v>
      </c>
      <c r="BG4" s="106"/>
      <c r="BH4" s="106"/>
      <c r="BI4" s="106"/>
      <c r="BJ4" s="106"/>
      <c r="BK4" s="106"/>
      <c r="BL4" s="107"/>
    </row>
    <row r="5" spans="1:64" s="26" customFormat="1" ht="15" customHeight="1" x14ac:dyDescent="0.25">
      <c r="A5" s="95"/>
      <c r="B5" s="96" t="s">
        <v>4</v>
      </c>
      <c r="C5" s="98" t="s">
        <v>23</v>
      </c>
      <c r="D5" s="100" t="s">
        <v>0</v>
      </c>
      <c r="E5" s="100" t="s">
        <v>2</v>
      </c>
      <c r="F5" s="100" t="s">
        <v>3</v>
      </c>
      <c r="I5" s="30">
        <f>Project_Start-WEEKDAY(Project_Start,1)+2+7*(Display_Week-1)</f>
        <v>45908</v>
      </c>
      <c r="J5" s="30">
        <f>I5+1</f>
        <v>45909</v>
      </c>
      <c r="K5" s="30">
        <f t="shared" ref="K5:AX5" si="0">J5+1</f>
        <v>45910</v>
      </c>
      <c r="L5" s="30">
        <f t="shared" si="0"/>
        <v>45911</v>
      </c>
      <c r="M5" s="30">
        <f t="shared" si="0"/>
        <v>45912</v>
      </c>
      <c r="N5" s="30">
        <f t="shared" si="0"/>
        <v>45913</v>
      </c>
      <c r="O5" s="31">
        <f t="shared" si="0"/>
        <v>45914</v>
      </c>
      <c r="P5" s="32">
        <f>O5+1</f>
        <v>45915</v>
      </c>
      <c r="Q5" s="30">
        <f>P5+1</f>
        <v>45916</v>
      </c>
      <c r="R5" s="30">
        <f t="shared" si="0"/>
        <v>45917</v>
      </c>
      <c r="S5" s="30">
        <f t="shared" si="0"/>
        <v>45918</v>
      </c>
      <c r="T5" s="30">
        <f t="shared" si="0"/>
        <v>45919</v>
      </c>
      <c r="U5" s="30">
        <f t="shared" si="0"/>
        <v>45920</v>
      </c>
      <c r="V5" s="31">
        <f t="shared" si="0"/>
        <v>45921</v>
      </c>
      <c r="W5" s="32">
        <f>V5+1</f>
        <v>45922</v>
      </c>
      <c r="X5" s="30">
        <f>W5+1</f>
        <v>45923</v>
      </c>
      <c r="Y5" s="30">
        <f t="shared" si="0"/>
        <v>45924</v>
      </c>
      <c r="Z5" s="30">
        <f t="shared" si="0"/>
        <v>45925</v>
      </c>
      <c r="AA5" s="30">
        <f t="shared" si="0"/>
        <v>45926</v>
      </c>
      <c r="AB5" s="30">
        <f t="shared" si="0"/>
        <v>45927</v>
      </c>
      <c r="AC5" s="31">
        <f t="shared" si="0"/>
        <v>45928</v>
      </c>
      <c r="AD5" s="32">
        <f>AC5+1</f>
        <v>45929</v>
      </c>
      <c r="AE5" s="30">
        <f>AD5+1</f>
        <v>45930</v>
      </c>
      <c r="AF5" s="30">
        <f t="shared" si="0"/>
        <v>45931</v>
      </c>
      <c r="AG5" s="30">
        <f t="shared" si="0"/>
        <v>45932</v>
      </c>
      <c r="AH5" s="30">
        <f t="shared" si="0"/>
        <v>45933</v>
      </c>
      <c r="AI5" s="30">
        <f t="shared" si="0"/>
        <v>45934</v>
      </c>
      <c r="AJ5" s="31">
        <f t="shared" si="0"/>
        <v>45935</v>
      </c>
      <c r="AK5" s="32">
        <f>AJ5+1</f>
        <v>45936</v>
      </c>
      <c r="AL5" s="30">
        <f>AK5+1</f>
        <v>45937</v>
      </c>
      <c r="AM5" s="30">
        <f t="shared" si="0"/>
        <v>45938</v>
      </c>
      <c r="AN5" s="30">
        <f t="shared" si="0"/>
        <v>45939</v>
      </c>
      <c r="AO5" s="30">
        <f t="shared" si="0"/>
        <v>45940</v>
      </c>
      <c r="AP5" s="30">
        <f t="shared" si="0"/>
        <v>45941</v>
      </c>
      <c r="AQ5" s="31">
        <f t="shared" si="0"/>
        <v>45942</v>
      </c>
      <c r="AR5" s="32">
        <f>AQ5+1</f>
        <v>45943</v>
      </c>
      <c r="AS5" s="30">
        <f>AR5+1</f>
        <v>45944</v>
      </c>
      <c r="AT5" s="30">
        <f t="shared" si="0"/>
        <v>45945</v>
      </c>
      <c r="AU5" s="30">
        <f t="shared" si="0"/>
        <v>45946</v>
      </c>
      <c r="AV5" s="30">
        <f t="shared" si="0"/>
        <v>45947</v>
      </c>
      <c r="AW5" s="30">
        <f t="shared" si="0"/>
        <v>45948</v>
      </c>
      <c r="AX5" s="31">
        <f t="shared" si="0"/>
        <v>45949</v>
      </c>
      <c r="AY5" s="32">
        <f>AX5+1</f>
        <v>45950</v>
      </c>
      <c r="AZ5" s="30">
        <f>AY5+1</f>
        <v>45951</v>
      </c>
      <c r="BA5" s="30">
        <f t="shared" ref="BA5:BE5" si="1">AZ5+1</f>
        <v>45952</v>
      </c>
      <c r="BB5" s="30">
        <f t="shared" si="1"/>
        <v>45953</v>
      </c>
      <c r="BC5" s="30">
        <f t="shared" si="1"/>
        <v>45954</v>
      </c>
      <c r="BD5" s="30">
        <f t="shared" si="1"/>
        <v>45955</v>
      </c>
      <c r="BE5" s="31">
        <f t="shared" si="1"/>
        <v>45956</v>
      </c>
      <c r="BF5" s="32">
        <f>BE5+1</f>
        <v>45957</v>
      </c>
      <c r="BG5" s="30">
        <f>BF5+1</f>
        <v>45958</v>
      </c>
      <c r="BH5" s="30">
        <f t="shared" ref="BH5:BL5" si="2">BG5+1</f>
        <v>45959</v>
      </c>
      <c r="BI5" s="30">
        <f t="shared" si="2"/>
        <v>45960</v>
      </c>
      <c r="BJ5" s="30">
        <f t="shared" si="2"/>
        <v>45961</v>
      </c>
      <c r="BK5" s="30">
        <f t="shared" si="2"/>
        <v>45962</v>
      </c>
      <c r="BL5" s="30">
        <f t="shared" si="2"/>
        <v>45963</v>
      </c>
    </row>
    <row r="6" spans="1:64" s="26" customFormat="1" ht="15" customHeight="1" thickBot="1" x14ac:dyDescent="0.3">
      <c r="A6" s="95"/>
      <c r="B6" s="97"/>
      <c r="C6" s="99"/>
      <c r="D6" s="99"/>
      <c r="E6" s="99"/>
      <c r="F6" s="99"/>
      <c r="I6" s="33" t="str">
        <f t="shared" ref="I6:AN6" si="3">LEFT(TEXT(I5,"ddd"),1)</f>
        <v>M</v>
      </c>
      <c r="J6" s="34" t="str">
        <f t="shared" si="3"/>
        <v>T</v>
      </c>
      <c r="K6" s="34" t="str">
        <f t="shared" si="3"/>
        <v>W</v>
      </c>
      <c r="L6" s="34" t="str">
        <f t="shared" si="3"/>
        <v>T</v>
      </c>
      <c r="M6" s="34" t="str">
        <f t="shared" si="3"/>
        <v>F</v>
      </c>
      <c r="N6" s="34" t="str">
        <f t="shared" si="3"/>
        <v>S</v>
      </c>
      <c r="O6" s="34" t="str">
        <f t="shared" si="3"/>
        <v>S</v>
      </c>
      <c r="P6" s="34" t="str">
        <f t="shared" si="3"/>
        <v>M</v>
      </c>
      <c r="Q6" s="34" t="str">
        <f t="shared" si="3"/>
        <v>T</v>
      </c>
      <c r="R6" s="34" t="str">
        <f t="shared" si="3"/>
        <v>W</v>
      </c>
      <c r="S6" s="34" t="str">
        <f t="shared" si="3"/>
        <v>T</v>
      </c>
      <c r="T6" s="34" t="str">
        <f t="shared" si="3"/>
        <v>F</v>
      </c>
      <c r="U6" s="34" t="str">
        <f t="shared" si="3"/>
        <v>S</v>
      </c>
      <c r="V6" s="34" t="str">
        <f t="shared" si="3"/>
        <v>S</v>
      </c>
      <c r="W6" s="34" t="str">
        <f t="shared" si="3"/>
        <v>M</v>
      </c>
      <c r="X6" s="34" t="str">
        <f t="shared" si="3"/>
        <v>T</v>
      </c>
      <c r="Y6" s="34" t="str">
        <f t="shared" si="3"/>
        <v>W</v>
      </c>
      <c r="Z6" s="34" t="str">
        <f t="shared" si="3"/>
        <v>T</v>
      </c>
      <c r="AA6" s="34" t="str">
        <f t="shared" si="3"/>
        <v>F</v>
      </c>
      <c r="AB6" s="34" t="str">
        <f t="shared" si="3"/>
        <v>S</v>
      </c>
      <c r="AC6" s="34" t="str">
        <f t="shared" si="3"/>
        <v>S</v>
      </c>
      <c r="AD6" s="34" t="str">
        <f t="shared" si="3"/>
        <v>M</v>
      </c>
      <c r="AE6" s="34" t="str">
        <f t="shared" si="3"/>
        <v>T</v>
      </c>
      <c r="AF6" s="34" t="str">
        <f t="shared" si="3"/>
        <v>W</v>
      </c>
      <c r="AG6" s="34" t="str">
        <f t="shared" si="3"/>
        <v>T</v>
      </c>
      <c r="AH6" s="34" t="str">
        <f t="shared" si="3"/>
        <v>F</v>
      </c>
      <c r="AI6" s="34" t="str">
        <f t="shared" si="3"/>
        <v>S</v>
      </c>
      <c r="AJ6" s="34" t="str">
        <f t="shared" si="3"/>
        <v>S</v>
      </c>
      <c r="AK6" s="34" t="str">
        <f t="shared" si="3"/>
        <v>M</v>
      </c>
      <c r="AL6" s="34" t="str">
        <f t="shared" si="3"/>
        <v>T</v>
      </c>
      <c r="AM6" s="34" t="str">
        <f t="shared" si="3"/>
        <v>W</v>
      </c>
      <c r="AN6" s="34" t="str">
        <f t="shared" si="3"/>
        <v>T</v>
      </c>
      <c r="AO6" s="34" t="str">
        <f t="shared" ref="AO6:BL6" si="4">LEFT(TEXT(AO5,"ddd"),1)</f>
        <v>F</v>
      </c>
      <c r="AP6" s="34" t="str">
        <f t="shared" si="4"/>
        <v>S</v>
      </c>
      <c r="AQ6" s="34" t="str">
        <f t="shared" si="4"/>
        <v>S</v>
      </c>
      <c r="AR6" s="34" t="str">
        <f t="shared" si="4"/>
        <v>M</v>
      </c>
      <c r="AS6" s="34" t="str">
        <f t="shared" si="4"/>
        <v>T</v>
      </c>
      <c r="AT6" s="34" t="str">
        <f t="shared" si="4"/>
        <v>W</v>
      </c>
      <c r="AU6" s="34" t="str">
        <f t="shared" si="4"/>
        <v>T</v>
      </c>
      <c r="AV6" s="34" t="str">
        <f t="shared" si="4"/>
        <v>F</v>
      </c>
      <c r="AW6" s="34" t="str">
        <f t="shared" si="4"/>
        <v>S</v>
      </c>
      <c r="AX6" s="34" t="str">
        <f t="shared" si="4"/>
        <v>S</v>
      </c>
      <c r="AY6" s="34" t="str">
        <f t="shared" si="4"/>
        <v>M</v>
      </c>
      <c r="AZ6" s="34" t="str">
        <f t="shared" si="4"/>
        <v>T</v>
      </c>
      <c r="BA6" s="34" t="str">
        <f t="shared" si="4"/>
        <v>W</v>
      </c>
      <c r="BB6" s="34" t="str">
        <f t="shared" si="4"/>
        <v>T</v>
      </c>
      <c r="BC6" s="34" t="str">
        <f t="shared" si="4"/>
        <v>F</v>
      </c>
      <c r="BD6" s="34" t="str">
        <f t="shared" si="4"/>
        <v>S</v>
      </c>
      <c r="BE6" s="34" t="str">
        <f t="shared" si="4"/>
        <v>S</v>
      </c>
      <c r="BF6" s="34" t="str">
        <f t="shared" si="4"/>
        <v>M</v>
      </c>
      <c r="BG6" s="34" t="str">
        <f t="shared" si="4"/>
        <v>T</v>
      </c>
      <c r="BH6" s="34" t="str">
        <f t="shared" si="4"/>
        <v>W</v>
      </c>
      <c r="BI6" s="34" t="str">
        <f t="shared" si="4"/>
        <v>T</v>
      </c>
      <c r="BJ6" s="34" t="str">
        <f t="shared" si="4"/>
        <v>F</v>
      </c>
      <c r="BK6" s="34" t="str">
        <f t="shared" si="4"/>
        <v>S</v>
      </c>
      <c r="BL6" s="35" t="str">
        <f t="shared" si="4"/>
        <v>S</v>
      </c>
    </row>
    <row r="7" spans="1:64" s="26" customFormat="1" ht="30" hidden="1" customHeight="1" thickBot="1" x14ac:dyDescent="0.3">
      <c r="A7" s="13" t="s">
        <v>17</v>
      </c>
      <c r="B7" s="36"/>
      <c r="C7" s="37"/>
      <c r="D7" s="36"/>
      <c r="E7" s="36"/>
      <c r="F7" s="36"/>
      <c r="H7" s="26"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44" customFormat="1" ht="30" customHeight="1" thickBot="1" x14ac:dyDescent="0.3">
      <c r="A8" s="14"/>
      <c r="B8" s="88" t="s">
        <v>26</v>
      </c>
      <c r="C8" s="39"/>
      <c r="D8" s="40"/>
      <c r="E8" s="41"/>
      <c r="F8" s="42"/>
      <c r="G8" s="17"/>
      <c r="H8" s="5" t="str">
        <f t="shared" ref="H8:H31" si="5">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44" customFormat="1" ht="30" customHeight="1" thickBot="1" x14ac:dyDescent="0.3">
      <c r="A9" s="14"/>
      <c r="B9" s="93" t="s">
        <v>35</v>
      </c>
      <c r="C9" s="110" t="s">
        <v>50</v>
      </c>
      <c r="D9" s="45">
        <v>1</v>
      </c>
      <c r="E9" s="46">
        <f>Project_Start</f>
        <v>45911</v>
      </c>
      <c r="F9" s="46">
        <f>E9+3</f>
        <v>45914</v>
      </c>
      <c r="G9" s="17"/>
      <c r="H9" s="5">
        <f t="shared" si="5"/>
        <v>4</v>
      </c>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row>
    <row r="10" spans="1:64" s="44" customFormat="1" ht="30" customHeight="1" thickBot="1" x14ac:dyDescent="0.3">
      <c r="A10" s="14"/>
      <c r="B10" s="94" t="s">
        <v>36</v>
      </c>
      <c r="C10" s="111" t="s">
        <v>51</v>
      </c>
      <c r="D10" s="48">
        <v>0.7</v>
      </c>
      <c r="E10" s="49">
        <f>F9</f>
        <v>45914</v>
      </c>
      <c r="F10" s="49">
        <f>E10+4</f>
        <v>45918</v>
      </c>
      <c r="G10" s="17"/>
      <c r="H10" s="5">
        <f t="shared" si="5"/>
        <v>5</v>
      </c>
      <c r="I10" s="47"/>
      <c r="J10" s="47"/>
      <c r="K10" s="47"/>
      <c r="L10" s="47"/>
      <c r="M10" s="47"/>
      <c r="N10" s="47"/>
      <c r="O10" s="47"/>
      <c r="P10" s="47"/>
      <c r="Q10" s="47"/>
      <c r="R10" s="47"/>
      <c r="S10" s="47"/>
      <c r="T10" s="47"/>
      <c r="U10" s="50"/>
      <c r="V10" s="50"/>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row>
    <row r="11" spans="1:64" s="44" customFormat="1" ht="30" customHeight="1" thickBot="1" x14ac:dyDescent="0.3">
      <c r="A11" s="13"/>
      <c r="B11" s="94" t="s">
        <v>55</v>
      </c>
      <c r="C11" s="111" t="s">
        <v>51</v>
      </c>
      <c r="D11" s="48">
        <v>0</v>
      </c>
      <c r="E11" s="49">
        <f>F10</f>
        <v>45918</v>
      </c>
      <c r="F11" s="49">
        <f>E11+7</f>
        <v>45925</v>
      </c>
      <c r="G11" s="17"/>
      <c r="H11" s="5">
        <f t="shared" si="5"/>
        <v>8</v>
      </c>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row>
    <row r="12" spans="1:64" s="44" customFormat="1" ht="30" customHeight="1" thickBot="1" x14ac:dyDescent="0.3">
      <c r="A12" s="13"/>
      <c r="B12" s="94" t="s">
        <v>37</v>
      </c>
      <c r="C12" s="111" t="s">
        <v>51</v>
      </c>
      <c r="D12" s="48">
        <v>0</v>
      </c>
      <c r="E12" s="49">
        <f>F11</f>
        <v>45925</v>
      </c>
      <c r="F12" s="49">
        <f>E12+5</f>
        <v>45930</v>
      </c>
      <c r="G12" s="17"/>
      <c r="H12" s="5">
        <f t="shared" si="5"/>
        <v>6</v>
      </c>
      <c r="I12" s="47"/>
      <c r="J12" s="47"/>
      <c r="K12" s="47"/>
      <c r="L12" s="47"/>
      <c r="M12" s="47"/>
      <c r="N12" s="47"/>
      <c r="O12" s="47"/>
      <c r="P12" s="47"/>
      <c r="Q12" s="47"/>
      <c r="R12" s="47"/>
      <c r="S12" s="47"/>
      <c r="T12" s="47"/>
      <c r="U12" s="47"/>
      <c r="V12" s="47"/>
      <c r="W12" s="47"/>
      <c r="X12" s="47"/>
      <c r="Y12" s="50"/>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row>
    <row r="13" spans="1:64" s="44" customFormat="1" ht="30" customHeight="1" thickBot="1" x14ac:dyDescent="0.3">
      <c r="A13" s="13"/>
      <c r="B13" s="94" t="s">
        <v>38</v>
      </c>
      <c r="C13" s="111" t="s">
        <v>51</v>
      </c>
      <c r="D13" s="48">
        <v>0</v>
      </c>
      <c r="E13" s="49">
        <f>F12+1</f>
        <v>45931</v>
      </c>
      <c r="F13" s="49">
        <f>E13+7</f>
        <v>45938</v>
      </c>
      <c r="G13" s="17"/>
      <c r="H13" s="5">
        <f t="shared" si="5"/>
        <v>8</v>
      </c>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row>
    <row r="14" spans="1:64" s="44" customFormat="1" ht="30" customHeight="1" thickBot="1" x14ac:dyDescent="0.3">
      <c r="A14" s="14"/>
      <c r="B14" s="112" t="s">
        <v>39</v>
      </c>
      <c r="C14" s="113" t="s">
        <v>51</v>
      </c>
      <c r="D14" s="114">
        <v>0</v>
      </c>
      <c r="E14" s="115">
        <f>F13</f>
        <v>45938</v>
      </c>
      <c r="F14" s="115">
        <f>E14+3</f>
        <v>45941</v>
      </c>
      <c r="G14" s="17"/>
      <c r="H14" s="5">
        <f t="shared" si="5"/>
        <v>4</v>
      </c>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row>
    <row r="15" spans="1:64" s="44" customFormat="1" ht="30" customHeight="1" thickBot="1" x14ac:dyDescent="0.3">
      <c r="A15" s="14"/>
      <c r="B15" s="112" t="s">
        <v>40</v>
      </c>
      <c r="C15" s="116" t="s">
        <v>51</v>
      </c>
      <c r="D15" s="114">
        <v>0</v>
      </c>
      <c r="E15" s="115">
        <f>F14</f>
        <v>45941</v>
      </c>
      <c r="F15" s="115">
        <f>E15+7</f>
        <v>45948</v>
      </c>
      <c r="G15" s="17"/>
      <c r="H15" s="5">
        <f t="shared" si="5"/>
        <v>8</v>
      </c>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row>
    <row r="16" spans="1:64" s="44" customFormat="1" ht="30" customHeight="1" thickBot="1" x14ac:dyDescent="0.3">
      <c r="A16" s="13"/>
      <c r="B16" s="112" t="s">
        <v>41</v>
      </c>
      <c r="C16" s="116" t="s">
        <v>52</v>
      </c>
      <c r="D16" s="114">
        <v>0</v>
      </c>
      <c r="E16" s="115">
        <f>F15</f>
        <v>45948</v>
      </c>
      <c r="F16" s="115">
        <f>E16+7</f>
        <v>45955</v>
      </c>
      <c r="G16" s="17"/>
      <c r="H16" s="5">
        <f t="shared" si="5"/>
        <v>8</v>
      </c>
      <c r="I16" s="47"/>
      <c r="J16" s="47"/>
      <c r="K16" s="47"/>
      <c r="L16" s="47"/>
      <c r="M16" s="47"/>
      <c r="N16" s="47"/>
      <c r="O16" s="47"/>
      <c r="P16" s="47"/>
      <c r="Q16" s="47"/>
      <c r="R16" s="47"/>
      <c r="S16" s="47"/>
      <c r="T16" s="47"/>
      <c r="U16" s="50"/>
      <c r="V16" s="50"/>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row>
    <row r="17" spans="1:64" s="44" customFormat="1" ht="30" customHeight="1" thickBot="1" x14ac:dyDescent="0.3">
      <c r="A17" s="13"/>
      <c r="B17" s="112" t="s">
        <v>42</v>
      </c>
      <c r="C17" s="116" t="s">
        <v>52</v>
      </c>
      <c r="D17" s="114">
        <v>0</v>
      </c>
      <c r="E17" s="115">
        <f>F16</f>
        <v>45955</v>
      </c>
      <c r="F17" s="115">
        <f>E17+3</f>
        <v>45958</v>
      </c>
      <c r="G17" s="17"/>
      <c r="H17" s="5">
        <f t="shared" si="5"/>
        <v>4</v>
      </c>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row>
    <row r="18" spans="1:64" s="44" customFormat="1" ht="30" customHeight="1" thickBot="1" x14ac:dyDescent="0.3">
      <c r="A18" s="13"/>
      <c r="B18" s="117" t="s">
        <v>43</v>
      </c>
      <c r="C18" s="116" t="s">
        <v>52</v>
      </c>
      <c r="D18" s="114">
        <v>0</v>
      </c>
      <c r="E18" s="115">
        <f>F17</f>
        <v>45958</v>
      </c>
      <c r="F18" s="115">
        <f>E18+7</f>
        <v>45965</v>
      </c>
      <c r="G18" s="17"/>
      <c r="H18" s="5">
        <f t="shared" si="5"/>
        <v>8</v>
      </c>
      <c r="I18" s="47"/>
      <c r="J18" s="47"/>
      <c r="K18" s="47"/>
      <c r="L18" s="47"/>
      <c r="M18" s="47"/>
      <c r="N18" s="47"/>
      <c r="O18" s="47"/>
      <c r="P18" s="47"/>
      <c r="Q18" s="47"/>
      <c r="R18" s="47"/>
      <c r="S18" s="47"/>
      <c r="T18" s="47"/>
      <c r="U18" s="47"/>
      <c r="V18" s="47"/>
      <c r="W18" s="47"/>
      <c r="X18" s="47"/>
      <c r="Y18" s="50"/>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row>
    <row r="19" spans="1:64" s="44" customFormat="1" ht="30" customHeight="1" thickBot="1" x14ac:dyDescent="0.3">
      <c r="A19" s="13"/>
      <c r="B19" s="112" t="s">
        <v>44</v>
      </c>
      <c r="C19" s="116" t="s">
        <v>51</v>
      </c>
      <c r="D19" s="114">
        <v>0</v>
      </c>
      <c r="E19" s="115">
        <f>F15</f>
        <v>45948</v>
      </c>
      <c r="F19" s="115">
        <f>E19+12</f>
        <v>45960</v>
      </c>
      <c r="G19" s="17"/>
      <c r="H19" s="5">
        <f t="shared" si="5"/>
        <v>13</v>
      </c>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row>
    <row r="20" spans="1:64" s="44" customFormat="1" ht="30" customHeight="1" thickBot="1" x14ac:dyDescent="0.3">
      <c r="A20" s="13"/>
      <c r="B20" s="89" t="s">
        <v>27</v>
      </c>
      <c r="C20" s="51"/>
      <c r="D20" s="52"/>
      <c r="E20" s="53"/>
      <c r="F20" s="54"/>
      <c r="G20" s="17"/>
      <c r="H20" s="5" t="str">
        <f t="shared" si="5"/>
        <v/>
      </c>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row>
    <row r="21" spans="1:64" s="44" customFormat="1" ht="30" customHeight="1" thickBot="1" x14ac:dyDescent="0.3">
      <c r="A21" s="13"/>
      <c r="B21" s="56" t="s">
        <v>45</v>
      </c>
      <c r="C21" s="118" t="s">
        <v>52</v>
      </c>
      <c r="D21" s="57">
        <v>0</v>
      </c>
      <c r="E21" s="58">
        <f>Project_Start</f>
        <v>45911</v>
      </c>
      <c r="F21" s="58">
        <f>E21+30</f>
        <v>45941</v>
      </c>
      <c r="G21" s="17"/>
      <c r="H21" s="5">
        <f t="shared" si="5"/>
        <v>31</v>
      </c>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row>
    <row r="22" spans="1:64" s="44" customFormat="1" ht="30" customHeight="1" thickBot="1" x14ac:dyDescent="0.3">
      <c r="A22" s="13"/>
      <c r="B22" s="56" t="s">
        <v>46</v>
      </c>
      <c r="C22" s="118" t="s">
        <v>52</v>
      </c>
      <c r="D22" s="57">
        <v>0</v>
      </c>
      <c r="E22" s="58">
        <f>Project_Start</f>
        <v>45911</v>
      </c>
      <c r="F22" s="58">
        <f>E22+20</f>
        <v>45931</v>
      </c>
      <c r="G22" s="17"/>
      <c r="H22" s="5">
        <f t="shared" si="5"/>
        <v>21</v>
      </c>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row>
    <row r="23" spans="1:64" s="44" customFormat="1" ht="30" customHeight="1" thickBot="1" x14ac:dyDescent="0.3">
      <c r="A23" s="13"/>
      <c r="B23" s="56" t="s">
        <v>47</v>
      </c>
      <c r="C23" s="118" t="s">
        <v>52</v>
      </c>
      <c r="D23" s="57">
        <v>0</v>
      </c>
      <c r="E23" s="58">
        <f>F21</f>
        <v>45941</v>
      </c>
      <c r="F23" s="58">
        <f>E23+10</f>
        <v>45951</v>
      </c>
      <c r="G23" s="17"/>
      <c r="H23" s="5">
        <f t="shared" si="5"/>
        <v>11</v>
      </c>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row>
    <row r="24" spans="1:64" s="44" customFormat="1" ht="30" customHeight="1" thickBot="1" x14ac:dyDescent="0.3">
      <c r="A24" s="13"/>
      <c r="B24" s="56" t="s">
        <v>48</v>
      </c>
      <c r="C24" s="118" t="s">
        <v>63</v>
      </c>
      <c r="D24" s="57">
        <v>0</v>
      </c>
      <c r="E24" s="58">
        <f>F22</f>
        <v>45931</v>
      </c>
      <c r="F24" s="58">
        <f>E24+10</f>
        <v>45941</v>
      </c>
      <c r="G24" s="17"/>
      <c r="H24" s="5">
        <f t="shared" si="5"/>
        <v>11</v>
      </c>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row>
    <row r="25" spans="1:64" s="44" customFormat="1" ht="30" customHeight="1" thickBot="1" x14ac:dyDescent="0.3">
      <c r="A25" s="13"/>
      <c r="B25" s="109" t="s">
        <v>49</v>
      </c>
      <c r="C25" s="118" t="s">
        <v>51</v>
      </c>
      <c r="D25" s="57">
        <v>0</v>
      </c>
      <c r="E25" s="58">
        <f>F24</f>
        <v>45941</v>
      </c>
      <c r="F25" s="58">
        <f>E25+4</f>
        <v>45945</v>
      </c>
      <c r="G25" s="17"/>
      <c r="H25" s="5">
        <f t="shared" si="5"/>
        <v>5</v>
      </c>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row>
    <row r="26" spans="1:64" s="44" customFormat="1" ht="30" customHeight="1" thickBot="1" x14ac:dyDescent="0.3">
      <c r="A26" s="13"/>
      <c r="B26" s="90" t="s">
        <v>53</v>
      </c>
      <c r="C26" s="59"/>
      <c r="D26" s="60"/>
      <c r="E26" s="61"/>
      <c r="F26" s="62"/>
      <c r="G26" s="17"/>
      <c r="H26" s="5" t="str">
        <f t="shared" si="5"/>
        <v/>
      </c>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3"/>
    </row>
    <row r="27" spans="1:64" s="44" customFormat="1" ht="30" customHeight="1" thickBot="1" x14ac:dyDescent="0.3">
      <c r="A27" s="13"/>
      <c r="B27" s="119" t="s">
        <v>58</v>
      </c>
      <c r="C27" s="120" t="s">
        <v>51</v>
      </c>
      <c r="D27" s="65" t="s">
        <v>54</v>
      </c>
      <c r="E27" s="66">
        <v>45940</v>
      </c>
      <c r="F27" s="66">
        <f>E27+10</f>
        <v>45950</v>
      </c>
      <c r="G27" s="17"/>
      <c r="H27" s="5">
        <f t="shared" si="5"/>
        <v>11</v>
      </c>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row>
    <row r="28" spans="1:64" s="44" customFormat="1" ht="30" customHeight="1" thickBot="1" x14ac:dyDescent="0.3">
      <c r="A28" s="13"/>
      <c r="B28" s="119" t="s">
        <v>56</v>
      </c>
      <c r="C28" s="120" t="s">
        <v>60</v>
      </c>
      <c r="D28" s="65">
        <v>0</v>
      </c>
      <c r="E28" s="66">
        <f>F27</f>
        <v>45950</v>
      </c>
      <c r="F28" s="66">
        <f>E28+4</f>
        <v>45954</v>
      </c>
      <c r="G28" s="17"/>
      <c r="H28" s="5">
        <f t="shared" si="5"/>
        <v>5</v>
      </c>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row>
    <row r="29" spans="1:64" s="44" customFormat="1" ht="30" customHeight="1" thickBot="1" x14ac:dyDescent="0.3">
      <c r="A29" s="13"/>
      <c r="B29" s="119" t="s">
        <v>57</v>
      </c>
      <c r="C29" s="120" t="s">
        <v>60</v>
      </c>
      <c r="D29" s="65">
        <v>0</v>
      </c>
      <c r="E29" s="66">
        <f>F17</f>
        <v>45958</v>
      </c>
      <c r="F29" s="66">
        <f>E29+4</f>
        <v>45962</v>
      </c>
      <c r="G29" s="17"/>
      <c r="H29" s="5">
        <f t="shared" si="5"/>
        <v>5</v>
      </c>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row>
    <row r="30" spans="1:64" s="44" customFormat="1" ht="30" customHeight="1" thickBot="1" x14ac:dyDescent="0.3">
      <c r="A30" s="13"/>
      <c r="B30" s="64" t="s">
        <v>59</v>
      </c>
      <c r="C30" s="121" t="s">
        <v>61</v>
      </c>
      <c r="D30" s="65">
        <v>0</v>
      </c>
      <c r="E30" s="66">
        <v>45943</v>
      </c>
      <c r="F30" s="66">
        <f>E30+4</f>
        <v>45947</v>
      </c>
      <c r="G30" s="17"/>
      <c r="H30" s="5">
        <f t="shared" si="5"/>
        <v>5</v>
      </c>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row>
    <row r="31" spans="1:64" s="44" customFormat="1" ht="30" customHeight="1" thickBot="1" x14ac:dyDescent="0.3">
      <c r="A31" s="13"/>
      <c r="B31" s="67"/>
      <c r="C31" s="68"/>
      <c r="D31" s="69"/>
      <c r="E31" s="70"/>
      <c r="F31" s="70"/>
      <c r="G31" s="17"/>
      <c r="H31" s="5" t="str">
        <f t="shared" si="5"/>
        <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44" customFormat="1" ht="30" customHeight="1" thickBot="1" x14ac:dyDescent="0.3">
      <c r="A32" s="14"/>
      <c r="B32" s="71"/>
      <c r="C32" s="72"/>
      <c r="D32" s="73"/>
      <c r="E32" s="74"/>
      <c r="F32" s="75"/>
      <c r="G32" s="17"/>
      <c r="H32" s="6" t="str">
        <f>IF(OR(ISBLANK(task_start),ISBLANK(task_end)),"",task_end-task_start+1)</f>
        <v/>
      </c>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row>
    <row r="33" spans="3:7" ht="30" customHeight="1" x14ac:dyDescent="0.25">
      <c r="G33" s="3"/>
    </row>
    <row r="34" spans="3:7" ht="30" customHeight="1" x14ac:dyDescent="0.25">
      <c r="C34" s="16"/>
      <c r="F34" s="15"/>
    </row>
    <row r="35" spans="3:7" ht="30" customHeight="1" x14ac:dyDescent="0.25">
      <c r="C35" s="4"/>
    </row>
  </sheetData>
  <autoFilter ref="A5:F30" xr:uid="{00000000-0001-0000-0000-000000000000}"/>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phoneticPr fontId="31" type="noConversion"/>
  <conditionalFormatting sqref="C9:D19">
    <cfRule type="dataBar" priority="1">
      <dataBar>
        <cfvo type="min"/>
        <cfvo type="max"/>
        <color rgb="FF638EC6"/>
      </dataBar>
      <extLst>
        <ext xmlns:x14="http://schemas.microsoft.com/office/spreadsheetml/2009/9/main" uri="{B025F937-C7B1-47D3-B67F-A62EFF666E3E}">
          <x14:id>{3142C594-AB5E-4E96-9E71-5037521C9564}</x14:id>
        </ext>
      </extLst>
    </cfRule>
  </conditionalFormatting>
  <conditionalFormatting sqref="D7:D32">
    <cfRule type="dataBar" priority="24">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21:BL25">
    <cfRule type="expression" dxfId="5" priority="3">
      <formula>AND(task_start&lt;=I$5,ROUNDDOWN((task_end-task_start+1)*task_progress,0)+task_start-1&gt;=I$5)</formula>
    </cfRule>
    <cfRule type="expression" dxfId="4" priority="4" stopIfTrue="1">
      <formula>AND(task_end&gt;=I$5,task_start&lt;J$5)</formula>
    </cfRule>
  </conditionalFormatting>
  <conditionalFormatting sqref="I27:BL30">
    <cfRule type="expression" dxfId="3" priority="37">
      <formula>AND(task_start&lt;=I$5,ROUNDDOWN((task_end-task_start+1)*task_progress,0)+task_start-1&gt;=I$5)</formula>
    </cfRule>
    <cfRule type="expression" dxfId="2" priority="38" stopIfTrue="1">
      <formula>AND(task_end&gt;=I$5,task_start&lt;J$5)</formula>
    </cfRule>
  </conditionalFormatting>
  <conditionalFormatting sqref="I9:BL19">
    <cfRule type="expression" dxfId="1" priority="7" stopIfTrue="1">
      <formula>AND(task_start&lt;=I$5,ROUNDDOWN((task_end-task_start+1)*task_progress,0)+task_start-1&gt;=I$5)</formula>
    </cfRule>
    <cfRule type="expression" dxfId="0" priority="8"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3142C594-AB5E-4E96-9E71-5037521C9564}">
            <x14:dataBar minLength="0" maxLength="100" gradient="0">
              <x14:cfvo type="autoMin"/>
              <x14:cfvo type="autoMax"/>
              <x14:negativeFillColor rgb="FFFF0000"/>
              <x14:axisColor rgb="FF000000"/>
            </x14:dataBar>
          </x14:cfRule>
          <xm:sqref>C9:D19</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13" zoomScaleNormal="100" workbookViewId="0">
      <selection activeCell="A15" sqref="A15"/>
    </sheetView>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80" t="s">
        <v>7</v>
      </c>
      <c r="B2" s="8"/>
    </row>
    <row r="3" spans="1:2" s="11" customFormat="1" ht="27" customHeight="1" x14ac:dyDescent="0.25">
      <c r="A3" s="81"/>
      <c r="B3" s="12"/>
    </row>
    <row r="4" spans="1:2" s="10" customFormat="1" ht="30" x14ac:dyDescent="0.7">
      <c r="A4" s="82" t="s">
        <v>6</v>
      </c>
    </row>
    <row r="5" spans="1:2" ht="74.25" customHeight="1" x14ac:dyDescent="0.25">
      <c r="A5" s="83" t="s">
        <v>13</v>
      </c>
    </row>
    <row r="6" spans="1:2" ht="26.25" customHeight="1" x14ac:dyDescent="0.25">
      <c r="A6" s="82" t="s">
        <v>16</v>
      </c>
    </row>
    <row r="7" spans="1:2" s="7" customFormat="1" ht="205.05" customHeight="1" x14ac:dyDescent="0.25">
      <c r="A7" s="84" t="s">
        <v>15</v>
      </c>
    </row>
    <row r="8" spans="1:2" s="10" customFormat="1" ht="30" x14ac:dyDescent="0.7">
      <c r="A8" s="82" t="s">
        <v>8</v>
      </c>
    </row>
    <row r="9" spans="1:2" ht="41.4" x14ac:dyDescent="0.25">
      <c r="A9" s="83" t="s">
        <v>14</v>
      </c>
    </row>
    <row r="10" spans="1:2" s="7" customFormat="1" ht="28.05" customHeight="1" x14ac:dyDescent="0.25">
      <c r="A10" s="85" t="s">
        <v>12</v>
      </c>
    </row>
    <row r="11" spans="1:2" s="10" customFormat="1" ht="30" x14ac:dyDescent="0.7">
      <c r="A11" s="82" t="s">
        <v>5</v>
      </c>
    </row>
    <row r="12" spans="1:2" ht="27.6" x14ac:dyDescent="0.25">
      <c r="A12" s="83" t="s">
        <v>11</v>
      </c>
    </row>
    <row r="13" spans="1:2" s="7" customFormat="1" ht="28.05" customHeight="1" x14ac:dyDescent="0.25">
      <c r="A13" s="85" t="s">
        <v>1</v>
      </c>
    </row>
    <row r="14" spans="1:2" s="10" customFormat="1" ht="30" x14ac:dyDescent="0.7">
      <c r="A14" s="82" t="s">
        <v>28</v>
      </c>
    </row>
    <row r="15" spans="1:2" ht="75" customHeight="1" x14ac:dyDescent="0.25">
      <c r="A15" s="83" t="s">
        <v>9</v>
      </c>
    </row>
    <row r="16" spans="1:2" ht="69" x14ac:dyDescent="0.25">
      <c r="A16" s="83" t="s">
        <v>10</v>
      </c>
    </row>
    <row r="17" spans="1:1" x14ac:dyDescent="0.25">
      <c r="A17" s="86"/>
    </row>
    <row r="18" spans="1:1" x14ac:dyDescent="0.25">
      <c r="A18" s="86"/>
    </row>
    <row r="19" spans="1:1" x14ac:dyDescent="0.25">
      <c r="A19" s="86"/>
    </row>
    <row r="20" spans="1:1" x14ac:dyDescent="0.25">
      <c r="A20" s="86"/>
    </row>
    <row r="21" spans="1:1" x14ac:dyDescent="0.25">
      <c r="A21" s="86"/>
    </row>
    <row r="22" spans="1:1" x14ac:dyDescent="0.25">
      <c r="A22" s="86"/>
    </row>
    <row r="23" spans="1:1" x14ac:dyDescent="0.25">
      <c r="A23" s="86"/>
    </row>
    <row r="24" spans="1:1" x14ac:dyDescent="0.25">
      <c r="A24" s="86"/>
    </row>
  </sheetData>
  <phoneticPr fontId="31" type="noConversion"/>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6</vt:i4>
      </vt:variant>
    </vt:vector>
  </HeadingPairs>
  <TitlesOfParts>
    <vt:vector size="9" baseType="lpstr">
      <vt:lpstr>Sheet1</vt: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박정우</dc:creator>
  <dc:description/>
  <cp:lastModifiedBy>정우 박</cp:lastModifiedBy>
  <dcterms:created xsi:type="dcterms:W3CDTF">2022-03-11T22:41:12Z</dcterms:created>
  <dcterms:modified xsi:type="dcterms:W3CDTF">2025-09-17T06:50:29Z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