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esw\Dropbox\FEMRIOv1_EXIOfuturesIEAETP\SimpleAnalysis\"/>
    </mc:Choice>
  </mc:AlternateContent>
  <bookViews>
    <workbookView xWindow="0" yWindow="0" windowWidth="22845" windowHeight="19830" activeTab="1"/>
  </bookViews>
  <sheets>
    <sheet name="Figure1" sheetId="7" r:id="rId1"/>
    <sheet name="Figure2" sheetId="6" r:id="rId2"/>
    <sheet name="Figure3" sheetId="2" r:id="rId3"/>
    <sheet name="Figure4" sheetId="3" r:id="rId4"/>
    <sheet name="Figure5" sheetId="4" r:id="rId5"/>
    <sheet name="FigureSI1_VA" sheetId="10" r:id="rId6"/>
  </sheets>
  <externalReferences>
    <externalReference r:id="rId7"/>
    <externalReference r:id="rId8"/>
  </externalReferences>
  <definedNames>
    <definedName name="_xlchart.v1.0" hidden="1">FigureSI1_VA!$A$11</definedName>
    <definedName name="_xlchart.v1.1" hidden="1">FigureSI1_VA!$A$12</definedName>
    <definedName name="_xlchart.v1.2" hidden="1">FigureSI1_VA!$A$13</definedName>
    <definedName name="_xlchart.v1.3" hidden="1">FigureSI1_VA!$B$11:$AX$11</definedName>
    <definedName name="_xlchart.v1.4" hidden="1">FigureSI1_VA!$B$12:$AX$12</definedName>
    <definedName name="_xlchart.v1.5" hidden="1">FigureSI1_VA!$B$13:$AX$13</definedName>
    <definedName name="_xlnm.Print_Area" localSheetId="0">Figure1!$A$1:$AD$23</definedName>
  </definedNames>
  <calcPr calcId="162913"/>
</workbook>
</file>

<file path=xl/calcChain.xml><?xml version="1.0" encoding="utf-8"?>
<calcChain xmlns="http://schemas.openxmlformats.org/spreadsheetml/2006/main">
  <c r="G30" i="6" l="1"/>
  <c r="B2" i="10" l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R13" i="10" l="1"/>
  <c r="AJ13" i="10"/>
  <c r="AB13" i="10"/>
  <c r="T13" i="10"/>
  <c r="L13" i="10"/>
  <c r="D13" i="10"/>
  <c r="AS12" i="10"/>
  <c r="AK12" i="10"/>
  <c r="AC12" i="10"/>
  <c r="U12" i="10"/>
  <c r="M12" i="10"/>
  <c r="E12" i="10"/>
  <c r="AT11" i="10"/>
  <c r="AL11" i="10"/>
  <c r="AD11" i="10"/>
  <c r="V11" i="10"/>
  <c r="N11" i="10"/>
  <c r="F11" i="10"/>
  <c r="AU13" i="10"/>
  <c r="AM13" i="10"/>
  <c r="AE13" i="10"/>
  <c r="W13" i="10"/>
  <c r="O13" i="10"/>
  <c r="G13" i="10"/>
  <c r="AW11" i="10"/>
  <c r="AO11" i="10"/>
  <c r="AG11" i="10"/>
  <c r="Y11" i="10"/>
  <c r="Q11" i="10"/>
  <c r="I11" i="10"/>
  <c r="AW13" i="10"/>
  <c r="AO13" i="10"/>
  <c r="AG13" i="10"/>
  <c r="Y13" i="10"/>
  <c r="Q13" i="10"/>
  <c r="I13" i="10"/>
  <c r="AX12" i="10"/>
  <c r="AP12" i="10"/>
  <c r="AH12" i="10"/>
  <c r="Z12" i="10"/>
  <c r="R12" i="10"/>
  <c r="J12" i="10"/>
  <c r="B12" i="10"/>
  <c r="AQ11" i="10"/>
  <c r="AI11" i="10"/>
  <c r="S11" i="10"/>
  <c r="K11" i="10"/>
  <c r="C11" i="10"/>
  <c r="AV12" i="10"/>
  <c r="AS13" i="10"/>
  <c r="AK13" i="10"/>
  <c r="AC13" i="10"/>
  <c r="U13" i="10"/>
  <c r="M13" i="10"/>
  <c r="E13" i="10"/>
  <c r="AT12" i="10"/>
  <c r="AL12" i="10"/>
  <c r="AD12" i="10"/>
  <c r="V12" i="10"/>
  <c r="N12" i="10"/>
  <c r="F12" i="10"/>
  <c r="AU11" i="10"/>
  <c r="AM11" i="10"/>
  <c r="AE11" i="10"/>
  <c r="W11" i="10"/>
  <c r="O11" i="10"/>
  <c r="G11" i="10"/>
  <c r="AW12" i="10"/>
  <c r="AG12" i="10"/>
  <c r="I12" i="10"/>
  <c r="Z11" i="10"/>
  <c r="AT13" i="10"/>
  <c r="AL13" i="10"/>
  <c r="AD13" i="10"/>
  <c r="V13" i="10"/>
  <c r="N13" i="10"/>
  <c r="F13" i="10"/>
  <c r="AU12" i="10"/>
  <c r="AM12" i="10"/>
  <c r="AE12" i="10"/>
  <c r="W12" i="10"/>
  <c r="O12" i="10"/>
  <c r="G12" i="10"/>
  <c r="AV11" i="10"/>
  <c r="AN11" i="10"/>
  <c r="AF11" i="10"/>
  <c r="X11" i="10"/>
  <c r="P11" i="10"/>
  <c r="H11" i="10"/>
  <c r="H13" i="10"/>
  <c r="AN12" i="10"/>
  <c r="AI13" i="10"/>
  <c r="K13" i="10"/>
  <c r="AJ12" i="10"/>
  <c r="L12" i="10"/>
  <c r="AK11" i="10"/>
  <c r="M11" i="10"/>
  <c r="AV13" i="10"/>
  <c r="AF12" i="10"/>
  <c r="S13" i="10"/>
  <c r="C13" i="10"/>
  <c r="AB12" i="10"/>
  <c r="D12" i="10"/>
  <c r="AC11" i="10"/>
  <c r="E11" i="10"/>
  <c r="AX13" i="10"/>
  <c r="AP13" i="10"/>
  <c r="AH13" i="10"/>
  <c r="Z13" i="10"/>
  <c r="R13" i="10"/>
  <c r="J13" i="10"/>
  <c r="B13" i="10"/>
  <c r="AQ12" i="10"/>
  <c r="AI12" i="10"/>
  <c r="AA12" i="10"/>
  <c r="S12" i="10"/>
  <c r="K12" i="10"/>
  <c r="C12" i="10"/>
  <c r="AR11" i="10"/>
  <c r="AJ11" i="10"/>
  <c r="AB11" i="10"/>
  <c r="T11" i="10"/>
  <c r="L11" i="10"/>
  <c r="D11" i="10"/>
  <c r="AN13" i="10"/>
  <c r="X12" i="10"/>
  <c r="AQ13" i="10"/>
  <c r="AA13" i="10"/>
  <c r="AR12" i="10"/>
  <c r="T12" i="10"/>
  <c r="AS11" i="10"/>
  <c r="U11" i="10"/>
  <c r="AA11" i="10"/>
  <c r="AF13" i="10"/>
  <c r="P12" i="10"/>
  <c r="AO12" i="10"/>
  <c r="Q12" i="10"/>
  <c r="AX11" i="10"/>
  <c r="AH11" i="10"/>
  <c r="R11" i="10"/>
  <c r="J11" i="10"/>
  <c r="B11" i="10"/>
  <c r="X13" i="10"/>
  <c r="H12" i="10"/>
  <c r="Y12" i="10"/>
  <c r="AP11" i="10"/>
  <c r="P13" i="10"/>
  <c r="R48" i="3" l="1"/>
  <c r="Q48" i="3"/>
  <c r="P48" i="3"/>
  <c r="O48" i="3"/>
  <c r="R47" i="3"/>
  <c r="Q47" i="3"/>
  <c r="P47" i="3"/>
  <c r="O47" i="3"/>
  <c r="R46" i="3"/>
  <c r="Q46" i="3"/>
  <c r="P46" i="3"/>
  <c r="O46" i="3"/>
  <c r="R45" i="3"/>
  <c r="Q45" i="3"/>
  <c r="P45" i="3"/>
  <c r="O45" i="3"/>
  <c r="R44" i="3"/>
  <c r="Q44" i="3"/>
  <c r="P44" i="3"/>
  <c r="O44" i="3"/>
  <c r="R43" i="3"/>
  <c r="Q43" i="3"/>
  <c r="P43" i="3"/>
  <c r="O43" i="3"/>
  <c r="R42" i="3"/>
  <c r="Q42" i="3"/>
  <c r="P42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D7" i="3"/>
  <c r="D8" i="3"/>
  <c r="D9" i="3"/>
  <c r="D10" i="3"/>
  <c r="O26" i="3" l="1"/>
  <c r="D28" i="3" s="1"/>
  <c r="P26" i="3"/>
  <c r="P30" i="3"/>
  <c r="O28" i="3"/>
  <c r="O30" i="3"/>
  <c r="P34" i="3"/>
  <c r="D11" i="3"/>
  <c r="D22" i="3" s="1"/>
  <c r="R32" i="3"/>
  <c r="R28" i="3"/>
  <c r="O27" i="3"/>
  <c r="O29" i="3"/>
  <c r="Q23" i="3"/>
  <c r="Q27" i="3"/>
  <c r="Q31" i="3"/>
  <c r="R24" i="3"/>
  <c r="D13" i="3"/>
  <c r="D24" i="3" s="1"/>
  <c r="O31" i="3"/>
  <c r="P22" i="3"/>
  <c r="O25" i="3"/>
  <c r="O33" i="3"/>
  <c r="D12" i="3"/>
  <c r="O32" i="3"/>
  <c r="O34" i="3"/>
  <c r="O21" i="3"/>
  <c r="D26" i="3" s="1"/>
  <c r="P21" i="3"/>
  <c r="P23" i="3"/>
  <c r="P24" i="3"/>
  <c r="P25" i="3"/>
  <c r="P27" i="3"/>
  <c r="P28" i="3"/>
  <c r="P29" i="3"/>
  <c r="P31" i="3"/>
  <c r="P32" i="3"/>
  <c r="P33" i="3"/>
  <c r="O22" i="3"/>
  <c r="D27" i="3" s="1"/>
  <c r="O24" i="3"/>
  <c r="Q21" i="3"/>
  <c r="Q22" i="3"/>
  <c r="Q24" i="3"/>
  <c r="Q25" i="3"/>
  <c r="Q26" i="3"/>
  <c r="Q28" i="3"/>
  <c r="Q29" i="3"/>
  <c r="Q30" i="3"/>
  <c r="Q32" i="3"/>
  <c r="Q33" i="3"/>
  <c r="Q34" i="3"/>
  <c r="D14" i="3"/>
  <c r="D25" i="3" s="1"/>
  <c r="O23" i="3"/>
  <c r="R21" i="3"/>
  <c r="R22" i="3"/>
  <c r="R23" i="3"/>
  <c r="R25" i="3"/>
  <c r="R26" i="3"/>
  <c r="R27" i="3"/>
  <c r="R29" i="3"/>
  <c r="R30" i="3"/>
  <c r="R31" i="3"/>
  <c r="R33" i="3"/>
  <c r="R34" i="3"/>
  <c r="D23" i="3"/>
  <c r="E36" i="6" l="1"/>
  <c r="F36" i="6"/>
  <c r="G36" i="6"/>
  <c r="E37" i="6"/>
  <c r="F37" i="6"/>
  <c r="G37" i="6"/>
  <c r="D37" i="6"/>
  <c r="D36" i="6"/>
  <c r="E39" i="6"/>
  <c r="F39" i="6"/>
  <c r="G39" i="6"/>
  <c r="D39" i="6"/>
  <c r="E38" i="6"/>
  <c r="F38" i="6"/>
  <c r="G38" i="6"/>
  <c r="D38" i="6"/>
  <c r="E30" i="6" l="1"/>
  <c r="F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D35" i="6"/>
  <c r="D31" i="6"/>
  <c r="D32" i="6"/>
  <c r="D33" i="6"/>
  <c r="D34" i="6"/>
  <c r="D30" i="6"/>
  <c r="O10" i="6" l="1"/>
  <c r="N10" i="6"/>
  <c r="M10" i="6"/>
  <c r="L10" i="6"/>
  <c r="K10" i="6"/>
  <c r="J10" i="6"/>
  <c r="I10" i="6"/>
  <c r="H10" i="6"/>
  <c r="O8" i="6"/>
  <c r="N8" i="6"/>
  <c r="M8" i="6"/>
  <c r="L8" i="6"/>
  <c r="K8" i="6"/>
  <c r="J8" i="6"/>
  <c r="I8" i="6"/>
  <c r="H8" i="6"/>
  <c r="I6" i="6"/>
  <c r="J6" i="6"/>
  <c r="K6" i="6"/>
  <c r="L6" i="6"/>
  <c r="M6" i="6"/>
  <c r="N6" i="6"/>
  <c r="O6" i="6"/>
  <c r="H6" i="6"/>
  <c r="D10" i="6"/>
  <c r="D8" i="6"/>
  <c r="D6" i="6"/>
  <c r="F21" i="4" l="1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E6" i="4"/>
  <c r="F6" i="4"/>
  <c r="E7" i="4"/>
  <c r="F7" i="4"/>
  <c r="E8" i="4"/>
  <c r="F8" i="4"/>
  <c r="E9" i="4"/>
  <c r="F9" i="4"/>
  <c r="E10" i="4"/>
  <c r="F10" i="4"/>
  <c r="E11" i="4"/>
  <c r="F11" i="4"/>
  <c r="D7" i="4"/>
  <c r="D8" i="4"/>
  <c r="D9" i="4"/>
  <c r="D10" i="4"/>
  <c r="D11" i="4"/>
  <c r="D6" i="4"/>
  <c r="F57" i="4" l="1"/>
  <c r="F62" i="4" s="1"/>
  <c r="E54" i="4"/>
  <c r="E66" i="4" s="1"/>
  <c r="K52" i="4"/>
  <c r="E70" i="4" s="1"/>
  <c r="D12" i="4"/>
  <c r="D30" i="4" s="1"/>
  <c r="F12" i="4"/>
  <c r="F32" i="4" s="1"/>
  <c r="K51" i="4"/>
  <c r="E69" i="4" s="1"/>
  <c r="J54" i="4"/>
  <c r="D72" i="4" s="1"/>
  <c r="E53" i="4"/>
  <c r="E65" i="4" s="1"/>
  <c r="D53" i="4"/>
  <c r="D65" i="4" s="1"/>
  <c r="K54" i="4"/>
  <c r="E72" i="4" s="1"/>
  <c r="F53" i="4"/>
  <c r="F65" i="4" s="1"/>
  <c r="E12" i="4"/>
  <c r="E29" i="4" s="1"/>
  <c r="J55" i="4"/>
  <c r="D73" i="4" s="1"/>
  <c r="L55" i="4"/>
  <c r="F73" i="4" s="1"/>
  <c r="L51" i="4"/>
  <c r="F69" i="4" s="1"/>
  <c r="F50" i="4"/>
  <c r="J12" i="4"/>
  <c r="J30" i="4" s="1"/>
  <c r="J52" i="4"/>
  <c r="D70" i="4" s="1"/>
  <c r="L54" i="4"/>
  <c r="F72" i="4" s="1"/>
  <c r="E51" i="4"/>
  <c r="E63" i="4" s="1"/>
  <c r="D54" i="4"/>
  <c r="D66" i="4" s="1"/>
  <c r="E50" i="4"/>
  <c r="K22" i="4"/>
  <c r="K40" i="4" s="1"/>
  <c r="D55" i="4"/>
  <c r="D67" i="4" s="1"/>
  <c r="J57" i="4"/>
  <c r="D68" i="4" s="1"/>
  <c r="L22" i="4"/>
  <c r="L40" i="4" s="1"/>
  <c r="K57" i="4"/>
  <c r="E68" i="4" s="1"/>
  <c r="F52" i="4"/>
  <c r="F64" i="4" s="1"/>
  <c r="E55" i="4"/>
  <c r="E67" i="4" s="1"/>
  <c r="F54" i="4"/>
  <c r="F66" i="4" s="1"/>
  <c r="D51" i="4"/>
  <c r="D63" i="4" s="1"/>
  <c r="J51" i="4"/>
  <c r="D69" i="4" s="1"/>
  <c r="L53" i="4"/>
  <c r="F71" i="4" s="1"/>
  <c r="F55" i="4"/>
  <c r="F67" i="4" s="1"/>
  <c r="E57" i="4"/>
  <c r="E62" i="4" s="1"/>
  <c r="D52" i="4"/>
  <c r="D64" i="4" s="1"/>
  <c r="J50" i="4"/>
  <c r="K55" i="4"/>
  <c r="E73" i="4" s="1"/>
  <c r="J22" i="4"/>
  <c r="K50" i="4"/>
  <c r="L50" i="4"/>
  <c r="K53" i="4"/>
  <c r="E71" i="4" s="1"/>
  <c r="L57" i="4"/>
  <c r="F68" i="4" s="1"/>
  <c r="L12" i="4"/>
  <c r="L32" i="4" s="1"/>
  <c r="J53" i="4"/>
  <c r="D71" i="4" s="1"/>
  <c r="D50" i="4"/>
  <c r="E52" i="4"/>
  <c r="E64" i="4" s="1"/>
  <c r="D22" i="4"/>
  <c r="D40" i="4" s="1"/>
  <c r="F51" i="4"/>
  <c r="F63" i="4" s="1"/>
  <c r="K12" i="4"/>
  <c r="K31" i="4" s="1"/>
  <c r="E22" i="4"/>
  <c r="E43" i="4" s="1"/>
  <c r="D57" i="4"/>
  <c r="D62" i="4" s="1"/>
  <c r="L52" i="4"/>
  <c r="F70" i="4" s="1"/>
  <c r="F22" i="4"/>
  <c r="F41" i="4" s="1"/>
  <c r="C26" i="3"/>
  <c r="C22" i="3"/>
  <c r="C28" i="3"/>
  <c r="C27" i="3"/>
  <c r="D21" i="3"/>
  <c r="E21" i="3"/>
  <c r="F21" i="3"/>
  <c r="G21" i="3"/>
  <c r="C23" i="3"/>
  <c r="C24" i="3"/>
  <c r="C25" i="3"/>
  <c r="D29" i="4" l="1"/>
  <c r="D33" i="4"/>
  <c r="D34" i="4"/>
  <c r="D32" i="4"/>
  <c r="E34" i="4"/>
  <c r="K42" i="4"/>
  <c r="E32" i="4"/>
  <c r="E31" i="4"/>
  <c r="D28" i="4"/>
  <c r="D31" i="4"/>
  <c r="E28" i="4"/>
  <c r="E30" i="4"/>
  <c r="J32" i="4"/>
  <c r="E33" i="4"/>
  <c r="J29" i="4"/>
  <c r="J34" i="4"/>
  <c r="J28" i="4"/>
  <c r="F30" i="4"/>
  <c r="F31" i="4"/>
  <c r="F33" i="4"/>
  <c r="F28" i="4"/>
  <c r="F29" i="4"/>
  <c r="F34" i="4"/>
  <c r="J31" i="4"/>
  <c r="J33" i="4"/>
  <c r="K41" i="4"/>
  <c r="K44" i="4"/>
  <c r="K43" i="4"/>
  <c r="K38" i="4"/>
  <c r="K39" i="4"/>
  <c r="L39" i="4"/>
  <c r="K33" i="4"/>
  <c r="D42" i="4"/>
  <c r="F39" i="4"/>
  <c r="L43" i="4"/>
  <c r="L42" i="4"/>
  <c r="F43" i="4"/>
  <c r="L38" i="4"/>
  <c r="L44" i="4"/>
  <c r="L41" i="4"/>
  <c r="L56" i="4"/>
  <c r="D38" i="4"/>
  <c r="L33" i="4"/>
  <c r="K28" i="4"/>
  <c r="F38" i="4"/>
  <c r="E39" i="4"/>
  <c r="F42" i="4"/>
  <c r="L28" i="4"/>
  <c r="J39" i="4"/>
  <c r="J44" i="4"/>
  <c r="J41" i="4"/>
  <c r="J56" i="4"/>
  <c r="E41" i="4"/>
  <c r="E56" i="4"/>
  <c r="E44" i="4"/>
  <c r="D56" i="4"/>
  <c r="D44" i="4"/>
  <c r="J38" i="4"/>
  <c r="K30" i="4"/>
  <c r="K34" i="4"/>
  <c r="K29" i="4"/>
  <c r="K32" i="4"/>
  <c r="D41" i="4"/>
  <c r="E40" i="4"/>
  <c r="L34" i="4"/>
  <c r="L29" i="4"/>
  <c r="L31" i="4"/>
  <c r="D43" i="4"/>
  <c r="E38" i="4"/>
  <c r="E42" i="4"/>
  <c r="L30" i="4"/>
  <c r="J42" i="4"/>
  <c r="J43" i="4"/>
  <c r="D39" i="4"/>
  <c r="F40" i="4"/>
  <c r="F56" i="4"/>
  <c r="F44" i="4"/>
  <c r="J40" i="4"/>
  <c r="K56" i="4"/>
  <c r="E26" i="3"/>
  <c r="F26" i="3"/>
  <c r="G26" i="3"/>
  <c r="E27" i="3"/>
  <c r="F27" i="3"/>
  <c r="G27" i="3"/>
  <c r="E28" i="3"/>
  <c r="F28" i="3"/>
  <c r="G28" i="3"/>
  <c r="E7" i="3"/>
  <c r="E11" i="3" s="1"/>
  <c r="E22" i="3" s="1"/>
  <c r="F7" i="3"/>
  <c r="F11" i="3" s="1"/>
  <c r="F22" i="3" s="1"/>
  <c r="G7" i="3"/>
  <c r="G11" i="3" s="1"/>
  <c r="G22" i="3" s="1"/>
  <c r="E8" i="3"/>
  <c r="E12" i="3" s="1"/>
  <c r="E23" i="3" s="1"/>
  <c r="F8" i="3"/>
  <c r="F12" i="3" s="1"/>
  <c r="F23" i="3" s="1"/>
  <c r="G8" i="3"/>
  <c r="G12" i="3" s="1"/>
  <c r="G23" i="3" s="1"/>
  <c r="E9" i="3"/>
  <c r="E13" i="3" s="1"/>
  <c r="E24" i="3" s="1"/>
  <c r="F9" i="3"/>
  <c r="F13" i="3" s="1"/>
  <c r="F24" i="3" s="1"/>
  <c r="G9" i="3"/>
  <c r="G13" i="3" s="1"/>
  <c r="G24" i="3" s="1"/>
  <c r="E10" i="3"/>
  <c r="E14" i="3" s="1"/>
  <c r="E25" i="3" s="1"/>
  <c r="F10" i="3"/>
  <c r="F14" i="3" s="1"/>
  <c r="F25" i="3" s="1"/>
  <c r="G10" i="3"/>
  <c r="G14" i="3" s="1"/>
  <c r="G25" i="3" s="1"/>
  <c r="P3" i="2"/>
  <c r="F26" i="2" s="1"/>
  <c r="Q3" i="2"/>
  <c r="E27" i="2" s="1"/>
  <c r="R3" i="2"/>
  <c r="E28" i="2" s="1"/>
  <c r="S3" i="2"/>
  <c r="E29" i="2" s="1"/>
  <c r="T3" i="2"/>
  <c r="E30" i="2" s="1"/>
  <c r="U3" i="2"/>
  <c r="E31" i="2" s="1"/>
  <c r="V3" i="2"/>
  <c r="P4" i="2"/>
  <c r="F27" i="2" s="1"/>
  <c r="Q4" i="2"/>
  <c r="R4" i="2"/>
  <c r="S4" i="2"/>
  <c r="T4" i="2"/>
  <c r="U4" i="2"/>
  <c r="V4" i="2"/>
  <c r="P5" i="2"/>
  <c r="F28" i="2" s="1"/>
  <c r="Q5" i="2"/>
  <c r="R5" i="2"/>
  <c r="S5" i="2"/>
  <c r="T5" i="2"/>
  <c r="U5" i="2"/>
  <c r="V5" i="2"/>
  <c r="P6" i="2"/>
  <c r="F29" i="2" s="1"/>
  <c r="Q6" i="2"/>
  <c r="R6" i="2"/>
  <c r="S6" i="2"/>
  <c r="T6" i="2"/>
  <c r="U6" i="2"/>
  <c r="V6" i="2"/>
  <c r="P7" i="2"/>
  <c r="F30" i="2" s="1"/>
  <c r="Q7" i="2"/>
  <c r="R7" i="2"/>
  <c r="S7" i="2"/>
  <c r="T7" i="2"/>
  <c r="U7" i="2"/>
  <c r="V7" i="2"/>
  <c r="P8" i="2"/>
  <c r="F31" i="2" s="1"/>
  <c r="Q8" i="2"/>
  <c r="R8" i="2"/>
  <c r="S8" i="2"/>
  <c r="T8" i="2"/>
  <c r="U8" i="2"/>
  <c r="V8" i="2"/>
  <c r="C3" i="2"/>
  <c r="D26" i="2" s="1"/>
  <c r="D3" i="2"/>
  <c r="C27" i="2" s="1"/>
  <c r="E3" i="2"/>
  <c r="C28" i="2" s="1"/>
  <c r="F3" i="2"/>
  <c r="C29" i="2" s="1"/>
  <c r="G3" i="2"/>
  <c r="C30" i="2" s="1"/>
  <c r="H3" i="2"/>
  <c r="C31" i="2" s="1"/>
  <c r="C4" i="2"/>
  <c r="D27" i="2" s="1"/>
  <c r="D4" i="2"/>
  <c r="E4" i="2"/>
  <c r="F4" i="2"/>
  <c r="G4" i="2"/>
  <c r="H4" i="2"/>
  <c r="C5" i="2"/>
  <c r="D28" i="2" s="1"/>
  <c r="D5" i="2"/>
  <c r="E5" i="2"/>
  <c r="F5" i="2"/>
  <c r="G5" i="2"/>
  <c r="H5" i="2"/>
  <c r="C6" i="2"/>
  <c r="D29" i="2" s="1"/>
  <c r="D6" i="2"/>
  <c r="E6" i="2"/>
  <c r="F6" i="2"/>
  <c r="G6" i="2"/>
  <c r="H6" i="2"/>
  <c r="C7" i="2"/>
  <c r="D30" i="2" s="1"/>
  <c r="D7" i="2"/>
  <c r="E7" i="2"/>
  <c r="F7" i="2"/>
  <c r="G7" i="2"/>
  <c r="H7" i="2"/>
  <c r="C8" i="2"/>
  <c r="D31" i="2" s="1"/>
  <c r="D8" i="2"/>
  <c r="E8" i="2"/>
  <c r="F8" i="2"/>
  <c r="G8" i="2"/>
  <c r="H8" i="2"/>
  <c r="C26" i="2" l="1"/>
  <c r="E26" i="2"/>
  <c r="V9" i="2"/>
  <c r="P14" i="2" s="1"/>
  <c r="I9" i="2"/>
  <c r="H14" i="2" s="1"/>
  <c r="U9" i="2"/>
  <c r="T9" i="2"/>
  <c r="S9" i="2"/>
  <c r="R9" i="2"/>
  <c r="Q9" i="2"/>
  <c r="P9" i="2"/>
  <c r="I4" i="2"/>
  <c r="I5" i="2"/>
  <c r="I6" i="2"/>
  <c r="I7" i="2"/>
  <c r="I8" i="2"/>
  <c r="I3" i="2"/>
  <c r="D9" i="2"/>
  <c r="E9" i="2"/>
  <c r="F9" i="2"/>
  <c r="G9" i="2"/>
  <c r="H9" i="2"/>
  <c r="C9" i="2"/>
  <c r="R19" i="2" l="1"/>
  <c r="I16" i="2"/>
  <c r="F19" i="2"/>
  <c r="P19" i="2"/>
  <c r="I15" i="2"/>
  <c r="D19" i="2"/>
  <c r="Q19" i="2"/>
  <c r="C18" i="2"/>
  <c r="G14" i="2"/>
  <c r="V16" i="2"/>
  <c r="V17" i="2"/>
  <c r="U19" i="2"/>
  <c r="V18" i="2"/>
  <c r="I14" i="2"/>
  <c r="E13" i="2"/>
  <c r="E19" i="2"/>
  <c r="H15" i="2"/>
  <c r="U13" i="2"/>
  <c r="U14" i="2"/>
  <c r="R17" i="2"/>
  <c r="Q17" i="2"/>
  <c r="Q18" i="2"/>
  <c r="R13" i="2"/>
  <c r="U16" i="2"/>
  <c r="T15" i="2"/>
  <c r="S14" i="2"/>
  <c r="S18" i="2"/>
  <c r="V14" i="2"/>
  <c r="V15" i="2"/>
  <c r="P18" i="2"/>
  <c r="T14" i="2"/>
  <c r="Q13" i="2"/>
  <c r="U17" i="2"/>
  <c r="T16" i="2"/>
  <c r="S15" i="2"/>
  <c r="R14" i="2"/>
  <c r="V13" i="2"/>
  <c r="Q16" i="2"/>
  <c r="S19" i="2"/>
  <c r="P16" i="2"/>
  <c r="T13" i="2"/>
  <c r="P17" i="2"/>
  <c r="V19" i="2"/>
  <c r="U18" i="2"/>
  <c r="T17" i="2"/>
  <c r="S16" i="2"/>
  <c r="R15" i="2"/>
  <c r="Q14" i="2"/>
  <c r="T19" i="2"/>
  <c r="P15" i="2"/>
  <c r="R18" i="2"/>
  <c r="S13" i="2"/>
  <c r="U15" i="2"/>
  <c r="P13" i="2"/>
  <c r="T18" i="2"/>
  <c r="S17" i="2"/>
  <c r="R16" i="2"/>
  <c r="Q15" i="2"/>
  <c r="D13" i="2"/>
  <c r="I17" i="2"/>
  <c r="F14" i="2"/>
  <c r="I13" i="2"/>
  <c r="H17" i="2"/>
  <c r="F15" i="2"/>
  <c r="H18" i="2"/>
  <c r="F16" i="2"/>
  <c r="D14" i="2"/>
  <c r="H19" i="2"/>
  <c r="G18" i="2"/>
  <c r="F17" i="2"/>
  <c r="E16" i="2"/>
  <c r="D15" i="2"/>
  <c r="C14" i="2"/>
  <c r="H13" i="2"/>
  <c r="G19" i="2"/>
  <c r="F18" i="2"/>
  <c r="E17" i="2"/>
  <c r="D16" i="2"/>
  <c r="C15" i="2"/>
  <c r="G13" i="2"/>
  <c r="E18" i="2"/>
  <c r="D17" i="2"/>
  <c r="C16" i="2"/>
  <c r="C19" i="2"/>
  <c r="H16" i="2"/>
  <c r="G15" i="2"/>
  <c r="I18" i="2"/>
  <c r="G16" i="2"/>
  <c r="E14" i="2"/>
  <c r="I19" i="2"/>
  <c r="G17" i="2"/>
  <c r="E15" i="2"/>
  <c r="C13" i="2"/>
  <c r="F13" i="2"/>
  <c r="D18" i="2"/>
  <c r="C17" i="2"/>
</calcChain>
</file>

<file path=xl/sharedStrings.xml><?xml version="1.0" encoding="utf-8"?>
<sst xmlns="http://schemas.openxmlformats.org/spreadsheetml/2006/main" count="415" uniqueCount="158">
  <si>
    <t>Metals</t>
  </si>
  <si>
    <t>Fossil fuels</t>
  </si>
  <si>
    <t>EU28</t>
  </si>
  <si>
    <t>Other Europe</t>
  </si>
  <si>
    <t>Americas</t>
  </si>
  <si>
    <t>Asia and the Pacific</t>
  </si>
  <si>
    <t>Middle East</t>
  </si>
  <si>
    <t>Africa</t>
  </si>
  <si>
    <t>World</t>
  </si>
  <si>
    <t>Total</t>
  </si>
  <si>
    <t>Coal</t>
  </si>
  <si>
    <t>Oil</t>
  </si>
  <si>
    <t>Gas</t>
  </si>
  <si>
    <t xml:space="preserve"> Bauxite and aluminium ores</t>
  </si>
  <si>
    <t xml:space="preserve"> Copper ores</t>
  </si>
  <si>
    <t xml:space="preserve"> Gold ores</t>
  </si>
  <si>
    <t xml:space="preserve"> Iron ores</t>
  </si>
  <si>
    <t xml:space="preserve"> Lead ores</t>
  </si>
  <si>
    <t xml:space="preserve"> Nickel ores</t>
  </si>
  <si>
    <t xml:space="preserve"> Other non-ferrous metal ores</t>
  </si>
  <si>
    <t xml:space="preserve"> PGM ores</t>
  </si>
  <si>
    <t xml:space="preserve"> Silver ores</t>
  </si>
  <si>
    <t xml:space="preserve"> Tin ores</t>
  </si>
  <si>
    <t xml:space="preserve"> Uranium and thorium ores</t>
  </si>
  <si>
    <t xml:space="preserve"> Zinc ores</t>
  </si>
  <si>
    <t>NFM</t>
  </si>
  <si>
    <t>Production</t>
  </si>
  <si>
    <t>Consumption</t>
  </si>
  <si>
    <t>negatives reflect exports</t>
  </si>
  <si>
    <t>kt</t>
  </si>
  <si>
    <t>Gt</t>
  </si>
  <si>
    <t>Net imports</t>
  </si>
  <si>
    <t>Non-ferrous metals</t>
  </si>
  <si>
    <t>Iron ores</t>
  </si>
  <si>
    <t>6 degree</t>
  </si>
  <si>
    <t>metals</t>
  </si>
  <si>
    <t>fossil fuels</t>
  </si>
  <si>
    <t>2 degree</t>
  </si>
  <si>
    <t>in kt</t>
  </si>
  <si>
    <t>in % of world</t>
  </si>
  <si>
    <t>2deg / 6deg</t>
  </si>
  <si>
    <t>Total EU28 imports for exports</t>
  </si>
  <si>
    <t>Used extraction</t>
  </si>
  <si>
    <t>Energy Technology Perspectives 2015</t>
  </si>
  <si>
    <t>WORLD</t>
  </si>
  <si>
    <t>OECD</t>
  </si>
  <si>
    <t>NonOECD</t>
  </si>
  <si>
    <t>ASEAN</t>
  </si>
  <si>
    <t>Brazil</t>
  </si>
  <si>
    <t>China</t>
  </si>
  <si>
    <t>European Union</t>
  </si>
  <si>
    <t>India</t>
  </si>
  <si>
    <t>Mexico</t>
  </si>
  <si>
    <t>Russia</t>
  </si>
  <si>
    <t>South Africa</t>
  </si>
  <si>
    <t>United States</t>
  </si>
  <si>
    <t>IEA</t>
  </si>
  <si>
    <t>Difference between 2 deg and 6deg</t>
  </si>
  <si>
    <t>For SUPPLEMENTARY INFORMATION</t>
  </si>
  <si>
    <t>calculated</t>
  </si>
  <si>
    <t>2degree</t>
  </si>
  <si>
    <t>6degree</t>
  </si>
  <si>
    <t xml:space="preserve">Global </t>
  </si>
  <si>
    <t>EU 28 prod</t>
  </si>
  <si>
    <t>EU28 cons</t>
  </si>
  <si>
    <t>Global IEA ETP</t>
  </si>
  <si>
    <t>EU28 IEA ETP</t>
  </si>
  <si>
    <t>in Gt CO2</t>
  </si>
  <si>
    <t>Products</t>
  </si>
  <si>
    <t>Industries</t>
  </si>
  <si>
    <t>HOUS</t>
  </si>
  <si>
    <t>GOVE</t>
  </si>
  <si>
    <t>GFCF</t>
  </si>
  <si>
    <r>
      <t xml:space="preserve"> </t>
    </r>
    <r>
      <rPr>
        <b/>
        <sz val="11"/>
        <color theme="1"/>
        <rFont val="Cambria"/>
        <family val="1"/>
      </rPr>
      <t>D</t>
    </r>
    <r>
      <rPr>
        <sz val="11"/>
        <color theme="1"/>
        <rFont val="Cambria"/>
        <family val="1"/>
      </rPr>
      <t xml:space="preserve"> market</t>
    </r>
    <r>
      <rPr>
        <sz val="11"/>
        <color theme="0"/>
        <rFont val="Cambria"/>
        <family val="1"/>
      </rPr>
      <t>_</t>
    </r>
    <r>
      <rPr>
        <sz val="11"/>
        <color theme="1"/>
        <rFont val="Cambria"/>
        <family val="1"/>
      </rPr>
      <t>share coefficients</t>
    </r>
  </si>
  <si>
    <t>Value Added</t>
  </si>
  <si>
    <t>TAX</t>
  </si>
  <si>
    <t>WAGE</t>
  </si>
  <si>
    <t>POPU</t>
  </si>
  <si>
    <t>NOS</t>
  </si>
  <si>
    <t>Notation:</t>
  </si>
  <si>
    <t>HOUS = Houshold final consumption expenditures, GOVE = Government final consumption expenditures, GFCF = Gross fixed capital formation, VA=Value added, GDP = Gross domestic product, POPU = Population, TAX = Taxes and subsidies, WAGE = Compensation of employees, NOS = Net operating surplus</t>
  </si>
  <si>
    <r>
      <t xml:space="preserve"> </t>
    </r>
    <r>
      <rPr>
        <b/>
        <sz val="11"/>
        <color theme="1"/>
        <rFont val="Cambria"/>
        <family val="1"/>
      </rPr>
      <t>B</t>
    </r>
    <r>
      <rPr>
        <sz val="11"/>
        <color theme="1"/>
        <rFont val="Cambria"/>
        <family val="1"/>
      </rPr>
      <t xml:space="preserve"> 
use coefficients</t>
    </r>
  </si>
  <si>
    <t>Macro-econometric estimations</t>
  </si>
  <si>
    <t>Initialization</t>
  </si>
  <si>
    <t>Changes in houshold expenditure structure (PADS)</t>
  </si>
  <si>
    <t>Iteration 1+ (desirable, but not yet implemented)</t>
  </si>
  <si>
    <r>
      <t>ΔVA</t>
    </r>
    <r>
      <rPr>
        <b/>
        <sz val="7"/>
        <color theme="1" tint="0.34998626667073579"/>
        <rFont val="Cambria"/>
        <family val="1"/>
      </rPr>
      <t>scenario</t>
    </r>
    <r>
      <rPr>
        <b/>
        <sz val="10"/>
        <color theme="1" tint="0.34998626667073579"/>
        <rFont val="Cambria"/>
        <family val="1"/>
      </rPr>
      <t xml:space="preserve"> = ΔGDP</t>
    </r>
    <r>
      <rPr>
        <b/>
        <sz val="7"/>
        <color theme="1" tint="0.34998626667073579"/>
        <rFont val="Cambria"/>
        <family val="1"/>
      </rPr>
      <t>scenario</t>
    </r>
  </si>
  <si>
    <t>(HOUS/POPU) ~ (VAscenario/POPU)</t>
  </si>
  <si>
    <t>GOVE ~ VAscenario, POPU</t>
  </si>
  <si>
    <t>GFCF ~ VAscenario</t>
  </si>
  <si>
    <t>GFCF ~ NOS</t>
  </si>
  <si>
    <t>(HOUS/POPU) ~ (WAGE+NOS)/POPU</t>
  </si>
  <si>
    <t>GOVE ~ TAX, POPU</t>
  </si>
  <si>
    <t>6deg</t>
  </si>
  <si>
    <t>2deg</t>
  </si>
  <si>
    <r>
      <t xml:space="preserve">Apply (constant) </t>
    </r>
    <r>
      <rPr>
        <b/>
        <sz val="9"/>
        <color theme="1"/>
        <rFont val="Cambria"/>
        <family val="1"/>
      </rPr>
      <t>trade shares T</t>
    </r>
    <r>
      <rPr>
        <sz val="9"/>
        <color theme="1"/>
        <rFont val="Cambria"/>
        <family val="1"/>
      </rPr>
      <t xml:space="preserve"> to get the multi-regional system</t>
    </r>
  </si>
  <si>
    <r>
      <t xml:space="preserve">Final demand </t>
    </r>
    <r>
      <rPr>
        <b/>
        <sz val="10"/>
        <color theme="1"/>
        <rFont val="Cambria"/>
        <family val="1"/>
      </rPr>
      <t>Y</t>
    </r>
  </si>
  <si>
    <t>Embodied in Europes exports by region of origin</t>
  </si>
  <si>
    <t>2020 6deg</t>
  </si>
  <si>
    <t>2025 6deg</t>
  </si>
  <si>
    <t>2030 6deg</t>
  </si>
  <si>
    <t>2020 2deg</t>
  </si>
  <si>
    <t>2025 2deg</t>
  </si>
  <si>
    <t>2030 2deg</t>
  </si>
  <si>
    <t>% diff</t>
  </si>
  <si>
    <t>AUT</t>
  </si>
  <si>
    <t>BEL</t>
  </si>
  <si>
    <t>BGR</t>
  </si>
  <si>
    <t>CYP</t>
  </si>
  <si>
    <t>CZE</t>
  </si>
  <si>
    <t>DEU</t>
  </si>
  <si>
    <t>DNK</t>
  </si>
  <si>
    <t>EST</t>
  </si>
  <si>
    <t>ESP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</si>
  <si>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</si>
  <si>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</si>
  <si>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</si>
  <si>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</si>
  <si>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</si>
  <si>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</si>
  <si>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</si>
  <si>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</si>
  <si>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</si>
  <si>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</si>
  <si>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</si>
  <si>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</si>
  <si>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</si>
  <si>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</si>
  <si>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ROM</t>
  </si>
  <si>
    <t>SWE</t>
  </si>
  <si>
    <t>SVN</t>
  </si>
  <si>
    <t>SVK</t>
  </si>
  <si>
    <t>GBR</t>
  </si>
  <si>
    <t>USA</t>
  </si>
  <si>
    <t>JPN</t>
  </si>
  <si>
    <t>CHN</t>
  </si>
  <si>
    <t>CAN</t>
  </si>
  <si>
    <t>KOR</t>
  </si>
  <si>
    <t>BRA</t>
  </si>
  <si>
    <t>IND</t>
  </si>
  <si>
    <t>MEX</t>
  </si>
  <si>
    <t>RUS</t>
  </si>
  <si>
    <t>AUS</t>
  </si>
  <si>
    <t>CHE</t>
  </si>
  <si>
    <t>TUR</t>
  </si>
  <si>
    <t>TWN</t>
  </si>
  <si>
    <t>NOR</t>
  </si>
  <si>
    <t>IDN</t>
  </si>
  <si>
    <t>ZAF</t>
  </si>
  <si>
    <t>WWA</t>
  </si>
  <si>
    <t>WWL</t>
  </si>
  <si>
    <t>WWE</t>
  </si>
  <si>
    <t>WWF</t>
  </si>
  <si>
    <t>WWM</t>
  </si>
  <si>
    <t>Select what you want to save</t>
  </si>
  <si>
    <t>click File Save As pdf</t>
  </si>
  <si>
    <t>saves desired selection in high resolution</t>
  </si>
  <si>
    <t>FigureSI3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</si>
</sst>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\ 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sz val="11"/>
      <color theme="0"/>
      <name val="Cambria"/>
      <family val="1"/>
    </font>
    <font>
      <b/>
      <i/>
      <sz val="10"/>
      <color theme="1"/>
      <name val="Cambria"/>
      <family val="1"/>
    </font>
    <font>
      <b/>
      <sz val="10"/>
      <color theme="1" tint="0.34998626667073579"/>
      <name val="Cambria"/>
      <family val="1"/>
    </font>
    <font>
      <sz val="11"/>
      <color theme="1" tint="0.34998626667073579"/>
      <name val="Cambria"/>
      <family val="1"/>
    </font>
    <font>
      <b/>
      <sz val="8"/>
      <color theme="1"/>
      <name val="Cambria"/>
      <family val="1"/>
    </font>
    <font>
      <sz val="8"/>
      <color theme="1"/>
      <name val="Calibri"/>
      <family val="2"/>
      <scheme val="minor"/>
    </font>
    <font>
      <b/>
      <sz val="7"/>
      <color theme="1"/>
      <name val="Cambria"/>
      <family val="1"/>
    </font>
    <font>
      <sz val="7"/>
      <color theme="1"/>
      <name val="Cambria"/>
      <family val="1"/>
    </font>
    <font>
      <sz val="8"/>
      <color theme="1" tint="0.34998626667073579"/>
      <name val="Cambria"/>
      <family val="1"/>
    </font>
    <font>
      <sz val="11"/>
      <color theme="1" tint="0.34998626667073579"/>
      <name val="Calibri"/>
      <family val="2"/>
      <scheme val="minor"/>
    </font>
    <font>
      <b/>
      <sz val="7"/>
      <color theme="1" tint="0.34998626667073579"/>
      <name val="Cambria"/>
      <family val="1"/>
    </font>
    <font>
      <b/>
      <sz val="8"/>
      <color theme="0" tint="-0.14999847407452621"/>
      <name val="Cambria"/>
      <family val="1"/>
    </font>
    <font>
      <sz val="8"/>
      <color theme="0" tint="-0.14999847407452621"/>
      <name val="Cambria"/>
      <family val="1"/>
    </font>
    <font>
      <sz val="11"/>
      <color theme="0" tint="-0.14999847407452621"/>
      <name val="Cambria"/>
      <family val="1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10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2" borderId="0" xfId="0" applyFill="1"/>
    <xf numFmtId="9" fontId="1" fillId="0" borderId="0" xfId="1" applyFont="1"/>
    <xf numFmtId="9" fontId="0" fillId="0" borderId="0" xfId="1" applyFont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/>
    <xf numFmtId="9" fontId="1" fillId="0" borderId="0" xfId="1" applyFont="1" applyFill="1"/>
    <xf numFmtId="1" fontId="2" fillId="0" borderId="0" xfId="0" applyNumberFormat="1" applyFont="1" applyFill="1"/>
    <xf numFmtId="9" fontId="0" fillId="0" borderId="0" xfId="1" applyFont="1" applyFill="1"/>
    <xf numFmtId="1" fontId="0" fillId="0" borderId="0" xfId="1" applyNumberFormat="1" applyFont="1" applyFill="1"/>
    <xf numFmtId="164" fontId="0" fillId="0" borderId="0" xfId="1" applyNumberFormat="1" applyFont="1" applyFill="1"/>
    <xf numFmtId="1" fontId="0" fillId="0" borderId="0" xfId="1" applyNumberFormat="1" applyFont="1"/>
    <xf numFmtId="0" fontId="3" fillId="3" borderId="0" xfId="0" applyFont="1" applyFill="1"/>
    <xf numFmtId="0" fontId="2" fillId="0" borderId="0" xfId="0" applyFont="1"/>
    <xf numFmtId="9" fontId="2" fillId="0" borderId="0" xfId="1" applyFont="1"/>
    <xf numFmtId="9" fontId="0" fillId="0" borderId="0" xfId="0" applyNumberFormat="1"/>
    <xf numFmtId="9" fontId="0" fillId="0" borderId="0" xfId="1" applyNumberFormat="1" applyFont="1"/>
    <xf numFmtId="0" fontId="3" fillId="0" borderId="0" xfId="0" applyFont="1" applyFill="1"/>
    <xf numFmtId="0" fontId="0" fillId="4" borderId="0" xfId="0" applyFill="1"/>
    <xf numFmtId="9" fontId="0" fillId="4" borderId="0" xfId="1" applyFont="1" applyFill="1"/>
    <xf numFmtId="0" fontId="0" fillId="5" borderId="0" xfId="0" applyFill="1"/>
    <xf numFmtId="0" fontId="0" fillId="3" borderId="0" xfId="0" applyFill="1"/>
    <xf numFmtId="2" fontId="0" fillId="0" borderId="0" xfId="0" applyNumberFormat="1"/>
    <xf numFmtId="0" fontId="4" fillId="6" borderId="0" xfId="0" applyFont="1" applyFill="1"/>
    <xf numFmtId="0" fontId="0" fillId="6" borderId="0" xfId="0" applyFill="1"/>
    <xf numFmtId="0" fontId="4" fillId="0" borderId="0" xfId="0" applyFont="1"/>
    <xf numFmtId="0" fontId="4" fillId="6" borderId="6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0" fontId="4" fillId="6" borderId="12" xfId="0" applyFont="1" applyFill="1" applyBorder="1"/>
    <xf numFmtId="0" fontId="4" fillId="6" borderId="0" xfId="0" applyFont="1" applyFill="1" applyBorder="1"/>
    <xf numFmtId="0" fontId="4" fillId="6" borderId="7" xfId="0" applyFont="1" applyFill="1" applyBorder="1"/>
    <xf numFmtId="0" fontId="4" fillId="6" borderId="14" xfId="0" applyFont="1" applyFill="1" applyBorder="1"/>
    <xf numFmtId="0" fontId="4" fillId="6" borderId="2" xfId="0" applyFont="1" applyFill="1" applyBorder="1"/>
    <xf numFmtId="0" fontId="4" fillId="6" borderId="15" xfId="0" applyFont="1" applyFill="1" applyBorder="1"/>
    <xf numFmtId="0" fontId="4" fillId="6" borderId="13" xfId="0" applyFont="1" applyFill="1" applyBorder="1"/>
    <xf numFmtId="0" fontId="4" fillId="6" borderId="16" xfId="0" applyFont="1" applyFill="1" applyBorder="1"/>
    <xf numFmtId="0" fontId="4" fillId="6" borderId="20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7" fillId="6" borderId="24" xfId="0" applyFont="1" applyFill="1" applyBorder="1" applyAlignment="1">
      <alignment vertical="center"/>
    </xf>
    <xf numFmtId="0" fontId="12" fillId="6" borderId="0" xfId="0" applyFont="1" applyFill="1"/>
    <xf numFmtId="0" fontId="0" fillId="0" borderId="0" xfId="0" applyFont="1"/>
    <xf numFmtId="0" fontId="7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15" fillId="6" borderId="0" xfId="0" applyFont="1" applyFill="1"/>
    <xf numFmtId="0" fontId="16" fillId="6" borderId="0" xfId="0" applyFont="1" applyFill="1" applyAlignment="1">
      <alignment horizontal="left"/>
    </xf>
    <xf numFmtId="0" fontId="10" fillId="6" borderId="1" xfId="0" applyFont="1" applyFill="1" applyBorder="1"/>
    <xf numFmtId="0" fontId="17" fillId="6" borderId="1" xfId="0" applyFont="1" applyFill="1" applyBorder="1"/>
    <xf numFmtId="0" fontId="11" fillId="6" borderId="1" xfId="0" applyFont="1" applyFill="1" applyBorder="1"/>
    <xf numFmtId="0" fontId="20" fillId="6" borderId="0" xfId="0" applyFont="1" applyFill="1" applyAlignment="1">
      <alignment horizontal="left"/>
    </xf>
    <xf numFmtId="0" fontId="20" fillId="6" borderId="0" xfId="0" applyFont="1" applyFill="1"/>
    <xf numFmtId="0" fontId="21" fillId="6" borderId="0" xfId="0" applyFont="1" applyFill="1"/>
    <xf numFmtId="0" fontId="3" fillId="0" borderId="0" xfId="0" applyFont="1"/>
    <xf numFmtId="1" fontId="3" fillId="0" borderId="0" xfId="1" applyNumberFormat="1" applyFont="1"/>
    <xf numFmtId="0" fontId="4" fillId="6" borderId="0" xfId="0" applyFont="1" applyFill="1" applyBorder="1" applyAlignment="1">
      <alignment vertical="center" textRotation="90" wrapText="1"/>
    </xf>
    <xf numFmtId="0" fontId="6" fillId="6" borderId="0" xfId="0" applyFont="1" applyFill="1" applyBorder="1" applyAlignment="1">
      <alignment vertical="center"/>
    </xf>
    <xf numFmtId="0" fontId="19" fillId="6" borderId="0" xfId="0" applyFont="1" applyFill="1" applyAlignment="1"/>
    <xf numFmtId="2" fontId="0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  <xf numFmtId="0" fontId="0" fillId="0" borderId="25" xfId="0" applyBorder="1"/>
    <xf numFmtId="49" fontId="0" fillId="0" borderId="0" xfId="0" applyNumberFormat="1"/>
    <xf numFmtId="1" fontId="0" fillId="0" borderId="0" xfId="0" applyNumberFormat="1"/>
    <xf numFmtId="0" fontId="4" fillId="3" borderId="0" xfId="0" applyFont="1" applyFill="1"/>
    <xf numFmtId="1" fontId="2" fillId="0" borderId="0" xfId="0" applyNumberFormat="1" applyFont="1"/>
    <xf numFmtId="0" fontId="22" fillId="6" borderId="0" xfId="0" applyFont="1" applyFill="1" applyBorder="1" applyAlignment="1">
      <alignment horizontal="center" wrapText="1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7" fillId="6" borderId="0" xfId="0" applyFont="1" applyFill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textRotation="90"/>
    </xf>
    <xf numFmtId="0" fontId="6" fillId="6" borderId="13" xfId="0" applyFont="1" applyFill="1" applyBorder="1" applyAlignment="1">
      <alignment horizontal="center" vertical="center" textRotation="90"/>
    </xf>
    <xf numFmtId="0" fontId="6" fillId="6" borderId="16" xfId="0" applyFont="1" applyFill="1" applyBorder="1" applyAlignment="1">
      <alignment horizontal="center" vertical="center" textRotation="90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textRotation="90" wrapText="1"/>
    </xf>
    <xf numFmtId="0" fontId="4" fillId="6" borderId="7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Figure2!$B$6:$C$6</c:f>
              <c:strCache>
                <c:ptCount val="2"/>
                <c:pt idx="0">
                  <c:v>2020</c:v>
                </c:pt>
                <c:pt idx="1">
                  <c:v>calculated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Figure2!$D$5:$O$5</c:f>
              <c:strCache>
                <c:ptCount val="12"/>
                <c:pt idx="0">
                  <c:v>WORLD</c:v>
                </c:pt>
                <c:pt idx="1">
                  <c:v>OECD</c:v>
                </c:pt>
                <c:pt idx="2">
                  <c:v>NonOECD</c:v>
                </c:pt>
                <c:pt idx="3">
                  <c:v>ASEAN</c:v>
                </c:pt>
                <c:pt idx="4">
                  <c:v>Brazil</c:v>
                </c:pt>
                <c:pt idx="5">
                  <c:v>China</c:v>
                </c:pt>
                <c:pt idx="6">
                  <c:v>European Union</c:v>
                </c:pt>
                <c:pt idx="7">
                  <c:v>India</c:v>
                </c:pt>
                <c:pt idx="8">
                  <c:v>Mexico</c:v>
                </c:pt>
                <c:pt idx="9">
                  <c:v>Russia</c:v>
                </c:pt>
                <c:pt idx="10">
                  <c:v>South Africa</c:v>
                </c:pt>
                <c:pt idx="11">
                  <c:v>United States</c:v>
                </c:pt>
              </c:strCache>
            </c:strRef>
          </c:cat>
          <c:val>
            <c:numRef>
              <c:f>Figure2!$D$6:$O$6</c:f>
              <c:numCache>
                <c:formatCode>General</c:formatCode>
                <c:ptCount val="12"/>
                <c:pt idx="0" formatCode="0%">
                  <c:v>-0.10198602715254357</c:v>
                </c:pt>
                <c:pt idx="4" formatCode="0%">
                  <c:v>-7.4225986715953263E-2</c:v>
                </c:pt>
                <c:pt idx="5" formatCode="0%">
                  <c:v>-8.7909622143002686E-2</c:v>
                </c:pt>
                <c:pt idx="6" formatCode="0%">
                  <c:v>-0.11450735360040065</c:v>
                </c:pt>
                <c:pt idx="7" formatCode="0%">
                  <c:v>-0.12991175619663609</c:v>
                </c:pt>
                <c:pt idx="8" formatCode="0%">
                  <c:v>-7.6869555560106773E-2</c:v>
                </c:pt>
                <c:pt idx="9" formatCode="0%">
                  <c:v>-0.12050488278986715</c:v>
                </c:pt>
                <c:pt idx="10" formatCode="0%">
                  <c:v>-9.4123967747951065E-2</c:v>
                </c:pt>
                <c:pt idx="11" formatCode="0%">
                  <c:v>-0.11936085137226404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6-41AA-A453-9DB22CA99E67}"/>
            </c:ext>
          </c:extLst>
        </c:ser>
        <c:ser>
          <c:idx val="1"/>
          <c:order val="1"/>
          <c:tx>
            <c:strRef>
              <c:f>Figure2!$B$7:$C$7</c:f>
              <c:strCache>
                <c:ptCount val="2"/>
                <c:pt idx="0">
                  <c:v>2020</c:v>
                </c:pt>
                <c:pt idx="1">
                  <c:v>IEA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Figure2!$D$5:$O$5</c:f>
              <c:strCache>
                <c:ptCount val="12"/>
                <c:pt idx="0">
                  <c:v>WORLD</c:v>
                </c:pt>
                <c:pt idx="1">
                  <c:v>OECD</c:v>
                </c:pt>
                <c:pt idx="2">
                  <c:v>NonOECD</c:v>
                </c:pt>
                <c:pt idx="3">
                  <c:v>ASEAN</c:v>
                </c:pt>
                <c:pt idx="4">
                  <c:v>Brazil</c:v>
                </c:pt>
                <c:pt idx="5">
                  <c:v>China</c:v>
                </c:pt>
                <c:pt idx="6">
                  <c:v>European Union</c:v>
                </c:pt>
                <c:pt idx="7">
                  <c:v>India</c:v>
                </c:pt>
                <c:pt idx="8">
                  <c:v>Mexico</c:v>
                </c:pt>
                <c:pt idx="9">
                  <c:v>Russia</c:v>
                </c:pt>
                <c:pt idx="10">
                  <c:v>South Africa</c:v>
                </c:pt>
                <c:pt idx="11">
                  <c:v>United States</c:v>
                </c:pt>
              </c:strCache>
            </c:strRef>
          </c:cat>
          <c:val>
            <c:numRef>
              <c:f>Figure2!$D$7:$O$7</c:f>
              <c:numCache>
                <c:formatCode>0%</c:formatCode>
                <c:ptCount val="12"/>
                <c:pt idx="0">
                  <c:v>-0.11748814098628135</c:v>
                </c:pt>
                <c:pt idx="1">
                  <c:v>-0.11748814098628135</c:v>
                </c:pt>
                <c:pt idx="2">
                  <c:v>-0.11171269991301691</c:v>
                </c:pt>
                <c:pt idx="3">
                  <c:v>-9.3400403045108327E-2</c:v>
                </c:pt>
                <c:pt idx="4">
                  <c:v>-0.13549858815472493</c:v>
                </c:pt>
                <c:pt idx="5">
                  <c:v>-0.1080725866771316</c:v>
                </c:pt>
                <c:pt idx="6">
                  <c:v>-0.12869579524137176</c:v>
                </c:pt>
                <c:pt idx="7">
                  <c:v>-0.13572021219714714</c:v>
                </c:pt>
                <c:pt idx="8">
                  <c:v>-7.2791668356938843E-2</c:v>
                </c:pt>
                <c:pt idx="9">
                  <c:v>-0.13317237671039905</c:v>
                </c:pt>
                <c:pt idx="10">
                  <c:v>-8.9644731407040656E-2</c:v>
                </c:pt>
                <c:pt idx="11">
                  <c:v>-0.12503647437111998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6-41AA-A453-9DB22CA99E67}"/>
            </c:ext>
          </c:extLst>
        </c:ser>
        <c:ser>
          <c:idx val="2"/>
          <c:order val="2"/>
          <c:tx>
            <c:strRef>
              <c:f>Figure2!$B$8:$C$8</c:f>
              <c:strCache>
                <c:ptCount val="2"/>
                <c:pt idx="0">
                  <c:v>2025</c:v>
                </c:pt>
                <c:pt idx="1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Figure2!$D$5:$O$5</c:f>
              <c:strCache>
                <c:ptCount val="12"/>
                <c:pt idx="0">
                  <c:v>WORLD</c:v>
                </c:pt>
                <c:pt idx="1">
                  <c:v>OECD</c:v>
                </c:pt>
                <c:pt idx="2">
                  <c:v>NonOECD</c:v>
                </c:pt>
                <c:pt idx="3">
                  <c:v>ASEAN</c:v>
                </c:pt>
                <c:pt idx="4">
                  <c:v>Brazil</c:v>
                </c:pt>
                <c:pt idx="5">
                  <c:v>China</c:v>
                </c:pt>
                <c:pt idx="6">
                  <c:v>European Union</c:v>
                </c:pt>
                <c:pt idx="7">
                  <c:v>India</c:v>
                </c:pt>
                <c:pt idx="8">
                  <c:v>Mexico</c:v>
                </c:pt>
                <c:pt idx="9">
                  <c:v>Russia</c:v>
                </c:pt>
                <c:pt idx="10">
                  <c:v>South Africa</c:v>
                </c:pt>
                <c:pt idx="11">
                  <c:v>United States</c:v>
                </c:pt>
              </c:strCache>
            </c:strRef>
          </c:cat>
          <c:val>
            <c:numRef>
              <c:f>Figure2!$D$8:$O$8</c:f>
              <c:numCache>
                <c:formatCode>General</c:formatCode>
                <c:ptCount val="12"/>
                <c:pt idx="0" formatCode="0%">
                  <c:v>-0.25522221721766236</c:v>
                </c:pt>
                <c:pt idx="4" formatCode="0%">
                  <c:v>-0.2007407406531857</c:v>
                </c:pt>
                <c:pt idx="5" formatCode="0%">
                  <c:v>-0.20260490017623578</c:v>
                </c:pt>
                <c:pt idx="6" formatCode="0%">
                  <c:v>-0.24390231885774805</c:v>
                </c:pt>
                <c:pt idx="7" formatCode="0%">
                  <c:v>-0.37809533259529937</c:v>
                </c:pt>
                <c:pt idx="8" formatCode="0%">
                  <c:v>-0.21279832639701413</c:v>
                </c:pt>
                <c:pt idx="9" formatCode="0%">
                  <c:v>-0.25939947095733207</c:v>
                </c:pt>
                <c:pt idx="10" formatCode="0%">
                  <c:v>-0.28862015022795384</c:v>
                </c:pt>
                <c:pt idx="11" formatCode="0%">
                  <c:v>-0.27674475677907118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6-41AA-A453-9DB22CA99E67}"/>
            </c:ext>
          </c:extLst>
        </c:ser>
        <c:ser>
          <c:idx val="3"/>
          <c:order val="3"/>
          <c:tx>
            <c:strRef>
              <c:f>Figure2!$B$9:$C$9</c:f>
              <c:strCache>
                <c:ptCount val="2"/>
                <c:pt idx="0">
                  <c:v>2025</c:v>
                </c:pt>
                <c:pt idx="1">
                  <c:v>IEA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Figure2!$D$5:$O$5</c:f>
              <c:strCache>
                <c:ptCount val="12"/>
                <c:pt idx="0">
                  <c:v>WORLD</c:v>
                </c:pt>
                <c:pt idx="1">
                  <c:v>OECD</c:v>
                </c:pt>
                <c:pt idx="2">
                  <c:v>NonOECD</c:v>
                </c:pt>
                <c:pt idx="3">
                  <c:v>ASEAN</c:v>
                </c:pt>
                <c:pt idx="4">
                  <c:v>Brazil</c:v>
                </c:pt>
                <c:pt idx="5">
                  <c:v>China</c:v>
                </c:pt>
                <c:pt idx="6">
                  <c:v>European Union</c:v>
                </c:pt>
                <c:pt idx="7">
                  <c:v>India</c:v>
                </c:pt>
                <c:pt idx="8">
                  <c:v>Mexico</c:v>
                </c:pt>
                <c:pt idx="9">
                  <c:v>Russia</c:v>
                </c:pt>
                <c:pt idx="10">
                  <c:v>South Africa</c:v>
                </c:pt>
                <c:pt idx="11">
                  <c:v>United States</c:v>
                </c:pt>
              </c:strCache>
            </c:strRef>
          </c:cat>
          <c:val>
            <c:numRef>
              <c:f>Figure2!$D$9:$O$9</c:f>
              <c:numCache>
                <c:formatCode>0%</c:formatCode>
                <c:ptCount val="12"/>
                <c:pt idx="0">
                  <c:v>-0.24380355587549463</c:v>
                </c:pt>
                <c:pt idx="1">
                  <c:v>-0.26182690438891254</c:v>
                </c:pt>
                <c:pt idx="2">
                  <c:v>-0.23535465899357155</c:v>
                </c:pt>
                <c:pt idx="3">
                  <c:v>-0.2587466960946152</c:v>
                </c:pt>
                <c:pt idx="4">
                  <c:v>-0.30144264837156176</c:v>
                </c:pt>
                <c:pt idx="5">
                  <c:v>-0.2028819630720754</c:v>
                </c:pt>
                <c:pt idx="6">
                  <c:v>-0.25692099531647239</c:v>
                </c:pt>
                <c:pt idx="7">
                  <c:v>-0.32866229064480657</c:v>
                </c:pt>
                <c:pt idx="8">
                  <c:v>-0.1836818546998088</c:v>
                </c:pt>
                <c:pt idx="9">
                  <c:v>-0.25678782473645467</c:v>
                </c:pt>
                <c:pt idx="10">
                  <c:v>-0.27147460619281283</c:v>
                </c:pt>
                <c:pt idx="11">
                  <c:v>-0.26622942817238604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6-41AA-A453-9DB22CA99E67}"/>
            </c:ext>
          </c:extLst>
        </c:ser>
        <c:ser>
          <c:idx val="4"/>
          <c:order val="4"/>
          <c:tx>
            <c:strRef>
              <c:f>Figure2!$B$10:$C$10</c:f>
              <c:strCache>
                <c:ptCount val="2"/>
                <c:pt idx="0">
                  <c:v>2030</c:v>
                </c:pt>
                <c:pt idx="1">
                  <c:v>calculated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Figure2!$D$5:$O$5</c:f>
              <c:strCache>
                <c:ptCount val="12"/>
                <c:pt idx="0">
                  <c:v>WORLD</c:v>
                </c:pt>
                <c:pt idx="1">
                  <c:v>OECD</c:v>
                </c:pt>
                <c:pt idx="2">
                  <c:v>NonOECD</c:v>
                </c:pt>
                <c:pt idx="3">
                  <c:v>ASEAN</c:v>
                </c:pt>
                <c:pt idx="4">
                  <c:v>Brazil</c:v>
                </c:pt>
                <c:pt idx="5">
                  <c:v>China</c:v>
                </c:pt>
                <c:pt idx="6">
                  <c:v>European Union</c:v>
                </c:pt>
                <c:pt idx="7">
                  <c:v>India</c:v>
                </c:pt>
                <c:pt idx="8">
                  <c:v>Mexico</c:v>
                </c:pt>
                <c:pt idx="9">
                  <c:v>Russia</c:v>
                </c:pt>
                <c:pt idx="10">
                  <c:v>South Africa</c:v>
                </c:pt>
                <c:pt idx="11">
                  <c:v>United States</c:v>
                </c:pt>
              </c:strCache>
            </c:strRef>
          </c:cat>
          <c:val>
            <c:numRef>
              <c:f>Figure2!$D$10:$O$10</c:f>
              <c:numCache>
                <c:formatCode>General</c:formatCode>
                <c:ptCount val="12"/>
                <c:pt idx="0" formatCode="0%">
                  <c:v>-0.41331252689887044</c:v>
                </c:pt>
                <c:pt idx="4" formatCode="0%">
                  <c:v>-0.28073215409320129</c:v>
                </c:pt>
                <c:pt idx="5" formatCode="0%">
                  <c:v>-0.35130808927086687</c:v>
                </c:pt>
                <c:pt idx="6" formatCode="0%">
                  <c:v>-0.37742709488075166</c:v>
                </c:pt>
                <c:pt idx="7" formatCode="0%">
                  <c:v>-0.54858228275890353</c:v>
                </c:pt>
                <c:pt idx="8" formatCode="0%">
                  <c:v>-0.36999014102631222</c:v>
                </c:pt>
                <c:pt idx="9" formatCode="0%">
                  <c:v>-0.40347714705827165</c:v>
                </c:pt>
                <c:pt idx="10" formatCode="0%">
                  <c:v>-0.48076514610068721</c:v>
                </c:pt>
                <c:pt idx="11" formatCode="0%">
                  <c:v>-0.45308886332407172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6-41AA-A453-9DB22CA99E67}"/>
            </c:ext>
          </c:extLst>
        </c:ser>
        <c:ser>
          <c:idx val="5"/>
          <c:order val="5"/>
          <c:tx>
            <c:strRef>
              <c:f>Figure2!$B$11:$C$11</c:f>
              <c:strCache>
                <c:ptCount val="2"/>
                <c:pt idx="0">
                  <c:v>2030</c:v>
                </c:pt>
                <c:pt idx="1">
                  <c:v>IEA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Figure2!$D$5:$O$5</c:f>
              <c:strCache>
                <c:ptCount val="12"/>
                <c:pt idx="0">
                  <c:v>WORLD</c:v>
                </c:pt>
                <c:pt idx="1">
                  <c:v>OECD</c:v>
                </c:pt>
                <c:pt idx="2">
                  <c:v>NonOECD</c:v>
                </c:pt>
                <c:pt idx="3">
                  <c:v>ASEAN</c:v>
                </c:pt>
                <c:pt idx="4">
                  <c:v>Brazil</c:v>
                </c:pt>
                <c:pt idx="5">
                  <c:v>China</c:v>
                </c:pt>
                <c:pt idx="6">
                  <c:v>European Union</c:v>
                </c:pt>
                <c:pt idx="7">
                  <c:v>India</c:v>
                </c:pt>
                <c:pt idx="8">
                  <c:v>Mexico</c:v>
                </c:pt>
                <c:pt idx="9">
                  <c:v>Russia</c:v>
                </c:pt>
                <c:pt idx="10">
                  <c:v>South Africa</c:v>
                </c:pt>
                <c:pt idx="11">
                  <c:v>United States</c:v>
                </c:pt>
              </c:strCache>
            </c:strRef>
          </c:cat>
          <c:val>
            <c:numRef>
              <c:f>Figure2!$D$11:$O$11</c:f>
              <c:numCache>
                <c:formatCode>0%</c:formatCode>
                <c:ptCount val="12"/>
                <c:pt idx="0">
                  <c:v>-0.38708294873920457</c:v>
                </c:pt>
                <c:pt idx="1">
                  <c:v>-0.41556326972973279</c:v>
                </c:pt>
                <c:pt idx="2">
                  <c:v>-0.37487386667264611</c:v>
                </c:pt>
                <c:pt idx="3">
                  <c:v>-0.39866092308811341</c:v>
                </c:pt>
                <c:pt idx="4">
                  <c:v>-0.38430952936530594</c:v>
                </c:pt>
                <c:pt idx="5">
                  <c:v>-0.35306328338633608</c:v>
                </c:pt>
                <c:pt idx="6">
                  <c:v>-0.39578608497987922</c:v>
                </c:pt>
                <c:pt idx="7">
                  <c:v>-0.48355717323402669</c:v>
                </c:pt>
                <c:pt idx="8">
                  <c:v>-0.32642253935445109</c:v>
                </c:pt>
                <c:pt idx="9">
                  <c:v>-0.39207834657140261</c:v>
                </c:pt>
                <c:pt idx="10">
                  <c:v>-0.4952360638474852</c:v>
                </c:pt>
                <c:pt idx="11">
                  <c:v>-0.43381386922354337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6-41AA-A453-9DB22CA9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110376"/>
        <c:axId val="530106768"/>
      </c:barChart>
      <c:catAx>
        <c:axId val="53011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0106768"/>
        <c:crosses val="autoZero"/>
        <c:auto val="1"/>
        <c:lblAlgn val="ctr"/>
        <c:lblOffset val="100"/>
        <c:noMultiLvlLbl val="0"/>
      </c:catAx>
      <c:valAx>
        <c:axId val="5301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betweeg 2-degree and 6-degree scenario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01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52102421834202"/>
          <c:y val="0.89760593555758517"/>
          <c:w val="0.61931866979308692"/>
          <c:h val="8.1117462756872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Figure2!$B$30:$C$30</c:f>
              <c:strCache>
                <c:ptCount val="2"/>
                <c:pt idx="0">
                  <c:v>Global </c:v>
                </c:pt>
                <c:pt idx="1">
                  <c:v>2degree</c:v>
                </c:pt>
              </c:strCache>
            </c:strRef>
          </c:tx>
          <c:spPr>
            <a:ln w="12700" cap="rnd">
              <a:solidFill>
                <a:srgbClr val="FF99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9900"/>
                </a:solidFill>
              </a:ln>
              <a:effectLst/>
            </c:spPr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Figure2!$D$30:$G$30</c:f>
              <c:numCache>
                <c:formatCode>0.00</c:formatCode>
                <c:ptCount val="4"/>
                <c:pt idx="0">
                  <c:v>27.423838084748581</c:v>
                </c:pt>
                <c:pt idx="1">
                  <c:v>27.296884526884131</c:v>
                </c:pt>
                <c:pt idx="2">
                  <c:v>23.90998714699462</c:v>
                </c:pt>
                <c:pt idx="3">
                  <c:v>19.821248687955219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250-9154-77B4168A73DD}"/>
            </c:ext>
          </c:extLst>
        </c:ser>
        <c:ser>
          <c:idx val="1"/>
          <c:order val="1"/>
          <c:tx>
            <c:strRef>
              <c:f>Figure2!$B$31:$C$31</c:f>
              <c:strCache>
                <c:ptCount val="2"/>
                <c:pt idx="0">
                  <c:v>Global </c:v>
                </c:pt>
                <c:pt idx="1">
                  <c:v>6degree</c:v>
                </c:pt>
              </c:strCache>
            </c:strRef>
          </c:tx>
          <c:spPr>
            <a:ln w="12700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Figure2!$D$31:$G$31</c:f>
              <c:numCache>
                <c:formatCode>0.00</c:formatCode>
                <c:ptCount val="4"/>
                <c:pt idx="0">
                  <c:v>27.423838084748581</c:v>
                </c:pt>
                <c:pt idx="1">
                  <c:v>30.396948546724886</c:v>
                </c:pt>
                <c:pt idx="2">
                  <c:v>32.103518257045472</c:v>
                </c:pt>
                <c:pt idx="3">
                  <c:v>33.78502115135251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250-9154-77B4168A73DD}"/>
            </c:ext>
          </c:extLst>
        </c:ser>
        <c:ser>
          <c:idx val="6"/>
          <c:order val="6"/>
          <c:tx>
            <c:strRef>
              <c:f>Figure2!$B$36:$C$36</c:f>
              <c:strCache>
                <c:ptCount val="2"/>
                <c:pt idx="0">
                  <c:v>Global IEA ETP</c:v>
                </c:pt>
                <c:pt idx="1">
                  <c:v>2degree</c:v>
                </c:pt>
              </c:strCache>
            </c:strRef>
          </c:tx>
          <c:spPr>
            <a:ln w="12700" cap="rnd">
              <a:solidFill>
                <a:srgbClr val="FF9900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9900"/>
                </a:solidFill>
                <a:prstDash val="dash"/>
              </a:ln>
              <a:effectLst/>
            </c:spPr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Figure2!$D$36:$G$36</c:f>
              <c:numCache>
                <c:formatCode>0.00</c:formatCode>
                <c:ptCount val="4"/>
                <c:pt idx="0">
                  <c:v>34.465124186476388</c:v>
                </c:pt>
                <c:pt idx="1">
                  <c:v>34.860745519617481</c:v>
                </c:pt>
                <c:pt idx="2">
                  <c:v>31.779274874628417</c:v>
                </c:pt>
                <c:pt idx="3">
                  <c:v>27.269556699100967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45-4250-9154-77B4168A73DD}"/>
            </c:ext>
          </c:extLst>
        </c:ser>
        <c:ser>
          <c:idx val="7"/>
          <c:order val="7"/>
          <c:tx>
            <c:strRef>
              <c:f>Figure2!$B$37:$C$37</c:f>
              <c:strCache>
                <c:ptCount val="2"/>
                <c:pt idx="0">
                  <c:v>Global IEA ETP</c:v>
                </c:pt>
                <c:pt idx="1">
                  <c:v>6degree</c:v>
                </c:pt>
              </c:strCache>
            </c:strRef>
          </c:tx>
          <c:spPr>
            <a:ln w="12700" cap="rnd">
              <a:solidFill>
                <a:srgbClr val="FF99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Figure2!$D$37:$G$37</c:f>
              <c:numCache>
                <c:formatCode>0.00</c:formatCode>
                <c:ptCount val="4"/>
                <c:pt idx="0">
                  <c:v>34.465124186476388</c:v>
                </c:pt>
                <c:pt idx="1">
                  <c:v>39.33326242294941</c:v>
                </c:pt>
                <c:pt idx="2">
                  <c:v>42.025157776854151</c:v>
                </c:pt>
                <c:pt idx="3">
                  <c:v>44.491431006865241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45-4250-9154-77B4168A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65856"/>
        <c:axId val="529560936"/>
      </c:lineChart>
      <c:lineChart>
        <c:grouping val="standard"/>
        <c:varyColors val="0"/>
        <c:ser>
          <c:idx val="2"/>
          <c:order val="2"/>
          <c:tx>
            <c:strRef>
              <c:f>Figure2!$B$32:$C$32</c:f>
              <c:strCache>
                <c:ptCount val="2"/>
                <c:pt idx="0">
                  <c:v>EU 28 prod</c:v>
                </c:pt>
                <c:pt idx="1">
                  <c:v>2degree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Figure2!$D$32:$G$32</c:f>
              <c:numCache>
                <c:formatCode>0.00</c:formatCode>
                <c:ptCount val="4"/>
                <c:pt idx="0">
                  <c:v>2.8683594375695773</c:v>
                </c:pt>
                <c:pt idx="1">
                  <c:v>2.524127695137921</c:v>
                </c:pt>
                <c:pt idx="2">
                  <c:v>2.1380820988655809</c:v>
                </c:pt>
                <c:pt idx="3">
                  <c:v>1.7749912289782681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5-4250-9154-77B4168A73DD}"/>
            </c:ext>
          </c:extLst>
        </c:ser>
        <c:ser>
          <c:idx val="3"/>
          <c:order val="3"/>
          <c:tx>
            <c:strRef>
              <c:f>Figure2!$B$33:$C$33</c:f>
              <c:strCache>
                <c:ptCount val="2"/>
                <c:pt idx="0">
                  <c:v>EU 28 prod</c:v>
                </c:pt>
                <c:pt idx="1">
                  <c:v>6degree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Figure2!$D$33:$G$33</c:f>
              <c:numCache>
                <c:formatCode>0.00</c:formatCode>
                <c:ptCount val="4"/>
                <c:pt idx="0">
                  <c:v>2.8683594375695773</c:v>
                </c:pt>
                <c:pt idx="1">
                  <c:v>2.8595194396967085</c:v>
                </c:pt>
                <c:pt idx="2">
                  <c:v>2.8236054620364333</c:v>
                </c:pt>
                <c:pt idx="3">
                  <c:v>2.8121239040894315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5-4250-9154-77B4168A73DD}"/>
            </c:ext>
          </c:extLst>
        </c:ser>
        <c:ser>
          <c:idx val="4"/>
          <c:order val="4"/>
          <c:tx>
            <c:strRef>
              <c:f>Figure2!$B$34:$C$34</c:f>
              <c:strCache>
                <c:ptCount val="2"/>
                <c:pt idx="0">
                  <c:v>EU28 cons</c:v>
                </c:pt>
                <c:pt idx="1">
                  <c:v>2degree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Figure2!$D$34:$G$34</c:f>
              <c:numCache>
                <c:formatCode>0.00</c:formatCode>
                <c:ptCount val="4"/>
                <c:pt idx="0">
                  <c:v>3.6767996815034065</c:v>
                </c:pt>
                <c:pt idx="1">
                  <c:v>3.192383279413932</c:v>
                </c:pt>
                <c:pt idx="2">
                  <c:v>2.6076166836479659</c:v>
                </c:pt>
                <c:pt idx="3">
                  <c:v>2.0597545614694237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5-4250-9154-77B4168A73DD}"/>
            </c:ext>
          </c:extLst>
        </c:ser>
        <c:ser>
          <c:idx val="5"/>
          <c:order val="5"/>
          <c:tx>
            <c:strRef>
              <c:f>Figure2!$B$35:$C$35</c:f>
              <c:strCache>
                <c:ptCount val="2"/>
                <c:pt idx="0">
                  <c:v>EU28 cons</c:v>
                </c:pt>
                <c:pt idx="1">
                  <c:v>6degree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Figure2!$D$29:$G$29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Figure2!$D$35:$G$35</c:f>
              <c:numCache>
                <c:formatCode>0.00</c:formatCode>
                <c:ptCount val="4"/>
                <c:pt idx="0">
                  <c:v>3.6767996815034065</c:v>
                </c:pt>
                <c:pt idx="1">
                  <c:v>3.6052058618376086</c:v>
                </c:pt>
                <c:pt idx="2">
                  <c:v>3.4487828076771603</c:v>
                </c:pt>
                <c:pt idx="3">
                  <c:v>3.3084551938136397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5-4250-9154-77B4168A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67680"/>
        <c:axId val="528761120"/>
      </c:lineChart>
      <c:catAx>
        <c:axId val="5295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9560936"/>
        <c:crosses val="autoZero"/>
        <c:auto val="1"/>
        <c:lblAlgn val="ctr"/>
        <c:lblOffset val="100"/>
        <c:noMultiLvlLbl val="0"/>
      </c:catAx>
      <c:valAx>
        <c:axId val="529560936"/>
        <c:scaling>
          <c:orientation val="minMax"/>
          <c:max val="4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9565856"/>
        <c:crosses val="autoZero"/>
        <c:crossBetween val="between"/>
      </c:valAx>
      <c:valAx>
        <c:axId val="528761120"/>
        <c:scaling>
          <c:orientation val="minMax"/>
          <c:max val="9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8767680"/>
        <c:crosses val="max"/>
        <c:crossBetween val="between"/>
      </c:valAx>
      <c:catAx>
        <c:axId val="5287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76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1916666666667"/>
          <c:y val="5.8655290567065282E-2"/>
          <c:w val="0.22068083333333333"/>
          <c:h val="0.5648451292291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Figure3!$B$26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Figure3!$C$26:$F$26</c:f>
              <c:numCache>
                <c:formatCode>0.0</c:formatCode>
                <c:ptCount val="4"/>
                <c:pt idx="0">
                  <c:v>3.4362428503000975</c:v>
                </c:pt>
                <c:pt idx="1">
                  <c:v>3.4362428503000975</c:v>
                </c:pt>
                <c:pt idx="2">
                  <c:v>0.24649795145486728</c:v>
                </c:pt>
                <c:pt idx="3">
                  <c:v>0.24649795145486728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C-47A6-9978-9CBA6B696954}"/>
            </c:ext>
          </c:extLst>
        </c:ser>
        <c:ser>
          <c:idx val="1"/>
          <c:order val="1"/>
          <c:tx>
            <c:strRef>
              <c:f>Figure3!$B$27</c:f>
              <c:strCache>
                <c:ptCount val="1"/>
                <c:pt idx="0">
                  <c:v>Other Europe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Figure3!$C$27:$F$27</c:f>
              <c:numCache>
                <c:formatCode>0.0</c:formatCode>
                <c:ptCount val="4"/>
                <c:pt idx="0">
                  <c:v>-8.061931105129902E-2</c:v>
                </c:pt>
                <c:pt idx="1">
                  <c:v>0.77462334537165589</c:v>
                </c:pt>
                <c:pt idx="2">
                  <c:v>-1.4795705947954495E-2</c:v>
                </c:pt>
                <c:pt idx="3">
                  <c:v>5.9831971667792458E-2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C-47A6-9978-9CBA6B696954}"/>
            </c:ext>
          </c:extLst>
        </c:ser>
        <c:ser>
          <c:idx val="2"/>
          <c:order val="2"/>
          <c:tx>
            <c:strRef>
              <c:f>Figure3!$B$28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Figure3!$C$28:$F$28</c:f>
              <c:numCache>
                <c:formatCode>0.0</c:formatCode>
                <c:ptCount val="4"/>
                <c:pt idx="0">
                  <c:v>-0.14822520097408795</c:v>
                </c:pt>
                <c:pt idx="1">
                  <c:v>1.0476578253414905</c:v>
                </c:pt>
                <c:pt idx="2">
                  <c:v>-2.9181233917123014E-2</c:v>
                </c:pt>
                <c:pt idx="3">
                  <c:v>0.36760259639116716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C-47A6-9978-9CBA6B696954}"/>
            </c:ext>
          </c:extLst>
        </c:ser>
        <c:ser>
          <c:idx val="3"/>
          <c:order val="3"/>
          <c:tx>
            <c:strRef>
              <c:f>Figure3!$B$29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Figure3!$C$29:$F$29</c:f>
              <c:numCache>
                <c:formatCode>0.0</c:formatCode>
                <c:ptCount val="4"/>
                <c:pt idx="0">
                  <c:v>-0.19514972838262978</c:v>
                </c:pt>
                <c:pt idx="1">
                  <c:v>1.2652527753508109</c:v>
                </c:pt>
                <c:pt idx="2">
                  <c:v>-4.8015842349188237E-2</c:v>
                </c:pt>
                <c:pt idx="3">
                  <c:v>0.47761655740072984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C-47A6-9978-9CBA6B696954}"/>
            </c:ext>
          </c:extLst>
        </c:ser>
        <c:ser>
          <c:idx val="4"/>
          <c:order val="4"/>
          <c:tx>
            <c:strRef>
              <c:f>Figure3!$B$30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Figure3!$C$30:$F$30</c:f>
              <c:numCache>
                <c:formatCode>0.0</c:formatCode>
                <c:ptCount val="4"/>
                <c:pt idx="0">
                  <c:v>-4.4996396118916704E-2</c:v>
                </c:pt>
                <c:pt idx="1">
                  <c:v>0.22845708848639387</c:v>
                </c:pt>
                <c:pt idx="2">
                  <c:v>-1.0574762590691317E-2</c:v>
                </c:pt>
                <c:pt idx="3">
                  <c:v>1.6881935449690057E-2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C-47A6-9978-9CBA6B696954}"/>
            </c:ext>
          </c:extLst>
        </c:ser>
        <c:ser>
          <c:idx val="5"/>
          <c:order val="5"/>
          <c:tx>
            <c:strRef>
              <c:f>Figure3!$B$31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Figure3!$C$31:$F$31</c:f>
              <c:numCache>
                <c:formatCode>0.0</c:formatCode>
                <c:ptCount val="4"/>
                <c:pt idx="0">
                  <c:v>-3.378466344658488E-2</c:v>
                </c:pt>
                <c:pt idx="1">
                  <c:v>0.25609174481123242</c:v>
                </c:pt>
                <c:pt idx="2">
                  <c:v>-5.3021723544113639E-3</c:v>
                </c:pt>
                <c:pt idx="3">
                  <c:v>0.10097448546111774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C-47A6-9978-9CBA6B69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905656"/>
        <c:axId val="511912872"/>
      </c:barChart>
      <c:catAx>
        <c:axId val="51190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912872"/>
        <c:crosses val="autoZero"/>
        <c:auto val="1"/>
        <c:lblAlgn val="ctr"/>
        <c:lblOffset val="100"/>
        <c:noMultiLvlLbl val="0"/>
      </c:catAx>
      <c:valAx>
        <c:axId val="51191287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905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223244277220528"/>
          <c:y val="5.7290026246719174E-2"/>
          <c:w val="0.30443429468206368"/>
          <c:h val="0.348382910469524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Figure3!$B$26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Figure3!$C$26:$F$26</c:f>
              <c:numCache>
                <c:formatCode>0.0</c:formatCode>
                <c:ptCount val="4"/>
                <c:pt idx="0">
                  <c:v>3.4362428503000975</c:v>
                </c:pt>
                <c:pt idx="1">
                  <c:v>3.4362428503000975</c:v>
                </c:pt>
                <c:pt idx="2">
                  <c:v>0.24649795145486728</c:v>
                </c:pt>
                <c:pt idx="3">
                  <c:v>0.24649795145486728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4641-9573-6253C931BC8E}"/>
            </c:ext>
          </c:extLst>
        </c:ser>
        <c:ser>
          <c:idx val="1"/>
          <c:order val="1"/>
          <c:tx>
            <c:strRef>
              <c:f>Figure3!$B$27</c:f>
              <c:strCache>
                <c:ptCount val="1"/>
                <c:pt idx="0">
                  <c:v>Other Europe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Figure3!$C$27:$F$27</c:f>
              <c:numCache>
                <c:formatCode>0.0</c:formatCode>
                <c:ptCount val="4"/>
                <c:pt idx="0">
                  <c:v>-8.061931105129902E-2</c:v>
                </c:pt>
                <c:pt idx="1">
                  <c:v>0.77462334537165589</c:v>
                </c:pt>
                <c:pt idx="2">
                  <c:v>-1.4795705947954495E-2</c:v>
                </c:pt>
                <c:pt idx="3">
                  <c:v>5.9831971667792458E-2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A-4641-9573-6253C931BC8E}"/>
            </c:ext>
          </c:extLst>
        </c:ser>
        <c:ser>
          <c:idx val="2"/>
          <c:order val="2"/>
          <c:tx>
            <c:strRef>
              <c:f>Figure3!$B$28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Figure3!$C$28:$F$28</c:f>
              <c:numCache>
                <c:formatCode>0.0</c:formatCode>
                <c:ptCount val="4"/>
                <c:pt idx="0">
                  <c:v>-0.14822520097408795</c:v>
                </c:pt>
                <c:pt idx="1">
                  <c:v>1.0476578253414905</c:v>
                </c:pt>
                <c:pt idx="2">
                  <c:v>-2.9181233917123014E-2</c:v>
                </c:pt>
                <c:pt idx="3">
                  <c:v>0.36760259639116716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A-4641-9573-6253C931BC8E}"/>
            </c:ext>
          </c:extLst>
        </c:ser>
        <c:ser>
          <c:idx val="3"/>
          <c:order val="3"/>
          <c:tx>
            <c:strRef>
              <c:f>Figure3!$B$29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Figure3!$C$29:$F$29</c:f>
              <c:numCache>
                <c:formatCode>0.0</c:formatCode>
                <c:ptCount val="4"/>
                <c:pt idx="0">
                  <c:v>-0.19514972838262978</c:v>
                </c:pt>
                <c:pt idx="1">
                  <c:v>1.2652527753508109</c:v>
                </c:pt>
                <c:pt idx="2">
                  <c:v>-4.8015842349188237E-2</c:v>
                </c:pt>
                <c:pt idx="3">
                  <c:v>0.47761655740072984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A-4641-9573-6253C931BC8E}"/>
            </c:ext>
          </c:extLst>
        </c:ser>
        <c:ser>
          <c:idx val="4"/>
          <c:order val="4"/>
          <c:tx>
            <c:strRef>
              <c:f>Figure3!$B$30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Figure3!$C$30:$F$30</c:f>
              <c:numCache>
                <c:formatCode>0.0</c:formatCode>
                <c:ptCount val="4"/>
                <c:pt idx="0">
                  <c:v>-4.4996396118916704E-2</c:v>
                </c:pt>
                <c:pt idx="1">
                  <c:v>0.22845708848639387</c:v>
                </c:pt>
                <c:pt idx="2">
                  <c:v>-1.0574762590691317E-2</c:v>
                </c:pt>
                <c:pt idx="3">
                  <c:v>1.6881935449690057E-2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A-4641-9573-6253C931BC8E}"/>
            </c:ext>
          </c:extLst>
        </c:ser>
        <c:ser>
          <c:idx val="5"/>
          <c:order val="5"/>
          <c:tx>
            <c:strRef>
              <c:f>Figure3!$B$31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Figure3!$C$31:$F$31</c:f>
              <c:numCache>
                <c:formatCode>0.0</c:formatCode>
                <c:ptCount val="4"/>
                <c:pt idx="0">
                  <c:v>-3.378466344658488E-2</c:v>
                </c:pt>
                <c:pt idx="1">
                  <c:v>0.25609174481123242</c:v>
                </c:pt>
                <c:pt idx="2">
                  <c:v>-5.3021723544113639E-3</c:v>
                </c:pt>
                <c:pt idx="3">
                  <c:v>0.10097448546111774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A-4641-9573-6253C931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905656"/>
        <c:axId val="511912872"/>
      </c:barChart>
      <c:catAx>
        <c:axId val="511905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912872"/>
        <c:crosses val="autoZero"/>
        <c:auto val="1"/>
        <c:lblAlgn val="ctr"/>
        <c:lblOffset val="100"/>
        <c:noMultiLvlLbl val="0"/>
      </c:catAx>
      <c:valAx>
        <c:axId val="511912872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905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Figure3!$B$26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Figure3!$C$26:$F$26</c:f>
              <c:numCache>
                <c:formatCode>0.0</c:formatCode>
                <c:ptCount val="4"/>
                <c:pt idx="0">
                  <c:v>3.4362428503000975</c:v>
                </c:pt>
                <c:pt idx="1">
                  <c:v>3.4362428503000975</c:v>
                </c:pt>
                <c:pt idx="2">
                  <c:v>0.24649795145486728</c:v>
                </c:pt>
                <c:pt idx="3">
                  <c:v>0.24649795145486728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7-4E89-9E40-38A10DF87930}"/>
            </c:ext>
          </c:extLst>
        </c:ser>
        <c:ser>
          <c:idx val="1"/>
          <c:order val="1"/>
          <c:tx>
            <c:strRef>
              <c:f>Figure3!$B$27</c:f>
              <c:strCache>
                <c:ptCount val="1"/>
                <c:pt idx="0">
                  <c:v>Other Europe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Figure3!$C$27:$F$27</c:f>
              <c:numCache>
                <c:formatCode>0.0</c:formatCode>
                <c:ptCount val="4"/>
                <c:pt idx="0">
                  <c:v>-8.061931105129902E-2</c:v>
                </c:pt>
                <c:pt idx="1">
                  <c:v>0.77462334537165589</c:v>
                </c:pt>
                <c:pt idx="2">
                  <c:v>-1.4795705947954495E-2</c:v>
                </c:pt>
                <c:pt idx="3">
                  <c:v>5.9831971667792458E-2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7-4E89-9E40-38A10DF87930}"/>
            </c:ext>
          </c:extLst>
        </c:ser>
        <c:ser>
          <c:idx val="2"/>
          <c:order val="2"/>
          <c:tx>
            <c:strRef>
              <c:f>Figure3!$B$28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Figure3!$C$28:$F$28</c:f>
              <c:numCache>
                <c:formatCode>0.0</c:formatCode>
                <c:ptCount val="4"/>
                <c:pt idx="0">
                  <c:v>-0.14822520097408795</c:v>
                </c:pt>
                <c:pt idx="1">
                  <c:v>1.0476578253414905</c:v>
                </c:pt>
                <c:pt idx="2">
                  <c:v>-2.9181233917123014E-2</c:v>
                </c:pt>
                <c:pt idx="3">
                  <c:v>0.36760259639116716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7-4E89-9E40-38A10DF87930}"/>
            </c:ext>
          </c:extLst>
        </c:ser>
        <c:ser>
          <c:idx val="3"/>
          <c:order val="3"/>
          <c:tx>
            <c:strRef>
              <c:f>Figure3!$B$29</c:f>
              <c:strCache>
                <c:ptCount val="1"/>
                <c:pt idx="0">
                  <c:v>Asia and the Pacific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Figure3!$C$29:$F$29</c:f>
              <c:numCache>
                <c:formatCode>0.0</c:formatCode>
                <c:ptCount val="4"/>
                <c:pt idx="0">
                  <c:v>-0.19514972838262978</c:v>
                </c:pt>
                <c:pt idx="1">
                  <c:v>1.2652527753508109</c:v>
                </c:pt>
                <c:pt idx="2">
                  <c:v>-4.8015842349188237E-2</c:v>
                </c:pt>
                <c:pt idx="3">
                  <c:v>0.47761655740072984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7-4E89-9E40-38A10DF87930}"/>
            </c:ext>
          </c:extLst>
        </c:ser>
        <c:ser>
          <c:idx val="4"/>
          <c:order val="4"/>
          <c:tx>
            <c:strRef>
              <c:f>Figure3!$B$30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Figure3!$C$30:$F$30</c:f>
              <c:numCache>
                <c:formatCode>0.0</c:formatCode>
                <c:ptCount val="4"/>
                <c:pt idx="0">
                  <c:v>-4.4996396118916704E-2</c:v>
                </c:pt>
                <c:pt idx="1">
                  <c:v>0.22845708848639387</c:v>
                </c:pt>
                <c:pt idx="2">
                  <c:v>-1.0574762590691317E-2</c:v>
                </c:pt>
                <c:pt idx="3">
                  <c:v>1.6881935449690057E-2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7-4E89-9E40-38A10DF87930}"/>
            </c:ext>
          </c:extLst>
        </c:ser>
        <c:ser>
          <c:idx val="5"/>
          <c:order val="5"/>
          <c:tx>
            <c:strRef>
              <c:f>Figure3!$B$31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Figure3!$C$24:$F$25</c:f>
              <c:multiLvlStrCache>
                <c:ptCount val="4"/>
                <c:lvl>
                  <c:pt idx="0">
                    <c:v>Production</c:v>
                  </c:pt>
                  <c:pt idx="1">
                    <c:v>Consumption</c:v>
                  </c:pt>
                  <c:pt idx="2">
                    <c:v>Production</c:v>
                  </c:pt>
                  <c:pt idx="3">
                    <c:v>Consumption</c:v>
                  </c:pt>
                </c:lvl>
                <c:lvl>
                  <c:pt idx="0">
                    <c:v>Fossil fuels</c:v>
                  </c:pt>
                  <c:pt idx="2">
                    <c:v>Metals</c:v>
                  </c:pt>
                </c:lvl>
              </c:multiLvlStrCache>
            </c:multiLvlStrRef>
          </c:cat>
          <c:val>
            <c:numRef>
              <c:f>Figure3!$C$31:$F$31</c:f>
              <c:numCache>
                <c:formatCode>0.0</c:formatCode>
                <c:ptCount val="4"/>
                <c:pt idx="0">
                  <c:v>-3.378466344658488E-2</c:v>
                </c:pt>
                <c:pt idx="1">
                  <c:v>0.25609174481123242</c:v>
                </c:pt>
                <c:pt idx="2">
                  <c:v>-5.3021723544113639E-3</c:v>
                </c:pt>
                <c:pt idx="3">
                  <c:v>0.10097448546111774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7-4E89-9E40-38A10DF8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905656"/>
        <c:axId val="511912872"/>
      </c:barChart>
      <c:catAx>
        <c:axId val="511905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912872"/>
        <c:crosses val="autoZero"/>
        <c:auto val="1"/>
        <c:lblAlgn val="ctr"/>
        <c:lblOffset val="100"/>
        <c:noMultiLvlLbl val="0"/>
      </c:catAx>
      <c:valAx>
        <c:axId val="511912872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905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Figure4!$B$22:$C$22</c:f>
              <c:strCache>
                <c:ptCount val="2"/>
                <c:pt idx="0">
                  <c:v>Fossil fuels</c:v>
                </c:pt>
                <c:pt idx="1">
                  <c:v>Total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Figure4!$D$22:$G$22</c:f>
              <c:numCache>
                <c:formatCode>0%</c:formatCode>
                <c:ptCount val="4"/>
                <c:pt idx="0">
                  <c:v>1</c:v>
                </c:pt>
                <c:pt idx="1">
                  <c:v>0.94848171139504234</c:v>
                </c:pt>
                <c:pt idx="2">
                  <c:v>0.91918206304063466</c:v>
                </c:pt>
                <c:pt idx="3">
                  <c:v>0.89221265518427251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D-46FD-B1F4-D69D028457C1}"/>
            </c:ext>
          </c:extLst>
        </c:ser>
        <c:ser>
          <c:idx val="1"/>
          <c:order val="1"/>
          <c:tx>
            <c:strRef>
              <c:f>Figure4!$B$23:$C$23</c:f>
              <c:strCache>
                <c:ptCount val="2"/>
                <c:pt idx="0">
                  <c:v>Fossil fuels</c:v>
                </c:pt>
                <c:pt idx="1">
                  <c:v>Coal</c:v>
                </c:pt>
              </c:strCache>
            </c:strRef>
          </c:tx>
          <c:spPr>
            <a:ln w="127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Figure4!$D$23:$G$23</c:f>
              <c:numCache>
                <c:formatCode>0%</c:formatCode>
                <c:ptCount val="4"/>
                <c:pt idx="0">
                  <c:v>1</c:v>
                </c:pt>
                <c:pt idx="1">
                  <c:v>0.94350343204604292</c:v>
                </c:pt>
                <c:pt idx="2">
                  <c:v>0.91284581007968013</c:v>
                </c:pt>
                <c:pt idx="3">
                  <c:v>0.88046080977390695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D-46FD-B1F4-D69D028457C1}"/>
            </c:ext>
          </c:extLst>
        </c:ser>
        <c:ser>
          <c:idx val="2"/>
          <c:order val="2"/>
          <c:tx>
            <c:strRef>
              <c:f>Figure4!$B$24:$C$24</c:f>
              <c:strCache>
                <c:ptCount val="2"/>
                <c:pt idx="0">
                  <c:v>Fossil fuels</c:v>
                </c:pt>
                <c:pt idx="1">
                  <c:v>Oil</c:v>
                </c:pt>
              </c:strCache>
            </c:strRef>
          </c:tx>
          <c:spPr>
            <a:ln w="12700" cap="rnd">
              <a:solidFill>
                <a:schemeClr val="dk1">
                  <a:tint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Figure4!$D$24:$G$24</c:f>
              <c:numCache>
                <c:formatCode>0%</c:formatCode>
                <c:ptCount val="4"/>
                <c:pt idx="0">
                  <c:v>1</c:v>
                </c:pt>
                <c:pt idx="1">
                  <c:v>0.94456823668665835</c:v>
                </c:pt>
                <c:pt idx="2">
                  <c:v>0.90133615280838675</c:v>
                </c:pt>
                <c:pt idx="3">
                  <c:v>0.87276205644002025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D-46FD-B1F4-D69D028457C1}"/>
            </c:ext>
          </c:extLst>
        </c:ser>
        <c:ser>
          <c:idx val="3"/>
          <c:order val="3"/>
          <c:tx>
            <c:strRef>
              <c:f>Figure4!$B$25:$C$25</c:f>
              <c:strCache>
                <c:ptCount val="2"/>
                <c:pt idx="0">
                  <c:v>Fossil fuels</c:v>
                </c:pt>
                <c:pt idx="1">
                  <c:v>Gas</c:v>
                </c:pt>
              </c:strCache>
            </c:strRef>
          </c:tx>
          <c:spPr>
            <a:ln w="12700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Figure4!$D$25:$G$25</c:f>
              <c:numCache>
                <c:formatCode>0%</c:formatCode>
                <c:ptCount val="4"/>
                <c:pt idx="0">
                  <c:v>1</c:v>
                </c:pt>
                <c:pt idx="1">
                  <c:v>0.97999556883149952</c:v>
                </c:pt>
                <c:pt idx="2">
                  <c:v>0.97570836634867852</c:v>
                </c:pt>
                <c:pt idx="3">
                  <c:v>0.97490421313352826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D-46FD-B1F4-D69D028457C1}"/>
            </c:ext>
          </c:extLst>
        </c:ser>
        <c:ser>
          <c:idx val="4"/>
          <c:order val="4"/>
          <c:tx>
            <c:strRef>
              <c:f>Figure4!$B$26:$C$26</c:f>
              <c:strCache>
                <c:ptCount val="2"/>
                <c:pt idx="0">
                  <c:v>Metals</c:v>
                </c:pt>
                <c:pt idx="1">
                  <c:v>Total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Figure4!$D$26:$G$26</c:f>
              <c:numCache>
                <c:formatCode>0%</c:formatCode>
                <c:ptCount val="4"/>
                <c:pt idx="0">
                  <c:v>1</c:v>
                </c:pt>
                <c:pt idx="1">
                  <c:v>1.0085765768767601</c:v>
                </c:pt>
                <c:pt idx="2">
                  <c:v>1.0090385158411992</c:v>
                </c:pt>
                <c:pt idx="3">
                  <c:v>1.0088579913227325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D-46FD-B1F4-D69D028457C1}"/>
            </c:ext>
          </c:extLst>
        </c:ser>
        <c:ser>
          <c:idx val="5"/>
          <c:order val="5"/>
          <c:tx>
            <c:strRef>
              <c:f>Figure4!$B$27:$C$27</c:f>
              <c:strCache>
                <c:ptCount val="2"/>
                <c:pt idx="0">
                  <c:v>Metals</c:v>
                </c:pt>
                <c:pt idx="1">
                  <c:v>Non-ferrous metals</c:v>
                </c:pt>
              </c:strCache>
            </c:strRef>
          </c:tx>
          <c:spPr>
            <a:ln w="12700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Figure4!$D$27:$G$27</c:f>
              <c:numCache>
                <c:formatCode>0%</c:formatCode>
                <c:ptCount val="4"/>
                <c:pt idx="0">
                  <c:v>1</c:v>
                </c:pt>
                <c:pt idx="1">
                  <c:v>1.0070969604688531</c:v>
                </c:pt>
                <c:pt idx="2">
                  <c:v>1.0069012843335508</c:v>
                </c:pt>
                <c:pt idx="3">
                  <c:v>1.0065180791672046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D-46FD-B1F4-D69D028457C1}"/>
            </c:ext>
          </c:extLst>
        </c:ser>
        <c:ser>
          <c:idx val="6"/>
          <c:order val="6"/>
          <c:tx>
            <c:strRef>
              <c:f>Figure4!$B$28:$C$28</c:f>
              <c:strCache>
                <c:ptCount val="2"/>
                <c:pt idx="0">
                  <c:v>Metals</c:v>
                </c:pt>
                <c:pt idx="1">
                  <c:v>Iron ores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Figure4!$D$28:$G$28</c:f>
              <c:numCache>
                <c:formatCode>0%</c:formatCode>
                <c:ptCount val="4"/>
                <c:pt idx="0">
                  <c:v>1</c:v>
                </c:pt>
                <c:pt idx="1">
                  <c:v>1.0117388391673048</c:v>
                </c:pt>
                <c:pt idx="2">
                  <c:v>1.0135844966286227</c:v>
                </c:pt>
                <c:pt idx="3">
                  <c:v>1.0138146026023029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7D-46FD-B1F4-D69D0284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0472"/>
        <c:axId val="672911456"/>
      </c:lineChart>
      <c:catAx>
        <c:axId val="672910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1456"/>
        <c:crossesAt val="1"/>
        <c:auto val="1"/>
        <c:lblAlgn val="ctr"/>
        <c:lblOffset val="100"/>
        <c:noMultiLvlLbl val="0"/>
      </c:catAx>
      <c:valAx>
        <c:axId val="672911456"/>
        <c:scaling>
          <c:orientation val="minMax"/>
          <c:min val="0.85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0472"/>
        <c:crosses val="autoZero"/>
        <c:crossBetween val="between"/>
        <c:majorUnit val="5.000000000000001E-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Figure4!$B$22:$C$22</c:f>
              <c:strCache>
                <c:ptCount val="2"/>
                <c:pt idx="0">
                  <c:v>Fossil fuels</c:v>
                </c:pt>
                <c:pt idx="1">
                  <c:v>Total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Figure4!$D$22:$G$22</c:f>
              <c:numCache>
                <c:formatCode>0%</c:formatCode>
                <c:ptCount val="4"/>
                <c:pt idx="0">
                  <c:v>1</c:v>
                </c:pt>
                <c:pt idx="1">
                  <c:v>0.94848171139504234</c:v>
                </c:pt>
                <c:pt idx="2">
                  <c:v>0.91918206304063466</c:v>
                </c:pt>
                <c:pt idx="3">
                  <c:v>0.89221265518427251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BCA-919A-19E40F084F5C}"/>
            </c:ext>
          </c:extLst>
        </c:ser>
        <c:ser>
          <c:idx val="1"/>
          <c:order val="1"/>
          <c:tx>
            <c:strRef>
              <c:f>Figure4!$B$23:$C$23</c:f>
              <c:strCache>
                <c:ptCount val="2"/>
                <c:pt idx="0">
                  <c:v>Fossil fuels</c:v>
                </c:pt>
                <c:pt idx="1">
                  <c:v>Coal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Figure4!$D$23:$G$23</c:f>
              <c:numCache>
                <c:formatCode>0%</c:formatCode>
                <c:ptCount val="4"/>
                <c:pt idx="0">
                  <c:v>1</c:v>
                </c:pt>
                <c:pt idx="1">
                  <c:v>0.94350343204604292</c:v>
                </c:pt>
                <c:pt idx="2">
                  <c:v>0.91284581007968013</c:v>
                </c:pt>
                <c:pt idx="3">
                  <c:v>0.88046080977390695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BCA-919A-19E40F084F5C}"/>
            </c:ext>
          </c:extLst>
        </c:ser>
        <c:ser>
          <c:idx val="2"/>
          <c:order val="2"/>
          <c:tx>
            <c:strRef>
              <c:f>Figure4!$B$24:$C$24</c:f>
              <c:strCache>
                <c:ptCount val="2"/>
                <c:pt idx="0">
                  <c:v>Fossil fuels</c:v>
                </c:pt>
                <c:pt idx="1">
                  <c:v>Oil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Figure4!$D$24:$G$24</c:f>
              <c:numCache>
                <c:formatCode>0%</c:formatCode>
                <c:ptCount val="4"/>
                <c:pt idx="0">
                  <c:v>1</c:v>
                </c:pt>
                <c:pt idx="1">
                  <c:v>0.94456823668665835</c:v>
                </c:pt>
                <c:pt idx="2">
                  <c:v>0.90133615280838675</c:v>
                </c:pt>
                <c:pt idx="3">
                  <c:v>0.87276205644002025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BCA-919A-19E40F084F5C}"/>
            </c:ext>
          </c:extLst>
        </c:ser>
        <c:ser>
          <c:idx val="3"/>
          <c:order val="3"/>
          <c:tx>
            <c:strRef>
              <c:f>Figure4!$B$25:$C$25</c:f>
              <c:strCache>
                <c:ptCount val="2"/>
                <c:pt idx="0">
                  <c:v>Fossil fuels</c:v>
                </c:pt>
                <c:pt idx="1">
                  <c:v>Gas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Figure4!$D$25:$G$25</c:f>
              <c:numCache>
                <c:formatCode>0%</c:formatCode>
                <c:ptCount val="4"/>
                <c:pt idx="0">
                  <c:v>1</c:v>
                </c:pt>
                <c:pt idx="1">
                  <c:v>0.97999556883149952</c:v>
                </c:pt>
                <c:pt idx="2">
                  <c:v>0.97570836634867852</c:v>
                </c:pt>
                <c:pt idx="3">
                  <c:v>0.97490421313352826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B-4BCA-919A-19E40F084F5C}"/>
            </c:ext>
          </c:extLst>
        </c:ser>
        <c:ser>
          <c:idx val="4"/>
          <c:order val="4"/>
          <c:tx>
            <c:strRef>
              <c:f>Figure4!$B$26:$C$26</c:f>
              <c:strCache>
                <c:ptCount val="2"/>
                <c:pt idx="0">
                  <c:v>Metals</c:v>
                </c:pt>
                <c:pt idx="1">
                  <c:v>Total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Figure4!$D$26:$G$26</c:f>
              <c:numCache>
                <c:formatCode>0%</c:formatCode>
                <c:ptCount val="4"/>
                <c:pt idx="0">
                  <c:v>1</c:v>
                </c:pt>
                <c:pt idx="1">
                  <c:v>1.0085765768767601</c:v>
                </c:pt>
                <c:pt idx="2">
                  <c:v>1.0090385158411992</c:v>
                </c:pt>
                <c:pt idx="3">
                  <c:v>1.0088579913227325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BB-4BCA-919A-19E40F084F5C}"/>
            </c:ext>
          </c:extLst>
        </c:ser>
        <c:ser>
          <c:idx val="5"/>
          <c:order val="5"/>
          <c:tx>
            <c:strRef>
              <c:f>Figure4!$B$27:$C$27</c:f>
              <c:strCache>
                <c:ptCount val="2"/>
                <c:pt idx="0">
                  <c:v>Metals</c:v>
                </c:pt>
                <c:pt idx="1">
                  <c:v>Non-ferrous metals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Figure4!$D$27:$G$27</c:f>
              <c:numCache>
                <c:formatCode>0%</c:formatCode>
                <c:ptCount val="4"/>
                <c:pt idx="0">
                  <c:v>1</c:v>
                </c:pt>
                <c:pt idx="1">
                  <c:v>1.0070969604688531</c:v>
                </c:pt>
                <c:pt idx="2">
                  <c:v>1.0069012843335508</c:v>
                </c:pt>
                <c:pt idx="3">
                  <c:v>1.0065180791672046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BB-4BCA-919A-19E40F084F5C}"/>
            </c:ext>
          </c:extLst>
        </c:ser>
        <c:ser>
          <c:idx val="6"/>
          <c:order val="6"/>
          <c:tx>
            <c:strRef>
              <c:f>Figure4!$B$28:$C$28</c:f>
              <c:strCache>
                <c:ptCount val="2"/>
                <c:pt idx="0">
                  <c:v>Metals</c:v>
                </c:pt>
                <c:pt idx="1">
                  <c:v>Iron ores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Figure4!$D$21:$G$21</c:f>
              <c:numCache>
                <c:formatCode>0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Figure4!$D$28:$G$28</c:f>
              <c:numCache>
                <c:formatCode>0%</c:formatCode>
                <c:ptCount val="4"/>
                <c:pt idx="0">
                  <c:v>1</c:v>
                </c:pt>
                <c:pt idx="1">
                  <c:v>1.0117388391673048</c:v>
                </c:pt>
                <c:pt idx="2">
                  <c:v>1.0135844966286227</c:v>
                </c:pt>
                <c:pt idx="3">
                  <c:v>1.0138146026023029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BB-4BCA-919A-19E40F08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0472"/>
        <c:axId val="672911456"/>
      </c:lineChart>
      <c:catAx>
        <c:axId val="672910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1456"/>
        <c:crossesAt val="1"/>
        <c:auto val="1"/>
        <c:lblAlgn val="ctr"/>
        <c:lblOffset val="100"/>
        <c:noMultiLvlLbl val="0"/>
      </c:catAx>
      <c:valAx>
        <c:axId val="672911456"/>
        <c:scaling>
          <c:orientation val="minMax"/>
          <c:min val="0.85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0472"/>
        <c:crosses val="autoZero"/>
        <c:crossBetween val="between"/>
        <c:majorUnit val="5.000000000000001E-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Figure5!$A$62:$B$62</c:f>
              <c:strCache>
                <c:ptCount val="2"/>
                <c:pt idx="0">
                  <c:v>Fossil fuels</c:v>
                </c:pt>
                <c:pt idx="1">
                  <c:v>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Figure5!$C$62:$F$62</c:f>
              <c:numCache>
                <c:formatCode>0%</c:formatCode>
                <c:ptCount val="4"/>
                <c:pt idx="0">
                  <c:v>1</c:v>
                </c:pt>
                <c:pt idx="1">
                  <c:v>0.98210620161292539</c:v>
                </c:pt>
                <c:pt idx="2">
                  <c:v>0.97050914367670493</c:v>
                </c:pt>
                <c:pt idx="3">
                  <c:v>0.97143188546826587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0-4B49-B928-3E1F09203B2C}"/>
            </c:ext>
          </c:extLst>
        </c:ser>
        <c:ser>
          <c:idx val="1"/>
          <c:order val="1"/>
          <c:tx>
            <c:strRef>
              <c:f>Figure5!$A$63:$B$63</c:f>
              <c:strCache>
                <c:ptCount val="2"/>
                <c:pt idx="0">
                  <c:v>Fossil fuels</c:v>
                </c:pt>
                <c:pt idx="1">
                  <c:v>Other Europe</c:v>
                </c:pt>
              </c:strCache>
            </c:strRef>
          </c:tx>
          <c:spPr>
            <a:ln w="127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Figure5!$C$63:$F$63</c:f>
              <c:numCache>
                <c:formatCode>0%</c:formatCode>
                <c:ptCount val="4"/>
                <c:pt idx="0">
                  <c:v>1</c:v>
                </c:pt>
                <c:pt idx="1">
                  <c:v>0.96891655745656102</c:v>
                </c:pt>
                <c:pt idx="2">
                  <c:v>0.95173352447305459</c:v>
                </c:pt>
                <c:pt idx="3">
                  <c:v>0.95826345306720495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0-4B49-B928-3E1F09203B2C}"/>
            </c:ext>
          </c:extLst>
        </c:ser>
        <c:ser>
          <c:idx val="2"/>
          <c:order val="2"/>
          <c:tx>
            <c:strRef>
              <c:f>Figure5!$A$64:$B$64</c:f>
              <c:strCache>
                <c:ptCount val="2"/>
                <c:pt idx="0">
                  <c:v>Fossil fuels</c:v>
                </c:pt>
                <c:pt idx="1">
                  <c:v>Americas</c:v>
                </c:pt>
              </c:strCache>
            </c:strRef>
          </c:tx>
          <c:spPr>
            <a:ln w="12700" cap="rnd">
              <a:solidFill>
                <a:schemeClr val="dk1">
                  <a:tint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Figure5!$C$64:$F$64</c:f>
              <c:numCache>
                <c:formatCode>0%</c:formatCode>
                <c:ptCount val="4"/>
                <c:pt idx="0">
                  <c:v>1</c:v>
                </c:pt>
                <c:pt idx="1">
                  <c:v>0.98802164664024528</c:v>
                </c:pt>
                <c:pt idx="2">
                  <c:v>0.98059229317010166</c:v>
                </c:pt>
                <c:pt idx="3">
                  <c:v>0.97199103644570062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0-4B49-B928-3E1F09203B2C}"/>
            </c:ext>
          </c:extLst>
        </c:ser>
        <c:ser>
          <c:idx val="3"/>
          <c:order val="3"/>
          <c:tx>
            <c:strRef>
              <c:f>Figure5!$A$65:$B$65</c:f>
              <c:strCache>
                <c:ptCount val="2"/>
                <c:pt idx="0">
                  <c:v>Fossil fuels</c:v>
                </c:pt>
                <c:pt idx="1">
                  <c:v>Asia and the Pacific</c:v>
                </c:pt>
              </c:strCache>
            </c:strRef>
          </c:tx>
          <c:spPr>
            <a:ln w="12700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Figure5!$C$65:$F$65</c:f>
              <c:numCache>
                <c:formatCode>0%</c:formatCode>
                <c:ptCount val="4"/>
                <c:pt idx="0">
                  <c:v>1</c:v>
                </c:pt>
                <c:pt idx="1">
                  <c:v>0.99527864099297314</c:v>
                </c:pt>
                <c:pt idx="2">
                  <c:v>0.98658916517118234</c:v>
                </c:pt>
                <c:pt idx="3">
                  <c:v>0.99223047248377261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0-4B49-B928-3E1F09203B2C}"/>
            </c:ext>
          </c:extLst>
        </c:ser>
        <c:ser>
          <c:idx val="4"/>
          <c:order val="4"/>
          <c:tx>
            <c:strRef>
              <c:f>Figure5!$A$66:$B$66</c:f>
              <c:strCache>
                <c:ptCount val="2"/>
                <c:pt idx="0">
                  <c:v>Fossil fuels</c:v>
                </c:pt>
                <c:pt idx="1">
                  <c:v>Middle East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Figure5!$C$66:$F$66</c:f>
              <c:numCache>
                <c:formatCode>0%</c:formatCode>
                <c:ptCount val="4"/>
                <c:pt idx="0">
                  <c:v>1</c:v>
                </c:pt>
                <c:pt idx="1">
                  <c:v>0.95965950065332672</c:v>
                </c:pt>
                <c:pt idx="2">
                  <c:v>0.93925384015595637</c:v>
                </c:pt>
                <c:pt idx="3">
                  <c:v>0.93409182370529598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0-4B49-B928-3E1F09203B2C}"/>
            </c:ext>
          </c:extLst>
        </c:ser>
        <c:ser>
          <c:idx val="5"/>
          <c:order val="5"/>
          <c:tx>
            <c:strRef>
              <c:f>Figure5!$A$67:$B$67</c:f>
              <c:strCache>
                <c:ptCount val="2"/>
                <c:pt idx="0">
                  <c:v>Fossil fuels</c:v>
                </c:pt>
                <c:pt idx="1">
                  <c:v>Africa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Figure5!$C$67:$F$67</c:f>
              <c:numCache>
                <c:formatCode>0%</c:formatCode>
                <c:ptCount val="4"/>
                <c:pt idx="0">
                  <c:v>1</c:v>
                </c:pt>
                <c:pt idx="1">
                  <c:v>0.96552762195886022</c:v>
                </c:pt>
                <c:pt idx="2">
                  <c:v>0.95131323296365844</c:v>
                </c:pt>
                <c:pt idx="3">
                  <c:v>0.94992509344358445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0-4B49-B928-3E1F09203B2C}"/>
            </c:ext>
          </c:extLst>
        </c:ser>
        <c:ser>
          <c:idx val="6"/>
          <c:order val="6"/>
          <c:tx>
            <c:strRef>
              <c:f>Figure5!$A$68:$B$68</c:f>
              <c:strCache>
                <c:ptCount val="2"/>
                <c:pt idx="0">
                  <c:v>Metals</c:v>
                </c:pt>
                <c:pt idx="1">
                  <c:v>Total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Figure5!$C$68:$F$68</c:f>
              <c:numCache>
                <c:formatCode>0%</c:formatCode>
                <c:ptCount val="4"/>
                <c:pt idx="0">
                  <c:v>1</c:v>
                </c:pt>
                <c:pt idx="1">
                  <c:v>1.0223619792911867</c:v>
                </c:pt>
                <c:pt idx="2">
                  <c:v>1.0241338367629282</c:v>
                </c:pt>
                <c:pt idx="3">
                  <c:v>1.0246599265485679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00-4B49-B928-3E1F09203B2C}"/>
            </c:ext>
          </c:extLst>
        </c:ser>
        <c:ser>
          <c:idx val="7"/>
          <c:order val="7"/>
          <c:tx>
            <c:strRef>
              <c:f>Figure5!$A$69:$B$69</c:f>
              <c:strCache>
                <c:ptCount val="2"/>
                <c:pt idx="0">
                  <c:v>Metals</c:v>
                </c:pt>
                <c:pt idx="1">
                  <c:v>Other Europe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Figure5!$C$69:$F$69</c:f>
              <c:numCache>
                <c:formatCode>0%</c:formatCode>
                <c:ptCount val="4"/>
                <c:pt idx="0">
                  <c:v>1</c:v>
                </c:pt>
                <c:pt idx="1">
                  <c:v>1.0098011605990107</c:v>
                </c:pt>
                <c:pt idx="2">
                  <c:v>1.011509739407644</c:v>
                </c:pt>
                <c:pt idx="3">
                  <c:v>1.012322531455512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00-4B49-B928-3E1F09203B2C}"/>
            </c:ext>
          </c:extLst>
        </c:ser>
        <c:ser>
          <c:idx val="8"/>
          <c:order val="8"/>
          <c:tx>
            <c:strRef>
              <c:f>Figure5!$A$70:$B$70</c:f>
              <c:strCache>
                <c:ptCount val="2"/>
                <c:pt idx="0">
                  <c:v>Metals</c:v>
                </c:pt>
                <c:pt idx="1">
                  <c:v>Americas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Figure5!$C$70:$F$70</c:f>
              <c:numCache>
                <c:formatCode>0%</c:formatCode>
                <c:ptCount val="4"/>
                <c:pt idx="0">
                  <c:v>1</c:v>
                </c:pt>
                <c:pt idx="1">
                  <c:v>1.0210980987843141</c:v>
                </c:pt>
                <c:pt idx="2">
                  <c:v>1.0225844431006392</c:v>
                </c:pt>
                <c:pt idx="3">
                  <c:v>1.0233291197248588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00-4B49-B928-3E1F09203B2C}"/>
            </c:ext>
          </c:extLst>
        </c:ser>
        <c:ser>
          <c:idx val="9"/>
          <c:order val="9"/>
          <c:tx>
            <c:strRef>
              <c:f>Figure5!$A$71:$B$71</c:f>
              <c:strCache>
                <c:ptCount val="2"/>
                <c:pt idx="0">
                  <c:v>Metals</c:v>
                </c:pt>
                <c:pt idx="1">
                  <c:v>Asia and the Pacific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Figure5!$C$71:$F$71</c:f>
              <c:numCache>
                <c:formatCode>0%</c:formatCode>
                <c:ptCount val="4"/>
                <c:pt idx="0">
                  <c:v>1</c:v>
                </c:pt>
                <c:pt idx="1">
                  <c:v>1.0285403136590769</c:v>
                </c:pt>
                <c:pt idx="2">
                  <c:v>1.0309296558961438</c:v>
                </c:pt>
                <c:pt idx="3">
                  <c:v>1.0312096681693959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00-4B49-B928-3E1F09203B2C}"/>
            </c:ext>
          </c:extLst>
        </c:ser>
        <c:ser>
          <c:idx val="10"/>
          <c:order val="10"/>
          <c:tx>
            <c:strRef>
              <c:f>Figure5!$A$72:$B$72</c:f>
              <c:strCache>
                <c:ptCount val="2"/>
                <c:pt idx="0">
                  <c:v>Metals</c:v>
                </c:pt>
                <c:pt idx="1">
                  <c:v>Middle East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Figure5!$C$72:$F$72</c:f>
              <c:numCache>
                <c:formatCode>0%</c:formatCode>
                <c:ptCount val="4"/>
                <c:pt idx="0">
                  <c:v>1</c:v>
                </c:pt>
                <c:pt idx="1">
                  <c:v>1.016425972946684</c:v>
                </c:pt>
                <c:pt idx="2">
                  <c:v>1.0174910316526136</c:v>
                </c:pt>
                <c:pt idx="3">
                  <c:v>1.0175309133945205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00-4B49-B928-3E1F09203B2C}"/>
            </c:ext>
          </c:extLst>
        </c:ser>
        <c:ser>
          <c:idx val="11"/>
          <c:order val="11"/>
          <c:tx>
            <c:strRef>
              <c:f>Figure5!$A$73:$B$73</c:f>
              <c:strCache>
                <c:ptCount val="2"/>
                <c:pt idx="0">
                  <c:v>Metals</c:v>
                </c:pt>
                <c:pt idx="1">
                  <c:v>Africa</c:v>
                </c:pt>
              </c:strCache>
            </c:strRef>
          </c:tx>
          <c:spPr>
            <a:ln w="12700" cap="rnd">
              <a:solidFill>
                <a:schemeClr val="dk1">
                  <a:tint val="3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Figure5!$C$73:$F$73</c:f>
              <c:numCache>
                <c:formatCode>0%</c:formatCode>
                <c:ptCount val="4"/>
                <c:pt idx="0">
                  <c:v>1</c:v>
                </c:pt>
                <c:pt idx="1">
                  <c:v>1.0150692892718756</c:v>
                </c:pt>
                <c:pt idx="2">
                  <c:v>1.0155620336903437</c:v>
                </c:pt>
                <c:pt idx="3">
                  <c:v>1.0158752844141179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00-4B49-B928-3E1F0920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0472"/>
        <c:axId val="672911456"/>
      </c:lineChart>
      <c:catAx>
        <c:axId val="672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1456"/>
        <c:crossesAt val="1"/>
        <c:auto val="1"/>
        <c:lblAlgn val="ctr"/>
        <c:lblOffset val="100"/>
        <c:noMultiLvlLbl val="0"/>
      </c:catAx>
      <c:valAx>
        <c:axId val="672911456"/>
        <c:scaling>
          <c:orientation val="minMax"/>
          <c:max val="1.05"/>
          <c:min val="0.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0472"/>
        <c:crosses val="autoZero"/>
        <c:crossBetween val="between"/>
        <c:majorUnit val="5.000000000000001E-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Figure5!$A$62:$B$62</c:f>
              <c:strCache>
                <c:ptCount val="2"/>
                <c:pt idx="0">
                  <c:v>Fossil fuels</c:v>
                </c:pt>
                <c:pt idx="1">
                  <c:v>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Figure5!$C$62:$F$62</c:f>
              <c:numCache>
                <c:formatCode>0%</c:formatCode>
                <c:ptCount val="4"/>
                <c:pt idx="0">
                  <c:v>1</c:v>
                </c:pt>
                <c:pt idx="1">
                  <c:v>0.98210620161292539</c:v>
                </c:pt>
                <c:pt idx="2">
                  <c:v>0.97050914367670493</c:v>
                </c:pt>
                <c:pt idx="3">
                  <c:v>0.97143188546826587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2-4F9D-8C3F-05D1B5B47FB7}"/>
            </c:ext>
          </c:extLst>
        </c:ser>
        <c:ser>
          <c:idx val="1"/>
          <c:order val="1"/>
          <c:tx>
            <c:strRef>
              <c:f>Figure5!$A$63:$B$63</c:f>
              <c:strCache>
                <c:ptCount val="2"/>
                <c:pt idx="0">
                  <c:v>Fossil fuels</c:v>
                </c:pt>
                <c:pt idx="1">
                  <c:v>Other Europe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Figure5!$C$63:$F$63</c:f>
              <c:numCache>
                <c:formatCode>0%</c:formatCode>
                <c:ptCount val="4"/>
                <c:pt idx="0">
                  <c:v>1</c:v>
                </c:pt>
                <c:pt idx="1">
                  <c:v>0.96891655745656102</c:v>
                </c:pt>
                <c:pt idx="2">
                  <c:v>0.95173352447305459</c:v>
                </c:pt>
                <c:pt idx="3">
                  <c:v>0.95826345306720495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2-4F9D-8C3F-05D1B5B47FB7}"/>
            </c:ext>
          </c:extLst>
        </c:ser>
        <c:ser>
          <c:idx val="2"/>
          <c:order val="2"/>
          <c:tx>
            <c:strRef>
              <c:f>Figure5!$A$64:$B$64</c:f>
              <c:strCache>
                <c:ptCount val="2"/>
                <c:pt idx="0">
                  <c:v>Fossil fuels</c:v>
                </c:pt>
                <c:pt idx="1">
                  <c:v>Americas</c:v>
                </c:pt>
              </c:strCache>
            </c:strRef>
          </c:tx>
          <c:spPr>
            <a:ln w="12700" cap="rnd">
              <a:solidFill>
                <a:schemeClr val="dk1">
                  <a:tint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Figure5!$C$64:$F$64</c:f>
              <c:numCache>
                <c:formatCode>0%</c:formatCode>
                <c:ptCount val="4"/>
                <c:pt idx="0">
                  <c:v>1</c:v>
                </c:pt>
                <c:pt idx="1">
                  <c:v>0.98802164664024528</c:v>
                </c:pt>
                <c:pt idx="2">
                  <c:v>0.98059229317010166</c:v>
                </c:pt>
                <c:pt idx="3">
                  <c:v>0.97199103644570062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2-4F9D-8C3F-05D1B5B47FB7}"/>
            </c:ext>
          </c:extLst>
        </c:ser>
        <c:ser>
          <c:idx val="3"/>
          <c:order val="3"/>
          <c:tx>
            <c:strRef>
              <c:f>Figure5!$A$65:$B$65</c:f>
              <c:strCache>
                <c:ptCount val="2"/>
                <c:pt idx="0">
                  <c:v>Fossil fuels</c:v>
                </c:pt>
                <c:pt idx="1">
                  <c:v>Asia and the Pacific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Figure5!$C$65:$F$65</c:f>
              <c:numCache>
                <c:formatCode>0%</c:formatCode>
                <c:ptCount val="4"/>
                <c:pt idx="0">
                  <c:v>1</c:v>
                </c:pt>
                <c:pt idx="1">
                  <c:v>0.99527864099297314</c:v>
                </c:pt>
                <c:pt idx="2">
                  <c:v>0.98658916517118234</c:v>
                </c:pt>
                <c:pt idx="3">
                  <c:v>0.99223047248377261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2-4F9D-8C3F-05D1B5B47FB7}"/>
            </c:ext>
          </c:extLst>
        </c:ser>
        <c:ser>
          <c:idx val="4"/>
          <c:order val="4"/>
          <c:tx>
            <c:strRef>
              <c:f>Figure5!$A$66:$B$66</c:f>
              <c:strCache>
                <c:ptCount val="2"/>
                <c:pt idx="0">
                  <c:v>Fossil fuels</c:v>
                </c:pt>
                <c:pt idx="1">
                  <c:v>Middle East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Figure5!$C$66:$F$66</c:f>
              <c:numCache>
                <c:formatCode>0%</c:formatCode>
                <c:ptCount val="4"/>
                <c:pt idx="0">
                  <c:v>1</c:v>
                </c:pt>
                <c:pt idx="1">
                  <c:v>0.95965950065332672</c:v>
                </c:pt>
                <c:pt idx="2">
                  <c:v>0.93925384015595637</c:v>
                </c:pt>
                <c:pt idx="3">
                  <c:v>0.93409182370529598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2-4F9D-8C3F-05D1B5B47FB7}"/>
            </c:ext>
          </c:extLst>
        </c:ser>
        <c:ser>
          <c:idx val="5"/>
          <c:order val="5"/>
          <c:tx>
            <c:strRef>
              <c:f>Figure5!$A$67:$B$67</c:f>
              <c:strCache>
                <c:ptCount val="2"/>
                <c:pt idx="0">
                  <c:v>Fossil fuels</c:v>
                </c:pt>
                <c:pt idx="1">
                  <c:v>Africa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Figure5!$C$67:$F$67</c:f>
              <c:numCache>
                <c:formatCode>0%</c:formatCode>
                <c:ptCount val="4"/>
                <c:pt idx="0">
                  <c:v>1</c:v>
                </c:pt>
                <c:pt idx="1">
                  <c:v>0.96552762195886022</c:v>
                </c:pt>
                <c:pt idx="2">
                  <c:v>0.95131323296365844</c:v>
                </c:pt>
                <c:pt idx="3">
                  <c:v>0.94992509344358445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72-4F9D-8C3F-05D1B5B47FB7}"/>
            </c:ext>
          </c:extLst>
        </c:ser>
        <c:ser>
          <c:idx val="6"/>
          <c:order val="6"/>
          <c:tx>
            <c:strRef>
              <c:f>Figure5!$A$68:$B$68</c:f>
              <c:strCache>
                <c:ptCount val="2"/>
                <c:pt idx="0">
                  <c:v>Metals</c:v>
                </c:pt>
                <c:pt idx="1">
                  <c:v>Total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Figure5!$C$68:$F$68</c:f>
              <c:numCache>
                <c:formatCode>0%</c:formatCode>
                <c:ptCount val="4"/>
                <c:pt idx="0">
                  <c:v>1</c:v>
                </c:pt>
                <c:pt idx="1">
                  <c:v>1.0223619792911867</c:v>
                </c:pt>
                <c:pt idx="2">
                  <c:v>1.0241338367629282</c:v>
                </c:pt>
                <c:pt idx="3">
                  <c:v>1.0246599265485679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72-4F9D-8C3F-05D1B5B47FB7}"/>
            </c:ext>
          </c:extLst>
        </c:ser>
        <c:ser>
          <c:idx val="7"/>
          <c:order val="7"/>
          <c:tx>
            <c:strRef>
              <c:f>Figure5!$A$69:$B$69</c:f>
              <c:strCache>
                <c:ptCount val="2"/>
                <c:pt idx="0">
                  <c:v>Metals</c:v>
                </c:pt>
                <c:pt idx="1">
                  <c:v>Other Europe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Figure5!$C$69:$F$69</c:f>
              <c:numCache>
                <c:formatCode>0%</c:formatCode>
                <c:ptCount val="4"/>
                <c:pt idx="0">
                  <c:v>1</c:v>
                </c:pt>
                <c:pt idx="1">
                  <c:v>1.0098011605990107</c:v>
                </c:pt>
                <c:pt idx="2">
                  <c:v>1.011509739407644</c:v>
                </c:pt>
                <c:pt idx="3">
                  <c:v>1.012322531455512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72-4F9D-8C3F-05D1B5B47FB7}"/>
            </c:ext>
          </c:extLst>
        </c:ser>
        <c:ser>
          <c:idx val="8"/>
          <c:order val="8"/>
          <c:tx>
            <c:strRef>
              <c:f>Figure5!$A$70:$B$70</c:f>
              <c:strCache>
                <c:ptCount val="2"/>
                <c:pt idx="0">
                  <c:v>Metals</c:v>
                </c:pt>
                <c:pt idx="1">
                  <c:v>Americas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Figure5!$C$70:$F$70</c:f>
              <c:numCache>
                <c:formatCode>0%</c:formatCode>
                <c:ptCount val="4"/>
                <c:pt idx="0">
                  <c:v>1</c:v>
                </c:pt>
                <c:pt idx="1">
                  <c:v>1.0210980987843141</c:v>
                </c:pt>
                <c:pt idx="2">
                  <c:v>1.0225844431006392</c:v>
                </c:pt>
                <c:pt idx="3">
                  <c:v>1.0233291197248588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72-4F9D-8C3F-05D1B5B47FB7}"/>
            </c:ext>
          </c:extLst>
        </c:ser>
        <c:ser>
          <c:idx val="9"/>
          <c:order val="9"/>
          <c:tx>
            <c:strRef>
              <c:f>Figure5!$A$71:$B$71</c:f>
              <c:strCache>
                <c:ptCount val="2"/>
                <c:pt idx="0">
                  <c:v>Metals</c:v>
                </c:pt>
                <c:pt idx="1">
                  <c:v>Asia and the Pacific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Figure5!$C$71:$F$71</c:f>
              <c:numCache>
                <c:formatCode>0%</c:formatCode>
                <c:ptCount val="4"/>
                <c:pt idx="0">
                  <c:v>1</c:v>
                </c:pt>
                <c:pt idx="1">
                  <c:v>1.0285403136590769</c:v>
                </c:pt>
                <c:pt idx="2">
                  <c:v>1.0309296558961438</c:v>
                </c:pt>
                <c:pt idx="3">
                  <c:v>1.0312096681693959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72-4F9D-8C3F-05D1B5B47FB7}"/>
            </c:ext>
          </c:extLst>
        </c:ser>
        <c:ser>
          <c:idx val="10"/>
          <c:order val="10"/>
          <c:tx>
            <c:strRef>
              <c:f>Figure5!$A$72:$B$72</c:f>
              <c:strCache>
                <c:ptCount val="2"/>
                <c:pt idx="0">
                  <c:v>Metals</c:v>
                </c:pt>
                <c:pt idx="1">
                  <c:v>Middle East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Figure5!$C$72:$F$72</c:f>
              <c:numCache>
                <c:formatCode>0%</c:formatCode>
                <c:ptCount val="4"/>
                <c:pt idx="0">
                  <c:v>1</c:v>
                </c:pt>
                <c:pt idx="1">
                  <c:v>1.016425972946684</c:v>
                </c:pt>
                <c:pt idx="2">
                  <c:v>1.0174910316526136</c:v>
                </c:pt>
                <c:pt idx="3">
                  <c:v>1.0175309133945205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72-4F9D-8C3F-05D1B5B47FB7}"/>
            </c:ext>
          </c:extLst>
        </c:ser>
        <c:ser>
          <c:idx val="11"/>
          <c:order val="11"/>
          <c:tx>
            <c:strRef>
              <c:f>Figure5!$A$73:$B$73</c:f>
              <c:strCache>
                <c:ptCount val="2"/>
                <c:pt idx="0">
                  <c:v>Metals</c:v>
                </c:pt>
                <c:pt idx="1">
                  <c:v>Africa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Figure5!$C$61:$F$61</c:f>
              <c:numCache>
                <c:formatCode>General</c:formatCode>
                <c:ptCount val="4"/>
                <c:pt idx="0">
                  <c:v>2014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Figure5!$C$73:$F$73</c:f>
              <c:numCache>
                <c:formatCode>0%</c:formatCode>
                <c:ptCount val="4"/>
                <c:pt idx="0">
                  <c:v>1</c:v>
                </c:pt>
                <c:pt idx="1">
                  <c:v>1.0150692892718756</c:v>
                </c:pt>
                <c:pt idx="2">
                  <c:v>1.0155620336903437</c:v>
                </c:pt>
                <c:pt idx="3">
                  <c:v>1.0158752844141179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72-4F9D-8C3F-05D1B5B4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0472"/>
        <c:axId val="672911456"/>
      </c:lineChart>
      <c:catAx>
        <c:axId val="672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1456"/>
        <c:crossesAt val="1"/>
        <c:auto val="1"/>
        <c:lblAlgn val="ctr"/>
        <c:lblOffset val="100"/>
        <c:noMultiLvlLbl val="0"/>
      </c:catAx>
      <c:valAx>
        <c:axId val="672911456"/>
        <c:scaling>
          <c:orientation val="minMax"/>
          <c:max val="1.05"/>
          <c:min val="0.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910472"/>
        <c:crosses val="autoZero"/>
        <c:crossBetween val="between"/>
        <c:majorUnit val="5.000000000000001E-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  <cx:data id="1">
      <cx:numDim type="val">
        <cx:f dir="row">_xlchart.v1.4</cx:f>
      </cx:numDim>
    </cx:data>
    <cx:data id="2">
      <cx:numDim type="val">
        <cx:f dir="row"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endParaRPr lang="nb-NO"/>
          </a:p>
        </cx:rich>
      </cx:tx>
    </cx:title>
    <cx:plotArea>
      <cx:plotAreaRegion>
        <cx:plotSurface>
          <cx:spPr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</cx:plotSurface>
        <cx:series layoutId="boxWhisker" uniqueId="{CC7560C6-B089-45BC-803A-3C9EB823D434}">
          <cx:tx>
            <cx:txData>
              <cx:f>_xlchart.v1.0</cx:f>
              <cx:v>2020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FB2C7DF-0182-4C92-A3B6-4E30A822C2B5}">
          <cx:tx>
            <cx:txData>
              <cx:f>_xlchart.v1.1</cx:f>
              <cx:v>2025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9A81C8-9C64-4EC1-B9D5-1FEB91A7FFE3}">
          <cx:tx>
            <cx:txData>
              <cx:f>_xlchart.v1.2</cx:f>
              <cx:v>2030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Calibri" panose="020F0502020204030204"/>
              </a:defRPr>
            </a:pPr>
            <a:endParaRPr lang="nb-NO">
              <a:solidFill>
                <a:schemeClr val="bg1"/>
              </a:solidFill>
            </a:endParaRPr>
          </a:p>
        </cx:txPr>
      </cx:axis>
      <cx:axis id="1">
        <cx:valScaling max="0.010000000000000002" min="-0.010000000000000002"/>
        <cx:tickLabels/>
      </cx:axis>
    </cx:plotArea>
    <cx:legend pos="b" align="ctr" overlay="1">
      <cx:spPr>
        <a:noFill/>
      </cx:sp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102576</xdr:colOff>
      <xdr:row>9</xdr:row>
      <xdr:rowOff>175846</xdr:rowOff>
    </xdr:from>
    <xdr:to>
      <xdr:col>29</xdr:col>
      <xdr:colOff>146537</xdr:colOff>
      <xdr:row>11</xdr:row>
      <xdr:rowOff>65943</xdr:rowOff>
    </xdr:to>
    <xdr:sp macro="" textlink="">
      <xdr:nvSpPr>
        <xdr:cNvPr id="14" name="TextBox 13"/>
        <xdr:cNvSpPr txBox="1"/>
      </xdr:nvSpPr>
      <xdr:spPr>
        <a:xfrm>
          <a:off x="3341076" y="1897673"/>
          <a:ext cx="2329961" cy="271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700">
              <a:latin typeface="Cambria" panose="02040503050406030204" pitchFamily="18" charset="0"/>
            </a:rPr>
            <a:t>Changing energy and</a:t>
          </a:r>
          <a:r>
            <a:rPr lang="nb-NO" sz="700" baseline="0">
              <a:latin typeface="Cambria" panose="02040503050406030204" pitchFamily="18" charset="0"/>
            </a:rPr>
            <a:t> electricity use and use coefficients</a:t>
          </a:r>
          <a:endParaRPr lang="nb-NO" sz="700"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7905</xdr:colOff>
      <xdr:row>12</xdr:row>
      <xdr:rowOff>4053</xdr:rowOff>
    </xdr:from>
    <xdr:to>
      <xdr:col>14</xdr:col>
      <xdr:colOff>36635</xdr:colOff>
      <xdr:row>17</xdr:row>
      <xdr:rowOff>14653</xdr:rowOff>
    </xdr:to>
    <xdr:sp macro="" textlink="">
      <xdr:nvSpPr>
        <xdr:cNvPr id="3" name="Bent-Up Arrow 2"/>
        <xdr:cNvSpPr/>
      </xdr:nvSpPr>
      <xdr:spPr>
        <a:xfrm>
          <a:off x="2103405" y="2297380"/>
          <a:ext cx="600230" cy="992408"/>
        </a:xfrm>
        <a:prstGeom prst="bentUpArrow">
          <a:avLst>
            <a:gd name="adj1" fmla="val 2527"/>
            <a:gd name="adj2" fmla="val 5395"/>
            <a:gd name="adj3" fmla="val 15913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4054</xdr:colOff>
      <xdr:row>12</xdr:row>
      <xdr:rowOff>7904</xdr:rowOff>
    </xdr:from>
    <xdr:to>
      <xdr:col>15</xdr:col>
      <xdr:colOff>43962</xdr:colOff>
      <xdr:row>18</xdr:row>
      <xdr:rowOff>14653</xdr:rowOff>
    </xdr:to>
    <xdr:sp macro="" textlink="">
      <xdr:nvSpPr>
        <xdr:cNvPr id="4" name="Bent-Up Arrow 3"/>
        <xdr:cNvSpPr/>
      </xdr:nvSpPr>
      <xdr:spPr>
        <a:xfrm>
          <a:off x="2099554" y="2301231"/>
          <a:ext cx="801908" cy="1179057"/>
        </a:xfrm>
        <a:prstGeom prst="bentUpArrow">
          <a:avLst>
            <a:gd name="adj1" fmla="val 1440"/>
            <a:gd name="adj2" fmla="val 4264"/>
            <a:gd name="adj3" fmla="val 10969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14</xdr:col>
      <xdr:colOff>97277</xdr:colOff>
      <xdr:row>12</xdr:row>
      <xdr:rowOff>6486</xdr:rowOff>
    </xdr:from>
    <xdr:to>
      <xdr:col>17</xdr:col>
      <xdr:colOff>2231</xdr:colOff>
      <xdr:row>14</xdr:row>
      <xdr:rowOff>118354</xdr:rowOff>
    </xdr:to>
    <xdr:sp macro="" textlink="">
      <xdr:nvSpPr>
        <xdr:cNvPr id="5" name="Bent-Up Arrow 4"/>
        <xdr:cNvSpPr/>
      </xdr:nvSpPr>
      <xdr:spPr>
        <a:xfrm flipH="1">
          <a:off x="2764277" y="2302011"/>
          <a:ext cx="476454" cy="492868"/>
        </a:xfrm>
        <a:prstGeom prst="bentUpArrow">
          <a:avLst>
            <a:gd name="adj1" fmla="val 3180"/>
            <a:gd name="adj2" fmla="val 5395"/>
            <a:gd name="adj3" fmla="val 15913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13</xdr:col>
      <xdr:colOff>111868</xdr:colOff>
      <xdr:row>12</xdr:row>
      <xdr:rowOff>6827</xdr:rowOff>
    </xdr:from>
    <xdr:to>
      <xdr:col>16</xdr:col>
      <xdr:colOff>16822</xdr:colOff>
      <xdr:row>14</xdr:row>
      <xdr:rowOff>119027</xdr:rowOff>
    </xdr:to>
    <xdr:sp macro="" textlink="">
      <xdr:nvSpPr>
        <xdr:cNvPr id="6" name="Bent-Up Arrow 5"/>
        <xdr:cNvSpPr/>
      </xdr:nvSpPr>
      <xdr:spPr>
        <a:xfrm flipH="1">
          <a:off x="2588368" y="2302045"/>
          <a:ext cx="476454" cy="493200"/>
        </a:xfrm>
        <a:prstGeom prst="bentUpArrow">
          <a:avLst>
            <a:gd name="adj1" fmla="val 3180"/>
            <a:gd name="adj2" fmla="val 5395"/>
            <a:gd name="adj3" fmla="val 15913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16</xdr:col>
      <xdr:colOff>3381</xdr:colOff>
      <xdr:row>5</xdr:row>
      <xdr:rowOff>108856</xdr:rowOff>
    </xdr:from>
    <xdr:to>
      <xdr:col>17</xdr:col>
      <xdr:colOff>118245</xdr:colOff>
      <xdr:row>13</xdr:row>
      <xdr:rowOff>190499</xdr:rowOff>
    </xdr:to>
    <xdr:sp macro="" textlink="">
      <xdr:nvSpPr>
        <xdr:cNvPr id="7" name="Bent-Up Arrow 6"/>
        <xdr:cNvSpPr/>
      </xdr:nvSpPr>
      <xdr:spPr>
        <a:xfrm rot="16200000">
          <a:off x="2401241" y="1721021"/>
          <a:ext cx="1605643" cy="305364"/>
        </a:xfrm>
        <a:prstGeom prst="bentUpArrow">
          <a:avLst>
            <a:gd name="adj1" fmla="val 6478"/>
            <a:gd name="adj2" fmla="val 9879"/>
            <a:gd name="adj3" fmla="val 18455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16</xdr:col>
      <xdr:colOff>3382</xdr:colOff>
      <xdr:row>2</xdr:row>
      <xdr:rowOff>185056</xdr:rowOff>
    </xdr:from>
    <xdr:to>
      <xdr:col>17</xdr:col>
      <xdr:colOff>118246</xdr:colOff>
      <xdr:row>5</xdr:row>
      <xdr:rowOff>114299</xdr:rowOff>
    </xdr:to>
    <xdr:sp macro="" textlink="">
      <xdr:nvSpPr>
        <xdr:cNvPr id="8" name="Bent-Up Arrow 7"/>
        <xdr:cNvSpPr/>
      </xdr:nvSpPr>
      <xdr:spPr>
        <a:xfrm rot="16200000" flipH="1">
          <a:off x="2948930" y="668508"/>
          <a:ext cx="510268" cy="305364"/>
        </a:xfrm>
        <a:prstGeom prst="bentUpArrow">
          <a:avLst>
            <a:gd name="adj1" fmla="val 6478"/>
            <a:gd name="adj2" fmla="val 9879"/>
            <a:gd name="adj3" fmla="val 18455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50132</xdr:colOff>
      <xdr:row>5</xdr:row>
      <xdr:rowOff>112603</xdr:rowOff>
    </xdr:from>
    <xdr:to>
      <xdr:col>12</xdr:col>
      <xdr:colOff>165819</xdr:colOff>
      <xdr:row>13</xdr:row>
      <xdr:rowOff>35092</xdr:rowOff>
    </xdr:to>
    <xdr:cxnSp macro="">
      <xdr:nvCxnSpPr>
        <xdr:cNvPr id="9" name="Straight Arrow Connector 8"/>
        <xdr:cNvCxnSpPr/>
      </xdr:nvCxnSpPr>
      <xdr:spPr>
        <a:xfrm flipH="1">
          <a:off x="2145632" y="1075129"/>
          <a:ext cx="306187" cy="144648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20516</xdr:colOff>
      <xdr:row>12</xdr:row>
      <xdr:rowOff>35169</xdr:rowOff>
    </xdr:from>
    <xdr:to>
      <xdr:col>9</xdr:col>
      <xdr:colOff>20516</xdr:colOff>
      <xdr:row>13</xdr:row>
      <xdr:rowOff>29307</xdr:rowOff>
    </xdr:to>
    <xdr:cxnSp macro="">
      <xdr:nvCxnSpPr>
        <xdr:cNvPr id="10" name="Straight Arrow Connector 9"/>
        <xdr:cNvCxnSpPr/>
      </xdr:nvCxnSpPr>
      <xdr:spPr>
        <a:xfrm>
          <a:off x="1735016" y="2328496"/>
          <a:ext cx="0" cy="18463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14654</xdr:colOff>
      <xdr:row>3</xdr:row>
      <xdr:rowOff>139212</xdr:rowOff>
    </xdr:from>
    <xdr:to>
      <xdr:col>11</xdr:col>
      <xdr:colOff>0</xdr:colOff>
      <xdr:row>4</xdr:row>
      <xdr:rowOff>87923</xdr:rowOff>
    </xdr:to>
    <xdr:sp macro="" textlink="">
      <xdr:nvSpPr>
        <xdr:cNvPr id="11" name="Rectangle 10"/>
        <xdr:cNvSpPr/>
      </xdr:nvSpPr>
      <xdr:spPr>
        <a:xfrm>
          <a:off x="1348154" y="710712"/>
          <a:ext cx="747346" cy="146538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17</xdr:col>
      <xdr:colOff>169985</xdr:colOff>
      <xdr:row>10</xdr:row>
      <xdr:rowOff>23447</xdr:rowOff>
    </xdr:from>
    <xdr:to>
      <xdr:col>29</xdr:col>
      <xdr:colOff>140677</xdr:colOff>
      <xdr:row>10</xdr:row>
      <xdr:rowOff>155332</xdr:rowOff>
    </xdr:to>
    <xdr:sp macro="" textlink="">
      <xdr:nvSpPr>
        <xdr:cNvPr id="12" name="Rectangle 11"/>
        <xdr:cNvSpPr/>
      </xdr:nvSpPr>
      <xdr:spPr>
        <a:xfrm>
          <a:off x="3408485" y="1935774"/>
          <a:ext cx="2256692" cy="131885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800"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13189</xdr:colOff>
      <xdr:row>5</xdr:row>
      <xdr:rowOff>137746</xdr:rowOff>
    </xdr:from>
    <xdr:to>
      <xdr:col>10</xdr:col>
      <xdr:colOff>189035</xdr:colOff>
      <xdr:row>6</xdr:row>
      <xdr:rowOff>93784</xdr:rowOff>
    </xdr:to>
    <xdr:sp macro="" textlink="">
      <xdr:nvSpPr>
        <xdr:cNvPr id="13" name="Rectangle 12"/>
        <xdr:cNvSpPr/>
      </xdr:nvSpPr>
      <xdr:spPr>
        <a:xfrm>
          <a:off x="1346689" y="1097573"/>
          <a:ext cx="747346" cy="146538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7</xdr:col>
      <xdr:colOff>175845</xdr:colOff>
      <xdr:row>3</xdr:row>
      <xdr:rowOff>0</xdr:rowOff>
    </xdr:from>
    <xdr:to>
      <xdr:col>8</xdr:col>
      <xdr:colOff>73268</xdr:colOff>
      <xdr:row>8</xdr:row>
      <xdr:rowOff>0</xdr:rowOff>
    </xdr:to>
    <xdr:sp macro="" textlink="">
      <xdr:nvSpPr>
        <xdr:cNvPr id="15" name="Rectangle 14"/>
        <xdr:cNvSpPr/>
      </xdr:nvSpPr>
      <xdr:spPr>
        <a:xfrm>
          <a:off x="1509345" y="571500"/>
          <a:ext cx="87923" cy="959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8</xdr:col>
      <xdr:colOff>137745</xdr:colOff>
      <xdr:row>2</xdr:row>
      <xdr:rowOff>189035</xdr:rowOff>
    </xdr:from>
    <xdr:to>
      <xdr:col>9</xdr:col>
      <xdr:colOff>35168</xdr:colOff>
      <xdr:row>7</xdr:row>
      <xdr:rowOff>189035</xdr:rowOff>
    </xdr:to>
    <xdr:sp macro="" textlink="">
      <xdr:nvSpPr>
        <xdr:cNvPr id="16" name="Rectangle 15"/>
        <xdr:cNvSpPr/>
      </xdr:nvSpPr>
      <xdr:spPr>
        <a:xfrm>
          <a:off x="1661745" y="570035"/>
          <a:ext cx="87923" cy="959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17</xdr:col>
      <xdr:colOff>102577</xdr:colOff>
      <xdr:row>10</xdr:row>
      <xdr:rowOff>152399</xdr:rowOff>
    </xdr:from>
    <xdr:to>
      <xdr:col>30</xdr:col>
      <xdr:colOff>42496</xdr:colOff>
      <xdr:row>12</xdr:row>
      <xdr:rowOff>42496</xdr:rowOff>
    </xdr:to>
    <xdr:sp macro="" textlink="">
      <xdr:nvSpPr>
        <xdr:cNvPr id="17" name="TextBox 16"/>
        <xdr:cNvSpPr txBox="1"/>
      </xdr:nvSpPr>
      <xdr:spPr>
        <a:xfrm>
          <a:off x="3341077" y="2064726"/>
          <a:ext cx="2416419" cy="271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700">
              <a:latin typeface="Cambria" panose="02040503050406030204" pitchFamily="18" charset="0"/>
            </a:rPr>
            <a:t>Changing use</a:t>
          </a:r>
          <a:r>
            <a:rPr lang="nb-NO" sz="700" baseline="0">
              <a:latin typeface="Cambria" panose="02040503050406030204" pitchFamily="18" charset="0"/>
            </a:rPr>
            <a:t> coefficients of energy technology production</a:t>
          </a:r>
          <a:endParaRPr lang="nb-NO" sz="700"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168520</xdr:colOff>
      <xdr:row>11</xdr:row>
      <xdr:rowOff>0</xdr:rowOff>
    </xdr:from>
    <xdr:to>
      <xdr:col>29</xdr:col>
      <xdr:colOff>139212</xdr:colOff>
      <xdr:row>11</xdr:row>
      <xdr:rowOff>131885</xdr:rowOff>
    </xdr:to>
    <xdr:sp macro="" textlink="">
      <xdr:nvSpPr>
        <xdr:cNvPr id="18" name="Rectangle 17"/>
        <xdr:cNvSpPr/>
      </xdr:nvSpPr>
      <xdr:spPr>
        <a:xfrm>
          <a:off x="3407020" y="2102827"/>
          <a:ext cx="2256692" cy="13188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000"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101110</xdr:colOff>
      <xdr:row>9</xdr:row>
      <xdr:rowOff>13189</xdr:rowOff>
    </xdr:from>
    <xdr:to>
      <xdr:col>29</xdr:col>
      <xdr:colOff>145071</xdr:colOff>
      <xdr:row>10</xdr:row>
      <xdr:rowOff>14654</xdr:rowOff>
    </xdr:to>
    <xdr:sp macro="" textlink="">
      <xdr:nvSpPr>
        <xdr:cNvPr id="19" name="TextBox 18"/>
        <xdr:cNvSpPr txBox="1"/>
      </xdr:nvSpPr>
      <xdr:spPr>
        <a:xfrm>
          <a:off x="3339610" y="1735016"/>
          <a:ext cx="2329961" cy="191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700" b="1">
              <a:latin typeface="Cambria" panose="02040503050406030204" pitchFamily="18" charset="0"/>
            </a:rPr>
            <a:t>Exogenous scenario changes</a:t>
          </a:r>
        </a:p>
      </xdr:txBody>
    </xdr:sp>
    <xdr:clientData/>
  </xdr:twoCellAnchor>
  <xdr:twoCellAnchor>
    <xdr:from>
      <xdr:col>17</xdr:col>
      <xdr:colOff>101112</xdr:colOff>
      <xdr:row>11</xdr:row>
      <xdr:rowOff>136280</xdr:rowOff>
    </xdr:from>
    <xdr:to>
      <xdr:col>30</xdr:col>
      <xdr:colOff>41031</xdr:colOff>
      <xdr:row>13</xdr:row>
      <xdr:rowOff>26377</xdr:rowOff>
    </xdr:to>
    <xdr:sp macro="" textlink="">
      <xdr:nvSpPr>
        <xdr:cNvPr id="20" name="TextBox 19"/>
        <xdr:cNvSpPr txBox="1"/>
      </xdr:nvSpPr>
      <xdr:spPr>
        <a:xfrm>
          <a:off x="3339612" y="2239107"/>
          <a:ext cx="2416419" cy="271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700">
              <a:latin typeface="Cambria" panose="02040503050406030204" pitchFamily="18" charset="0"/>
            </a:rPr>
            <a:t>Changing investment structure for en</a:t>
          </a:r>
          <a:r>
            <a:rPr lang="nb-NO" sz="700" baseline="0">
              <a:latin typeface="Cambria" panose="02040503050406030204" pitchFamily="18" charset="0"/>
            </a:rPr>
            <a:t>ergy technologies</a:t>
          </a:r>
          <a:endParaRPr lang="nb-NO" sz="700"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167055</xdr:colOff>
      <xdr:row>11</xdr:row>
      <xdr:rowOff>174381</xdr:rowOff>
    </xdr:from>
    <xdr:to>
      <xdr:col>29</xdr:col>
      <xdr:colOff>137747</xdr:colOff>
      <xdr:row>12</xdr:row>
      <xdr:rowOff>115766</xdr:rowOff>
    </xdr:to>
    <xdr:sp macro="" textlink="">
      <xdr:nvSpPr>
        <xdr:cNvPr id="21" name="Rectangle 20"/>
        <xdr:cNvSpPr/>
      </xdr:nvSpPr>
      <xdr:spPr>
        <a:xfrm>
          <a:off x="3405555" y="2277208"/>
          <a:ext cx="2256692" cy="13188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000"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4397</xdr:colOff>
      <xdr:row>3</xdr:row>
      <xdr:rowOff>180242</xdr:rowOff>
    </xdr:from>
    <xdr:to>
      <xdr:col>15</xdr:col>
      <xdr:colOff>184397</xdr:colOff>
      <xdr:row>4</xdr:row>
      <xdr:rowOff>162415</xdr:rowOff>
    </xdr:to>
    <xdr:sp macro="" textlink="">
      <xdr:nvSpPr>
        <xdr:cNvPr id="22" name="Rectangle 21"/>
        <xdr:cNvSpPr/>
      </xdr:nvSpPr>
      <xdr:spPr>
        <a:xfrm>
          <a:off x="2861897" y="751742"/>
          <a:ext cx="180000" cy="18000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000"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2931</xdr:colOff>
      <xdr:row>5</xdr:row>
      <xdr:rowOff>76200</xdr:rowOff>
    </xdr:from>
    <xdr:to>
      <xdr:col>15</xdr:col>
      <xdr:colOff>182931</xdr:colOff>
      <xdr:row>6</xdr:row>
      <xdr:rowOff>65700</xdr:rowOff>
    </xdr:to>
    <xdr:sp macro="" textlink="">
      <xdr:nvSpPr>
        <xdr:cNvPr id="23" name="Rectangle 22"/>
        <xdr:cNvSpPr/>
      </xdr:nvSpPr>
      <xdr:spPr>
        <a:xfrm>
          <a:off x="2860431" y="1036027"/>
          <a:ext cx="180000" cy="18000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000"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8792</xdr:colOff>
      <xdr:row>7</xdr:row>
      <xdr:rowOff>1465</xdr:rowOff>
    </xdr:from>
    <xdr:to>
      <xdr:col>15</xdr:col>
      <xdr:colOff>188792</xdr:colOff>
      <xdr:row>7</xdr:row>
      <xdr:rowOff>181465</xdr:rowOff>
    </xdr:to>
    <xdr:sp macro="" textlink="">
      <xdr:nvSpPr>
        <xdr:cNvPr id="24" name="Rectangle 23"/>
        <xdr:cNvSpPr/>
      </xdr:nvSpPr>
      <xdr:spPr>
        <a:xfrm>
          <a:off x="2866292" y="1342292"/>
          <a:ext cx="180000" cy="18000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000"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33703</xdr:colOff>
      <xdr:row>3</xdr:row>
      <xdr:rowOff>4397</xdr:rowOff>
    </xdr:from>
    <xdr:to>
      <xdr:col>13</xdr:col>
      <xdr:colOff>168519</xdr:colOff>
      <xdr:row>8</xdr:row>
      <xdr:rowOff>4397</xdr:rowOff>
    </xdr:to>
    <xdr:sp macro="" textlink="">
      <xdr:nvSpPr>
        <xdr:cNvPr id="25" name="Rectangle 24"/>
        <xdr:cNvSpPr/>
      </xdr:nvSpPr>
      <xdr:spPr>
        <a:xfrm>
          <a:off x="2510203" y="575897"/>
          <a:ext cx="134816" cy="959827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17</xdr:col>
      <xdr:colOff>165590</xdr:colOff>
      <xdr:row>7</xdr:row>
      <xdr:rowOff>48358</xdr:rowOff>
    </xdr:from>
    <xdr:to>
      <xdr:col>29</xdr:col>
      <xdr:colOff>136282</xdr:colOff>
      <xdr:row>7</xdr:row>
      <xdr:rowOff>180243</xdr:rowOff>
    </xdr:to>
    <xdr:sp macro="" textlink="">
      <xdr:nvSpPr>
        <xdr:cNvPr id="26" name="Rectangle 25"/>
        <xdr:cNvSpPr/>
      </xdr:nvSpPr>
      <xdr:spPr>
        <a:xfrm>
          <a:off x="3404090" y="1389185"/>
          <a:ext cx="2256692" cy="131885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000"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92321</xdr:colOff>
      <xdr:row>12</xdr:row>
      <xdr:rowOff>76200</xdr:rowOff>
    </xdr:from>
    <xdr:to>
      <xdr:col>29</xdr:col>
      <xdr:colOff>139213</xdr:colOff>
      <xdr:row>14</xdr:row>
      <xdr:rowOff>21981</xdr:rowOff>
    </xdr:to>
    <xdr:sp macro="" textlink="">
      <xdr:nvSpPr>
        <xdr:cNvPr id="27" name="TextBox 26"/>
        <xdr:cNvSpPr txBox="1"/>
      </xdr:nvSpPr>
      <xdr:spPr>
        <a:xfrm>
          <a:off x="3330821" y="2369527"/>
          <a:ext cx="2332892" cy="326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700" i="1">
              <a:latin typeface="Cambria" panose="02040503050406030204" pitchFamily="18" charset="0"/>
            </a:rPr>
            <a:t>Always rescaling of use coefficients</a:t>
          </a:r>
          <a:r>
            <a:rPr lang="nb-NO" sz="700" i="1" baseline="0">
              <a:latin typeface="Cambria" panose="02040503050406030204" pitchFamily="18" charset="0"/>
            </a:rPr>
            <a:t> </a:t>
          </a:r>
          <a:r>
            <a:rPr lang="nb-NO" sz="700" i="1">
              <a:latin typeface="Cambria" panose="02040503050406030204" pitchFamily="18" charset="0"/>
            </a:rPr>
            <a:t>plus VA coefficients to one,</a:t>
          </a:r>
          <a:r>
            <a:rPr lang="nb-NO" sz="700" i="1" baseline="0">
              <a:latin typeface="Cambria" panose="02040503050406030204" pitchFamily="18" charset="0"/>
            </a:rPr>
            <a:t> to ensure a balanced system</a:t>
          </a:r>
          <a:endParaRPr lang="nb-NO" sz="700" i="1"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5861</xdr:colOff>
      <xdr:row>3</xdr:row>
      <xdr:rowOff>152399</xdr:rowOff>
    </xdr:from>
    <xdr:to>
      <xdr:col>15</xdr:col>
      <xdr:colOff>183173</xdr:colOff>
      <xdr:row>4</xdr:row>
      <xdr:rowOff>109903</xdr:rowOff>
    </xdr:to>
    <xdr:sp macro="" textlink="">
      <xdr:nvSpPr>
        <xdr:cNvPr id="28" name="Rectangle 27"/>
        <xdr:cNvSpPr/>
      </xdr:nvSpPr>
      <xdr:spPr>
        <a:xfrm>
          <a:off x="2482361" y="723899"/>
          <a:ext cx="558312" cy="155331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13</xdr:col>
      <xdr:colOff>4396</xdr:colOff>
      <xdr:row>5</xdr:row>
      <xdr:rowOff>150933</xdr:rowOff>
    </xdr:from>
    <xdr:to>
      <xdr:col>15</xdr:col>
      <xdr:colOff>181708</xdr:colOff>
      <xdr:row>6</xdr:row>
      <xdr:rowOff>115764</xdr:rowOff>
    </xdr:to>
    <xdr:sp macro="" textlink="">
      <xdr:nvSpPr>
        <xdr:cNvPr id="29" name="Rectangle 28"/>
        <xdr:cNvSpPr/>
      </xdr:nvSpPr>
      <xdr:spPr>
        <a:xfrm>
          <a:off x="2480896" y="1110760"/>
          <a:ext cx="558312" cy="155331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</xdr:col>
      <xdr:colOff>93785</xdr:colOff>
      <xdr:row>12</xdr:row>
      <xdr:rowOff>37367</xdr:rowOff>
    </xdr:from>
    <xdr:to>
      <xdr:col>4</xdr:col>
      <xdr:colOff>93785</xdr:colOff>
      <xdr:row>13</xdr:row>
      <xdr:rowOff>31505</xdr:rowOff>
    </xdr:to>
    <xdr:cxnSp macro="">
      <xdr:nvCxnSpPr>
        <xdr:cNvPr id="30" name="Straight Arrow Connector 29"/>
        <xdr:cNvCxnSpPr/>
      </xdr:nvCxnSpPr>
      <xdr:spPr>
        <a:xfrm>
          <a:off x="855785" y="2330694"/>
          <a:ext cx="0" cy="18463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20516</xdr:colOff>
      <xdr:row>15</xdr:row>
      <xdr:rowOff>736</xdr:rowOff>
    </xdr:from>
    <xdr:to>
      <xdr:col>9</xdr:col>
      <xdr:colOff>20516</xdr:colOff>
      <xdr:row>15</xdr:row>
      <xdr:rowOff>185374</xdr:rowOff>
    </xdr:to>
    <xdr:cxnSp macro="">
      <xdr:nvCxnSpPr>
        <xdr:cNvPr id="31" name="Straight Arrow Connector 30"/>
        <xdr:cNvCxnSpPr/>
      </xdr:nvCxnSpPr>
      <xdr:spPr>
        <a:xfrm>
          <a:off x="1735016" y="2887544"/>
          <a:ext cx="0" cy="18463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93785</xdr:colOff>
      <xdr:row>15</xdr:row>
      <xdr:rowOff>2934</xdr:rowOff>
    </xdr:from>
    <xdr:to>
      <xdr:col>4</xdr:col>
      <xdr:colOff>93785</xdr:colOff>
      <xdr:row>15</xdr:row>
      <xdr:rowOff>187572</xdr:rowOff>
    </xdr:to>
    <xdr:cxnSp macro="">
      <xdr:nvCxnSpPr>
        <xdr:cNvPr id="32" name="Straight Arrow Connector 31"/>
        <xdr:cNvCxnSpPr/>
      </xdr:nvCxnSpPr>
      <xdr:spPr>
        <a:xfrm>
          <a:off x="855785" y="2889742"/>
          <a:ext cx="0" cy="18463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</xdr:row>
      <xdr:rowOff>133350</xdr:rowOff>
    </xdr:from>
    <xdr:to>
      <xdr:col>27</xdr:col>
      <xdr:colOff>574862</xdr:colOff>
      <xdr:row>20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25</xdr:row>
      <xdr:rowOff>152399</xdr:rowOff>
    </xdr:from>
    <xdr:to>
      <xdr:col>23</xdr:col>
      <xdr:colOff>189600</xdr:colOff>
      <xdr:row>43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0.78581</cdr:x>
      <cdr:y>0.85591</cdr:y>
    </cdr:from>
    <cdr:to>
      <cdr:x>0.99351</cdr:x>
      <cdr:y>0.98847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57849" y="2828926"/>
          <a:ext cx="14954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nb-NO" sz="900"/>
            <a:t>EXIOBASE indicator </a:t>
          </a:r>
          <a:br>
            <a:rPr lang="nb-NO" sz="900"/>
          </a:br>
          <a:r>
            <a:rPr lang="nb-NO" sz="900"/>
            <a:t>"CO2 - combustion - air"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33</xdr:row>
      <xdr:rowOff>85724</xdr:rowOff>
    </xdr:from>
    <xdr:to>
      <xdr:col>7</xdr:col>
      <xdr:colOff>171450</xdr:colOff>
      <xdr:row>52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612320</xdr:colOff>
      <xdr:row>34</xdr:row>
      <xdr:rowOff>38101</xdr:rowOff>
    </xdr:from>
    <xdr:to>
      <xdr:col>20</xdr:col>
      <xdr:colOff>464463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20</xdr:col>
      <xdr:colOff>464464</xdr:colOff>
      <xdr:row>57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477836</xdr:colOff>
      <xdr:row>28</xdr:row>
      <xdr:rowOff>123825</xdr:rowOff>
    </xdr:from>
    <xdr:to>
      <xdr:col>11</xdr:col>
      <xdr:colOff>562661</xdr:colOff>
      <xdr:row>44</xdr:row>
      <xdr:rowOff>114225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4</xdr:row>
      <xdr:rowOff>85725</xdr:rowOff>
    </xdr:from>
    <xdr:to>
      <xdr:col>19</xdr:col>
      <xdr:colOff>465825</xdr:colOff>
      <xdr:row>20</xdr:row>
      <xdr:rowOff>76125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59</xdr:row>
      <xdr:rowOff>47626</xdr:rowOff>
    </xdr:from>
    <xdr:to>
      <xdr:col>19</xdr:col>
      <xdr:colOff>484875</xdr:colOff>
      <xdr:row>75</xdr:row>
      <xdr:rowOff>36885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45</xdr:row>
      <xdr:rowOff>41275</xdr:rowOff>
    </xdr:from>
    <xdr:to>
      <xdr:col>22</xdr:col>
      <xdr:colOff>37200</xdr:colOff>
      <xdr:row>61</xdr:row>
      <xdr:rowOff>30534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18</xdr:col>
      <xdr:colOff>18525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XIOfutures\RawData\IEAEPTscenario\ETP2015_scenario_summary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gure2"/>
      <sheetName val="Figure3"/>
      <sheetName val="Figure4"/>
      <sheetName val="Figure5"/>
      <sheetName val="FigureSI1_VA"/>
    </sheetNames>
    <sheetDataSet>
      <sheetData sheetId="0"/>
      <sheetData sheetId="1">
        <row r="6">
          <cell r="D6">
            <v>-0.10198602715254357</v>
          </cell>
          <cell r="E6">
            <v>-7.4225986715953263E-2</v>
          </cell>
          <cell r="F6">
            <v>-8.7909622143002686E-2</v>
          </cell>
          <cell r="G6">
            <v>-0.11450735360040065</v>
          </cell>
          <cell r="H6">
            <v>-0.12991175619663609</v>
          </cell>
          <cell r="I6">
            <v>-7.6869555560106773E-2</v>
          </cell>
          <cell r="J6">
            <v>-0.12050488278986715</v>
          </cell>
          <cell r="K6">
            <v>-9.4123967747951065E-2</v>
          </cell>
          <cell r="L6">
            <v>-0.11936085137226404</v>
          </cell>
        </row>
        <row r="8">
          <cell r="D8">
            <v>-0.25522221721766236</v>
          </cell>
          <cell r="E8">
            <v>-0.2007407406531857</v>
          </cell>
          <cell r="F8">
            <v>-0.20260490017623578</v>
          </cell>
          <cell r="G8">
            <v>-0.24390231885774805</v>
          </cell>
          <cell r="H8">
            <v>-0.37809533259529937</v>
          </cell>
          <cell r="I8">
            <v>-0.21279832639701413</v>
          </cell>
          <cell r="J8">
            <v>-0.25939947095733207</v>
          </cell>
          <cell r="K8">
            <v>-0.28862015022795384</v>
          </cell>
          <cell r="L8">
            <v>-0.27674475677907118</v>
          </cell>
        </row>
        <row r="10">
          <cell r="D10">
            <v>-0.41331252689887044</v>
          </cell>
          <cell r="E10">
            <v>-0.28073215409320129</v>
          </cell>
          <cell r="F10">
            <v>-0.35130808927086687</v>
          </cell>
          <cell r="G10">
            <v>-0.37742709488075166</v>
          </cell>
          <cell r="H10">
            <v>-0.54858228275890353</v>
          </cell>
          <cell r="I10">
            <v>-0.36999014102631222</v>
          </cell>
          <cell r="J10">
            <v>-0.40347714705827165</v>
          </cell>
          <cell r="K10">
            <v>-0.48076514610068721</v>
          </cell>
          <cell r="L10">
            <v>-0.45308886332407172</v>
          </cell>
        </row>
        <row r="30">
          <cell r="D30">
            <v>27423838084748.582</v>
          </cell>
          <cell r="E30">
            <v>27296884526884.133</v>
          </cell>
          <cell r="F30">
            <v>23909987146994.621</v>
          </cell>
          <cell r="G30">
            <v>19821248687955.219</v>
          </cell>
        </row>
        <row r="31">
          <cell r="D31">
            <v>27423838084748.582</v>
          </cell>
          <cell r="E31">
            <v>30396948546724.887</v>
          </cell>
          <cell r="F31">
            <v>32103518257045.469</v>
          </cell>
          <cell r="G31">
            <v>33785021151352.508</v>
          </cell>
        </row>
        <row r="32">
          <cell r="D32">
            <v>2868359437569.5771</v>
          </cell>
          <cell r="E32">
            <v>2524127695137.9209</v>
          </cell>
          <cell r="F32">
            <v>2138082098865.5811</v>
          </cell>
          <cell r="G32">
            <v>1774991228978.2681</v>
          </cell>
        </row>
        <row r="33">
          <cell r="D33">
            <v>2868359437569.5771</v>
          </cell>
          <cell r="E33">
            <v>2859519439696.7085</v>
          </cell>
          <cell r="F33">
            <v>2823605462036.4331</v>
          </cell>
          <cell r="G33">
            <v>2812123904089.4316</v>
          </cell>
        </row>
        <row r="34">
          <cell r="D34">
            <v>3676799681503.4067</v>
          </cell>
          <cell r="E34">
            <v>3192383279413.9321</v>
          </cell>
          <cell r="F34">
            <v>2607616683647.9658</v>
          </cell>
          <cell r="G34">
            <v>2059754561469.4236</v>
          </cell>
        </row>
        <row r="35">
          <cell r="D35">
            <v>3676799681503.4067</v>
          </cell>
          <cell r="E35">
            <v>3605205861837.6084</v>
          </cell>
          <cell r="F35">
            <v>3448782807677.1602</v>
          </cell>
          <cell r="G35">
            <v>3308455193813.6396</v>
          </cell>
        </row>
      </sheetData>
      <sheetData sheetId="2">
        <row r="3">
          <cell r="C3">
            <v>3436242.8503000974</v>
          </cell>
          <cell r="D3">
            <v>80619.311051299024</v>
          </cell>
          <cell r="E3">
            <v>148225.20097408796</v>
          </cell>
          <cell r="F3">
            <v>195149.72838262978</v>
          </cell>
          <cell r="G3">
            <v>44996.396118916702</v>
          </cell>
          <cell r="H3">
            <v>33784.663446584877</v>
          </cell>
          <cell r="P3">
            <v>246497.95145486729</v>
          </cell>
          <cell r="Q3">
            <v>14795.705947954495</v>
          </cell>
          <cell r="R3">
            <v>29181.233917123012</v>
          </cell>
          <cell r="S3">
            <v>48015.842349188235</v>
          </cell>
          <cell r="T3">
            <v>10574.762590691316</v>
          </cell>
          <cell r="U3">
            <v>5302.1723544113638</v>
          </cell>
          <cell r="V3">
            <v>354367.66861423576</v>
          </cell>
        </row>
        <row r="4">
          <cell r="C4">
            <v>774623.34537165589</v>
          </cell>
          <cell r="D4">
            <v>2243502.7593076085</v>
          </cell>
          <cell r="E4">
            <v>214548.85303674368</v>
          </cell>
          <cell r="F4">
            <v>748868.52171256766</v>
          </cell>
          <cell r="G4">
            <v>71653.022542393199</v>
          </cell>
          <cell r="H4">
            <v>47015.545750144134</v>
          </cell>
          <cell r="P4">
            <v>59831.971667792459</v>
          </cell>
          <cell r="Q4">
            <v>331224.96649728884</v>
          </cell>
          <cell r="R4">
            <v>31540.429925794593</v>
          </cell>
          <cell r="S4">
            <v>98684.05301422489</v>
          </cell>
          <cell r="T4">
            <v>13411.484420840488</v>
          </cell>
          <cell r="U4">
            <v>5197.0268957856915</v>
          </cell>
          <cell r="V4">
            <v>539889.93242172699</v>
          </cell>
        </row>
        <row r="5">
          <cell r="C5">
            <v>1047657.8253414904</v>
          </cell>
          <cell r="D5">
            <v>72296.910379422363</v>
          </cell>
          <cell r="E5">
            <v>6895720.5437857183</v>
          </cell>
          <cell r="F5">
            <v>1899307.7968257735</v>
          </cell>
          <cell r="G5">
            <v>185122.32891390051</v>
          </cell>
          <cell r="H5">
            <v>170941.04362381191</v>
          </cell>
          <cell r="P5">
            <v>367602.59639116714</v>
          </cell>
          <cell r="Q5">
            <v>59761.009613944785</v>
          </cell>
          <cell r="R5">
            <v>5242615.1534046838</v>
          </cell>
          <cell r="S5">
            <v>1128640.6902458761</v>
          </cell>
          <cell r="T5">
            <v>105630.05476581678</v>
          </cell>
          <cell r="U5">
            <v>48169.982552067107</v>
          </cell>
          <cell r="V5">
            <v>6952419.4869735558</v>
          </cell>
        </row>
        <row r="6">
          <cell r="C6">
            <v>1265252.775350811</v>
          </cell>
          <cell r="D6">
            <v>286626.69875940052</v>
          </cell>
          <cell r="E6">
            <v>1969524.4986344234</v>
          </cell>
          <cell r="F6">
            <v>18863083.344641428</v>
          </cell>
          <cell r="G6">
            <v>640856.61648528802</v>
          </cell>
          <cell r="H6">
            <v>309960.65568682278</v>
          </cell>
          <cell r="P6">
            <v>477616.55740072986</v>
          </cell>
          <cell r="Q6">
            <v>126921.93716507003</v>
          </cell>
          <cell r="R6">
            <v>791243.55466181249</v>
          </cell>
          <cell r="S6">
            <v>6944245.104010161</v>
          </cell>
          <cell r="T6">
            <v>228467.23916911506</v>
          </cell>
          <cell r="U6">
            <v>111695.86912115093</v>
          </cell>
          <cell r="V6">
            <v>8680190.2615280394</v>
          </cell>
        </row>
        <row r="7">
          <cell r="C7">
            <v>228457.08848639388</v>
          </cell>
          <cell r="D7">
            <v>23646.381575971856</v>
          </cell>
          <cell r="E7">
            <v>311957.53489830531</v>
          </cell>
          <cell r="F7">
            <v>1071385.1781175451</v>
          </cell>
          <cell r="G7">
            <v>291707.76937494776</v>
          </cell>
          <cell r="H7">
            <v>69015.282463653828</v>
          </cell>
          <cell r="P7">
            <v>16881.935449690056</v>
          </cell>
          <cell r="Q7">
            <v>2386.7539592811963</v>
          </cell>
          <cell r="R7">
            <v>18814.2640414942</v>
          </cell>
          <cell r="S7">
            <v>61489.848841371742</v>
          </cell>
          <cell r="T7">
            <v>57685.323654379506</v>
          </cell>
          <cell r="U7">
            <v>5425.9391330492508</v>
          </cell>
          <cell r="V7">
            <v>162684.06507926594</v>
          </cell>
        </row>
        <row r="8">
          <cell r="C8">
            <v>256091.74481123243</v>
          </cell>
          <cell r="D8">
            <v>22639.115090387339</v>
          </cell>
          <cell r="E8">
            <v>248023.39572842009</v>
          </cell>
          <cell r="F8">
            <v>612575.76647792966</v>
          </cell>
          <cell r="G8">
            <v>87727.699495562818</v>
          </cell>
          <cell r="H8">
            <v>1738407.5680740783</v>
          </cell>
          <cell r="P8">
            <v>100974.48546111774</v>
          </cell>
          <cell r="Q8">
            <v>11380.64671685949</v>
          </cell>
          <cell r="R8">
            <v>59979.213853562593</v>
          </cell>
          <cell r="S8">
            <v>128637.00088398172</v>
          </cell>
          <cell r="T8">
            <v>15256.038901849326</v>
          </cell>
          <cell r="U8">
            <v>798156.86242882791</v>
          </cell>
          <cell r="V8">
            <v>1114384.2482461988</v>
          </cell>
        </row>
      </sheetData>
      <sheetData sheetId="3">
        <row r="3">
          <cell r="D3">
            <v>3069307.4793880647</v>
          </cell>
          <cell r="E3">
            <v>3186026.7909024614</v>
          </cell>
          <cell r="F3">
            <v>3250755.8200308764</v>
          </cell>
          <cell r="G3">
            <v>3339205.1240993394</v>
          </cell>
          <cell r="O3">
            <v>915037.82921112888</v>
          </cell>
          <cell r="P3">
            <v>1011909.5070164842</v>
          </cell>
          <cell r="Q3">
            <v>1083731.3015871199</v>
          </cell>
          <cell r="R3">
            <v>1158782.8164938639</v>
          </cell>
        </row>
        <row r="4">
          <cell r="D4">
            <v>2090734.9616830386</v>
          </cell>
          <cell r="E4">
            <v>2176063.120739555</v>
          </cell>
          <cell r="F4">
            <v>2194546.4758333969</v>
          </cell>
          <cell r="G4">
            <v>2227857.0845920965</v>
          </cell>
          <cell r="O4">
            <v>625152.31219324132</v>
          </cell>
          <cell r="P4">
            <v>689359.52086584736</v>
          </cell>
          <cell r="Q4">
            <v>737163.7257996141</v>
          </cell>
          <cell r="R4">
            <v>787174.33444776782</v>
          </cell>
        </row>
        <row r="5">
          <cell r="D5">
            <v>587407.0632125329</v>
          </cell>
          <cell r="E5">
            <v>592615.91969674767</v>
          </cell>
          <cell r="F5">
            <v>615799.98713675723</v>
          </cell>
          <cell r="G5">
            <v>643394.1761518385</v>
          </cell>
          <cell r="O5">
            <v>58413.457781568592</v>
          </cell>
          <cell r="P5">
            <v>65100.799231917845</v>
          </cell>
          <cell r="Q5">
            <v>70192.426431342974</v>
          </cell>
          <cell r="R5">
            <v>75690.049396129645</v>
          </cell>
        </row>
        <row r="6">
          <cell r="D6">
            <v>391165.45449249446</v>
          </cell>
          <cell r="E6">
            <v>417347.75046615797</v>
          </cell>
          <cell r="F6">
            <v>440409.35706072161</v>
          </cell>
          <cell r="G6">
            <v>467953.86335540563</v>
          </cell>
          <cell r="O6">
            <v>205272.07278690129</v>
          </cell>
          <cell r="P6">
            <v>224504.15234312241</v>
          </cell>
          <cell r="Q6">
            <v>237295.8743618266</v>
          </cell>
          <cell r="R6">
            <v>249631.09044880062</v>
          </cell>
        </row>
        <row r="7">
          <cell r="O7">
            <v>152336.82773316817</v>
          </cell>
          <cell r="P7">
            <v>168501.66474851125</v>
          </cell>
          <cell r="Q7">
            <v>181285.33075123772</v>
          </cell>
          <cell r="R7">
            <v>195108.17141910185</v>
          </cell>
        </row>
        <row r="8">
          <cell r="O8">
            <v>289885.51701788756</v>
          </cell>
          <cell r="P8">
            <v>322549.98615063669</v>
          </cell>
          <cell r="Q8">
            <v>346567.57578750578</v>
          </cell>
          <cell r="R8">
            <v>371608.48204609606</v>
          </cell>
        </row>
        <row r="9">
          <cell r="O9">
            <v>4119.1616849751208</v>
          </cell>
          <cell r="P9">
            <v>4358.1647916450747</v>
          </cell>
          <cell r="Q9">
            <v>4442.6222236649382</v>
          </cell>
          <cell r="R9">
            <v>4457.6111294529983</v>
          </cell>
        </row>
        <row r="10">
          <cell r="O10">
            <v>30447.697527210876</v>
          </cell>
          <cell r="P10">
            <v>33841.08061126298</v>
          </cell>
          <cell r="Q10">
            <v>36609.990302734885</v>
          </cell>
          <cell r="R10">
            <v>39649.134334956267</v>
          </cell>
        </row>
        <row r="11">
          <cell r="D11">
            <v>3069307.4793880647</v>
          </cell>
          <cell r="E11">
            <v>3021888.1431856211</v>
          </cell>
          <cell r="F11">
            <v>2988036.4410973312</v>
          </cell>
          <cell r="G11">
            <v>2979281.0699775997</v>
          </cell>
          <cell r="O11">
            <v>28268.527791997745</v>
          </cell>
          <cell r="P11">
            <v>31416.478572748958</v>
          </cell>
          <cell r="Q11">
            <v>33879.84133183123</v>
          </cell>
          <cell r="R11">
            <v>36538.260315006941</v>
          </cell>
        </row>
        <row r="12">
          <cell r="D12">
            <v>2090734.9616830386</v>
          </cell>
          <cell r="E12">
            <v>2053123.0227665929</v>
          </cell>
          <cell r="F12">
            <v>2003282.5554896444</v>
          </cell>
          <cell r="G12">
            <v>1961540.8527604928</v>
          </cell>
          <cell r="O12">
            <v>1693.1350921636874</v>
          </cell>
          <cell r="P12">
            <v>1880.2173685503687</v>
          </cell>
          <cell r="Q12">
            <v>2035.1293090225295</v>
          </cell>
          <cell r="R12">
            <v>2207.3541272040616</v>
          </cell>
        </row>
        <row r="13">
          <cell r="D13">
            <v>587407.0632125329</v>
          </cell>
          <cell r="E13">
            <v>559766.17430039926</v>
          </cell>
          <cell r="F13">
            <v>555042.7913052988</v>
          </cell>
          <cell r="G13">
            <v>561530.02427981119</v>
          </cell>
          <cell r="O13">
            <v>36054.012355180406</v>
          </cell>
          <cell r="P13">
            <v>39493.021236781526</v>
          </cell>
          <cell r="Q13">
            <v>41802.903979480965</v>
          </cell>
          <cell r="R13">
            <v>44050.281383054644</v>
          </cell>
        </row>
        <row r="14">
          <cell r="D14">
            <v>391165.45449249446</v>
          </cell>
          <cell r="E14">
            <v>408998.94611862919</v>
          </cell>
          <cell r="F14">
            <v>429711.09430238855</v>
          </cell>
          <cell r="G14">
            <v>456210.19293729635</v>
          </cell>
          <cell r="O14">
            <v>32787.355576471971</v>
          </cell>
          <cell r="P14">
            <v>36479.129130344707</v>
          </cell>
          <cell r="Q14">
            <v>39509.887804673934</v>
          </cell>
          <cell r="R14">
            <v>42871.262382149427</v>
          </cell>
        </row>
        <row r="15">
          <cell r="O15">
            <v>54700.390368030334</v>
          </cell>
          <cell r="P15">
            <v>60819.479797611835</v>
          </cell>
          <cell r="Q15">
            <v>65872.049730366867</v>
          </cell>
          <cell r="R15">
            <v>71496.837646954024</v>
          </cell>
        </row>
        <row r="16">
          <cell r="O16">
            <v>21059.673495573068</v>
          </cell>
          <cell r="P16">
            <v>22965.333033350416</v>
          </cell>
          <cell r="Q16">
            <v>24237.669573431471</v>
          </cell>
          <cell r="R16">
            <v>25474.281864957418</v>
          </cell>
        </row>
        <row r="31">
          <cell r="O31">
            <v>915037.82921112888</v>
          </cell>
          <cell r="P31">
            <v>1020588.2266957355</v>
          </cell>
          <cell r="Q31">
            <v>1093526.6241241186</v>
          </cell>
          <cell r="R31">
            <v>1169047.3046272981</v>
          </cell>
        </row>
        <row r="32">
          <cell r="O32">
            <v>625152.31219324132</v>
          </cell>
          <cell r="P32">
            <v>694251.87813425972</v>
          </cell>
          <cell r="Q32">
            <v>742251.10227173695</v>
          </cell>
          <cell r="R32">
            <v>792305.19907809002</v>
          </cell>
        </row>
        <row r="33">
          <cell r="O33">
            <v>58413.457781568592</v>
          </cell>
          <cell r="P33">
            <v>65603.997311068175</v>
          </cell>
          <cell r="Q33">
            <v>70773.187932991976</v>
          </cell>
          <cell r="R33">
            <v>76305.540847118595</v>
          </cell>
        </row>
        <row r="34">
          <cell r="O34">
            <v>205272.07278690129</v>
          </cell>
          <cell r="P34">
            <v>226340.53958382556</v>
          </cell>
          <cell r="Q34">
            <v>239161.15264991036</v>
          </cell>
          <cell r="R34">
            <v>251487.24898744051</v>
          </cell>
        </row>
        <row r="35">
          <cell r="O35">
            <v>152336.82773316817</v>
          </cell>
          <cell r="P35">
            <v>169517.65886276108</v>
          </cell>
          <cell r="Q35">
            <v>182259.04555991213</v>
          </cell>
          <cell r="R35">
            <v>196011.48746575898</v>
          </cell>
        </row>
        <row r="36">
          <cell r="O36">
            <v>289885.51701788756</v>
          </cell>
          <cell r="P36">
            <v>326336.3485614754</v>
          </cell>
          <cell r="Q36">
            <v>351275.52185238106</v>
          </cell>
          <cell r="R36">
            <v>376742.10554920789</v>
          </cell>
        </row>
        <row r="37">
          <cell r="O37">
            <v>4119.1616849751208</v>
          </cell>
          <cell r="P37">
            <v>4385.4863972740477</v>
          </cell>
          <cell r="Q37">
            <v>4470.7583255828686</v>
          </cell>
          <cell r="R37">
            <v>4484.8881155596191</v>
          </cell>
        </row>
        <row r="38">
          <cell r="O38">
            <v>30447.697527210876</v>
          </cell>
          <cell r="P38">
            <v>34203.790762156692</v>
          </cell>
          <cell r="Q38">
            <v>37010.202904032165</v>
          </cell>
          <cell r="R38">
            <v>40081.00886306457</v>
          </cell>
        </row>
        <row r="39">
          <cell r="O39">
            <v>28268.527791997745</v>
          </cell>
          <cell r="P39">
            <v>31702.251227278612</v>
          </cell>
          <cell r="Q39">
            <v>34211.857871133972</v>
          </cell>
          <cell r="R39">
            <v>36892.470501408316</v>
          </cell>
        </row>
        <row r="40">
          <cell r="O40">
            <v>1693.1350921636874</v>
          </cell>
          <cell r="P40">
            <v>1888.3523392560842</v>
          </cell>
          <cell r="Q40">
            <v>2043.9517291523016</v>
          </cell>
          <cell r="R40">
            <v>2216.4774902804875</v>
          </cell>
        </row>
        <row r="41">
          <cell r="O41">
            <v>36054.012355180406</v>
          </cell>
          <cell r="P41">
            <v>39793.646648348455</v>
          </cell>
          <cell r="Q41">
            <v>42132.613907651234</v>
          </cell>
          <cell r="R41">
            <v>44406.601004667507</v>
          </cell>
        </row>
        <row r="42">
          <cell r="O42">
            <v>32787.355576471971</v>
          </cell>
          <cell r="P42">
            <v>36759.356898172882</v>
          </cell>
          <cell r="Q42">
            <v>39883.429957926353</v>
          </cell>
          <cell r="R42">
            <v>43323.617240853666</v>
          </cell>
        </row>
        <row r="43">
          <cell r="O43">
            <v>54700.390368030334</v>
          </cell>
          <cell r="P43">
            <v>60969.928167321326</v>
          </cell>
          <cell r="Q43">
            <v>65940.987829248406</v>
          </cell>
          <cell r="R43">
            <v>71489.102318914825</v>
          </cell>
        </row>
        <row r="44">
          <cell r="O44">
            <v>21059.673495573068</v>
          </cell>
          <cell r="P44">
            <v>23086.869936796949</v>
          </cell>
          <cell r="Q44">
            <v>24363.913604195321</v>
          </cell>
          <cell r="R44">
            <v>25606.756243023003</v>
          </cell>
        </row>
      </sheetData>
      <sheetData sheetId="4">
        <row r="3">
          <cell r="C3">
            <v>1741982.967673026</v>
          </cell>
          <cell r="D3">
            <v>1938154.3112138843</v>
          </cell>
          <cell r="E3">
            <v>2207496.7540558893</v>
          </cell>
          <cell r="P3">
            <v>328626.39663710282</v>
          </cell>
          <cell r="Q3">
            <v>379716.51214850205</v>
          </cell>
          <cell r="R3">
            <v>442689.31271837041</v>
          </cell>
        </row>
        <row r="4">
          <cell r="C4">
            <v>383312.30684962223</v>
          </cell>
          <cell r="D4">
            <v>431270.79612091527</v>
          </cell>
          <cell r="E4">
            <v>491430.50503832224</v>
          </cell>
          <cell r="P4">
            <v>69470.209353369428</v>
          </cell>
          <cell r="Q4">
            <v>79911.969736676518</v>
          </cell>
          <cell r="R4">
            <v>92697.664636944159</v>
          </cell>
        </row>
        <row r="5">
          <cell r="C5">
            <v>420616.53794888372</v>
          </cell>
          <cell r="D5">
            <v>476540.88420437335</v>
          </cell>
          <cell r="E5">
            <v>552971.64324708853</v>
          </cell>
          <cell r="P5">
            <v>305754.45039291884</v>
          </cell>
          <cell r="Q5">
            <v>354213.94691084028</v>
          </cell>
          <cell r="R5">
            <v>413969.31099228188</v>
          </cell>
        </row>
        <row r="6">
          <cell r="C6">
            <v>569904.34082209505</v>
          </cell>
          <cell r="D6">
            <v>648162.25617837603</v>
          </cell>
          <cell r="E6">
            <v>749370.760793361</v>
          </cell>
          <cell r="P6">
            <v>289921.89217347873</v>
          </cell>
          <cell r="Q6">
            <v>334400.15786501148</v>
          </cell>
          <cell r="R6">
            <v>388878.44472053519</v>
          </cell>
        </row>
        <row r="7">
          <cell r="C7">
            <v>119166.51176941291</v>
          </cell>
          <cell r="D7">
            <v>134111.84063026396</v>
          </cell>
          <cell r="E7">
            <v>152313.00749610347</v>
          </cell>
          <cell r="P7">
            <v>8871.4101347440392</v>
          </cell>
          <cell r="Q7">
            <v>10198.530337265112</v>
          </cell>
          <cell r="R7">
            <v>11821.753895128866</v>
          </cell>
        </row>
        <row r="8">
          <cell r="C8">
            <v>136592.90812525473</v>
          </cell>
          <cell r="D8">
            <v>153074.97018945761</v>
          </cell>
          <cell r="E8">
            <v>173726.56568866293</v>
          </cell>
          <cell r="P8">
            <v>65755.413759360395</v>
          </cell>
          <cell r="Q8">
            <v>75496.696062785821</v>
          </cell>
          <cell r="R8">
            <v>87449.777389306109</v>
          </cell>
        </row>
        <row r="13">
          <cell r="C13">
            <v>1708255.162443945</v>
          </cell>
          <cell r="D13">
            <v>1873696.6625289686</v>
          </cell>
          <cell r="E13">
            <v>2098543.5241124853</v>
          </cell>
          <cell r="P13">
            <v>332027.28652200545</v>
          </cell>
          <cell r="Q13">
            <v>384263.07124221022</v>
          </cell>
          <cell r="R13">
            <v>448241.46487284033</v>
          </cell>
        </row>
        <row r="14">
          <cell r="C14">
            <v>371397.64078346896</v>
          </cell>
          <cell r="D14">
            <v>410454.87479445885</v>
          </cell>
          <cell r="E14">
            <v>470919.89270058315</v>
          </cell>
          <cell r="P14">
            <v>70151.098032088703</v>
          </cell>
          <cell r="Q14">
            <v>80831.73568389719</v>
          </cell>
          <cell r="R14">
            <v>93839.934525285411</v>
          </cell>
        </row>
        <row r="15">
          <cell r="C15">
            <v>415578.24442837533</v>
          </cell>
          <cell r="D15">
            <v>467292.31843127433</v>
          </cell>
          <cell r="E15">
            <v>537483.48064481979</v>
          </cell>
          <cell r="P15">
            <v>312205.28799105232</v>
          </cell>
          <cell r="Q15">
            <v>362213.67164030101</v>
          </cell>
          <cell r="R15">
            <v>423626.85061083816</v>
          </cell>
        </row>
        <row r="16">
          <cell r="C16">
            <v>567213.61782941094</v>
          </cell>
          <cell r="D16">
            <v>639469.85921849404</v>
          </cell>
          <cell r="E16">
            <v>743548.50404752069</v>
          </cell>
          <cell r="P16">
            <v>298196.35391274292</v>
          </cell>
          <cell r="Q16">
            <v>344743.03967939247</v>
          </cell>
          <cell r="R16">
            <v>401015.21193849389</v>
          </cell>
        </row>
        <row r="17">
          <cell r="C17">
            <v>114359.27517923358</v>
          </cell>
          <cell r="D17">
            <v>125965.06132235905</v>
          </cell>
          <cell r="E17">
            <v>142274.33494607371</v>
          </cell>
          <cell r="P17">
            <v>9017.1316776162839</v>
          </cell>
          <cell r="Q17">
            <v>10376.913154204356</v>
          </cell>
          <cell r="R17">
            <v>12029.000038835706</v>
          </cell>
        </row>
        <row r="18">
          <cell r="C18">
            <v>131884.22575862228</v>
          </cell>
          <cell r="D18">
            <v>145622.24477674856</v>
          </cell>
          <cell r="E18">
            <v>165027.22414543614</v>
          </cell>
          <cell r="P18">
            <v>66746.301110492059</v>
          </cell>
          <cell r="Q18">
            <v>76671.578190424538</v>
          </cell>
          <cell r="R18">
            <v>88838.067477312637</v>
          </cell>
        </row>
      </sheetData>
      <sheetData sheetId="5">
        <row r="2">
          <cell r="B2">
            <v>281308.01609622344</v>
          </cell>
          <cell r="C2">
            <v>344756.44829766895</v>
          </cell>
          <cell r="D2">
            <v>29219.115911456691</v>
          </cell>
          <cell r="E2">
            <v>15365.544622078058</v>
          </cell>
          <cell r="F2">
            <v>126301.38662064464</v>
          </cell>
          <cell r="G2">
            <v>2593699.1421683123</v>
          </cell>
          <cell r="H2">
            <v>217619.32338147305</v>
          </cell>
          <cell r="I2">
            <v>13063.316527126106</v>
          </cell>
          <cell r="J2">
            <v>942130.50372948544</v>
          </cell>
          <cell r="K2">
            <v>170421.91462064825</v>
          </cell>
          <cell r="L2">
            <v>1898191.8584769533</v>
          </cell>
          <cell r="M2">
            <v>160768.06542772302</v>
          </cell>
          <cell r="N2">
            <v>35945.753636226669</v>
          </cell>
          <cell r="O2">
            <v>94553.973209857504</v>
          </cell>
          <cell r="P2">
            <v>193739.95024068328</v>
          </cell>
          <cell r="Q2">
            <v>1402799.6472794921</v>
          </cell>
          <cell r="R2">
            <v>26172.864715573025</v>
          </cell>
          <cell r="S2">
            <v>37102.820870505187</v>
          </cell>
          <cell r="T2">
            <v>15476.287757415845</v>
          </cell>
          <cell r="U2">
            <v>6320.0345504463203</v>
          </cell>
          <cell r="V2">
            <v>587438.17768519453</v>
          </cell>
          <cell r="W2">
            <v>343838.95596564352</v>
          </cell>
          <cell r="X2">
            <v>153681.70998792211</v>
          </cell>
          <cell r="Y2">
            <v>100102.2912265991</v>
          </cell>
          <cell r="Z2">
            <v>358840.58164785954</v>
          </cell>
          <cell r="AA2">
            <v>31766.293518761522</v>
          </cell>
          <cell r="AB2">
            <v>53728.526395787077</v>
          </cell>
          <cell r="AC2">
            <v>2151166.8552135425</v>
          </cell>
          <cell r="AD2">
            <v>11802665.012155149</v>
          </cell>
          <cell r="AE2">
            <v>3842838.7990135527</v>
          </cell>
          <cell r="AF2">
            <v>4274458.0240918119</v>
          </cell>
          <cell r="AG2">
            <v>1093025.2042290231</v>
          </cell>
          <cell r="AH2">
            <v>995417.89113582554</v>
          </cell>
          <cell r="AI2">
            <v>969526.35763027321</v>
          </cell>
          <cell r="AJ2">
            <v>1264386.6217073461</v>
          </cell>
          <cell r="AK2">
            <v>857628.78784084448</v>
          </cell>
          <cell r="AL2">
            <v>803848.01076203922</v>
          </cell>
          <cell r="AM2">
            <v>783813.13488212391</v>
          </cell>
          <cell r="AN2">
            <v>390422.16297911748</v>
          </cell>
          <cell r="AO2">
            <v>541112.59739351342</v>
          </cell>
          <cell r="AP2">
            <v>419462.73315078998</v>
          </cell>
          <cell r="AQ2">
            <v>278255.99465277977</v>
          </cell>
          <cell r="AR2">
            <v>403768.31771200843</v>
          </cell>
          <cell r="AS2">
            <v>264254.20686664188</v>
          </cell>
          <cell r="AT2">
            <v>1633136.7975523153</v>
          </cell>
          <cell r="AU2">
            <v>1274002.5731372903</v>
          </cell>
          <cell r="AV2">
            <v>201161.78824048524</v>
          </cell>
          <cell r="AW2">
            <v>889769.33377040038</v>
          </cell>
          <cell r="AX2">
            <v>1455934.8048494842</v>
          </cell>
        </row>
        <row r="3">
          <cell r="B3">
            <v>307018.61354825879</v>
          </cell>
          <cell r="C3">
            <v>382625.07834480336</v>
          </cell>
          <cell r="D3">
            <v>35997.389421653039</v>
          </cell>
          <cell r="E3">
            <v>18024.37050728676</v>
          </cell>
          <cell r="F3">
            <v>144399.97740220488</v>
          </cell>
          <cell r="G3">
            <v>2857559.657343226</v>
          </cell>
          <cell r="H3">
            <v>244264.56584996101</v>
          </cell>
          <cell r="I3">
            <v>15127.481311896592</v>
          </cell>
          <cell r="J3">
            <v>1105145.0469694952</v>
          </cell>
          <cell r="K3">
            <v>186664.31904263591</v>
          </cell>
          <cell r="L3">
            <v>2110642.9177216464</v>
          </cell>
          <cell r="M3">
            <v>179341.00312131812</v>
          </cell>
          <cell r="N3">
            <v>42677.671842892989</v>
          </cell>
          <cell r="O3">
            <v>108949.38847210654</v>
          </cell>
          <cell r="P3">
            <v>251551.309220778</v>
          </cell>
          <cell r="Q3">
            <v>1519310.2668338842</v>
          </cell>
          <cell r="R3">
            <v>30321.046411392312</v>
          </cell>
          <cell r="S3">
            <v>44226.978955608596</v>
          </cell>
          <cell r="T3">
            <v>18583.568921951726</v>
          </cell>
          <cell r="U3">
            <v>7839.8733832655098</v>
          </cell>
          <cell r="V3">
            <v>661510.67816506769</v>
          </cell>
          <cell r="W3">
            <v>406099.03317870299</v>
          </cell>
          <cell r="X3">
            <v>171354.67374857052</v>
          </cell>
          <cell r="Y3">
            <v>129926.38478592255</v>
          </cell>
          <cell r="Z3">
            <v>416346.21770947601</v>
          </cell>
          <cell r="AA3">
            <v>36154.181657424029</v>
          </cell>
          <cell r="AB3">
            <v>62970.262070688012</v>
          </cell>
          <cell r="AC3">
            <v>2440600.4698488028</v>
          </cell>
          <cell r="AD3">
            <v>13684505.705536107</v>
          </cell>
          <cell r="AE3">
            <v>4162342.8257020637</v>
          </cell>
          <cell r="AF3">
            <v>5912950.8486205935</v>
          </cell>
          <cell r="AG3">
            <v>1234959.1533463695</v>
          </cell>
          <cell r="AH3">
            <v>1173481.0792117082</v>
          </cell>
          <cell r="AI3">
            <v>973370.37424291158</v>
          </cell>
          <cell r="AJ3">
            <v>1862754.5066642878</v>
          </cell>
          <cell r="AK3">
            <v>992563.2900767473</v>
          </cell>
          <cell r="AL3">
            <v>856044.11140509369</v>
          </cell>
          <cell r="AM3">
            <v>952683.06861985708</v>
          </cell>
          <cell r="AN3">
            <v>430691.14257215319</v>
          </cell>
          <cell r="AO3">
            <v>666933.38049625221</v>
          </cell>
          <cell r="AP3">
            <v>470345.90183164907</v>
          </cell>
          <cell r="AQ3">
            <v>314919.59073347854</v>
          </cell>
          <cell r="AR3">
            <v>524460.15031692467</v>
          </cell>
          <cell r="AS3">
            <v>293343.9279974635</v>
          </cell>
          <cell r="AT3">
            <v>2122393.7552108788</v>
          </cell>
          <cell r="AU3">
            <v>1393719.2169789292</v>
          </cell>
          <cell r="AV3">
            <v>231886.21129362896</v>
          </cell>
          <cell r="AW3">
            <v>1049614.6959536709</v>
          </cell>
          <cell r="AX3">
            <v>1739285.4333071655</v>
          </cell>
        </row>
        <row r="4">
          <cell r="B4">
            <v>330119.56122734479</v>
          </cell>
          <cell r="C4">
            <v>419567.08788779547</v>
          </cell>
          <cell r="D4">
            <v>41910.684837061941</v>
          </cell>
          <cell r="E4">
            <v>20522.644779674971</v>
          </cell>
          <cell r="F4">
            <v>160378.73643659253</v>
          </cell>
          <cell r="G4">
            <v>3089389.6028849352</v>
          </cell>
          <cell r="H4">
            <v>271511.30906469806</v>
          </cell>
          <cell r="I4">
            <v>17489.09625668461</v>
          </cell>
          <cell r="J4">
            <v>1218212.4728770058</v>
          </cell>
          <cell r="K4">
            <v>204268.57088591647</v>
          </cell>
          <cell r="L4">
            <v>2345864.146461355</v>
          </cell>
          <cell r="M4">
            <v>194171.67173099759</v>
          </cell>
          <cell r="N4">
            <v>48507.969316633942</v>
          </cell>
          <cell r="O4">
            <v>121732.4093937898</v>
          </cell>
          <cell r="P4">
            <v>287365.06963840005</v>
          </cell>
          <cell r="Q4">
            <v>1628094.1035623068</v>
          </cell>
          <cell r="R4">
            <v>34761.922303699052</v>
          </cell>
          <cell r="S4">
            <v>51145.604074673472</v>
          </cell>
          <cell r="T4">
            <v>22383.594587761319</v>
          </cell>
          <cell r="U4">
            <v>9109.11648191321</v>
          </cell>
          <cell r="V4">
            <v>726415.21744764084</v>
          </cell>
          <cell r="W4">
            <v>460607.2171273001</v>
          </cell>
          <cell r="X4">
            <v>184932.44152858577</v>
          </cell>
          <cell r="Y4">
            <v>156662.53387682186</v>
          </cell>
          <cell r="Z4">
            <v>458560.73546090687</v>
          </cell>
          <cell r="AA4">
            <v>39986.359678513014</v>
          </cell>
          <cell r="AB4">
            <v>71899.510957538674</v>
          </cell>
          <cell r="AC4">
            <v>2721076.3644484938</v>
          </cell>
          <cell r="AD4">
            <v>15161266.118146896</v>
          </cell>
          <cell r="AE4">
            <v>4418065.2419304568</v>
          </cell>
          <cell r="AF4">
            <v>7604618.1024235357</v>
          </cell>
          <cell r="AG4">
            <v>1375667.3968693109</v>
          </cell>
          <cell r="AH4">
            <v>1364516.4238670657</v>
          </cell>
          <cell r="AI4">
            <v>1090952.2142698304</v>
          </cell>
          <cell r="AJ4">
            <v>2664896.2633757163</v>
          </cell>
          <cell r="AK4">
            <v>1138500.1300506063</v>
          </cell>
          <cell r="AL4">
            <v>945285.77643597033</v>
          </cell>
          <cell r="AM4">
            <v>1116901.4772328411</v>
          </cell>
          <cell r="AN4">
            <v>473410.52651208837</v>
          </cell>
          <cell r="AO4">
            <v>790065.92035442509</v>
          </cell>
          <cell r="AP4">
            <v>529242.41666958958</v>
          </cell>
          <cell r="AQ4">
            <v>358053.39576428314</v>
          </cell>
          <cell r="AR4">
            <v>663891.85062188865</v>
          </cell>
          <cell r="AS4">
            <v>333233.49052753713</v>
          </cell>
          <cell r="AT4">
            <v>2667499.3980816603</v>
          </cell>
          <cell r="AU4">
            <v>1596660.7301146614</v>
          </cell>
          <cell r="AV4">
            <v>261428.1629669065</v>
          </cell>
          <cell r="AW4">
            <v>1247363.5755686061</v>
          </cell>
          <cell r="AX4">
            <v>2063597.930768094</v>
          </cell>
        </row>
        <row r="5">
          <cell r="B5">
            <v>356978.93020860635</v>
          </cell>
          <cell r="C5">
            <v>462540.12949559564</v>
          </cell>
          <cell r="D5">
            <v>48783.342563257087</v>
          </cell>
          <cell r="E5">
            <v>23419.295683464941</v>
          </cell>
          <cell r="F5">
            <v>179038.71459935472</v>
          </cell>
          <cell r="G5">
            <v>3362305.0398541065</v>
          </cell>
          <cell r="H5">
            <v>302698.75704898051</v>
          </cell>
          <cell r="I5">
            <v>20285.989554202668</v>
          </cell>
          <cell r="J5">
            <v>1344985.2844598622</v>
          </cell>
          <cell r="K5">
            <v>224620.08806614755</v>
          </cell>
          <cell r="L5">
            <v>2616364.337017261</v>
          </cell>
          <cell r="M5">
            <v>209547.59868101086</v>
          </cell>
          <cell r="N5">
            <v>55158.80969195762</v>
          </cell>
          <cell r="O5">
            <v>136723.42009779756</v>
          </cell>
          <cell r="P5">
            <v>329837.29264619207</v>
          </cell>
          <cell r="Q5">
            <v>1751675.7607692555</v>
          </cell>
          <cell r="R5">
            <v>39970.099400521096</v>
          </cell>
          <cell r="S5">
            <v>59485.181807817025</v>
          </cell>
          <cell r="T5">
            <v>27022.064529349347</v>
          </cell>
          <cell r="U5">
            <v>10630.127260534424</v>
          </cell>
          <cell r="V5">
            <v>800649.05993524566</v>
          </cell>
          <cell r="W5">
            <v>523667.64619731059</v>
          </cell>
          <cell r="X5">
            <v>200340.32181796629</v>
          </cell>
          <cell r="Y5">
            <v>188375.48744999152</v>
          </cell>
          <cell r="Z5">
            <v>507339.49226522556</v>
          </cell>
          <cell r="AA5">
            <v>44419.70931330735</v>
          </cell>
          <cell r="AB5">
            <v>82556.217010770022</v>
          </cell>
          <cell r="AC5">
            <v>3041929.3369072331</v>
          </cell>
          <cell r="AD5">
            <v>16822360.814578224</v>
          </cell>
          <cell r="AE5">
            <v>4711844.7425077856</v>
          </cell>
          <cell r="AF5">
            <v>9824115.878034072</v>
          </cell>
          <cell r="AG5">
            <v>1534372.6947332306</v>
          </cell>
          <cell r="AH5">
            <v>1598046.4050924231</v>
          </cell>
          <cell r="AI5">
            <v>1225172.2916663163</v>
          </cell>
          <cell r="AJ5">
            <v>3849950.3480866831</v>
          </cell>
          <cell r="AK5">
            <v>1306761.5906339025</v>
          </cell>
          <cell r="AL5">
            <v>1050020.363766636</v>
          </cell>
          <cell r="AM5">
            <v>1309638.1535792549</v>
          </cell>
          <cell r="AN5">
            <v>523703.84890662174</v>
          </cell>
          <cell r="AO5">
            <v>934436.70254954661</v>
          </cell>
          <cell r="AP5">
            <v>601369.06602958881</v>
          </cell>
          <cell r="AQ5">
            <v>407872.69086372718</v>
          </cell>
          <cell r="AR5">
            <v>846279.08616006863</v>
          </cell>
          <cell r="AS5">
            <v>379014.23735955637</v>
          </cell>
          <cell r="AT5">
            <v>3394501.9706683992</v>
          </cell>
          <cell r="AU5">
            <v>1831660.0346230085</v>
          </cell>
          <cell r="AV5">
            <v>296240.21542899887</v>
          </cell>
          <cell r="AW5">
            <v>1491678.9769328441</v>
          </cell>
          <cell r="AX5">
            <v>2462231.9757304862</v>
          </cell>
        </row>
        <row r="6">
          <cell r="B6">
            <v>307538.01088543795</v>
          </cell>
          <cell r="C6">
            <v>382738.46589715226</v>
          </cell>
          <cell r="D6">
            <v>36020.448139722212</v>
          </cell>
          <cell r="E6">
            <v>18051.647509371986</v>
          </cell>
          <cell r="F6">
            <v>144443.67337527755</v>
          </cell>
          <cell r="G6">
            <v>2856266.6496906034</v>
          </cell>
          <cell r="H6">
            <v>244628.87197682826</v>
          </cell>
          <cell r="I6">
            <v>15176.077454473019</v>
          </cell>
          <cell r="J6">
            <v>1105609.8215139699</v>
          </cell>
          <cell r="K6">
            <v>186920.35513378298</v>
          </cell>
          <cell r="L6">
            <v>2112300.4235070073</v>
          </cell>
          <cell r="M6">
            <v>179534.60424311485</v>
          </cell>
          <cell r="N6">
            <v>42678.073785027293</v>
          </cell>
          <cell r="O6">
            <v>108913.14870818162</v>
          </cell>
          <cell r="P6">
            <v>251904.81957003989</v>
          </cell>
          <cell r="Q6">
            <v>1520677.1402788451</v>
          </cell>
          <cell r="R6">
            <v>30243.823382122817</v>
          </cell>
          <cell r="S6">
            <v>44282.579115535496</v>
          </cell>
          <cell r="T6">
            <v>18618.944349228499</v>
          </cell>
          <cell r="U6">
            <v>7870.88479477904</v>
          </cell>
          <cell r="V6">
            <v>661668.13900336006</v>
          </cell>
          <cell r="W6">
            <v>406283.80342721555</v>
          </cell>
          <cell r="X6">
            <v>171353.12886890685</v>
          </cell>
          <cell r="Y6">
            <v>129962.01876664406</v>
          </cell>
          <cell r="Z6">
            <v>416282.83143210749</v>
          </cell>
          <cell r="AA6">
            <v>36265.223183517795</v>
          </cell>
          <cell r="AB6">
            <v>62899.836718189683</v>
          </cell>
          <cell r="AC6">
            <v>2440873.0778285223</v>
          </cell>
          <cell r="AD6">
            <v>13682670.509628233</v>
          </cell>
          <cell r="AE6">
            <v>4163565.4108494506</v>
          </cell>
          <cell r="AF6">
            <v>5919167.0006316742</v>
          </cell>
          <cell r="AG6">
            <v>1233298.0266889345</v>
          </cell>
          <cell r="AH6">
            <v>1173893.0184249496</v>
          </cell>
          <cell r="AI6">
            <v>973303.73050737043</v>
          </cell>
          <cell r="AJ6">
            <v>1862694.0247164618</v>
          </cell>
          <cell r="AK6">
            <v>991388.63415253744</v>
          </cell>
          <cell r="AL6">
            <v>852980.06926375313</v>
          </cell>
          <cell r="AM6">
            <v>953893.46282623126</v>
          </cell>
          <cell r="AN6">
            <v>431346.57594453084</v>
          </cell>
          <cell r="AO6">
            <v>667391.91749121144</v>
          </cell>
          <cell r="AP6">
            <v>472355.48217888782</v>
          </cell>
          <cell r="AQ6">
            <v>313983.59818479785</v>
          </cell>
          <cell r="AR6">
            <v>524955.607492032</v>
          </cell>
          <cell r="AS6">
            <v>293464.88015088788</v>
          </cell>
          <cell r="AT6">
            <v>2123623.5586778959</v>
          </cell>
          <cell r="AU6">
            <v>1394426.9613341736</v>
          </cell>
          <cell r="AV6">
            <v>231972.17079446861</v>
          </cell>
          <cell r="AW6">
            <v>1049641.8031458829</v>
          </cell>
          <cell r="AX6">
            <v>1728467.7450550022</v>
          </cell>
        </row>
        <row r="7">
          <cell r="B7">
            <v>330958.84101395635</v>
          </cell>
          <cell r="C7">
            <v>419724.05169756018</v>
          </cell>
          <cell r="D7">
            <v>41940.232783936262</v>
          </cell>
          <cell r="E7">
            <v>20578.344965718548</v>
          </cell>
          <cell r="F7">
            <v>160477.62019152576</v>
          </cell>
          <cell r="G7">
            <v>3089210.0382017004</v>
          </cell>
          <cell r="H7">
            <v>271952.04341711669</v>
          </cell>
          <cell r="I7">
            <v>17571.265614890868</v>
          </cell>
          <cell r="J7">
            <v>1219125.0466774805</v>
          </cell>
          <cell r="K7">
            <v>204591.61110533046</v>
          </cell>
          <cell r="L7">
            <v>2348626.1749331923</v>
          </cell>
          <cell r="M7">
            <v>194516.94190509908</v>
          </cell>
          <cell r="N7">
            <v>48491.965655026957</v>
          </cell>
          <cell r="O7">
            <v>121671.31948379295</v>
          </cell>
          <cell r="P7">
            <v>287924.97648058785</v>
          </cell>
          <cell r="Q7">
            <v>1630315.3244275413</v>
          </cell>
          <cell r="R7">
            <v>34585.533168572336</v>
          </cell>
          <cell r="S7">
            <v>51241.041855429947</v>
          </cell>
          <cell r="T7">
            <v>22456.703904136073</v>
          </cell>
          <cell r="U7">
            <v>9160.3231777163328</v>
          </cell>
          <cell r="V7">
            <v>726526.39354731154</v>
          </cell>
          <cell r="W7">
            <v>460934.58566263603</v>
          </cell>
          <cell r="X7">
            <v>184976.42484134299</v>
          </cell>
          <cell r="Y7">
            <v>156732.4298660424</v>
          </cell>
          <cell r="Z7">
            <v>458491.23436669511</v>
          </cell>
          <cell r="AA7">
            <v>40172.38952445719</v>
          </cell>
          <cell r="AB7">
            <v>71771.861676964036</v>
          </cell>
          <cell r="AC7">
            <v>2721935.0009832215</v>
          </cell>
          <cell r="AD7">
            <v>15159814.879287798</v>
          </cell>
          <cell r="AE7">
            <v>4420893.4225923661</v>
          </cell>
          <cell r="AF7">
            <v>7611869.9516926929</v>
          </cell>
          <cell r="AG7">
            <v>1373582.0739472099</v>
          </cell>
          <cell r="AH7">
            <v>1365531.1647028488</v>
          </cell>
          <cell r="AI7">
            <v>1091335.1999518822</v>
          </cell>
          <cell r="AJ7">
            <v>2664381.9941274058</v>
          </cell>
          <cell r="AK7">
            <v>1137231.4012112427</v>
          </cell>
          <cell r="AL7">
            <v>939509.30719924241</v>
          </cell>
          <cell r="AM7">
            <v>1118911.3691325551</v>
          </cell>
          <cell r="AN7">
            <v>474343.48217505176</v>
          </cell>
          <cell r="AO7">
            <v>790880.20705698628</v>
          </cell>
          <cell r="AP7">
            <v>531953.71034082095</v>
          </cell>
          <cell r="AQ7">
            <v>356238.11271378654</v>
          </cell>
          <cell r="AR7">
            <v>664548.56216745719</v>
          </cell>
          <cell r="AS7">
            <v>333411.68967246945</v>
          </cell>
          <cell r="AT7">
            <v>2669345.7887698826</v>
          </cell>
          <cell r="AU7">
            <v>1598111.7930776749</v>
          </cell>
          <cell r="AV7">
            <v>261522.99985089333</v>
          </cell>
          <cell r="AW7">
            <v>1247552.1902539169</v>
          </cell>
          <cell r="AX7">
            <v>2044254.8543913104</v>
          </cell>
        </row>
        <row r="8">
          <cell r="B8">
            <v>358082.07616582501</v>
          </cell>
          <cell r="C8">
            <v>462679.63735656062</v>
          </cell>
          <cell r="D8">
            <v>48819.36158966666</v>
          </cell>
          <cell r="E8">
            <v>23502.874597448703</v>
          </cell>
          <cell r="F8">
            <v>179197.79476475096</v>
          </cell>
          <cell r="G8">
            <v>3362981.2287514685</v>
          </cell>
          <cell r="H8">
            <v>303219.18080662028</v>
          </cell>
          <cell r="I8">
            <v>20389.609818365741</v>
          </cell>
          <cell r="J8">
            <v>1346296.2325156066</v>
          </cell>
          <cell r="K8">
            <v>224978.4189374937</v>
          </cell>
          <cell r="L8">
            <v>2619852.002575364</v>
          </cell>
          <cell r="M8">
            <v>210029.6989503394</v>
          </cell>
          <cell r="N8">
            <v>55121.401255062367</v>
          </cell>
          <cell r="O8">
            <v>136650.85818654002</v>
          </cell>
          <cell r="P8">
            <v>330575.25185005658</v>
          </cell>
          <cell r="Q8">
            <v>1754599.6627389509</v>
          </cell>
          <cell r="R8">
            <v>39714.201222224408</v>
          </cell>
          <cell r="S8">
            <v>59617.67382828355</v>
          </cell>
          <cell r="T8">
            <v>27122.536944204421</v>
          </cell>
          <cell r="U8">
            <v>10692.257601167154</v>
          </cell>
          <cell r="V8">
            <v>800566.68325588782</v>
          </cell>
          <cell r="W8">
            <v>524139.64769237913</v>
          </cell>
          <cell r="X8">
            <v>200417.30062571127</v>
          </cell>
          <cell r="Y8">
            <v>188473.84253371318</v>
          </cell>
          <cell r="Z8">
            <v>507293.29980181815</v>
          </cell>
          <cell r="AA8">
            <v>44663.806123437724</v>
          </cell>
          <cell r="AB8">
            <v>82388.984219226535</v>
          </cell>
          <cell r="AC8">
            <v>3043338.3789248248</v>
          </cell>
          <cell r="AD8">
            <v>16818348.982063293</v>
          </cell>
          <cell r="AE8">
            <v>4714675.9415836381</v>
          </cell>
          <cell r="AF8">
            <v>9830773.7144187763</v>
          </cell>
          <cell r="AG8">
            <v>1532916.63802479</v>
          </cell>
          <cell r="AH8">
            <v>1599260.5638162736</v>
          </cell>
          <cell r="AI8">
            <v>1226505.375537531</v>
          </cell>
          <cell r="AJ8">
            <v>3847925.0609765365</v>
          </cell>
          <cell r="AK8">
            <v>1305778.6436458402</v>
          </cell>
          <cell r="AL8">
            <v>1042811.5449449521</v>
          </cell>
          <cell r="AM8">
            <v>1312461.7710551163</v>
          </cell>
          <cell r="AN8">
            <v>524851.71844912402</v>
          </cell>
          <cell r="AO8">
            <v>935563.71769561875</v>
          </cell>
          <cell r="AP8">
            <v>604741.50249126658</v>
          </cell>
          <cell r="AQ8">
            <v>405392.67459158914</v>
          </cell>
          <cell r="AR8">
            <v>847033.84131911618</v>
          </cell>
          <cell r="AS8">
            <v>379268.92480381881</v>
          </cell>
          <cell r="AT8">
            <v>3397015.5024343259</v>
          </cell>
          <cell r="AU8">
            <v>1834210.2618291618</v>
          </cell>
          <cell r="AV8">
            <v>296413.22368208523</v>
          </cell>
          <cell r="AW8">
            <v>1492488.8646612638</v>
          </cell>
          <cell r="AX8">
            <v>2438951.0179737937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Graph"/>
      <sheetName val="regionnames"/>
      <sheetName val="WORLD"/>
      <sheetName val="OECD"/>
      <sheetName val="NonOECD"/>
      <sheetName val="ASEAN"/>
      <sheetName val="Brazil"/>
      <sheetName val="China"/>
      <sheetName val="European Union"/>
      <sheetName val="India"/>
      <sheetName val="Mexico"/>
      <sheetName val="Russia"/>
      <sheetName val="South Africa"/>
      <sheetName val="United States"/>
    </sheetNames>
    <sheetDataSet>
      <sheetData sheetId="0"/>
      <sheetData sheetId="1"/>
      <sheetData sheetId="2"/>
      <sheetData sheetId="3">
        <row r="119">
          <cell r="C119">
            <v>34465.124186476387</v>
          </cell>
          <cell r="D119">
            <v>39333.26242294941</v>
          </cell>
          <cell r="E119">
            <v>42025.157776854154</v>
          </cell>
          <cell r="F119">
            <v>44491.431006865241</v>
          </cell>
          <cell r="AA119">
            <v>34465.124186476387</v>
          </cell>
          <cell r="AB119">
            <v>34860.745519617478</v>
          </cell>
          <cell r="AC119">
            <v>31779.274874628416</v>
          </cell>
          <cell r="AD119">
            <v>27269.556699100965</v>
          </cell>
        </row>
      </sheetData>
      <sheetData sheetId="4"/>
      <sheetData sheetId="5"/>
      <sheetData sheetId="6"/>
      <sheetData sheetId="7"/>
      <sheetData sheetId="8"/>
      <sheetData sheetId="9">
        <row r="119">
          <cell r="C119">
            <v>3965.3998358282283</v>
          </cell>
          <cell r="D119">
            <v>3855.8991668936592</v>
          </cell>
          <cell r="E119">
            <v>3764.8694563100125</v>
          </cell>
          <cell r="F119">
            <v>3677.4896628957586</v>
          </cell>
          <cell r="AA119">
            <v>3965.3998358282283</v>
          </cell>
          <cell r="AB119">
            <v>3359.6611572397369</v>
          </cell>
          <cell r="AC119">
            <v>2797.5954483582577</v>
          </cell>
          <cell r="AD119">
            <v>2221.9904266642707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4"/>
  <sheetViews>
    <sheetView zoomScale="130" zoomScaleNormal="130" workbookViewId="0">
      <selection activeCell="AO18" sqref="AO18"/>
    </sheetView>
  </sheetViews>
  <sheetFormatPr defaultRowHeight="15" x14ac:dyDescent="0.25"/>
  <cols>
    <col min="1" max="48" width="2.85546875" customWidth="1"/>
  </cols>
  <sheetData>
    <row r="1" spans="1:47" ht="1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5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6"/>
      <c r="AF1" s="26"/>
      <c r="AG1" s="26"/>
      <c r="AH1" s="26"/>
      <c r="AI1" s="68" t="s">
        <v>154</v>
      </c>
      <c r="AJ1" s="68"/>
      <c r="AK1" s="22"/>
      <c r="AL1" s="68"/>
      <c r="AM1" s="68"/>
      <c r="AN1" s="68"/>
      <c r="AO1" s="68"/>
      <c r="AP1" s="68"/>
      <c r="AQ1" s="68"/>
      <c r="AR1" s="68"/>
      <c r="AS1" s="68"/>
      <c r="AT1" s="68"/>
      <c r="AU1" s="68"/>
    </row>
    <row r="2" spans="1:47" ht="15" customHeight="1" thickBo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80" t="s">
        <v>96</v>
      </c>
      <c r="O2" s="80"/>
      <c r="P2" s="80"/>
      <c r="Q2" s="24"/>
      <c r="R2" s="51" t="s">
        <v>83</v>
      </c>
      <c r="S2" s="52"/>
      <c r="T2" s="53"/>
      <c r="U2" s="53"/>
      <c r="V2" s="53"/>
      <c r="W2" s="53"/>
      <c r="X2" s="53"/>
      <c r="Y2" s="53"/>
      <c r="Z2" s="24"/>
      <c r="AA2" s="24"/>
      <c r="AB2" s="24"/>
      <c r="AC2" s="24"/>
      <c r="AD2" s="24"/>
      <c r="AE2" s="26"/>
      <c r="AF2" s="26"/>
      <c r="AG2" s="26"/>
      <c r="AH2" s="26"/>
      <c r="AI2" s="68" t="s">
        <v>155</v>
      </c>
      <c r="AJ2" s="68"/>
      <c r="AK2" s="22"/>
      <c r="AL2" s="68"/>
      <c r="AM2" s="68"/>
      <c r="AN2" s="68"/>
      <c r="AO2" s="68"/>
      <c r="AP2" s="68"/>
      <c r="AQ2" s="68"/>
      <c r="AR2" s="68"/>
      <c r="AS2" s="68"/>
      <c r="AT2" s="68"/>
      <c r="AU2" s="68"/>
    </row>
    <row r="3" spans="1:47" ht="15" customHeight="1" thickTop="1" thickBot="1" x14ac:dyDescent="0.3">
      <c r="A3" s="24"/>
      <c r="B3" s="24"/>
      <c r="C3" s="76" t="s">
        <v>68</v>
      </c>
      <c r="D3" s="76"/>
      <c r="E3" s="76"/>
      <c r="F3" s="76"/>
      <c r="G3" s="76"/>
      <c r="H3" s="76" t="s">
        <v>69</v>
      </c>
      <c r="I3" s="76"/>
      <c r="J3" s="76"/>
      <c r="K3" s="76"/>
      <c r="L3" s="24"/>
      <c r="M3" s="25"/>
      <c r="N3" s="81"/>
      <c r="O3" s="81"/>
      <c r="P3" s="81"/>
      <c r="Q3" s="24"/>
      <c r="R3" s="77" t="s">
        <v>86</v>
      </c>
      <c r="S3" s="78"/>
      <c r="T3" s="78"/>
      <c r="U3" s="78"/>
      <c r="V3" s="78"/>
      <c r="W3" s="78"/>
      <c r="X3" s="78"/>
      <c r="Y3" s="79"/>
      <c r="Z3" s="27"/>
      <c r="AA3" s="24"/>
      <c r="AB3" s="24"/>
      <c r="AC3" s="24"/>
      <c r="AD3" s="24"/>
      <c r="AE3" s="26"/>
      <c r="AF3" s="26"/>
      <c r="AG3" s="26"/>
      <c r="AH3" s="26"/>
      <c r="AI3" s="68" t="s">
        <v>156</v>
      </c>
      <c r="AJ3" s="68"/>
      <c r="AK3" s="22"/>
      <c r="AL3" s="68"/>
      <c r="AM3" s="68"/>
      <c r="AN3" s="68"/>
      <c r="AO3" s="68"/>
      <c r="AP3" s="68"/>
      <c r="AQ3" s="68"/>
      <c r="AR3" s="68"/>
      <c r="AS3" s="68"/>
      <c r="AT3" s="68"/>
      <c r="AU3" s="68"/>
    </row>
    <row r="4" spans="1:47" ht="15.75" thickTop="1" x14ac:dyDescent="0.25">
      <c r="A4" s="24"/>
      <c r="B4" s="82" t="s">
        <v>68</v>
      </c>
      <c r="C4" s="28"/>
      <c r="D4" s="29"/>
      <c r="E4" s="29"/>
      <c r="F4" s="29"/>
      <c r="G4" s="30"/>
      <c r="H4" s="83" t="s">
        <v>81</v>
      </c>
      <c r="I4" s="84"/>
      <c r="J4" s="84"/>
      <c r="K4" s="85"/>
      <c r="L4" s="24"/>
      <c r="M4" s="24"/>
      <c r="N4" s="92" t="s">
        <v>70</v>
      </c>
      <c r="O4" s="92" t="s">
        <v>71</v>
      </c>
      <c r="P4" s="92" t="s">
        <v>72</v>
      </c>
      <c r="Q4" s="24"/>
      <c r="R4" s="24"/>
      <c r="S4" s="48" t="s">
        <v>82</v>
      </c>
      <c r="T4" s="24"/>
      <c r="U4" s="25"/>
      <c r="V4" s="24"/>
      <c r="W4" s="24"/>
      <c r="X4" s="24"/>
      <c r="Y4" s="24"/>
      <c r="Z4" s="24"/>
      <c r="AA4" s="24"/>
      <c r="AB4" s="24"/>
      <c r="AC4" s="24"/>
      <c r="AD4" s="24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x14ac:dyDescent="0.25">
      <c r="A5" s="24"/>
      <c r="B5" s="82"/>
      <c r="C5" s="31"/>
      <c r="D5" s="32"/>
      <c r="E5" s="32"/>
      <c r="F5" s="32"/>
      <c r="G5" s="33"/>
      <c r="H5" s="86"/>
      <c r="I5" s="87"/>
      <c r="J5" s="87"/>
      <c r="K5" s="88"/>
      <c r="L5" s="24"/>
      <c r="M5" s="24"/>
      <c r="N5" s="93"/>
      <c r="O5" s="93"/>
      <c r="P5" s="93"/>
      <c r="Q5" s="24"/>
      <c r="R5" s="24"/>
      <c r="S5" s="50" t="s">
        <v>87</v>
      </c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x14ac:dyDescent="0.25">
      <c r="A6" s="24"/>
      <c r="B6" s="82"/>
      <c r="C6" s="31"/>
      <c r="D6" s="32"/>
      <c r="E6" s="32"/>
      <c r="F6" s="32"/>
      <c r="G6" s="33"/>
      <c r="H6" s="86"/>
      <c r="I6" s="87"/>
      <c r="J6" s="87"/>
      <c r="K6" s="88"/>
      <c r="L6" s="24"/>
      <c r="M6" s="24"/>
      <c r="N6" s="93"/>
      <c r="O6" s="93"/>
      <c r="P6" s="93"/>
      <c r="Q6" s="24"/>
      <c r="R6" s="25"/>
      <c r="S6" s="50" t="s">
        <v>88</v>
      </c>
      <c r="T6" s="47"/>
      <c r="U6" s="46"/>
      <c r="V6" s="46"/>
      <c r="W6" s="46"/>
      <c r="X6" s="46"/>
      <c r="Y6" s="46"/>
      <c r="Z6" s="46"/>
      <c r="AA6" s="46"/>
      <c r="AB6" s="46"/>
      <c r="AC6" s="46"/>
      <c r="AD6" s="4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x14ac:dyDescent="0.25">
      <c r="A7" s="24"/>
      <c r="B7" s="82"/>
      <c r="C7" s="31"/>
      <c r="D7" s="32"/>
      <c r="E7" s="32"/>
      <c r="F7" s="32"/>
      <c r="G7" s="33"/>
      <c r="H7" s="86"/>
      <c r="I7" s="87"/>
      <c r="J7" s="87"/>
      <c r="K7" s="88"/>
      <c r="L7" s="24"/>
      <c r="M7" s="24"/>
      <c r="N7" s="93"/>
      <c r="O7" s="93"/>
      <c r="P7" s="93"/>
      <c r="Q7" s="24"/>
      <c r="R7" s="25"/>
      <c r="S7" s="50" t="s">
        <v>89</v>
      </c>
      <c r="T7" s="47"/>
      <c r="U7" s="46"/>
      <c r="V7" s="46"/>
      <c r="W7" s="46"/>
      <c r="X7" s="46"/>
      <c r="Y7" s="46"/>
      <c r="Z7" s="46"/>
      <c r="AA7" s="46"/>
      <c r="AB7" s="46"/>
      <c r="AC7" s="46"/>
      <c r="AD7" s="4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 x14ac:dyDescent="0.25">
      <c r="A8" s="24"/>
      <c r="B8" s="82"/>
      <c r="C8" s="34"/>
      <c r="D8" s="35"/>
      <c r="E8" s="35"/>
      <c r="F8" s="35"/>
      <c r="G8" s="36"/>
      <c r="H8" s="89"/>
      <c r="I8" s="90"/>
      <c r="J8" s="90"/>
      <c r="K8" s="91"/>
      <c r="L8" s="24"/>
      <c r="M8" s="24"/>
      <c r="N8" s="94"/>
      <c r="O8" s="94"/>
      <c r="P8" s="94"/>
      <c r="Q8" s="24"/>
      <c r="R8" s="25"/>
      <c r="S8" s="49" t="s">
        <v>84</v>
      </c>
      <c r="T8" s="25"/>
      <c r="U8" s="24"/>
      <c r="V8" s="24"/>
      <c r="W8" s="24"/>
      <c r="X8" s="24"/>
      <c r="Y8" s="24"/>
      <c r="Z8" s="24"/>
      <c r="AA8" s="24"/>
      <c r="AB8" s="24"/>
      <c r="AC8" s="24"/>
      <c r="AD8" s="24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x14ac:dyDescent="0.25">
      <c r="A9" s="24"/>
      <c r="B9" s="82" t="s">
        <v>69</v>
      </c>
      <c r="C9" s="83" t="s">
        <v>73</v>
      </c>
      <c r="D9" s="84"/>
      <c r="E9" s="84"/>
      <c r="F9" s="84"/>
      <c r="G9" s="85"/>
      <c r="H9" s="28"/>
      <c r="I9" s="29"/>
      <c r="J9" s="29"/>
      <c r="K9" s="30"/>
      <c r="L9" s="24"/>
      <c r="M9" s="24"/>
      <c r="N9" s="31"/>
      <c r="O9" s="37"/>
      <c r="P9" s="3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x14ac:dyDescent="0.25">
      <c r="A10" s="24"/>
      <c r="B10" s="82"/>
      <c r="C10" s="86"/>
      <c r="D10" s="87"/>
      <c r="E10" s="87"/>
      <c r="F10" s="87"/>
      <c r="G10" s="88"/>
      <c r="H10" s="31"/>
      <c r="I10" s="32"/>
      <c r="J10" s="32"/>
      <c r="K10" s="33"/>
      <c r="L10" s="24"/>
      <c r="M10" s="24"/>
      <c r="N10" s="31"/>
      <c r="O10" s="37"/>
      <c r="P10" s="3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x14ac:dyDescent="0.25">
      <c r="A11" s="24"/>
      <c r="B11" s="82"/>
      <c r="C11" s="86"/>
      <c r="D11" s="87"/>
      <c r="E11" s="87"/>
      <c r="F11" s="87"/>
      <c r="G11" s="88"/>
      <c r="H11" s="31"/>
      <c r="I11" s="32"/>
      <c r="J11" s="32"/>
      <c r="K11" s="33"/>
      <c r="L11" s="24"/>
      <c r="M11" s="24"/>
      <c r="N11" s="31"/>
      <c r="O11" s="37"/>
      <c r="P11" s="3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x14ac:dyDescent="0.25">
      <c r="A12" s="24"/>
      <c r="B12" s="82"/>
      <c r="C12" s="89"/>
      <c r="D12" s="90"/>
      <c r="E12" s="90"/>
      <c r="F12" s="90"/>
      <c r="G12" s="91"/>
      <c r="H12" s="34"/>
      <c r="I12" s="35"/>
      <c r="J12" s="35"/>
      <c r="K12" s="36"/>
      <c r="L12" s="24"/>
      <c r="M12" s="24"/>
      <c r="N12" s="34"/>
      <c r="O12" s="38"/>
      <c r="P12" s="36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ht="15" customHeight="1" thickBot="1" x14ac:dyDescent="0.3">
      <c r="A14" s="59"/>
      <c r="B14" s="59"/>
      <c r="C14" s="70" t="s">
        <v>95</v>
      </c>
      <c r="D14" s="70"/>
      <c r="E14" s="70"/>
      <c r="F14" s="70"/>
      <c r="G14" s="70"/>
      <c r="H14" s="70"/>
      <c r="I14" s="70"/>
      <c r="J14" s="70"/>
      <c r="K14" s="70"/>
      <c r="L14" s="24"/>
      <c r="M14" s="24"/>
      <c r="N14" s="24"/>
      <c r="O14" s="24"/>
      <c r="P14" s="24"/>
      <c r="Q14" s="24"/>
      <c r="R14" s="39"/>
      <c r="S14" s="39"/>
      <c r="T14" s="39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</row>
    <row r="15" spans="1:47" ht="16.5" thickTop="1" thickBot="1" x14ac:dyDescent="0.3">
      <c r="A15" s="59"/>
      <c r="B15" s="59"/>
      <c r="C15" s="70"/>
      <c r="D15" s="70"/>
      <c r="E15" s="70"/>
      <c r="F15" s="70"/>
      <c r="G15" s="70"/>
      <c r="H15" s="70"/>
      <c r="I15" s="70"/>
      <c r="J15" s="70"/>
      <c r="K15" s="70"/>
      <c r="L15" s="24"/>
      <c r="M15" s="24"/>
      <c r="N15" s="24"/>
      <c r="O15" s="24"/>
      <c r="P15" s="24"/>
      <c r="Q15" s="24"/>
      <c r="R15" s="95" t="s">
        <v>77</v>
      </c>
      <c r="S15" s="96"/>
      <c r="T15" s="97"/>
      <c r="U15" s="43"/>
      <c r="V15" s="24"/>
      <c r="W15" s="24"/>
      <c r="X15" s="24"/>
      <c r="Y15" s="24"/>
      <c r="Z15" s="24"/>
      <c r="AA15" s="24"/>
      <c r="AB15" s="24"/>
      <c r="AC15" s="24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</row>
    <row r="16" spans="1:47" ht="15.75" thickTop="1" x14ac:dyDescent="0.25">
      <c r="A16" s="59"/>
      <c r="B16" s="59"/>
      <c r="C16" s="32"/>
      <c r="D16" s="32"/>
      <c r="E16" s="32"/>
      <c r="F16" s="32"/>
      <c r="G16" s="32"/>
      <c r="H16" s="60"/>
      <c r="I16" s="60"/>
      <c r="J16" s="60"/>
      <c r="K16" s="60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8" x14ac:dyDescent="0.25">
      <c r="A17" s="98" t="s">
        <v>74</v>
      </c>
      <c r="B17" s="99"/>
      <c r="C17" s="28"/>
      <c r="D17" s="29"/>
      <c r="E17" s="29"/>
      <c r="F17" s="29"/>
      <c r="G17" s="30"/>
      <c r="H17" s="71" t="s">
        <v>75</v>
      </c>
      <c r="I17" s="72"/>
      <c r="J17" s="72"/>
      <c r="K17" s="73"/>
      <c r="L17" s="24"/>
      <c r="M17" s="61"/>
      <c r="N17" s="61"/>
      <c r="O17" s="61"/>
      <c r="P17" s="61"/>
      <c r="Q17" s="61" t="s">
        <v>85</v>
      </c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8" x14ac:dyDescent="0.25">
      <c r="A18" s="98"/>
      <c r="B18" s="99"/>
      <c r="C18" s="40"/>
      <c r="D18" s="41"/>
      <c r="E18" s="41"/>
      <c r="F18" s="41"/>
      <c r="G18" s="42"/>
      <c r="H18" s="71" t="s">
        <v>76</v>
      </c>
      <c r="I18" s="72"/>
      <c r="J18" s="72"/>
      <c r="K18" s="73"/>
      <c r="L18" s="24"/>
      <c r="M18" s="54"/>
      <c r="N18" s="55"/>
      <c r="O18" s="55"/>
      <c r="P18" s="55"/>
      <c r="Q18" s="54" t="s">
        <v>91</v>
      </c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24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8" x14ac:dyDescent="0.25">
      <c r="A19" s="98"/>
      <c r="B19" s="99"/>
      <c r="C19" s="34"/>
      <c r="D19" s="35"/>
      <c r="E19" s="35"/>
      <c r="F19" s="35"/>
      <c r="G19" s="36"/>
      <c r="H19" s="71" t="s">
        <v>78</v>
      </c>
      <c r="I19" s="72"/>
      <c r="J19" s="72"/>
      <c r="K19" s="73"/>
      <c r="L19" s="24"/>
      <c r="M19" s="54"/>
      <c r="N19" s="55"/>
      <c r="O19" s="55"/>
      <c r="P19" s="55"/>
      <c r="Q19" s="54" t="s">
        <v>92</v>
      </c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24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</row>
    <row r="20" spans="1:48" x14ac:dyDescent="0.25">
      <c r="A20" s="24"/>
      <c r="B20" s="24"/>
      <c r="C20" s="24"/>
      <c r="D20" s="24"/>
      <c r="E20" s="24"/>
      <c r="F20" s="24"/>
      <c r="G20" s="24"/>
      <c r="H20" s="74"/>
      <c r="I20" s="74"/>
      <c r="J20" s="74"/>
      <c r="K20" s="74"/>
      <c r="L20" s="24"/>
      <c r="M20" s="54"/>
      <c r="N20" s="55"/>
      <c r="O20" s="55"/>
      <c r="P20" s="55"/>
      <c r="Q20" s="54" t="s">
        <v>90</v>
      </c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24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8" x14ac:dyDescent="0.25">
      <c r="A21" s="44" t="s">
        <v>79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s="45" customFormat="1" ht="18.75" customHeight="1" x14ac:dyDescent="0.25">
      <c r="A22" s="75" t="s">
        <v>80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</row>
    <row r="23" spans="1:48" x14ac:dyDescent="0.25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25"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</row>
    <row r="30" spans="1:48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</row>
    <row r="31" spans="1:48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</row>
    <row r="33" spans="1:48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</row>
    <row r="34" spans="1:48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</sheetData>
  <mergeCells count="19">
    <mergeCell ref="B9:B12"/>
    <mergeCell ref="C9:G12"/>
    <mergeCell ref="R15:T15"/>
    <mergeCell ref="A17:B19"/>
    <mergeCell ref="H17:K17"/>
    <mergeCell ref="C3:G3"/>
    <mergeCell ref="H3:K3"/>
    <mergeCell ref="R3:Y3"/>
    <mergeCell ref="N2:P3"/>
    <mergeCell ref="B4:B8"/>
    <mergeCell ref="H4:K8"/>
    <mergeCell ref="N4:N8"/>
    <mergeCell ref="O4:O8"/>
    <mergeCell ref="P4:P8"/>
    <mergeCell ref="C14:K15"/>
    <mergeCell ref="H18:K18"/>
    <mergeCell ref="H19:K19"/>
    <mergeCell ref="H20:K20"/>
    <mergeCell ref="A22:AD23"/>
  </mergeCells>
  <pageMargins left="0.19685039370078741" right="0.19685039370078741" top="0.19685039370078741" bottom="0.19685039370078741" header="0.31496062992125984" footer="0.31496062992125984"/>
  <pageSetup paperSize="70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tabSelected="1" workbookViewId="0">
      <selection activeCell="Q1" sqref="Q1"/>
    </sheetView>
  </sheetViews>
  <sheetFormatPr defaultRowHeight="15" x14ac:dyDescent="0.25"/>
  <cols>
    <col min="8" max="8" width="11.85546875" bestFit="1" customWidth="1"/>
  </cols>
  <sheetData>
    <row r="1" spans="2:17" x14ac:dyDescent="0.25">
      <c r="B1" s="22" t="s">
        <v>58</v>
      </c>
      <c r="C1" s="22"/>
      <c r="D1" s="22"/>
      <c r="E1" s="22"/>
      <c r="Q1" t="s">
        <v>157</v>
      </c>
    </row>
    <row r="3" spans="2:17" x14ac:dyDescent="0.25">
      <c r="B3" s="21" t="s">
        <v>43</v>
      </c>
      <c r="C3" s="21"/>
      <c r="D3" s="21"/>
      <c r="E3" s="21"/>
    </row>
    <row r="4" spans="2:17" x14ac:dyDescent="0.25">
      <c r="B4" t="s">
        <v>57</v>
      </c>
    </row>
    <row r="5" spans="2:17" x14ac:dyDescent="0.25">
      <c r="D5" s="14" t="s">
        <v>44</v>
      </c>
      <c r="E5" s="14" t="s">
        <v>45</v>
      </c>
      <c r="F5" s="14" t="s">
        <v>46</v>
      </c>
      <c r="G5" s="14" t="s">
        <v>47</v>
      </c>
      <c r="H5" s="14" t="s">
        <v>48</v>
      </c>
      <c r="I5" s="14" t="s">
        <v>49</v>
      </c>
      <c r="J5" s="14" t="s">
        <v>50</v>
      </c>
      <c r="K5" s="14" t="s">
        <v>51</v>
      </c>
      <c r="L5" s="14" t="s">
        <v>52</v>
      </c>
      <c r="M5" s="14" t="s">
        <v>53</v>
      </c>
      <c r="N5" s="14" t="s">
        <v>54</v>
      </c>
      <c r="O5" s="14" t="s">
        <v>55</v>
      </c>
    </row>
    <row r="6" spans="2:17" x14ac:dyDescent="0.25">
      <c r="B6" s="101">
        <v>2020</v>
      </c>
      <c r="C6" t="s">
        <v>59</v>
      </c>
      <c r="D6" s="16">
        <f>[1]Figure2!D6</f>
        <v>-0.10198602715254357</v>
      </c>
      <c r="H6" s="16">
        <f>[1]Figure2!E6</f>
        <v>-7.4225986715953263E-2</v>
      </c>
      <c r="I6" s="16">
        <f>[1]Figure2!F6</f>
        <v>-8.7909622143002686E-2</v>
      </c>
      <c r="J6" s="16">
        <f>[1]Figure2!G6</f>
        <v>-0.11450735360040065</v>
      </c>
      <c r="K6" s="16">
        <f>[1]Figure2!H6</f>
        <v>-0.12991175619663609</v>
      </c>
      <c r="L6" s="16">
        <f>[1]Figure2!I6</f>
        <v>-7.6869555560106773E-2</v>
      </c>
      <c r="M6" s="16">
        <f>[1]Figure2!J6</f>
        <v>-0.12050488278986715</v>
      </c>
      <c r="N6" s="16">
        <f>[1]Figure2!K6</f>
        <v>-9.4123967747951065E-2</v>
      </c>
      <c r="O6" s="16">
        <f>[1]Figure2!L6</f>
        <v>-0.11936085137226404</v>
      </c>
    </row>
    <row r="7" spans="2:17" x14ac:dyDescent="0.25">
      <c r="B7" s="101"/>
      <c r="C7" s="19" t="s">
        <v>56</v>
      </c>
      <c r="D7" s="20">
        <v>-0.11748814098628135</v>
      </c>
      <c r="E7" s="20">
        <v>-0.11748814098628135</v>
      </c>
      <c r="F7" s="20">
        <v>-0.11171269991301691</v>
      </c>
      <c r="G7" s="20">
        <v>-9.3400403045108327E-2</v>
      </c>
      <c r="H7" s="20">
        <v>-0.13549858815472493</v>
      </c>
      <c r="I7" s="20">
        <v>-0.1080725866771316</v>
      </c>
      <c r="J7" s="20">
        <v>-0.12869579524137176</v>
      </c>
      <c r="K7" s="20">
        <v>-0.13572021219714714</v>
      </c>
      <c r="L7" s="20">
        <v>-7.2791668356938843E-2</v>
      </c>
      <c r="M7" s="20">
        <v>-0.13317237671039905</v>
      </c>
      <c r="N7" s="20">
        <v>-8.9644731407040656E-2</v>
      </c>
      <c r="O7" s="20">
        <v>-0.12503647437111998</v>
      </c>
    </row>
    <row r="8" spans="2:17" x14ac:dyDescent="0.25">
      <c r="B8" s="101">
        <v>2025</v>
      </c>
      <c r="C8" t="s">
        <v>59</v>
      </c>
      <c r="D8" s="16">
        <f>[1]Figure2!D8</f>
        <v>-0.25522221721766236</v>
      </c>
      <c r="H8" s="16">
        <f>[1]Figure2!E8</f>
        <v>-0.2007407406531857</v>
      </c>
      <c r="I8" s="16">
        <f>[1]Figure2!F8</f>
        <v>-0.20260490017623578</v>
      </c>
      <c r="J8" s="16">
        <f>[1]Figure2!G8</f>
        <v>-0.24390231885774805</v>
      </c>
      <c r="K8" s="16">
        <f>[1]Figure2!H8</f>
        <v>-0.37809533259529937</v>
      </c>
      <c r="L8" s="16">
        <f>[1]Figure2!I8</f>
        <v>-0.21279832639701413</v>
      </c>
      <c r="M8" s="16">
        <f>[1]Figure2!J8</f>
        <v>-0.25939947095733207</v>
      </c>
      <c r="N8" s="16">
        <f>[1]Figure2!K8</f>
        <v>-0.28862015022795384</v>
      </c>
      <c r="O8" s="16">
        <f>[1]Figure2!L8</f>
        <v>-0.27674475677907118</v>
      </c>
    </row>
    <row r="9" spans="2:17" x14ac:dyDescent="0.25">
      <c r="B9" s="101"/>
      <c r="C9" s="19" t="s">
        <v>56</v>
      </c>
      <c r="D9" s="20">
        <v>-0.24380355587549463</v>
      </c>
      <c r="E9" s="20">
        <v>-0.26182690438891254</v>
      </c>
      <c r="F9" s="20">
        <v>-0.23535465899357155</v>
      </c>
      <c r="G9" s="20">
        <v>-0.2587466960946152</v>
      </c>
      <c r="H9" s="20">
        <v>-0.30144264837156176</v>
      </c>
      <c r="I9" s="20">
        <v>-0.2028819630720754</v>
      </c>
      <c r="J9" s="20">
        <v>-0.25692099531647239</v>
      </c>
      <c r="K9" s="20">
        <v>-0.32866229064480657</v>
      </c>
      <c r="L9" s="20">
        <v>-0.1836818546998088</v>
      </c>
      <c r="M9" s="20">
        <v>-0.25678782473645467</v>
      </c>
      <c r="N9" s="20">
        <v>-0.27147460619281283</v>
      </c>
      <c r="O9" s="20">
        <v>-0.26622942817238604</v>
      </c>
    </row>
    <row r="10" spans="2:17" x14ac:dyDescent="0.25">
      <c r="B10" s="101">
        <v>2030</v>
      </c>
      <c r="C10" t="s">
        <v>59</v>
      </c>
      <c r="D10" s="16">
        <f>[1]Figure2!D10</f>
        <v>-0.41331252689887044</v>
      </c>
      <c r="H10" s="16">
        <f>[1]Figure2!E10</f>
        <v>-0.28073215409320129</v>
      </c>
      <c r="I10" s="16">
        <f>[1]Figure2!F10</f>
        <v>-0.35130808927086687</v>
      </c>
      <c r="J10" s="16">
        <f>[1]Figure2!G10</f>
        <v>-0.37742709488075166</v>
      </c>
      <c r="K10" s="16">
        <f>[1]Figure2!H10</f>
        <v>-0.54858228275890353</v>
      </c>
      <c r="L10" s="16">
        <f>[1]Figure2!I10</f>
        <v>-0.36999014102631222</v>
      </c>
      <c r="M10" s="16">
        <f>[1]Figure2!J10</f>
        <v>-0.40347714705827165</v>
      </c>
      <c r="N10" s="16">
        <f>[1]Figure2!K10</f>
        <v>-0.48076514610068721</v>
      </c>
      <c r="O10" s="16">
        <f>[1]Figure2!L10</f>
        <v>-0.45308886332407172</v>
      </c>
    </row>
    <row r="11" spans="2:17" x14ac:dyDescent="0.25">
      <c r="B11" s="101"/>
      <c r="C11" s="19" t="s">
        <v>56</v>
      </c>
      <c r="D11" s="20">
        <v>-0.38708294873920457</v>
      </c>
      <c r="E11" s="20">
        <v>-0.41556326972973279</v>
      </c>
      <c r="F11" s="20">
        <v>-0.37487386667264611</v>
      </c>
      <c r="G11" s="20">
        <v>-0.39866092308811341</v>
      </c>
      <c r="H11" s="20">
        <v>-0.38430952936530594</v>
      </c>
      <c r="I11" s="20">
        <v>-0.35306328338633608</v>
      </c>
      <c r="J11" s="20">
        <v>-0.39578608497987922</v>
      </c>
      <c r="K11" s="20">
        <v>-0.48355717323402669</v>
      </c>
      <c r="L11" s="20">
        <v>-0.32642253935445109</v>
      </c>
      <c r="M11" s="20">
        <v>-0.39207834657140261</v>
      </c>
      <c r="N11" s="20">
        <v>-0.4952360638474852</v>
      </c>
      <c r="O11" s="20">
        <v>-0.43381386922354337</v>
      </c>
    </row>
    <row r="28" spans="2:8" x14ac:dyDescent="0.25">
      <c r="B28" t="s">
        <v>67</v>
      </c>
    </row>
    <row r="29" spans="2:8" x14ac:dyDescent="0.25">
      <c r="D29" s="14">
        <v>2014</v>
      </c>
      <c r="E29" s="14">
        <v>2020</v>
      </c>
      <c r="F29" s="14">
        <v>2025</v>
      </c>
      <c r="G29" s="14">
        <v>2030</v>
      </c>
    </row>
    <row r="30" spans="2:8" x14ac:dyDescent="0.25">
      <c r="B30" s="100" t="s">
        <v>62</v>
      </c>
      <c r="C30" s="14" t="s">
        <v>60</v>
      </c>
      <c r="D30" s="23">
        <f>[1]Figure2!D30/1000000000000</f>
        <v>27.423838084748581</v>
      </c>
      <c r="E30" s="23">
        <f>[1]Figure2!E30/1000000000000</f>
        <v>27.296884526884131</v>
      </c>
      <c r="F30" s="23">
        <f>[1]Figure2!F30/1000000000000</f>
        <v>23.90998714699462</v>
      </c>
      <c r="G30" s="23">
        <f>[1]Figure2!G30/1000000000000</f>
        <v>19.821248687955219</v>
      </c>
      <c r="H30" s="23"/>
    </row>
    <row r="31" spans="2:8" x14ac:dyDescent="0.25">
      <c r="B31" s="100"/>
      <c r="C31" s="14" t="s">
        <v>61</v>
      </c>
      <c r="D31" s="23">
        <f>[1]Figure2!D31/1000000000000</f>
        <v>27.423838084748581</v>
      </c>
      <c r="E31" s="23">
        <f>[1]Figure2!E31/1000000000000</f>
        <v>30.396948546724886</v>
      </c>
      <c r="F31" s="23">
        <f>[1]Figure2!F31/1000000000000</f>
        <v>32.103518257045472</v>
      </c>
      <c r="G31" s="23">
        <f>[1]Figure2!G31/1000000000000</f>
        <v>33.78502115135251</v>
      </c>
      <c r="H31" s="23"/>
    </row>
    <row r="32" spans="2:8" x14ac:dyDescent="0.25">
      <c r="B32" s="100" t="s">
        <v>63</v>
      </c>
      <c r="C32" s="14" t="s">
        <v>60</v>
      </c>
      <c r="D32" s="23">
        <f>[1]Figure2!D32/1000000000000</f>
        <v>2.8683594375695773</v>
      </c>
      <c r="E32" s="23">
        <f>[1]Figure2!E32/1000000000000</f>
        <v>2.524127695137921</v>
      </c>
      <c r="F32" s="23">
        <f>[1]Figure2!F32/1000000000000</f>
        <v>2.1380820988655809</v>
      </c>
      <c r="G32" s="23">
        <f>[1]Figure2!G32/1000000000000</f>
        <v>1.7749912289782681</v>
      </c>
      <c r="H32" s="23"/>
    </row>
    <row r="33" spans="2:8" x14ac:dyDescent="0.25">
      <c r="B33" s="100"/>
      <c r="C33" s="14" t="s">
        <v>61</v>
      </c>
      <c r="D33" s="23">
        <f>[1]Figure2!D33/1000000000000</f>
        <v>2.8683594375695773</v>
      </c>
      <c r="E33" s="23">
        <f>[1]Figure2!E33/1000000000000</f>
        <v>2.8595194396967085</v>
      </c>
      <c r="F33" s="23">
        <f>[1]Figure2!F33/1000000000000</f>
        <v>2.8236054620364333</v>
      </c>
      <c r="G33" s="23">
        <f>[1]Figure2!G33/1000000000000</f>
        <v>2.8121239040894315</v>
      </c>
      <c r="H33" s="23"/>
    </row>
    <row r="34" spans="2:8" x14ac:dyDescent="0.25">
      <c r="B34" s="100" t="s">
        <v>64</v>
      </c>
      <c r="C34" s="14" t="s">
        <v>60</v>
      </c>
      <c r="D34" s="23">
        <f>[1]Figure2!D34/1000000000000</f>
        <v>3.6767996815034065</v>
      </c>
      <c r="E34" s="23">
        <f>[1]Figure2!E34/1000000000000</f>
        <v>3.192383279413932</v>
      </c>
      <c r="F34" s="23">
        <f>[1]Figure2!F34/1000000000000</f>
        <v>2.6076166836479659</v>
      </c>
      <c r="G34" s="23">
        <f>[1]Figure2!G34/1000000000000</f>
        <v>2.0597545614694237</v>
      </c>
      <c r="H34" s="23"/>
    </row>
    <row r="35" spans="2:8" x14ac:dyDescent="0.25">
      <c r="B35" s="100"/>
      <c r="C35" s="14" t="s">
        <v>61</v>
      </c>
      <c r="D35" s="23">
        <f>[1]Figure2!D35/1000000000000</f>
        <v>3.6767996815034065</v>
      </c>
      <c r="E35" s="23">
        <f>[1]Figure2!E35/1000000000000</f>
        <v>3.6052058618376086</v>
      </c>
      <c r="F35" s="23">
        <f>[1]Figure2!F35/1000000000000</f>
        <v>3.4487828076771603</v>
      </c>
      <c r="G35" s="23">
        <f>[1]Figure2!G35/1000000000000</f>
        <v>3.3084551938136397</v>
      </c>
      <c r="H35" s="23"/>
    </row>
    <row r="36" spans="2:8" x14ac:dyDescent="0.25">
      <c r="B36" s="100" t="s">
        <v>65</v>
      </c>
      <c r="C36" s="14" t="s">
        <v>60</v>
      </c>
      <c r="D36" s="23">
        <f>[2]WORLD!AA119/1000</f>
        <v>34.465124186476388</v>
      </c>
      <c r="E36" s="23">
        <f>[2]WORLD!AB119/1000</f>
        <v>34.860745519617481</v>
      </c>
      <c r="F36" s="23">
        <f>[2]WORLD!AC119/1000</f>
        <v>31.779274874628417</v>
      </c>
      <c r="G36" s="23">
        <f>[2]WORLD!AD119/1000</f>
        <v>27.269556699100967</v>
      </c>
      <c r="H36" s="23"/>
    </row>
    <row r="37" spans="2:8" x14ac:dyDescent="0.25">
      <c r="B37" s="100"/>
      <c r="C37" s="14" t="s">
        <v>61</v>
      </c>
      <c r="D37" s="23">
        <f>[2]WORLD!C119/1000</f>
        <v>34.465124186476388</v>
      </c>
      <c r="E37" s="23">
        <f>[2]WORLD!D119/1000</f>
        <v>39.33326242294941</v>
      </c>
      <c r="F37" s="23">
        <f>[2]WORLD!E119/1000</f>
        <v>42.025157776854151</v>
      </c>
      <c r="G37" s="23">
        <f>[2]WORLD!F119/1000</f>
        <v>44.491431006865241</v>
      </c>
      <c r="H37" s="23"/>
    </row>
    <row r="38" spans="2:8" x14ac:dyDescent="0.25">
      <c r="B38" s="100" t="s">
        <v>66</v>
      </c>
      <c r="C38" s="14" t="s">
        <v>60</v>
      </c>
      <c r="D38" s="23">
        <f>'[2]European Union'!AA119/1000</f>
        <v>3.9653998358282285</v>
      </c>
      <c r="E38" s="23">
        <f>'[2]European Union'!AB119/1000</f>
        <v>3.3596611572397368</v>
      </c>
      <c r="F38" s="23">
        <f>'[2]European Union'!AC119/1000</f>
        <v>2.7975954483582579</v>
      </c>
      <c r="G38" s="23">
        <f>'[2]European Union'!AD119/1000</f>
        <v>2.2219904266642705</v>
      </c>
      <c r="H38" s="23"/>
    </row>
    <row r="39" spans="2:8" x14ac:dyDescent="0.25">
      <c r="B39" s="100"/>
      <c r="C39" s="14" t="s">
        <v>61</v>
      </c>
      <c r="D39" s="23">
        <f>'[2]European Union'!C119/1000</f>
        <v>3.9653998358282285</v>
      </c>
      <c r="E39" s="23">
        <f>'[2]European Union'!D119/1000</f>
        <v>3.8558991668936593</v>
      </c>
      <c r="F39" s="23">
        <f>'[2]European Union'!E119/1000</f>
        <v>3.7648694563100125</v>
      </c>
      <c r="G39" s="23">
        <f>'[2]European Union'!F119/1000</f>
        <v>3.6774896628957587</v>
      </c>
      <c r="H39" s="23"/>
    </row>
  </sheetData>
  <mergeCells count="8">
    <mergeCell ref="B34:B35"/>
    <mergeCell ref="B38:B39"/>
    <mergeCell ref="B36:B37"/>
    <mergeCell ref="B6:B7"/>
    <mergeCell ref="B8:B9"/>
    <mergeCell ref="B10:B11"/>
    <mergeCell ref="B30:B31"/>
    <mergeCell ref="B32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zoomScale="70" zoomScaleNormal="70" workbookViewId="0">
      <selection activeCell="H5" sqref="H5"/>
    </sheetView>
  </sheetViews>
  <sheetFormatPr defaultColWidth="9.140625" defaultRowHeight="15" x14ac:dyDescent="0.25"/>
  <cols>
    <col min="1" max="2" width="9.140625" style="4"/>
    <col min="3" max="3" width="11" style="4" bestFit="1" customWidth="1"/>
    <col min="4" max="25" width="9.140625" style="4"/>
    <col min="26" max="26" width="11.42578125" style="4" customWidth="1"/>
    <col min="27" max="16384" width="9.140625" style="4"/>
  </cols>
  <sheetData>
    <row r="1" spans="1:45" x14ac:dyDescent="0.25">
      <c r="A1" s="4" t="s">
        <v>29</v>
      </c>
      <c r="C1" s="4" t="s">
        <v>1</v>
      </c>
      <c r="P1" s="4" t="s">
        <v>0</v>
      </c>
    </row>
    <row r="2" spans="1:45" x14ac:dyDescent="0.25"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/>
      <c r="P2" s="5" t="s">
        <v>2</v>
      </c>
      <c r="Q2" s="5" t="s">
        <v>3</v>
      </c>
      <c r="R2" s="5" t="s">
        <v>4</v>
      </c>
      <c r="S2" s="5" t="s">
        <v>5</v>
      </c>
      <c r="T2" s="5" t="s">
        <v>6</v>
      </c>
      <c r="U2" s="5" t="s">
        <v>7</v>
      </c>
      <c r="V2" s="5" t="s">
        <v>8</v>
      </c>
      <c r="W2" s="5"/>
    </row>
    <row r="3" spans="1:45" x14ac:dyDescent="0.25">
      <c r="B3" s="5" t="s">
        <v>2</v>
      </c>
      <c r="C3" s="6">
        <f>[1]Figure3!C3</f>
        <v>3436242.8503000974</v>
      </c>
      <c r="D3" s="6">
        <f>[1]Figure3!D3</f>
        <v>80619.311051299024</v>
      </c>
      <c r="E3" s="6">
        <f>[1]Figure3!E3</f>
        <v>148225.20097408796</v>
      </c>
      <c r="F3" s="6">
        <f>[1]Figure3!F3</f>
        <v>195149.72838262978</v>
      </c>
      <c r="G3" s="6">
        <f>[1]Figure3!G3</f>
        <v>44996.396118916702</v>
      </c>
      <c r="H3" s="6">
        <f>[1]Figure3!H3</f>
        <v>33784.663446584877</v>
      </c>
      <c r="I3" s="4">
        <f t="shared" ref="I3:I8" si="0">SUM(C3:H3)</f>
        <v>3939018.1502736155</v>
      </c>
      <c r="J3" s="7"/>
      <c r="O3" s="5" t="s">
        <v>2</v>
      </c>
      <c r="P3" s="6">
        <f>[1]Figure3!P3</f>
        <v>246497.95145486729</v>
      </c>
      <c r="Q3" s="6">
        <f>[1]Figure3!Q3</f>
        <v>14795.705947954495</v>
      </c>
      <c r="R3" s="6">
        <f>[1]Figure3!R3</f>
        <v>29181.233917123012</v>
      </c>
      <c r="S3" s="6">
        <f>[1]Figure3!S3</f>
        <v>48015.842349188235</v>
      </c>
      <c r="T3" s="6">
        <f>[1]Figure3!T3</f>
        <v>10574.762590691316</v>
      </c>
      <c r="U3" s="6">
        <f>[1]Figure3!U3</f>
        <v>5302.1723544113638</v>
      </c>
      <c r="V3" s="6">
        <f>[1]Figure3!V3</f>
        <v>354367.66861423576</v>
      </c>
      <c r="W3" s="7"/>
    </row>
    <row r="4" spans="1:45" x14ac:dyDescent="0.25">
      <c r="B4" s="5" t="s">
        <v>3</v>
      </c>
      <c r="C4" s="6">
        <f>[1]Figure3!C4</f>
        <v>774623.34537165589</v>
      </c>
      <c r="D4" s="6">
        <f>[1]Figure3!D4</f>
        <v>2243502.7593076085</v>
      </c>
      <c r="E4" s="6">
        <f>[1]Figure3!E4</f>
        <v>214548.85303674368</v>
      </c>
      <c r="F4" s="6">
        <f>[1]Figure3!F4</f>
        <v>748868.52171256766</v>
      </c>
      <c r="G4" s="6">
        <f>[1]Figure3!G4</f>
        <v>71653.022542393199</v>
      </c>
      <c r="H4" s="6">
        <f>[1]Figure3!H4</f>
        <v>47015.545750144134</v>
      </c>
      <c r="I4" s="4">
        <f t="shared" si="0"/>
        <v>4100212.0477211126</v>
      </c>
      <c r="J4" s="7"/>
      <c r="O4" s="5" t="s">
        <v>3</v>
      </c>
      <c r="P4" s="6">
        <f>[1]Figure3!P4</f>
        <v>59831.971667792459</v>
      </c>
      <c r="Q4" s="6">
        <f>[1]Figure3!Q4</f>
        <v>331224.96649728884</v>
      </c>
      <c r="R4" s="6">
        <f>[1]Figure3!R4</f>
        <v>31540.429925794593</v>
      </c>
      <c r="S4" s="6">
        <f>[1]Figure3!S4</f>
        <v>98684.05301422489</v>
      </c>
      <c r="T4" s="6">
        <f>[1]Figure3!T4</f>
        <v>13411.484420840488</v>
      </c>
      <c r="U4" s="6">
        <f>[1]Figure3!U4</f>
        <v>5197.0268957856915</v>
      </c>
      <c r="V4" s="6">
        <f>[1]Figure3!V4</f>
        <v>539889.93242172699</v>
      </c>
      <c r="W4" s="7"/>
    </row>
    <row r="5" spans="1:45" x14ac:dyDescent="0.25">
      <c r="B5" s="5" t="s">
        <v>4</v>
      </c>
      <c r="C5" s="6">
        <f>[1]Figure3!C5</f>
        <v>1047657.8253414904</v>
      </c>
      <c r="D5" s="6">
        <f>[1]Figure3!D5</f>
        <v>72296.910379422363</v>
      </c>
      <c r="E5" s="6">
        <f>[1]Figure3!E5</f>
        <v>6895720.5437857183</v>
      </c>
      <c r="F5" s="6">
        <f>[1]Figure3!F5</f>
        <v>1899307.7968257735</v>
      </c>
      <c r="G5" s="6">
        <f>[1]Figure3!G5</f>
        <v>185122.32891390051</v>
      </c>
      <c r="H5" s="6">
        <f>[1]Figure3!H5</f>
        <v>170941.04362381191</v>
      </c>
      <c r="I5" s="4">
        <f t="shared" si="0"/>
        <v>10271046.448870119</v>
      </c>
      <c r="J5" s="7"/>
      <c r="O5" s="5" t="s">
        <v>4</v>
      </c>
      <c r="P5" s="6">
        <f>[1]Figure3!P5</f>
        <v>367602.59639116714</v>
      </c>
      <c r="Q5" s="6">
        <f>[1]Figure3!Q5</f>
        <v>59761.009613944785</v>
      </c>
      <c r="R5" s="6">
        <f>[1]Figure3!R5</f>
        <v>5242615.1534046838</v>
      </c>
      <c r="S5" s="6">
        <f>[1]Figure3!S5</f>
        <v>1128640.6902458761</v>
      </c>
      <c r="T5" s="6">
        <f>[1]Figure3!T5</f>
        <v>105630.05476581678</v>
      </c>
      <c r="U5" s="6">
        <f>[1]Figure3!U5</f>
        <v>48169.982552067107</v>
      </c>
      <c r="V5" s="6">
        <f>[1]Figure3!V5</f>
        <v>6952419.4869735558</v>
      </c>
      <c r="W5" s="7"/>
    </row>
    <row r="6" spans="1:45" x14ac:dyDescent="0.25">
      <c r="B6" s="5" t="s">
        <v>5</v>
      </c>
      <c r="C6" s="6">
        <f>[1]Figure3!C6</f>
        <v>1265252.775350811</v>
      </c>
      <c r="D6" s="6">
        <f>[1]Figure3!D6</f>
        <v>286626.69875940052</v>
      </c>
      <c r="E6" s="6">
        <f>[1]Figure3!E6</f>
        <v>1969524.4986344234</v>
      </c>
      <c r="F6" s="6">
        <f>[1]Figure3!F6</f>
        <v>18863083.344641428</v>
      </c>
      <c r="G6" s="6">
        <f>[1]Figure3!G6</f>
        <v>640856.61648528802</v>
      </c>
      <c r="H6" s="6">
        <f>[1]Figure3!H6</f>
        <v>309960.65568682278</v>
      </c>
      <c r="I6" s="4">
        <f t="shared" si="0"/>
        <v>23335304.589558173</v>
      </c>
      <c r="J6" s="7"/>
      <c r="O6" s="5" t="s">
        <v>5</v>
      </c>
      <c r="P6" s="6">
        <f>[1]Figure3!P6</f>
        <v>477616.55740072986</v>
      </c>
      <c r="Q6" s="6">
        <f>[1]Figure3!Q6</f>
        <v>126921.93716507003</v>
      </c>
      <c r="R6" s="6">
        <f>[1]Figure3!R6</f>
        <v>791243.55466181249</v>
      </c>
      <c r="S6" s="6">
        <f>[1]Figure3!S6</f>
        <v>6944245.104010161</v>
      </c>
      <c r="T6" s="6">
        <f>[1]Figure3!T6</f>
        <v>228467.23916911506</v>
      </c>
      <c r="U6" s="6">
        <f>[1]Figure3!U6</f>
        <v>111695.86912115093</v>
      </c>
      <c r="V6" s="6">
        <f>[1]Figure3!V6</f>
        <v>8680190.2615280394</v>
      </c>
      <c r="W6" s="7"/>
    </row>
    <row r="7" spans="1:45" x14ac:dyDescent="0.25">
      <c r="B7" s="5" t="s">
        <v>6</v>
      </c>
      <c r="C7" s="6">
        <f>[1]Figure3!C7</f>
        <v>228457.08848639388</v>
      </c>
      <c r="D7" s="6">
        <f>[1]Figure3!D7</f>
        <v>23646.381575971856</v>
      </c>
      <c r="E7" s="6">
        <f>[1]Figure3!E7</f>
        <v>311957.53489830531</v>
      </c>
      <c r="F7" s="6">
        <f>[1]Figure3!F7</f>
        <v>1071385.1781175451</v>
      </c>
      <c r="G7" s="6">
        <f>[1]Figure3!G7</f>
        <v>291707.76937494776</v>
      </c>
      <c r="H7" s="6">
        <f>[1]Figure3!H7</f>
        <v>69015.282463653828</v>
      </c>
      <c r="I7" s="4">
        <f t="shared" si="0"/>
        <v>1996169.2349168179</v>
      </c>
      <c r="J7" s="7"/>
      <c r="O7" s="5" t="s">
        <v>6</v>
      </c>
      <c r="P7" s="6">
        <f>[1]Figure3!P7</f>
        <v>16881.935449690056</v>
      </c>
      <c r="Q7" s="6">
        <f>[1]Figure3!Q7</f>
        <v>2386.7539592811963</v>
      </c>
      <c r="R7" s="6">
        <f>[1]Figure3!R7</f>
        <v>18814.2640414942</v>
      </c>
      <c r="S7" s="6">
        <f>[1]Figure3!S7</f>
        <v>61489.848841371742</v>
      </c>
      <c r="T7" s="6">
        <f>[1]Figure3!T7</f>
        <v>57685.323654379506</v>
      </c>
      <c r="U7" s="6">
        <f>[1]Figure3!U7</f>
        <v>5425.9391330492508</v>
      </c>
      <c r="V7" s="6">
        <f>[1]Figure3!V7</f>
        <v>162684.06507926594</v>
      </c>
      <c r="W7" s="7"/>
    </row>
    <row r="8" spans="1:45" x14ac:dyDescent="0.25">
      <c r="B8" s="5" t="s">
        <v>7</v>
      </c>
      <c r="C8" s="6">
        <f>[1]Figure3!C8</f>
        <v>256091.74481123243</v>
      </c>
      <c r="D8" s="6">
        <f>[1]Figure3!D8</f>
        <v>22639.115090387339</v>
      </c>
      <c r="E8" s="6">
        <f>[1]Figure3!E8</f>
        <v>248023.39572842009</v>
      </c>
      <c r="F8" s="6">
        <f>[1]Figure3!F8</f>
        <v>612575.76647792966</v>
      </c>
      <c r="G8" s="6">
        <f>[1]Figure3!G8</f>
        <v>87727.699495562818</v>
      </c>
      <c r="H8" s="6">
        <f>[1]Figure3!H8</f>
        <v>1738407.5680740783</v>
      </c>
      <c r="I8" s="4">
        <f t="shared" si="0"/>
        <v>2965465.2896776106</v>
      </c>
      <c r="J8" s="7"/>
      <c r="O8" s="5" t="s">
        <v>7</v>
      </c>
      <c r="P8" s="6">
        <f>[1]Figure3!P8</f>
        <v>100974.48546111774</v>
      </c>
      <c r="Q8" s="6">
        <f>[1]Figure3!Q8</f>
        <v>11380.64671685949</v>
      </c>
      <c r="R8" s="6">
        <f>[1]Figure3!R8</f>
        <v>59979.213853562593</v>
      </c>
      <c r="S8" s="6">
        <f>[1]Figure3!S8</f>
        <v>128637.00088398172</v>
      </c>
      <c r="T8" s="6">
        <f>[1]Figure3!T8</f>
        <v>15256.038901849326</v>
      </c>
      <c r="U8" s="6">
        <f>[1]Figure3!U8</f>
        <v>798156.86242882791</v>
      </c>
      <c r="V8" s="6">
        <f>[1]Figure3!V8</f>
        <v>1114384.2482461988</v>
      </c>
      <c r="W8" s="7"/>
    </row>
    <row r="9" spans="1:45" x14ac:dyDescent="0.25">
      <c r="B9" s="5" t="s">
        <v>8</v>
      </c>
      <c r="C9" s="4">
        <f t="shared" ref="C9:H9" si="1">SUM(C3:C8)</f>
        <v>7008325.6296616802</v>
      </c>
      <c r="D9" s="4">
        <f t="shared" si="1"/>
        <v>2729331.1761640892</v>
      </c>
      <c r="E9" s="4">
        <f t="shared" si="1"/>
        <v>9788000.0270576999</v>
      </c>
      <c r="F9" s="4">
        <f t="shared" si="1"/>
        <v>23390370.336157873</v>
      </c>
      <c r="G9" s="4">
        <f t="shared" si="1"/>
        <v>1322063.8329310091</v>
      </c>
      <c r="H9" s="4">
        <f t="shared" si="1"/>
        <v>2369124.7590450956</v>
      </c>
      <c r="I9" s="8">
        <f>SUM(C3:H8)</f>
        <v>46607215.761017434</v>
      </c>
      <c r="J9" s="7"/>
      <c r="O9" s="5" t="s">
        <v>8</v>
      </c>
      <c r="P9" s="4">
        <f t="shared" ref="P9:U9" si="2">SUM(P3:P8)</f>
        <v>1269405.4978253646</v>
      </c>
      <c r="Q9" s="4">
        <f t="shared" si="2"/>
        <v>546471.01990039903</v>
      </c>
      <c r="R9" s="4">
        <f t="shared" si="2"/>
        <v>6173373.8498044703</v>
      </c>
      <c r="S9" s="4">
        <f t="shared" si="2"/>
        <v>8409712.5393448044</v>
      </c>
      <c r="T9" s="4">
        <f t="shared" si="2"/>
        <v>431024.90350269247</v>
      </c>
      <c r="U9" s="4">
        <f t="shared" si="2"/>
        <v>973947.85248529224</v>
      </c>
      <c r="V9" s="8">
        <f>SUM(P3:U8)</f>
        <v>17803935.662863027</v>
      </c>
      <c r="W9" s="7"/>
    </row>
    <row r="12" spans="1:45" x14ac:dyDescent="0.25"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5" t="s">
        <v>7</v>
      </c>
      <c r="I12" s="5" t="s">
        <v>8</v>
      </c>
      <c r="P12" s="5" t="s">
        <v>2</v>
      </c>
      <c r="Q12" s="5" t="s">
        <v>3</v>
      </c>
      <c r="R12" s="5" t="s">
        <v>4</v>
      </c>
      <c r="S12" s="5" t="s">
        <v>5</v>
      </c>
      <c r="T12" s="5" t="s">
        <v>6</v>
      </c>
      <c r="U12" s="5" t="s">
        <v>7</v>
      </c>
      <c r="V12" s="5" t="s">
        <v>8</v>
      </c>
    </row>
    <row r="13" spans="1:45" x14ac:dyDescent="0.25">
      <c r="B13" s="5" t="s">
        <v>2</v>
      </c>
      <c r="C13" s="9">
        <f>C3/$I$9</f>
        <v>7.3727700618713907E-2</v>
      </c>
      <c r="D13" s="9">
        <f t="shared" ref="D13:H13" si="3">D3/$I$9</f>
        <v>1.7297602900092032E-3</v>
      </c>
      <c r="E13" s="9">
        <f t="shared" si="3"/>
        <v>3.1803058507962716E-3</v>
      </c>
      <c r="F13" s="9">
        <f t="shared" si="3"/>
        <v>4.187114059403957E-3</v>
      </c>
      <c r="G13" s="9">
        <f t="shared" si="3"/>
        <v>9.6543840656862338E-4</v>
      </c>
      <c r="H13" s="9">
        <f t="shared" si="3"/>
        <v>7.248805339460457E-4</v>
      </c>
      <c r="I13" s="9">
        <f>I3/$I$9</f>
        <v>8.4515199759437998E-2</v>
      </c>
      <c r="O13" s="5" t="s">
        <v>2</v>
      </c>
      <c r="P13" s="9">
        <f>P3/$V$9</f>
        <v>1.3845138295406999E-2</v>
      </c>
      <c r="Q13" s="9">
        <f t="shared" ref="Q13:V13" si="4">Q3/$V$9</f>
        <v>8.3103568941875281E-4</v>
      </c>
      <c r="R13" s="9">
        <f t="shared" si="4"/>
        <v>1.6390327661086604E-3</v>
      </c>
      <c r="S13" s="9">
        <f t="shared" si="4"/>
        <v>2.6969229308856572E-3</v>
      </c>
      <c r="T13" s="9">
        <f t="shared" si="4"/>
        <v>5.9395645945570686E-4</v>
      </c>
      <c r="U13" s="9">
        <f t="shared" si="4"/>
        <v>2.9780900441418067E-4</v>
      </c>
      <c r="V13" s="9">
        <f t="shared" si="4"/>
        <v>1.9903895145689961E-2</v>
      </c>
      <c r="Z13" s="9"/>
      <c r="AA13" s="9"/>
      <c r="AB13" s="9"/>
      <c r="AC13" s="9"/>
      <c r="AD13" s="9"/>
      <c r="AE13" s="9"/>
      <c r="AF13" s="9"/>
      <c r="AM13" s="9"/>
      <c r="AN13" s="9"/>
      <c r="AO13" s="9"/>
      <c r="AP13" s="9"/>
      <c r="AQ13" s="9"/>
      <c r="AR13" s="9"/>
      <c r="AS13" s="9"/>
    </row>
    <row r="14" spans="1:45" x14ac:dyDescent="0.25">
      <c r="B14" s="5" t="s">
        <v>3</v>
      </c>
      <c r="C14" s="9">
        <f t="shared" ref="C14:I14" si="5">C4/$I$9</f>
        <v>1.6620245014068308E-2</v>
      </c>
      <c r="D14" s="9">
        <f t="shared" si="5"/>
        <v>4.81363823750246E-2</v>
      </c>
      <c r="E14" s="9">
        <f t="shared" si="5"/>
        <v>4.6033398376951248E-3</v>
      </c>
      <c r="F14" s="9">
        <f t="shared" si="5"/>
        <v>1.6067651960856369E-2</v>
      </c>
      <c r="G14" s="9">
        <f t="shared" si="5"/>
        <v>1.5373804543442442E-3</v>
      </c>
      <c r="H14" s="9">
        <f t="shared" si="5"/>
        <v>1.0087610895106983E-3</v>
      </c>
      <c r="I14" s="9">
        <f t="shared" si="5"/>
        <v>8.7973760731499345E-2</v>
      </c>
      <c r="O14" s="5" t="s">
        <v>3</v>
      </c>
      <c r="P14" s="9">
        <f t="shared" ref="P14:V14" si="6">P4/$V$9</f>
        <v>3.3606036777921585E-3</v>
      </c>
      <c r="Q14" s="9">
        <f t="shared" si="6"/>
        <v>1.8604030747436717E-2</v>
      </c>
      <c r="R14" s="9">
        <f t="shared" si="6"/>
        <v>1.7715425691851E-3</v>
      </c>
      <c r="S14" s="9">
        <f t="shared" si="6"/>
        <v>5.5428223783165276E-3</v>
      </c>
      <c r="T14" s="9">
        <f t="shared" si="6"/>
        <v>7.5328762554536242E-4</v>
      </c>
      <c r="U14" s="9">
        <f t="shared" si="6"/>
        <v>2.9190326196393165E-4</v>
      </c>
      <c r="V14" s="9">
        <f t="shared" si="6"/>
        <v>3.0324190260239796E-2</v>
      </c>
      <c r="Z14" s="9"/>
      <c r="AA14" s="9"/>
      <c r="AB14" s="9"/>
      <c r="AC14" s="9"/>
      <c r="AD14" s="9"/>
      <c r="AE14" s="9"/>
      <c r="AF14" s="9"/>
      <c r="AM14" s="9"/>
      <c r="AN14" s="9"/>
      <c r="AO14" s="9"/>
      <c r="AP14" s="9"/>
      <c r="AQ14" s="9"/>
      <c r="AR14" s="9"/>
      <c r="AS14" s="9"/>
    </row>
    <row r="15" spans="1:45" x14ac:dyDescent="0.25">
      <c r="B15" s="5" t="s">
        <v>4</v>
      </c>
      <c r="C15" s="9">
        <f t="shared" ref="C15:I15" si="7">C5/$I$9</f>
        <v>2.2478446915032372E-2</v>
      </c>
      <c r="D15" s="9">
        <f t="shared" si="7"/>
        <v>1.5511956506934694E-3</v>
      </c>
      <c r="E15" s="9">
        <f t="shared" si="7"/>
        <v>0.14795392582865552</v>
      </c>
      <c r="F15" s="9">
        <f t="shared" si="7"/>
        <v>4.0751367911883857E-2</v>
      </c>
      <c r="G15" s="9">
        <f t="shared" si="7"/>
        <v>3.9719671276467446E-3</v>
      </c>
      <c r="H15" s="9">
        <f t="shared" si="7"/>
        <v>3.6676948157625855E-3</v>
      </c>
      <c r="I15" s="9">
        <f t="shared" si="7"/>
        <v>0.22037459824967459</v>
      </c>
      <c r="O15" s="5" t="s">
        <v>4</v>
      </c>
      <c r="P15" s="9">
        <f t="shared" ref="P15:V15" si="8">P5/$V$9</f>
        <v>2.0647266051289102E-2</v>
      </c>
      <c r="Q15" s="9">
        <f t="shared" si="8"/>
        <v>3.3566179268216191E-3</v>
      </c>
      <c r="R15" s="9">
        <f t="shared" si="8"/>
        <v>0.29446383387804415</v>
      </c>
      <c r="S15" s="9">
        <f t="shared" si="8"/>
        <v>6.3392763915682493E-2</v>
      </c>
      <c r="T15" s="9">
        <f t="shared" si="8"/>
        <v>5.9329609343707632E-3</v>
      </c>
      <c r="U15" s="9">
        <f t="shared" si="8"/>
        <v>2.7055805785989318E-3</v>
      </c>
      <c r="V15" s="9">
        <f t="shared" si="8"/>
        <v>0.39049902328480707</v>
      </c>
      <c r="Z15" s="9"/>
      <c r="AA15" s="9"/>
      <c r="AB15" s="9"/>
      <c r="AC15" s="9"/>
      <c r="AD15" s="9"/>
      <c r="AE15" s="9"/>
      <c r="AF15" s="9"/>
      <c r="AM15" s="9"/>
      <c r="AN15" s="9"/>
      <c r="AO15" s="9"/>
      <c r="AP15" s="9"/>
      <c r="AQ15" s="9"/>
      <c r="AR15" s="9"/>
      <c r="AS15" s="9"/>
    </row>
    <row r="16" spans="1:45" x14ac:dyDescent="0.25">
      <c r="B16" s="5" t="s">
        <v>5</v>
      </c>
      <c r="C16" s="9">
        <f t="shared" ref="C16:I16" si="9">C6/$I$9</f>
        <v>2.714714352040476E-2</v>
      </c>
      <c r="D16" s="9">
        <f t="shared" si="9"/>
        <v>6.1498352578944837E-3</v>
      </c>
      <c r="E16" s="9">
        <f t="shared" si="9"/>
        <v>4.2257930804820695E-2</v>
      </c>
      <c r="F16" s="9">
        <f t="shared" si="9"/>
        <v>0.40472452680639698</v>
      </c>
      <c r="G16" s="9">
        <f t="shared" si="9"/>
        <v>1.3750158768791002E-2</v>
      </c>
      <c r="H16" s="9">
        <f t="shared" si="9"/>
        <v>6.6504864241660154E-3</v>
      </c>
      <c r="I16" s="9">
        <f t="shared" si="9"/>
        <v>0.5006800815824739</v>
      </c>
      <c r="O16" s="5" t="s">
        <v>5</v>
      </c>
      <c r="P16" s="9">
        <f t="shared" ref="P16:V16" si="10">P6/$V$9</f>
        <v>2.6826459410150719E-2</v>
      </c>
      <c r="Q16" s="9">
        <f t="shared" si="10"/>
        <v>7.1288696818768375E-3</v>
      </c>
      <c r="R16" s="9">
        <f t="shared" si="10"/>
        <v>4.4442058747283388E-2</v>
      </c>
      <c r="S16" s="9">
        <f t="shared" si="10"/>
        <v>0.39003988980341364</v>
      </c>
      <c r="T16" s="9">
        <f t="shared" si="10"/>
        <v>1.2832400852002155E-2</v>
      </c>
      <c r="U16" s="9">
        <f t="shared" si="10"/>
        <v>6.2736616912257067E-3</v>
      </c>
      <c r="V16" s="9">
        <f t="shared" si="10"/>
        <v>0.48754334018595241</v>
      </c>
      <c r="Z16" s="9"/>
      <c r="AA16" s="9"/>
      <c r="AB16" s="9"/>
      <c r="AC16" s="9"/>
      <c r="AD16" s="9"/>
      <c r="AE16" s="9"/>
      <c r="AF16" s="9"/>
      <c r="AM16" s="9"/>
      <c r="AN16" s="9"/>
      <c r="AO16" s="9"/>
      <c r="AP16" s="9"/>
      <c r="AQ16" s="9"/>
      <c r="AR16" s="9"/>
      <c r="AS16" s="9"/>
    </row>
    <row r="17" spans="1:45" x14ac:dyDescent="0.25">
      <c r="B17" s="5" t="s">
        <v>6</v>
      </c>
      <c r="C17" s="9">
        <f t="shared" ref="C17:I17" si="11">C7/$I$9</f>
        <v>4.9017536181055641E-3</v>
      </c>
      <c r="D17" s="9">
        <f t="shared" si="11"/>
        <v>5.0735451989281533E-4</v>
      </c>
      <c r="E17" s="9">
        <f t="shared" si="11"/>
        <v>6.6933312750947146E-3</v>
      </c>
      <c r="F17" s="9">
        <f t="shared" si="11"/>
        <v>2.2987538745312872E-2</v>
      </c>
      <c r="G17" s="9">
        <f t="shared" si="11"/>
        <v>6.2588542270086422E-3</v>
      </c>
      <c r="H17" s="9">
        <f t="shared" si="11"/>
        <v>1.4807853534426023E-3</v>
      </c>
      <c r="I17" s="9">
        <f t="shared" si="11"/>
        <v>4.2829617738857212E-2</v>
      </c>
      <c r="O17" s="5" t="s">
        <v>6</v>
      </c>
      <c r="P17" s="9">
        <f t="shared" ref="P17:V17" si="12">P7/$V$9</f>
        <v>9.4821368541023437E-4</v>
      </c>
      <c r="Q17" s="9">
        <f t="shared" si="12"/>
        <v>1.3405766031044991E-4</v>
      </c>
      <c r="R17" s="9">
        <f t="shared" si="12"/>
        <v>1.0567474741407094E-3</v>
      </c>
      <c r="S17" s="9">
        <f t="shared" si="12"/>
        <v>3.4537222558960676E-3</v>
      </c>
      <c r="T17" s="9">
        <f t="shared" si="12"/>
        <v>3.2400321337211126E-3</v>
      </c>
      <c r="U17" s="9">
        <f t="shared" si="12"/>
        <v>3.0476065718250931E-4</v>
      </c>
      <c r="V17" s="9">
        <f t="shared" si="12"/>
        <v>9.1375338666610829E-3</v>
      </c>
      <c r="Z17" s="9"/>
      <c r="AA17" s="9"/>
      <c r="AB17" s="9"/>
      <c r="AC17" s="9"/>
      <c r="AD17" s="9"/>
      <c r="AE17" s="9"/>
      <c r="AF17" s="9"/>
      <c r="AM17" s="9"/>
      <c r="AN17" s="9"/>
      <c r="AO17" s="9"/>
      <c r="AP17" s="9"/>
      <c r="AQ17" s="9"/>
      <c r="AR17" s="9"/>
      <c r="AS17" s="9"/>
    </row>
    <row r="18" spans="1:45" x14ac:dyDescent="0.25">
      <c r="B18" s="5" t="s">
        <v>7</v>
      </c>
      <c r="C18" s="9">
        <f t="shared" ref="C18:I18" si="13">C8/$I$9</f>
        <v>5.4946801826645303E-3</v>
      </c>
      <c r="D18" s="9">
        <f t="shared" si="13"/>
        <v>4.8574270573190591E-4</v>
      </c>
      <c r="E18" s="9">
        <f t="shared" si="13"/>
        <v>5.3215664501432931E-3</v>
      </c>
      <c r="F18" s="9">
        <f t="shared" si="13"/>
        <v>1.3143367533880705E-2</v>
      </c>
      <c r="G18" s="9">
        <f t="shared" si="13"/>
        <v>1.8822771981358906E-3</v>
      </c>
      <c r="H18" s="9">
        <f t="shared" si="13"/>
        <v>3.7299107867500923E-2</v>
      </c>
      <c r="I18" s="9">
        <f t="shared" si="13"/>
        <v>6.3626741938057244E-2</v>
      </c>
      <c r="O18" s="5" t="s">
        <v>7</v>
      </c>
      <c r="P18" s="9">
        <f t="shared" ref="P18:V18" si="14">P8/$V$9</f>
        <v>5.6714699139100442E-3</v>
      </c>
      <c r="Q18" s="9">
        <f t="shared" si="14"/>
        <v>6.392208404009355E-4</v>
      </c>
      <c r="R18" s="9">
        <f t="shared" si="14"/>
        <v>3.3688738821199163E-3</v>
      </c>
      <c r="S18" s="9">
        <f t="shared" si="14"/>
        <v>7.2252002770546841E-3</v>
      </c>
      <c r="T18" s="9">
        <f t="shared" si="14"/>
        <v>8.5689137451061884E-4</v>
      </c>
      <c r="U18" s="9">
        <f t="shared" si="14"/>
        <v>4.4830360968653227E-2</v>
      </c>
      <c r="V18" s="9">
        <f t="shared" si="14"/>
        <v>6.2592017256649424E-2</v>
      </c>
      <c r="Z18" s="9"/>
      <c r="AA18" s="9"/>
      <c r="AB18" s="9"/>
      <c r="AC18" s="9"/>
      <c r="AD18" s="9"/>
      <c r="AE18" s="9"/>
      <c r="AF18" s="9"/>
      <c r="AM18" s="9"/>
      <c r="AN18" s="9"/>
      <c r="AO18" s="9"/>
      <c r="AP18" s="9"/>
      <c r="AQ18" s="9"/>
      <c r="AR18" s="9"/>
      <c r="AS18" s="9"/>
    </row>
    <row r="19" spans="1:45" x14ac:dyDescent="0.25">
      <c r="B19" s="5" t="s">
        <v>8</v>
      </c>
      <c r="C19" s="9">
        <f t="shared" ref="C19:I19" si="15">C9/$I$9</f>
        <v>0.15036996986898943</v>
      </c>
      <c r="D19" s="9">
        <f t="shared" si="15"/>
        <v>5.8560270799246472E-2</v>
      </c>
      <c r="E19" s="9">
        <f t="shared" si="15"/>
        <v>0.21001040004720564</v>
      </c>
      <c r="F19" s="9">
        <f t="shared" si="15"/>
        <v>0.50186156701773477</v>
      </c>
      <c r="G19" s="9">
        <f t="shared" si="15"/>
        <v>2.8366076182495148E-2</v>
      </c>
      <c r="H19" s="9">
        <f t="shared" si="15"/>
        <v>5.0831716084328862E-2</v>
      </c>
      <c r="I19" s="9">
        <f t="shared" si="15"/>
        <v>1</v>
      </c>
      <c r="O19" s="5" t="s">
        <v>8</v>
      </c>
      <c r="P19" s="9">
        <f t="shared" ref="P19:V19" si="16">P9/$V$9</f>
        <v>7.1299151033959257E-2</v>
      </c>
      <c r="Q19" s="9">
        <f t="shared" si="16"/>
        <v>3.0693832546265322E-2</v>
      </c>
      <c r="R19" s="9">
        <f t="shared" si="16"/>
        <v>0.34674208931688189</v>
      </c>
      <c r="S19" s="9">
        <f t="shared" si="16"/>
        <v>0.47235132156124909</v>
      </c>
      <c r="T19" s="9">
        <f t="shared" si="16"/>
        <v>2.4209529379605719E-2</v>
      </c>
      <c r="U19" s="9">
        <f t="shared" si="16"/>
        <v>5.4704076162038491E-2</v>
      </c>
      <c r="V19" s="9">
        <f t="shared" si="16"/>
        <v>1</v>
      </c>
      <c r="Z19" s="9"/>
      <c r="AA19" s="9"/>
      <c r="AB19" s="9"/>
      <c r="AC19" s="9"/>
      <c r="AD19" s="9"/>
      <c r="AE19" s="9"/>
      <c r="AF19" s="9"/>
      <c r="AM19" s="9"/>
      <c r="AN19" s="9"/>
      <c r="AO19" s="9"/>
      <c r="AP19" s="9"/>
      <c r="AQ19" s="9"/>
      <c r="AR19" s="9"/>
      <c r="AS19" s="9"/>
    </row>
    <row r="22" spans="1:45" x14ac:dyDescent="0.25">
      <c r="Z22" s="9"/>
      <c r="AA22" s="9"/>
      <c r="AB22" s="9"/>
      <c r="AC22" s="9"/>
      <c r="AD22" s="9"/>
      <c r="AE22" s="9"/>
      <c r="AF22" s="9"/>
    </row>
    <row r="23" spans="1:45" x14ac:dyDescent="0.25">
      <c r="A23" s="4" t="s">
        <v>30</v>
      </c>
      <c r="B23" s="4" t="s">
        <v>2</v>
      </c>
      <c r="Z23" s="9"/>
      <c r="AA23" s="9"/>
      <c r="AB23" s="9"/>
      <c r="AC23" s="9"/>
      <c r="AD23" s="9"/>
      <c r="AE23" s="9"/>
      <c r="AF23" s="9"/>
    </row>
    <row r="24" spans="1:45" x14ac:dyDescent="0.25">
      <c r="C24" s="102" t="s">
        <v>1</v>
      </c>
      <c r="D24" s="102"/>
      <c r="E24" s="103" t="s">
        <v>0</v>
      </c>
      <c r="F24" s="103"/>
      <c r="Z24" s="9"/>
      <c r="AA24" s="9"/>
      <c r="AB24" s="9"/>
      <c r="AC24" s="9"/>
      <c r="AD24" s="9"/>
      <c r="AE24" s="9"/>
      <c r="AF24" s="9"/>
    </row>
    <row r="25" spans="1:45" x14ac:dyDescent="0.25">
      <c r="C25" s="5" t="s">
        <v>26</v>
      </c>
      <c r="D25" s="5" t="s">
        <v>27</v>
      </c>
      <c r="E25" s="5" t="s">
        <v>26</v>
      </c>
      <c r="F25" s="5" t="s">
        <v>27</v>
      </c>
      <c r="G25" s="5"/>
      <c r="H25" s="5"/>
      <c r="I25" s="5"/>
      <c r="Z25" s="9"/>
      <c r="AA25" s="9"/>
      <c r="AB25" s="9"/>
      <c r="AC25" s="9"/>
      <c r="AD25" s="9"/>
      <c r="AE25" s="9"/>
      <c r="AF25" s="9"/>
    </row>
    <row r="26" spans="1:45" x14ac:dyDescent="0.25">
      <c r="B26" s="5" t="s">
        <v>2</v>
      </c>
      <c r="C26" s="11">
        <f>C3/1000000</f>
        <v>3.4362428503000975</v>
      </c>
      <c r="D26" s="11">
        <f t="shared" ref="D26:D31" si="17">C3/1000000</f>
        <v>3.4362428503000975</v>
      </c>
      <c r="E26" s="11">
        <f>P3/1000000</f>
        <v>0.24649795145486728</v>
      </c>
      <c r="F26" s="11">
        <f t="shared" ref="F26:F31" si="18">P3/1000000</f>
        <v>0.24649795145486728</v>
      </c>
      <c r="G26" s="9"/>
      <c r="H26" s="10"/>
      <c r="I26" s="10"/>
      <c r="Z26" s="9"/>
      <c r="AA26" s="9"/>
      <c r="AB26" s="9"/>
      <c r="AC26" s="9"/>
      <c r="AD26" s="9"/>
      <c r="AE26" s="9"/>
      <c r="AF26" s="9"/>
    </row>
    <row r="27" spans="1:45" x14ac:dyDescent="0.25">
      <c r="B27" s="5" t="s">
        <v>3</v>
      </c>
      <c r="C27" s="11">
        <f>-D3/1000000</f>
        <v>-8.061931105129902E-2</v>
      </c>
      <c r="D27" s="11">
        <f t="shared" si="17"/>
        <v>0.77462334537165589</v>
      </c>
      <c r="E27" s="11">
        <f>-Q3/1000000</f>
        <v>-1.4795705947954495E-2</v>
      </c>
      <c r="F27" s="11">
        <f t="shared" si="18"/>
        <v>5.9831971667792458E-2</v>
      </c>
      <c r="G27" s="10"/>
      <c r="H27" s="10"/>
      <c r="I27" s="10"/>
      <c r="Z27" s="9"/>
      <c r="AA27" s="9"/>
      <c r="AB27" s="9"/>
      <c r="AC27" s="9"/>
      <c r="AD27" s="9"/>
      <c r="AE27" s="9"/>
      <c r="AF27" s="9"/>
    </row>
    <row r="28" spans="1:45" x14ac:dyDescent="0.25">
      <c r="B28" s="5" t="s">
        <v>4</v>
      </c>
      <c r="C28" s="11">
        <f>-E3/1000000</f>
        <v>-0.14822520097408795</v>
      </c>
      <c r="D28" s="11">
        <f t="shared" si="17"/>
        <v>1.0476578253414905</v>
      </c>
      <c r="E28" s="11">
        <f>-R3/1000000</f>
        <v>-2.9181233917123014E-2</v>
      </c>
      <c r="F28" s="11">
        <f t="shared" si="18"/>
        <v>0.36760259639116716</v>
      </c>
      <c r="G28" s="10"/>
      <c r="H28" s="10"/>
      <c r="I28" s="10"/>
      <c r="Z28" s="9"/>
      <c r="AA28" s="9"/>
      <c r="AB28" s="9"/>
      <c r="AC28" s="9"/>
      <c r="AD28" s="9"/>
      <c r="AE28" s="9"/>
      <c r="AF28" s="9"/>
    </row>
    <row r="29" spans="1:45" x14ac:dyDescent="0.25">
      <c r="B29" s="5" t="s">
        <v>5</v>
      </c>
      <c r="C29" s="11">
        <f>-F3/1000000</f>
        <v>-0.19514972838262978</v>
      </c>
      <c r="D29" s="11">
        <f t="shared" si="17"/>
        <v>1.2652527753508109</v>
      </c>
      <c r="E29" s="11">
        <f>-S3/1000000</f>
        <v>-4.8015842349188237E-2</v>
      </c>
      <c r="F29" s="11">
        <f t="shared" si="18"/>
        <v>0.47761655740072984</v>
      </c>
      <c r="G29" s="10"/>
      <c r="H29" s="10"/>
      <c r="I29" s="10"/>
    </row>
    <row r="30" spans="1:45" x14ac:dyDescent="0.25">
      <c r="B30" s="5" t="s">
        <v>6</v>
      </c>
      <c r="C30" s="11">
        <f>-G3/1000000</f>
        <v>-4.4996396118916704E-2</v>
      </c>
      <c r="D30" s="11">
        <f t="shared" si="17"/>
        <v>0.22845708848639387</v>
      </c>
      <c r="E30" s="11">
        <f>-T3/1000000</f>
        <v>-1.0574762590691317E-2</v>
      </c>
      <c r="F30" s="11">
        <f t="shared" si="18"/>
        <v>1.6881935449690057E-2</v>
      </c>
      <c r="G30" s="10"/>
      <c r="H30" s="10"/>
      <c r="I30" s="10"/>
    </row>
    <row r="31" spans="1:45" x14ac:dyDescent="0.25">
      <c r="B31" s="5" t="s">
        <v>7</v>
      </c>
      <c r="C31" s="11">
        <f>-H3/1000000</f>
        <v>-3.378466344658488E-2</v>
      </c>
      <c r="D31" s="11">
        <f t="shared" si="17"/>
        <v>0.25609174481123242</v>
      </c>
      <c r="E31" s="11">
        <f>-U3/1000000</f>
        <v>-5.3021723544113639E-3</v>
      </c>
      <c r="F31" s="11">
        <f t="shared" si="18"/>
        <v>0.10097448546111774</v>
      </c>
      <c r="G31" s="10"/>
      <c r="H31" s="10"/>
      <c r="I31" s="10"/>
    </row>
    <row r="32" spans="1:45" x14ac:dyDescent="0.25">
      <c r="B32" s="5"/>
      <c r="C32" s="10" t="s">
        <v>28</v>
      </c>
      <c r="D32" s="10"/>
      <c r="E32" s="10"/>
      <c r="F32" s="10"/>
      <c r="G32" s="10"/>
      <c r="H32" s="10"/>
      <c r="I32" s="10"/>
    </row>
    <row r="60" spans="2:2" x14ac:dyDescent="0.25">
      <c r="B60" s="18" t="s">
        <v>42</v>
      </c>
    </row>
  </sheetData>
  <mergeCells count="2">
    <mergeCell ref="C24:D24"/>
    <mergeCell ref="E24:F24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K61" sqref="K61"/>
    </sheetView>
  </sheetViews>
  <sheetFormatPr defaultRowHeight="15" x14ac:dyDescent="0.25"/>
  <cols>
    <col min="2" max="2" width="11" customWidth="1"/>
    <col min="5" max="7" width="10.5703125" bestFit="1" customWidth="1"/>
  </cols>
  <sheetData>
    <row r="1" spans="2:22" x14ac:dyDescent="0.25">
      <c r="B1" s="13" t="s">
        <v>31</v>
      </c>
    </row>
    <row r="5" spans="2:22" x14ac:dyDescent="0.25">
      <c r="B5" s="1"/>
      <c r="C5" s="1" t="s">
        <v>1</v>
      </c>
      <c r="D5" s="1"/>
      <c r="E5" s="1"/>
      <c r="F5" s="1"/>
      <c r="G5" s="1"/>
      <c r="H5" s="1"/>
      <c r="I5" s="1"/>
      <c r="O5" s="1"/>
      <c r="P5" s="1" t="s">
        <v>0</v>
      </c>
      <c r="Q5" s="1"/>
      <c r="R5" s="1"/>
      <c r="S5" s="1"/>
      <c r="T5" s="1"/>
      <c r="U5" s="1"/>
      <c r="V5" s="1"/>
    </row>
    <row r="6" spans="2:22" x14ac:dyDescent="0.25">
      <c r="D6">
        <v>2014</v>
      </c>
      <c r="E6">
        <v>2020</v>
      </c>
      <c r="F6">
        <v>2025</v>
      </c>
      <c r="G6">
        <v>2030</v>
      </c>
      <c r="O6">
        <v>2014</v>
      </c>
      <c r="P6">
        <v>2020</v>
      </c>
      <c r="Q6">
        <v>2025</v>
      </c>
      <c r="R6">
        <v>2030</v>
      </c>
    </row>
    <row r="7" spans="2:22" x14ac:dyDescent="0.25">
      <c r="B7" s="104" t="s">
        <v>93</v>
      </c>
      <c r="C7" s="57" t="s">
        <v>9</v>
      </c>
      <c r="D7" s="58">
        <f>[1]Figure4!D3</f>
        <v>3069307.4793880647</v>
      </c>
      <c r="E7" s="58">
        <f>[1]Figure4!E3</f>
        <v>3186026.7909024614</v>
      </c>
      <c r="F7" s="58">
        <f>[1]Figure4!F3</f>
        <v>3250755.8200308764</v>
      </c>
      <c r="G7" s="58">
        <f>[1]Figure4!G3</f>
        <v>3339205.1240993394</v>
      </c>
      <c r="M7" s="104" t="s">
        <v>93</v>
      </c>
      <c r="N7" s="57" t="s">
        <v>9</v>
      </c>
      <c r="O7" s="58">
        <f>[1]Figure4!O3</f>
        <v>915037.82921112888</v>
      </c>
      <c r="P7" s="58">
        <f>[1]Figure4!P3</f>
        <v>1011909.5070164842</v>
      </c>
      <c r="Q7" s="58">
        <f>[1]Figure4!Q3</f>
        <v>1083731.3015871199</v>
      </c>
      <c r="R7" s="58">
        <f>[1]Figure4!R3</f>
        <v>1158782.8164938639</v>
      </c>
    </row>
    <row r="8" spans="2:22" x14ac:dyDescent="0.25">
      <c r="B8" s="104"/>
      <c r="C8" s="57" t="s">
        <v>10</v>
      </c>
      <c r="D8" s="58">
        <f>[1]Figure4!D4</f>
        <v>2090734.9616830386</v>
      </c>
      <c r="E8" s="58">
        <f>[1]Figure4!E4</f>
        <v>2176063.120739555</v>
      </c>
      <c r="F8" s="58">
        <f>[1]Figure4!F4</f>
        <v>2194546.4758333969</v>
      </c>
      <c r="G8" s="58">
        <f>[1]Figure4!G4</f>
        <v>2227857.0845920965</v>
      </c>
      <c r="M8" s="104"/>
      <c r="N8" s="57" t="s">
        <v>32</v>
      </c>
      <c r="O8" s="58">
        <f>[1]Figure4!O4</f>
        <v>625152.31219324132</v>
      </c>
      <c r="P8" s="58">
        <f>[1]Figure4!P4</f>
        <v>689359.52086584736</v>
      </c>
      <c r="Q8" s="58">
        <f>[1]Figure4!Q4</f>
        <v>737163.7257996141</v>
      </c>
      <c r="R8" s="58">
        <f>[1]Figure4!R4</f>
        <v>787174.33444776782</v>
      </c>
    </row>
    <row r="9" spans="2:22" x14ac:dyDescent="0.25">
      <c r="B9" s="104"/>
      <c r="C9" s="57" t="s">
        <v>11</v>
      </c>
      <c r="D9" s="58">
        <f>[1]Figure4!D5</f>
        <v>587407.0632125329</v>
      </c>
      <c r="E9" s="58">
        <f>[1]Figure4!E5</f>
        <v>592615.91969674767</v>
      </c>
      <c r="F9" s="58">
        <f>[1]Figure4!F5</f>
        <v>615799.98713675723</v>
      </c>
      <c r="G9" s="58">
        <f>[1]Figure4!G5</f>
        <v>643394.1761518385</v>
      </c>
      <c r="M9" s="104"/>
      <c r="N9" s="57" t="s">
        <v>13</v>
      </c>
      <c r="O9" s="58">
        <f>[1]Figure4!O5</f>
        <v>58413.457781568592</v>
      </c>
      <c r="P9" s="58">
        <f>[1]Figure4!P5</f>
        <v>65100.799231917845</v>
      </c>
      <c r="Q9" s="58">
        <f>[1]Figure4!Q5</f>
        <v>70192.426431342974</v>
      </c>
      <c r="R9" s="58">
        <f>[1]Figure4!R5</f>
        <v>75690.049396129645</v>
      </c>
    </row>
    <row r="10" spans="2:22" x14ac:dyDescent="0.25">
      <c r="B10" s="104"/>
      <c r="C10" s="57" t="s">
        <v>12</v>
      </c>
      <c r="D10" s="58">
        <f>[1]Figure4!D6</f>
        <v>391165.45449249446</v>
      </c>
      <c r="E10" s="58">
        <f>[1]Figure4!E6</f>
        <v>417347.75046615797</v>
      </c>
      <c r="F10" s="58">
        <f>[1]Figure4!F6</f>
        <v>440409.35706072161</v>
      </c>
      <c r="G10" s="58">
        <f>[1]Figure4!G6</f>
        <v>467953.86335540563</v>
      </c>
      <c r="M10" s="104"/>
      <c r="N10" s="57" t="s">
        <v>14</v>
      </c>
      <c r="O10" s="58">
        <f>[1]Figure4!O6</f>
        <v>205272.07278690129</v>
      </c>
      <c r="P10" s="58">
        <f>[1]Figure4!P6</f>
        <v>224504.15234312241</v>
      </c>
      <c r="Q10" s="58">
        <f>[1]Figure4!Q6</f>
        <v>237295.8743618266</v>
      </c>
      <c r="R10" s="58">
        <f>[1]Figure4!R6</f>
        <v>249631.09044880062</v>
      </c>
    </row>
    <row r="11" spans="2:22" x14ac:dyDescent="0.25">
      <c r="B11" s="106" t="s">
        <v>40</v>
      </c>
      <c r="C11" t="s">
        <v>9</v>
      </c>
      <c r="D11" s="2">
        <f>D15/D7</f>
        <v>1</v>
      </c>
      <c r="E11" s="2">
        <f t="shared" ref="E11:G11" si="0">E15/E7</f>
        <v>0.94848171139504234</v>
      </c>
      <c r="F11" s="2">
        <f t="shared" si="0"/>
        <v>0.91918206304063466</v>
      </c>
      <c r="G11" s="2">
        <f t="shared" si="0"/>
        <v>0.89221265518427251</v>
      </c>
      <c r="M11" s="104"/>
      <c r="N11" s="57" t="s">
        <v>15</v>
      </c>
      <c r="O11" s="58">
        <f>[1]Figure4!O7</f>
        <v>152336.82773316817</v>
      </c>
      <c r="P11" s="58">
        <f>[1]Figure4!P7</f>
        <v>168501.66474851125</v>
      </c>
      <c r="Q11" s="58">
        <f>[1]Figure4!Q7</f>
        <v>181285.33075123772</v>
      </c>
      <c r="R11" s="58">
        <f>[1]Figure4!R7</f>
        <v>195108.17141910185</v>
      </c>
    </row>
    <row r="12" spans="2:22" x14ac:dyDescent="0.25">
      <c r="B12" s="106"/>
      <c r="C12" t="s">
        <v>10</v>
      </c>
      <c r="D12" s="2">
        <f t="shared" ref="D12:G14" si="1">D16/D8</f>
        <v>1</v>
      </c>
      <c r="E12" s="2">
        <f t="shared" si="1"/>
        <v>0.94350343204604292</v>
      </c>
      <c r="F12" s="2">
        <f t="shared" si="1"/>
        <v>0.91284581007968013</v>
      </c>
      <c r="G12" s="2">
        <f t="shared" si="1"/>
        <v>0.88046080977390695</v>
      </c>
      <c r="M12" s="104"/>
      <c r="N12" s="57" t="s">
        <v>33</v>
      </c>
      <c r="O12" s="58">
        <f>[1]Figure4!O8</f>
        <v>289885.51701788756</v>
      </c>
      <c r="P12" s="58">
        <f>[1]Figure4!P8</f>
        <v>322549.98615063669</v>
      </c>
      <c r="Q12" s="58">
        <f>[1]Figure4!Q8</f>
        <v>346567.57578750578</v>
      </c>
      <c r="R12" s="58">
        <f>[1]Figure4!R8</f>
        <v>371608.48204609606</v>
      </c>
    </row>
    <row r="13" spans="2:22" x14ac:dyDescent="0.25">
      <c r="B13" s="106"/>
      <c r="C13" t="s">
        <v>11</v>
      </c>
      <c r="D13" s="2">
        <f t="shared" si="1"/>
        <v>1</v>
      </c>
      <c r="E13" s="2">
        <f t="shared" si="1"/>
        <v>0.94456823668665835</v>
      </c>
      <c r="F13" s="2">
        <f t="shared" si="1"/>
        <v>0.90133615280838675</v>
      </c>
      <c r="G13" s="2">
        <f t="shared" si="1"/>
        <v>0.87276205644002025</v>
      </c>
      <c r="M13" s="104"/>
      <c r="N13" s="57" t="s">
        <v>17</v>
      </c>
      <c r="O13" s="58">
        <f>[1]Figure4!O9</f>
        <v>4119.1616849751208</v>
      </c>
      <c r="P13" s="58">
        <f>[1]Figure4!P9</f>
        <v>4358.1647916450747</v>
      </c>
      <c r="Q13" s="58">
        <f>[1]Figure4!Q9</f>
        <v>4442.6222236649382</v>
      </c>
      <c r="R13" s="58">
        <f>[1]Figure4!R9</f>
        <v>4457.6111294529983</v>
      </c>
    </row>
    <row r="14" spans="2:22" x14ac:dyDescent="0.25">
      <c r="B14" s="106"/>
      <c r="C14" t="s">
        <v>12</v>
      </c>
      <c r="D14" s="2">
        <f t="shared" si="1"/>
        <v>1</v>
      </c>
      <c r="E14" s="2">
        <f t="shared" si="1"/>
        <v>0.97999556883149952</v>
      </c>
      <c r="F14" s="2">
        <f t="shared" si="1"/>
        <v>0.97570836634867852</v>
      </c>
      <c r="G14" s="2">
        <f t="shared" si="1"/>
        <v>0.97490421313352826</v>
      </c>
      <c r="M14" s="104"/>
      <c r="N14" s="57" t="s">
        <v>18</v>
      </c>
      <c r="O14" s="58">
        <f>[1]Figure4!O10</f>
        <v>30447.697527210876</v>
      </c>
      <c r="P14" s="58">
        <f>[1]Figure4!P10</f>
        <v>33841.08061126298</v>
      </c>
      <c r="Q14" s="58">
        <f>[1]Figure4!Q10</f>
        <v>36609.990302734885</v>
      </c>
      <c r="R14" s="58">
        <f>[1]Figure4!R10</f>
        <v>39649.134334956267</v>
      </c>
    </row>
    <row r="15" spans="2:22" x14ac:dyDescent="0.25">
      <c r="B15" s="104" t="s">
        <v>94</v>
      </c>
      <c r="C15" s="57" t="s">
        <v>9</v>
      </c>
      <c r="D15" s="58">
        <f>[1]Figure4!D11</f>
        <v>3069307.4793880647</v>
      </c>
      <c r="E15" s="58">
        <f>[1]Figure4!E11</f>
        <v>3021888.1431856211</v>
      </c>
      <c r="F15" s="58">
        <f>[1]Figure4!F11</f>
        <v>2988036.4410973312</v>
      </c>
      <c r="G15" s="58">
        <f>[1]Figure4!G11</f>
        <v>2979281.0699775997</v>
      </c>
      <c r="M15" s="104"/>
      <c r="N15" s="57" t="s">
        <v>19</v>
      </c>
      <c r="O15" s="58">
        <f>[1]Figure4!O11</f>
        <v>28268.527791997745</v>
      </c>
      <c r="P15" s="58">
        <f>[1]Figure4!P11</f>
        <v>31416.478572748958</v>
      </c>
      <c r="Q15" s="58">
        <f>[1]Figure4!Q11</f>
        <v>33879.84133183123</v>
      </c>
      <c r="R15" s="58">
        <f>[1]Figure4!R11</f>
        <v>36538.260315006941</v>
      </c>
    </row>
    <row r="16" spans="2:22" x14ac:dyDescent="0.25">
      <c r="B16" s="104"/>
      <c r="C16" s="57" t="s">
        <v>10</v>
      </c>
      <c r="D16" s="58">
        <f>[1]Figure4!D12</f>
        <v>2090734.9616830386</v>
      </c>
      <c r="E16" s="58">
        <f>[1]Figure4!E12</f>
        <v>2053123.0227665929</v>
      </c>
      <c r="F16" s="58">
        <f>[1]Figure4!F12</f>
        <v>2003282.5554896444</v>
      </c>
      <c r="G16" s="58">
        <f>[1]Figure4!G12</f>
        <v>1961540.8527604928</v>
      </c>
      <c r="M16" s="104"/>
      <c r="N16" s="57" t="s">
        <v>20</v>
      </c>
      <c r="O16" s="58">
        <f>[1]Figure4!O12</f>
        <v>1693.1350921636874</v>
      </c>
      <c r="P16" s="58">
        <f>[1]Figure4!P12</f>
        <v>1880.2173685503687</v>
      </c>
      <c r="Q16" s="58">
        <f>[1]Figure4!Q12</f>
        <v>2035.1293090225295</v>
      </c>
      <c r="R16" s="58">
        <f>[1]Figure4!R12</f>
        <v>2207.3541272040616</v>
      </c>
    </row>
    <row r="17" spans="2:18" x14ac:dyDescent="0.25">
      <c r="B17" s="104"/>
      <c r="C17" s="57" t="s">
        <v>11</v>
      </c>
      <c r="D17" s="58">
        <f>[1]Figure4!D13</f>
        <v>587407.0632125329</v>
      </c>
      <c r="E17" s="58">
        <f>[1]Figure4!E13</f>
        <v>559766.17430039926</v>
      </c>
      <c r="F17" s="58">
        <f>[1]Figure4!F13</f>
        <v>555042.7913052988</v>
      </c>
      <c r="G17" s="58">
        <f>[1]Figure4!G13</f>
        <v>561530.02427981119</v>
      </c>
      <c r="M17" s="104"/>
      <c r="N17" s="57" t="s">
        <v>21</v>
      </c>
      <c r="O17" s="58">
        <f>[1]Figure4!O13</f>
        <v>36054.012355180406</v>
      </c>
      <c r="P17" s="58">
        <f>[1]Figure4!P13</f>
        <v>39493.021236781526</v>
      </c>
      <c r="Q17" s="58">
        <f>[1]Figure4!Q13</f>
        <v>41802.903979480965</v>
      </c>
      <c r="R17" s="58">
        <f>[1]Figure4!R13</f>
        <v>44050.281383054644</v>
      </c>
    </row>
    <row r="18" spans="2:18" x14ac:dyDescent="0.25">
      <c r="B18" s="104"/>
      <c r="C18" s="57" t="s">
        <v>12</v>
      </c>
      <c r="D18" s="58">
        <f>[1]Figure4!D14</f>
        <v>391165.45449249446</v>
      </c>
      <c r="E18" s="58">
        <f>[1]Figure4!E14</f>
        <v>408998.94611862919</v>
      </c>
      <c r="F18" s="58">
        <f>[1]Figure4!F14</f>
        <v>429711.09430238855</v>
      </c>
      <c r="G18" s="58">
        <f>[1]Figure4!G14</f>
        <v>456210.19293729635</v>
      </c>
      <c r="M18" s="104"/>
      <c r="N18" s="57" t="s">
        <v>22</v>
      </c>
      <c r="O18" s="58">
        <f>[1]Figure4!O14</f>
        <v>32787.355576471971</v>
      </c>
      <c r="P18" s="58">
        <f>[1]Figure4!P14</f>
        <v>36479.129130344707</v>
      </c>
      <c r="Q18" s="58">
        <f>[1]Figure4!Q14</f>
        <v>39509.887804673934</v>
      </c>
      <c r="R18" s="58">
        <f>[1]Figure4!R14</f>
        <v>42871.262382149427</v>
      </c>
    </row>
    <row r="19" spans="2:18" x14ac:dyDescent="0.25">
      <c r="M19" s="104"/>
      <c r="N19" s="57" t="s">
        <v>23</v>
      </c>
      <c r="O19" s="58">
        <f>[1]Figure4!O15</f>
        <v>54700.390368030334</v>
      </c>
      <c r="P19" s="58">
        <f>[1]Figure4!P15</f>
        <v>60819.479797611835</v>
      </c>
      <c r="Q19" s="58">
        <f>[1]Figure4!Q15</f>
        <v>65872.049730366867</v>
      </c>
      <c r="R19" s="58">
        <f>[1]Figure4!R15</f>
        <v>71496.837646954024</v>
      </c>
    </row>
    <row r="20" spans="2:18" x14ac:dyDescent="0.25">
      <c r="M20" s="104"/>
      <c r="N20" s="57" t="s">
        <v>24</v>
      </c>
      <c r="O20" s="58">
        <f>[1]Figure4!O16</f>
        <v>21059.673495573068</v>
      </c>
      <c r="P20" s="58">
        <f>[1]Figure4!P16</f>
        <v>22965.333033350416</v>
      </c>
      <c r="Q20" s="58">
        <f>[1]Figure4!Q16</f>
        <v>24237.669573431471</v>
      </c>
      <c r="R20" s="58">
        <f>[1]Figure4!R16</f>
        <v>25474.281864957418</v>
      </c>
    </row>
    <row r="21" spans="2:18" x14ac:dyDescent="0.25">
      <c r="C21" s="3"/>
      <c r="D21" s="12">
        <f t="shared" ref="C21:G25" si="2">D6</f>
        <v>2014</v>
      </c>
      <c r="E21" s="12">
        <f t="shared" si="2"/>
        <v>2020</v>
      </c>
      <c r="F21" s="12">
        <f t="shared" si="2"/>
        <v>2025</v>
      </c>
      <c r="G21" s="12">
        <f t="shared" si="2"/>
        <v>2030</v>
      </c>
      <c r="M21" s="105" t="s">
        <v>40</v>
      </c>
      <c r="N21" t="s">
        <v>9</v>
      </c>
      <c r="O21" s="2">
        <f>O35/O7</f>
        <v>1</v>
      </c>
      <c r="P21" s="2">
        <f t="shared" ref="P21:R21" si="3">P35/P7</f>
        <v>1.0085765768767601</v>
      </c>
      <c r="Q21" s="2">
        <f t="shared" si="3"/>
        <v>1.0090385158411992</v>
      </c>
      <c r="R21" s="2">
        <f t="shared" si="3"/>
        <v>1.0088579913227325</v>
      </c>
    </row>
    <row r="22" spans="2:18" x14ac:dyDescent="0.25">
      <c r="B22" s="106" t="s">
        <v>1</v>
      </c>
      <c r="C22" s="3" t="str">
        <f>C7</f>
        <v>Total</v>
      </c>
      <c r="D22" s="3">
        <f>D11</f>
        <v>1</v>
      </c>
      <c r="E22" s="3">
        <f t="shared" ref="E22:G22" si="4">E11</f>
        <v>0.94848171139504234</v>
      </c>
      <c r="F22" s="3">
        <f t="shared" si="4"/>
        <v>0.91918206304063466</v>
      </c>
      <c r="G22" s="3">
        <f t="shared" si="4"/>
        <v>0.89221265518427251</v>
      </c>
      <c r="M22" s="105"/>
      <c r="N22" t="s">
        <v>25</v>
      </c>
      <c r="O22" s="2">
        <f t="shared" ref="O22:R34" si="5">O36/O8</f>
        <v>1</v>
      </c>
      <c r="P22" s="2">
        <f t="shared" si="5"/>
        <v>1.0070969604688531</v>
      </c>
      <c r="Q22" s="2">
        <f t="shared" si="5"/>
        <v>1.0069012843335508</v>
      </c>
      <c r="R22" s="2">
        <f t="shared" si="5"/>
        <v>1.0065180791672046</v>
      </c>
    </row>
    <row r="23" spans="2:18" x14ac:dyDescent="0.25">
      <c r="B23" s="106"/>
      <c r="C23" s="3" t="str">
        <f t="shared" si="2"/>
        <v>Coal</v>
      </c>
      <c r="D23" s="3">
        <f t="shared" ref="D23:G25" si="6">D12</f>
        <v>1</v>
      </c>
      <c r="E23" s="3">
        <f t="shared" si="6"/>
        <v>0.94350343204604292</v>
      </c>
      <c r="F23" s="3">
        <f t="shared" si="6"/>
        <v>0.91284581007968013</v>
      </c>
      <c r="G23" s="3">
        <f t="shared" si="6"/>
        <v>0.88046080977390695</v>
      </c>
      <c r="M23" s="105"/>
      <c r="N23" t="s">
        <v>13</v>
      </c>
      <c r="O23" s="2">
        <f t="shared" si="5"/>
        <v>1</v>
      </c>
      <c r="P23" s="2">
        <f t="shared" si="5"/>
        <v>1.007729522295997</v>
      </c>
      <c r="Q23" s="2">
        <f t="shared" si="5"/>
        <v>1.0082738484930003</v>
      </c>
      <c r="R23" s="2">
        <f t="shared" si="5"/>
        <v>1.0081317353588677</v>
      </c>
    </row>
    <row r="24" spans="2:18" x14ac:dyDescent="0.25">
      <c r="B24" s="106"/>
      <c r="C24" s="3" t="str">
        <f t="shared" si="2"/>
        <v>Oil</v>
      </c>
      <c r="D24" s="3">
        <f t="shared" si="6"/>
        <v>1</v>
      </c>
      <c r="E24" s="3">
        <f t="shared" si="6"/>
        <v>0.94456823668665835</v>
      </c>
      <c r="F24" s="3">
        <f t="shared" si="6"/>
        <v>0.90133615280838675</v>
      </c>
      <c r="G24" s="3">
        <f t="shared" si="6"/>
        <v>0.87276205644002025</v>
      </c>
      <c r="M24" s="105"/>
      <c r="N24" t="s">
        <v>14</v>
      </c>
      <c r="O24" s="2">
        <f t="shared" si="5"/>
        <v>1</v>
      </c>
      <c r="P24" s="2">
        <f t="shared" si="5"/>
        <v>1.0081797473300027</v>
      </c>
      <c r="Q24" s="2">
        <f t="shared" si="5"/>
        <v>1.0078605592832162</v>
      </c>
      <c r="R24" s="2">
        <f t="shared" si="5"/>
        <v>1.0074356064194681</v>
      </c>
    </row>
    <row r="25" spans="2:18" x14ac:dyDescent="0.25">
      <c r="B25" s="106"/>
      <c r="C25" s="3" t="str">
        <f t="shared" si="2"/>
        <v>Gas</v>
      </c>
      <c r="D25" s="3">
        <f t="shared" si="6"/>
        <v>1</v>
      </c>
      <c r="E25" s="3">
        <f t="shared" si="6"/>
        <v>0.97999556883149952</v>
      </c>
      <c r="F25" s="3">
        <f t="shared" si="6"/>
        <v>0.97570836634867852</v>
      </c>
      <c r="G25" s="3">
        <f t="shared" si="6"/>
        <v>0.97490421313352826</v>
      </c>
      <c r="M25" s="105"/>
      <c r="N25" t="s">
        <v>15</v>
      </c>
      <c r="O25" s="2">
        <f t="shared" si="5"/>
        <v>1</v>
      </c>
      <c r="P25" s="2">
        <f t="shared" si="5"/>
        <v>1.0060295790891218</v>
      </c>
      <c r="Q25" s="2">
        <f t="shared" si="5"/>
        <v>1.0053711726406069</v>
      </c>
      <c r="R25" s="2">
        <f t="shared" si="5"/>
        <v>1.0046298217039653</v>
      </c>
    </row>
    <row r="26" spans="2:18" x14ac:dyDescent="0.25">
      <c r="B26" s="107" t="s">
        <v>0</v>
      </c>
      <c r="C26" t="str">
        <f>N7</f>
        <v>Total</v>
      </c>
      <c r="D26" s="17">
        <f>O21</f>
        <v>1</v>
      </c>
      <c r="E26" s="17">
        <f t="shared" ref="E26:G26" si="7">P21</f>
        <v>1.0085765768767601</v>
      </c>
      <c r="F26" s="17">
        <f t="shared" si="7"/>
        <v>1.0090385158411992</v>
      </c>
      <c r="G26" s="17">
        <f t="shared" si="7"/>
        <v>1.0088579913227325</v>
      </c>
      <c r="M26" s="105"/>
      <c r="N26" t="s">
        <v>16</v>
      </c>
      <c r="O26" s="2">
        <f t="shared" si="5"/>
        <v>1</v>
      </c>
      <c r="P26" s="2">
        <f t="shared" si="5"/>
        <v>1.0117388391673048</v>
      </c>
      <c r="Q26" s="2">
        <f t="shared" si="5"/>
        <v>1.0135844966286227</v>
      </c>
      <c r="R26" s="2">
        <f t="shared" si="5"/>
        <v>1.0138146026023029</v>
      </c>
    </row>
    <row r="27" spans="2:18" x14ac:dyDescent="0.25">
      <c r="B27" s="107"/>
      <c r="C27" t="str">
        <f t="shared" ref="C27" si="8">N8</f>
        <v>Non-ferrous metals</v>
      </c>
      <c r="D27" s="17">
        <f>O22</f>
        <v>1</v>
      </c>
      <c r="E27" s="17">
        <f t="shared" ref="E27:G27" si="9">P22</f>
        <v>1.0070969604688531</v>
      </c>
      <c r="F27" s="17">
        <f t="shared" si="9"/>
        <v>1.0069012843335508</v>
      </c>
      <c r="G27" s="17">
        <f t="shared" si="9"/>
        <v>1.0065180791672046</v>
      </c>
      <c r="M27" s="105"/>
      <c r="N27" t="s">
        <v>17</v>
      </c>
      <c r="O27" s="2">
        <f t="shared" si="5"/>
        <v>1</v>
      </c>
      <c r="P27" s="2">
        <f t="shared" si="5"/>
        <v>1.006269062078917</v>
      </c>
      <c r="Q27" s="2">
        <f t="shared" si="5"/>
        <v>1.0063332195494938</v>
      </c>
      <c r="R27" s="2">
        <f t="shared" si="5"/>
        <v>1.0061191937372895</v>
      </c>
    </row>
    <row r="28" spans="2:18" x14ac:dyDescent="0.25">
      <c r="B28" s="107"/>
      <c r="C28" t="str">
        <f t="shared" ref="C28" si="10">N12</f>
        <v>Iron ores</v>
      </c>
      <c r="D28" s="17">
        <f>O26</f>
        <v>1</v>
      </c>
      <c r="E28" s="17">
        <f t="shared" ref="E28:G28" si="11">P26</f>
        <v>1.0117388391673048</v>
      </c>
      <c r="F28" s="17">
        <f t="shared" si="11"/>
        <v>1.0135844966286227</v>
      </c>
      <c r="G28" s="17">
        <f t="shared" si="11"/>
        <v>1.0138146026023029</v>
      </c>
      <c r="M28" s="105"/>
      <c r="N28" t="s">
        <v>18</v>
      </c>
      <c r="O28" s="2">
        <f t="shared" si="5"/>
        <v>1</v>
      </c>
      <c r="P28" s="2">
        <f t="shared" si="5"/>
        <v>1.0107180428148916</v>
      </c>
      <c r="Q28" s="2">
        <f t="shared" si="5"/>
        <v>1.0109317865967145</v>
      </c>
      <c r="R28" s="2">
        <f t="shared" si="5"/>
        <v>1.010892407497723</v>
      </c>
    </row>
    <row r="29" spans="2:18" x14ac:dyDescent="0.25">
      <c r="M29" s="105"/>
      <c r="N29" t="s">
        <v>19</v>
      </c>
      <c r="O29" s="2">
        <f t="shared" si="5"/>
        <v>1</v>
      </c>
      <c r="P29" s="2">
        <f t="shared" si="5"/>
        <v>1.0090962662752896</v>
      </c>
      <c r="Q29" s="2">
        <f t="shared" si="5"/>
        <v>1.0097998256854528</v>
      </c>
      <c r="R29" s="2">
        <f t="shared" si="5"/>
        <v>1.0096942269103024</v>
      </c>
    </row>
    <row r="30" spans="2:18" x14ac:dyDescent="0.25">
      <c r="M30" s="105"/>
      <c r="N30" t="s">
        <v>20</v>
      </c>
      <c r="O30" s="2">
        <f t="shared" si="5"/>
        <v>1</v>
      </c>
      <c r="P30" s="2">
        <f t="shared" si="5"/>
        <v>1.0043266118278587</v>
      </c>
      <c r="Q30" s="2">
        <f t="shared" si="5"/>
        <v>1.0043350661260977</v>
      </c>
      <c r="R30" s="2">
        <f t="shared" si="5"/>
        <v>1.0041331669277653</v>
      </c>
    </row>
    <row r="31" spans="2:18" x14ac:dyDescent="0.25">
      <c r="M31" s="105"/>
      <c r="N31" t="s">
        <v>21</v>
      </c>
      <c r="O31" s="2">
        <f t="shared" si="5"/>
        <v>1</v>
      </c>
      <c r="P31" s="2">
        <f t="shared" si="5"/>
        <v>1.0076121148028792</v>
      </c>
      <c r="Q31" s="2">
        <f t="shared" si="5"/>
        <v>1.0078872493722471</v>
      </c>
      <c r="R31" s="2">
        <f t="shared" si="5"/>
        <v>1.0080889295238402</v>
      </c>
    </row>
    <row r="32" spans="2:18" x14ac:dyDescent="0.25">
      <c r="M32" s="105"/>
      <c r="N32" t="s">
        <v>22</v>
      </c>
      <c r="O32" s="2">
        <f t="shared" si="5"/>
        <v>1</v>
      </c>
      <c r="P32" s="2">
        <f t="shared" si="5"/>
        <v>1.0076818656176492</v>
      </c>
      <c r="Q32" s="2">
        <f t="shared" si="5"/>
        <v>1.0094543967094796</v>
      </c>
      <c r="R32" s="2">
        <f t="shared" si="5"/>
        <v>1.0105514704622411</v>
      </c>
    </row>
    <row r="33" spans="13:18" x14ac:dyDescent="0.25">
      <c r="M33" s="105"/>
      <c r="N33" t="s">
        <v>23</v>
      </c>
      <c r="O33" s="2">
        <f t="shared" si="5"/>
        <v>1</v>
      </c>
      <c r="P33" s="2">
        <f t="shared" si="5"/>
        <v>1.0024736872168281</v>
      </c>
      <c r="Q33" s="2">
        <f t="shared" si="5"/>
        <v>1.0010465455252071</v>
      </c>
      <c r="R33" s="2">
        <f t="shared" si="5"/>
        <v>0.9998918088087001</v>
      </c>
    </row>
    <row r="34" spans="13:18" x14ac:dyDescent="0.25">
      <c r="M34" s="105"/>
      <c r="N34" t="s">
        <v>24</v>
      </c>
      <c r="O34" s="2">
        <f t="shared" si="5"/>
        <v>1</v>
      </c>
      <c r="P34" s="2">
        <f t="shared" si="5"/>
        <v>1.0052921898963989</v>
      </c>
      <c r="Q34" s="2">
        <f t="shared" si="5"/>
        <v>1.0052085878298396</v>
      </c>
      <c r="R34" s="2">
        <f t="shared" si="5"/>
        <v>1.0052003184532483</v>
      </c>
    </row>
    <row r="35" spans="13:18" x14ac:dyDescent="0.25">
      <c r="M35" s="104" t="s">
        <v>94</v>
      </c>
      <c r="N35" s="57" t="s">
        <v>9</v>
      </c>
      <c r="O35" s="58">
        <f>[1]Figure4!O31</f>
        <v>915037.82921112888</v>
      </c>
      <c r="P35" s="58">
        <f>[1]Figure4!P31</f>
        <v>1020588.2266957355</v>
      </c>
      <c r="Q35" s="58">
        <f>[1]Figure4!Q31</f>
        <v>1093526.6241241186</v>
      </c>
      <c r="R35" s="58">
        <f>[1]Figure4!R31</f>
        <v>1169047.3046272981</v>
      </c>
    </row>
    <row r="36" spans="13:18" x14ac:dyDescent="0.25">
      <c r="M36" s="104"/>
      <c r="N36" s="57" t="s">
        <v>25</v>
      </c>
      <c r="O36" s="58">
        <f>[1]Figure4!O32</f>
        <v>625152.31219324132</v>
      </c>
      <c r="P36" s="58">
        <f>[1]Figure4!P32</f>
        <v>694251.87813425972</v>
      </c>
      <c r="Q36" s="58">
        <f>[1]Figure4!Q32</f>
        <v>742251.10227173695</v>
      </c>
      <c r="R36" s="58">
        <f>[1]Figure4!R32</f>
        <v>792305.19907809002</v>
      </c>
    </row>
    <row r="37" spans="13:18" x14ac:dyDescent="0.25">
      <c r="M37" s="104"/>
      <c r="N37" s="57" t="s">
        <v>13</v>
      </c>
      <c r="O37" s="58">
        <f>[1]Figure4!O33</f>
        <v>58413.457781568592</v>
      </c>
      <c r="P37" s="58">
        <f>[1]Figure4!P33</f>
        <v>65603.997311068175</v>
      </c>
      <c r="Q37" s="58">
        <f>[1]Figure4!Q33</f>
        <v>70773.187932991976</v>
      </c>
      <c r="R37" s="58">
        <f>[1]Figure4!R33</f>
        <v>76305.540847118595</v>
      </c>
    </row>
    <row r="38" spans="13:18" x14ac:dyDescent="0.25">
      <c r="M38" s="104"/>
      <c r="N38" s="57" t="s">
        <v>14</v>
      </c>
      <c r="O38" s="58">
        <f>[1]Figure4!O34</f>
        <v>205272.07278690129</v>
      </c>
      <c r="P38" s="58">
        <f>[1]Figure4!P34</f>
        <v>226340.53958382556</v>
      </c>
      <c r="Q38" s="58">
        <f>[1]Figure4!Q34</f>
        <v>239161.15264991036</v>
      </c>
      <c r="R38" s="58">
        <f>[1]Figure4!R34</f>
        <v>251487.24898744051</v>
      </c>
    </row>
    <row r="39" spans="13:18" x14ac:dyDescent="0.25">
      <c r="M39" s="104"/>
      <c r="N39" s="57" t="s">
        <v>15</v>
      </c>
      <c r="O39" s="58">
        <f>[1]Figure4!O35</f>
        <v>152336.82773316817</v>
      </c>
      <c r="P39" s="58">
        <f>[1]Figure4!P35</f>
        <v>169517.65886276108</v>
      </c>
      <c r="Q39" s="58">
        <f>[1]Figure4!Q35</f>
        <v>182259.04555991213</v>
      </c>
      <c r="R39" s="58">
        <f>[1]Figure4!R35</f>
        <v>196011.48746575898</v>
      </c>
    </row>
    <row r="40" spans="13:18" x14ac:dyDescent="0.25">
      <c r="M40" s="104"/>
      <c r="N40" s="57" t="s">
        <v>16</v>
      </c>
      <c r="O40" s="58">
        <f>[1]Figure4!O36</f>
        <v>289885.51701788756</v>
      </c>
      <c r="P40" s="58">
        <f>[1]Figure4!P36</f>
        <v>326336.3485614754</v>
      </c>
      <c r="Q40" s="58">
        <f>[1]Figure4!Q36</f>
        <v>351275.52185238106</v>
      </c>
      <c r="R40" s="58">
        <f>[1]Figure4!R36</f>
        <v>376742.10554920789</v>
      </c>
    </row>
    <row r="41" spans="13:18" x14ac:dyDescent="0.25">
      <c r="M41" s="104"/>
      <c r="N41" s="57" t="s">
        <v>17</v>
      </c>
      <c r="O41" s="58">
        <f>[1]Figure4!O37</f>
        <v>4119.1616849751208</v>
      </c>
      <c r="P41" s="58">
        <f>[1]Figure4!P37</f>
        <v>4385.4863972740477</v>
      </c>
      <c r="Q41" s="58">
        <f>[1]Figure4!Q37</f>
        <v>4470.7583255828686</v>
      </c>
      <c r="R41" s="58">
        <f>[1]Figure4!R37</f>
        <v>4484.8881155596191</v>
      </c>
    </row>
    <row r="42" spans="13:18" x14ac:dyDescent="0.25">
      <c r="M42" s="104"/>
      <c r="N42" s="57" t="s">
        <v>18</v>
      </c>
      <c r="O42" s="58">
        <f>[1]Figure4!O38</f>
        <v>30447.697527210876</v>
      </c>
      <c r="P42" s="58">
        <f>[1]Figure4!P38</f>
        <v>34203.790762156692</v>
      </c>
      <c r="Q42" s="58">
        <f>[1]Figure4!Q38</f>
        <v>37010.202904032165</v>
      </c>
      <c r="R42" s="58">
        <f>[1]Figure4!R38</f>
        <v>40081.00886306457</v>
      </c>
    </row>
    <row r="43" spans="13:18" x14ac:dyDescent="0.25">
      <c r="M43" s="104"/>
      <c r="N43" s="57" t="s">
        <v>19</v>
      </c>
      <c r="O43" s="58">
        <f>[1]Figure4!O39</f>
        <v>28268.527791997745</v>
      </c>
      <c r="P43" s="58">
        <f>[1]Figure4!P39</f>
        <v>31702.251227278612</v>
      </c>
      <c r="Q43" s="58">
        <f>[1]Figure4!Q39</f>
        <v>34211.857871133972</v>
      </c>
      <c r="R43" s="58">
        <f>[1]Figure4!R39</f>
        <v>36892.470501408316</v>
      </c>
    </row>
    <row r="44" spans="13:18" x14ac:dyDescent="0.25">
      <c r="M44" s="104"/>
      <c r="N44" s="57" t="s">
        <v>20</v>
      </c>
      <c r="O44" s="58">
        <f>[1]Figure4!O40</f>
        <v>1693.1350921636874</v>
      </c>
      <c r="P44" s="58">
        <f>[1]Figure4!P40</f>
        <v>1888.3523392560842</v>
      </c>
      <c r="Q44" s="58">
        <f>[1]Figure4!Q40</f>
        <v>2043.9517291523016</v>
      </c>
      <c r="R44" s="58">
        <f>[1]Figure4!R40</f>
        <v>2216.4774902804875</v>
      </c>
    </row>
    <row r="45" spans="13:18" x14ac:dyDescent="0.25">
      <c r="M45" s="104"/>
      <c r="N45" s="57" t="s">
        <v>21</v>
      </c>
      <c r="O45" s="58">
        <f>[1]Figure4!O41</f>
        <v>36054.012355180406</v>
      </c>
      <c r="P45" s="58">
        <f>[1]Figure4!P41</f>
        <v>39793.646648348455</v>
      </c>
      <c r="Q45" s="58">
        <f>[1]Figure4!Q41</f>
        <v>42132.613907651234</v>
      </c>
      <c r="R45" s="58">
        <f>[1]Figure4!R41</f>
        <v>44406.601004667507</v>
      </c>
    </row>
    <row r="46" spans="13:18" x14ac:dyDescent="0.25">
      <c r="M46" s="104"/>
      <c r="N46" s="57" t="s">
        <v>22</v>
      </c>
      <c r="O46" s="58">
        <f>[1]Figure4!O42</f>
        <v>32787.355576471971</v>
      </c>
      <c r="P46" s="58">
        <f>[1]Figure4!P42</f>
        <v>36759.356898172882</v>
      </c>
      <c r="Q46" s="58">
        <f>[1]Figure4!Q42</f>
        <v>39883.429957926353</v>
      </c>
      <c r="R46" s="58">
        <f>[1]Figure4!R42</f>
        <v>43323.617240853666</v>
      </c>
    </row>
    <row r="47" spans="13:18" x14ac:dyDescent="0.25">
      <c r="M47" s="104"/>
      <c r="N47" s="57" t="s">
        <v>23</v>
      </c>
      <c r="O47" s="58">
        <f>[1]Figure4!O43</f>
        <v>54700.390368030334</v>
      </c>
      <c r="P47" s="58">
        <f>[1]Figure4!P43</f>
        <v>60969.928167321326</v>
      </c>
      <c r="Q47" s="58">
        <f>[1]Figure4!Q43</f>
        <v>65940.987829248406</v>
      </c>
      <c r="R47" s="58">
        <f>[1]Figure4!R43</f>
        <v>71489.102318914825</v>
      </c>
    </row>
    <row r="48" spans="13:18" x14ac:dyDescent="0.25">
      <c r="M48" s="104"/>
      <c r="N48" s="57" t="s">
        <v>24</v>
      </c>
      <c r="O48" s="58">
        <f>[1]Figure4!O44</f>
        <v>21059.673495573068</v>
      </c>
      <c r="P48" s="58">
        <f>[1]Figure4!P44</f>
        <v>23086.869936796949</v>
      </c>
      <c r="Q48" s="58">
        <f>[1]Figure4!Q44</f>
        <v>24363.913604195321</v>
      </c>
      <c r="R48" s="58">
        <f>[1]Figure4!R44</f>
        <v>25606.756243023003</v>
      </c>
    </row>
    <row r="53" spans="1:12" x14ac:dyDescent="0.25">
      <c r="C53" s="3"/>
      <c r="D53" s="12"/>
      <c r="E53" s="12"/>
      <c r="F53" s="12"/>
      <c r="G53" s="12"/>
    </row>
    <row r="54" spans="1:12" x14ac:dyDescent="0.25">
      <c r="A54" s="106"/>
      <c r="B54" s="106"/>
      <c r="C54" s="3"/>
      <c r="D54" s="62"/>
      <c r="E54" s="62"/>
      <c r="F54" s="62"/>
      <c r="G54" s="62"/>
      <c r="I54" s="23"/>
      <c r="J54" s="23"/>
      <c r="K54" s="23"/>
      <c r="L54" s="23"/>
    </row>
    <row r="55" spans="1:12" x14ac:dyDescent="0.25">
      <c r="A55" s="106"/>
      <c r="B55" s="106"/>
      <c r="C55" s="3"/>
      <c r="D55" s="62"/>
      <c r="E55" s="62"/>
      <c r="F55" s="62"/>
      <c r="G55" s="62"/>
    </row>
    <row r="56" spans="1:12" x14ac:dyDescent="0.25">
      <c r="A56" s="106"/>
      <c r="B56" s="106"/>
      <c r="C56" s="3"/>
      <c r="D56" s="62"/>
      <c r="E56" s="62"/>
      <c r="F56" s="62"/>
      <c r="G56" s="62"/>
    </row>
    <row r="57" spans="1:12" x14ac:dyDescent="0.25">
      <c r="A57" s="106"/>
      <c r="B57" s="106"/>
      <c r="C57" s="3"/>
      <c r="D57" s="62"/>
      <c r="E57" s="62"/>
      <c r="F57" s="62"/>
      <c r="G57" s="62"/>
    </row>
    <row r="58" spans="1:12" x14ac:dyDescent="0.25">
      <c r="A58" s="107"/>
      <c r="B58" s="106"/>
      <c r="C58" s="3"/>
      <c r="D58" s="62"/>
      <c r="E58" s="62"/>
      <c r="F58" s="62"/>
      <c r="G58" s="62"/>
      <c r="I58" s="23"/>
      <c r="J58" s="23"/>
      <c r="K58" s="23"/>
      <c r="L58" s="23"/>
    </row>
    <row r="59" spans="1:12" x14ac:dyDescent="0.25">
      <c r="A59" s="107"/>
      <c r="B59" s="106"/>
      <c r="C59" s="3"/>
      <c r="D59" s="62"/>
      <c r="E59" s="62"/>
      <c r="F59" s="62"/>
      <c r="G59" s="62"/>
    </row>
    <row r="60" spans="1:12" x14ac:dyDescent="0.25">
      <c r="A60" s="107"/>
      <c r="B60" s="106"/>
      <c r="C60" s="3"/>
      <c r="D60" s="62"/>
      <c r="E60" s="62"/>
      <c r="F60" s="62"/>
      <c r="G60" s="62"/>
    </row>
    <row r="61" spans="1:12" x14ac:dyDescent="0.25">
      <c r="A61" s="107"/>
      <c r="B61" s="106"/>
      <c r="C61" s="3"/>
      <c r="D61" s="62"/>
      <c r="E61" s="62"/>
      <c r="F61" s="62"/>
      <c r="G61" s="62"/>
    </row>
    <row r="64" spans="1:12" x14ac:dyDescent="0.25">
      <c r="C64" s="3"/>
      <c r="D64" s="12"/>
      <c r="E64" s="12"/>
      <c r="F64" s="12"/>
      <c r="G64" s="12"/>
    </row>
    <row r="65" spans="1:7" x14ac:dyDescent="0.25">
      <c r="A65" s="106"/>
      <c r="B65" s="106"/>
      <c r="C65" s="3"/>
      <c r="D65" s="62"/>
      <c r="E65" s="62"/>
      <c r="F65" s="62"/>
      <c r="G65" s="62"/>
    </row>
    <row r="66" spans="1:7" x14ac:dyDescent="0.25">
      <c r="A66" s="106"/>
      <c r="B66" s="106"/>
      <c r="C66" s="3"/>
      <c r="D66" s="62"/>
      <c r="E66" s="62"/>
      <c r="F66" s="62"/>
      <c r="G66" s="62"/>
    </row>
    <row r="67" spans="1:7" x14ac:dyDescent="0.25">
      <c r="A67" s="106"/>
      <c r="B67" s="106"/>
      <c r="C67" s="3"/>
      <c r="D67" s="62"/>
      <c r="E67" s="62"/>
      <c r="F67" s="62"/>
      <c r="G67" s="62"/>
    </row>
    <row r="68" spans="1:7" x14ac:dyDescent="0.25">
      <c r="A68" s="106"/>
      <c r="B68" s="106"/>
      <c r="C68" s="3"/>
      <c r="D68" s="62"/>
      <c r="E68" s="62"/>
      <c r="F68" s="62"/>
      <c r="G68" s="62"/>
    </row>
    <row r="69" spans="1:7" x14ac:dyDescent="0.25">
      <c r="A69" s="107"/>
      <c r="B69" s="106"/>
      <c r="C69" s="3"/>
      <c r="D69" s="62"/>
      <c r="E69" s="62"/>
      <c r="F69" s="62"/>
      <c r="G69" s="62"/>
    </row>
    <row r="70" spans="1:7" x14ac:dyDescent="0.25">
      <c r="A70" s="107"/>
      <c r="B70" s="106"/>
      <c r="C70" s="3"/>
      <c r="D70" s="62"/>
      <c r="E70" s="62"/>
      <c r="F70" s="62"/>
      <c r="G70" s="62"/>
    </row>
    <row r="71" spans="1:7" x14ac:dyDescent="0.25">
      <c r="A71" s="107"/>
      <c r="B71" s="106"/>
      <c r="C71" s="3"/>
      <c r="D71" s="62"/>
      <c r="E71" s="62"/>
      <c r="F71" s="62"/>
      <c r="G71" s="62"/>
    </row>
    <row r="72" spans="1:7" x14ac:dyDescent="0.25">
      <c r="A72" s="107"/>
      <c r="B72" s="106"/>
      <c r="C72" s="3"/>
      <c r="D72" s="62"/>
      <c r="E72" s="62"/>
      <c r="F72" s="62"/>
      <c r="G72" s="62"/>
    </row>
  </sheetData>
  <mergeCells count="20">
    <mergeCell ref="A69:A72"/>
    <mergeCell ref="B69:B70"/>
    <mergeCell ref="B71:B72"/>
    <mergeCell ref="B54:B55"/>
    <mergeCell ref="B56:B57"/>
    <mergeCell ref="A54:A57"/>
    <mergeCell ref="A58:A61"/>
    <mergeCell ref="B58:B59"/>
    <mergeCell ref="B60:B61"/>
    <mergeCell ref="A65:A68"/>
    <mergeCell ref="B65:B66"/>
    <mergeCell ref="B67:B68"/>
    <mergeCell ref="M7:M20"/>
    <mergeCell ref="M21:M34"/>
    <mergeCell ref="M35:M48"/>
    <mergeCell ref="B7:B10"/>
    <mergeCell ref="B11:B14"/>
    <mergeCell ref="B15:B18"/>
    <mergeCell ref="B22:B25"/>
    <mergeCell ref="B26:B28"/>
  </mergeCells>
  <pageMargins left="0.7" right="0.7" top="0.75" bottom="0.75" header="0.3" footer="0.3"/>
  <pageSetup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opLeftCell="A37" workbookViewId="0">
      <selection activeCell="M79" sqref="M79"/>
    </sheetView>
  </sheetViews>
  <sheetFormatPr defaultRowHeight="15" x14ac:dyDescent="0.25"/>
  <cols>
    <col min="4" max="6" width="11.28515625" bestFit="1" customWidth="1"/>
  </cols>
  <sheetData>
    <row r="1" spans="1:28" x14ac:dyDescent="0.25">
      <c r="A1" s="14" t="s">
        <v>97</v>
      </c>
    </row>
    <row r="3" spans="1:28" x14ac:dyDescent="0.25">
      <c r="A3" t="s">
        <v>38</v>
      </c>
      <c r="D3" t="s">
        <v>36</v>
      </c>
      <c r="J3" t="s">
        <v>35</v>
      </c>
    </row>
    <row r="5" spans="1:28" x14ac:dyDescent="0.25">
      <c r="A5" t="s">
        <v>34</v>
      </c>
      <c r="D5" s="14">
        <v>2020</v>
      </c>
      <c r="E5" s="14">
        <v>2025</v>
      </c>
      <c r="F5" s="14">
        <v>2030</v>
      </c>
      <c r="J5" s="14">
        <v>2020</v>
      </c>
      <c r="K5" s="14">
        <v>2025</v>
      </c>
      <c r="L5" s="14">
        <v>2030</v>
      </c>
    </row>
    <row r="6" spans="1:28" x14ac:dyDescent="0.25">
      <c r="C6" s="14" t="s">
        <v>2</v>
      </c>
      <c r="D6" s="67">
        <f>[1]Figure5!C3</f>
        <v>1741982.967673026</v>
      </c>
      <c r="E6" s="67">
        <f>[1]Figure5!D3</f>
        <v>1938154.3112138843</v>
      </c>
      <c r="F6" s="67">
        <f>[1]Figure5!E3</f>
        <v>2207496.7540558893</v>
      </c>
      <c r="G6" s="67"/>
      <c r="H6" s="67"/>
      <c r="I6" s="69" t="s">
        <v>2</v>
      </c>
      <c r="J6" s="67">
        <f>[1]Figure5!P3</f>
        <v>328626.39663710282</v>
      </c>
      <c r="K6" s="67">
        <f>[1]Figure5!Q3</f>
        <v>379716.51214850205</v>
      </c>
      <c r="L6" s="67">
        <f>[1]Figure5!R3</f>
        <v>442689.31271837041</v>
      </c>
      <c r="T6" s="67"/>
      <c r="U6" s="67"/>
      <c r="V6" s="67"/>
      <c r="W6" s="67"/>
      <c r="X6" s="67"/>
      <c r="Y6" s="67"/>
      <c r="Z6" s="67"/>
      <c r="AA6" s="67"/>
      <c r="AB6" s="67"/>
    </row>
    <row r="7" spans="1:28" x14ac:dyDescent="0.25">
      <c r="C7" s="14" t="s">
        <v>3</v>
      </c>
      <c r="D7" s="67">
        <f>[1]Figure5!C4</f>
        <v>383312.30684962223</v>
      </c>
      <c r="E7" s="67">
        <f>[1]Figure5!D4</f>
        <v>431270.79612091527</v>
      </c>
      <c r="F7" s="67">
        <f>[1]Figure5!E4</f>
        <v>491430.50503832224</v>
      </c>
      <c r="G7" s="67"/>
      <c r="H7" s="67"/>
      <c r="I7" s="69" t="s">
        <v>3</v>
      </c>
      <c r="J7" s="67">
        <f>[1]Figure5!P4</f>
        <v>69470.209353369428</v>
      </c>
      <c r="K7" s="67">
        <f>[1]Figure5!Q4</f>
        <v>79911.969736676518</v>
      </c>
      <c r="L7" s="67">
        <f>[1]Figure5!R4</f>
        <v>92697.664636944159</v>
      </c>
      <c r="T7" s="67"/>
      <c r="U7" s="67"/>
      <c r="V7" s="67"/>
      <c r="W7" s="67"/>
      <c r="X7" s="67"/>
      <c r="Y7" s="67"/>
      <c r="Z7" s="67"/>
      <c r="AA7" s="67"/>
      <c r="AB7" s="67"/>
    </row>
    <row r="8" spans="1:28" x14ac:dyDescent="0.25">
      <c r="C8" s="14" t="s">
        <v>4</v>
      </c>
      <c r="D8" s="67">
        <f>[1]Figure5!C5</f>
        <v>420616.53794888372</v>
      </c>
      <c r="E8" s="67">
        <f>[1]Figure5!D5</f>
        <v>476540.88420437335</v>
      </c>
      <c r="F8" s="67">
        <f>[1]Figure5!E5</f>
        <v>552971.64324708853</v>
      </c>
      <c r="G8" s="67"/>
      <c r="H8" s="67"/>
      <c r="I8" s="69" t="s">
        <v>4</v>
      </c>
      <c r="J8" s="67">
        <f>[1]Figure5!P5</f>
        <v>305754.45039291884</v>
      </c>
      <c r="K8" s="67">
        <f>[1]Figure5!Q5</f>
        <v>354213.94691084028</v>
      </c>
      <c r="L8" s="67">
        <f>[1]Figure5!R5</f>
        <v>413969.31099228188</v>
      </c>
      <c r="T8" s="67"/>
      <c r="U8" s="67"/>
      <c r="V8" s="67"/>
      <c r="W8" s="67"/>
      <c r="X8" s="67"/>
      <c r="Y8" s="67"/>
      <c r="Z8" s="67"/>
      <c r="AA8" s="67"/>
      <c r="AB8" s="67"/>
    </row>
    <row r="9" spans="1:28" x14ac:dyDescent="0.25">
      <c r="C9" s="14" t="s">
        <v>5</v>
      </c>
      <c r="D9" s="67">
        <f>[1]Figure5!C6</f>
        <v>569904.34082209505</v>
      </c>
      <c r="E9" s="67">
        <f>[1]Figure5!D6</f>
        <v>648162.25617837603</v>
      </c>
      <c r="F9" s="67">
        <f>[1]Figure5!E6</f>
        <v>749370.760793361</v>
      </c>
      <c r="G9" s="67"/>
      <c r="H9" s="67"/>
      <c r="I9" s="69" t="s">
        <v>5</v>
      </c>
      <c r="J9" s="67">
        <f>[1]Figure5!P6</f>
        <v>289921.89217347873</v>
      </c>
      <c r="K9" s="67">
        <f>[1]Figure5!Q6</f>
        <v>334400.15786501148</v>
      </c>
      <c r="L9" s="67">
        <f>[1]Figure5!R6</f>
        <v>388878.44472053519</v>
      </c>
      <c r="T9" s="67"/>
      <c r="U9" s="67"/>
      <c r="V9" s="67"/>
      <c r="W9" s="67"/>
      <c r="X9" s="67"/>
      <c r="Y9" s="67"/>
      <c r="Z9" s="67"/>
      <c r="AA9" s="67"/>
      <c r="AB9" s="67"/>
    </row>
    <row r="10" spans="1:28" x14ac:dyDescent="0.25">
      <c r="C10" s="14" t="s">
        <v>6</v>
      </c>
      <c r="D10" s="67">
        <f>[1]Figure5!C7</f>
        <v>119166.51176941291</v>
      </c>
      <c r="E10" s="67">
        <f>[1]Figure5!D7</f>
        <v>134111.84063026396</v>
      </c>
      <c r="F10" s="67">
        <f>[1]Figure5!E7</f>
        <v>152313.00749610347</v>
      </c>
      <c r="G10" s="67"/>
      <c r="H10" s="67"/>
      <c r="I10" s="69" t="s">
        <v>6</v>
      </c>
      <c r="J10" s="67">
        <f>[1]Figure5!P7</f>
        <v>8871.4101347440392</v>
      </c>
      <c r="K10" s="67">
        <f>[1]Figure5!Q7</f>
        <v>10198.530337265112</v>
      </c>
      <c r="L10" s="67">
        <f>[1]Figure5!R7</f>
        <v>11821.753895128866</v>
      </c>
      <c r="T10" s="67"/>
      <c r="U10" s="67"/>
      <c r="V10" s="67"/>
      <c r="W10" s="67"/>
      <c r="X10" s="67"/>
      <c r="Y10" s="67"/>
      <c r="Z10" s="67"/>
      <c r="AA10" s="67"/>
      <c r="AB10" s="67"/>
    </row>
    <row r="11" spans="1:28" x14ac:dyDescent="0.25">
      <c r="C11" s="14" t="s">
        <v>7</v>
      </c>
      <c r="D11" s="67">
        <f>[1]Figure5!C8</f>
        <v>136592.90812525473</v>
      </c>
      <c r="E11" s="67">
        <f>[1]Figure5!D8</f>
        <v>153074.97018945761</v>
      </c>
      <c r="F11" s="67">
        <f>[1]Figure5!E8</f>
        <v>173726.56568866293</v>
      </c>
      <c r="G11" s="67"/>
      <c r="H11" s="67"/>
      <c r="I11" s="69" t="s">
        <v>7</v>
      </c>
      <c r="J11" s="67">
        <f>[1]Figure5!P8</f>
        <v>65755.413759360395</v>
      </c>
      <c r="K11" s="67">
        <f>[1]Figure5!Q8</f>
        <v>75496.696062785821</v>
      </c>
      <c r="L11" s="67">
        <f>[1]Figure5!R8</f>
        <v>87449.777389306109</v>
      </c>
      <c r="T11" s="67"/>
      <c r="U11" s="67"/>
      <c r="V11" s="67"/>
      <c r="W11" s="67"/>
      <c r="X11" s="67"/>
      <c r="Y11" s="67"/>
      <c r="Z11" s="67"/>
      <c r="AA11" s="67"/>
      <c r="AB11" s="67"/>
    </row>
    <row r="12" spans="1:28" x14ac:dyDescent="0.25">
      <c r="C12" s="14" t="s">
        <v>8</v>
      </c>
      <c r="D12" s="69">
        <f>SUM(D6:D11)</f>
        <v>3371575.5731882947</v>
      </c>
      <c r="E12" s="69">
        <f t="shared" ref="E12:F12" si="0">SUM(E6:E11)</f>
        <v>3781315.0585372709</v>
      </c>
      <c r="F12" s="69">
        <f t="shared" si="0"/>
        <v>4327309.2363194274</v>
      </c>
      <c r="G12" s="67"/>
      <c r="H12" s="67"/>
      <c r="I12" s="69" t="s">
        <v>8</v>
      </c>
      <c r="J12" s="69">
        <f>SUM(J6:J11)</f>
        <v>1068399.7724509742</v>
      </c>
      <c r="K12" s="69">
        <f t="shared" ref="K12" si="1">SUM(K6:K11)</f>
        <v>1233937.8130610816</v>
      </c>
      <c r="L12" s="69">
        <f t="shared" ref="L12" si="2">SUM(L6:L11)</f>
        <v>1437506.2643525666</v>
      </c>
      <c r="T12" s="67"/>
      <c r="U12" s="67"/>
      <c r="V12" s="67"/>
      <c r="W12" s="67"/>
      <c r="X12" s="67"/>
      <c r="Y12" s="67"/>
      <c r="Z12" s="67"/>
      <c r="AA12" s="67"/>
      <c r="AB12" s="67"/>
    </row>
    <row r="13" spans="1:28" x14ac:dyDescent="0.25">
      <c r="D13" s="67"/>
      <c r="E13" s="67"/>
      <c r="F13" s="67"/>
      <c r="G13" s="67"/>
      <c r="H13" s="67"/>
      <c r="I13" s="67"/>
      <c r="J13" s="67"/>
      <c r="K13" s="67"/>
      <c r="L13" s="67"/>
      <c r="T13" s="67"/>
      <c r="U13" s="67"/>
      <c r="V13" s="67"/>
      <c r="W13" s="67"/>
      <c r="X13" s="67"/>
      <c r="Y13" s="67"/>
      <c r="Z13" s="67"/>
      <c r="AA13" s="67"/>
      <c r="AB13" s="67"/>
    </row>
    <row r="14" spans="1:28" x14ac:dyDescent="0.25">
      <c r="D14" s="67"/>
      <c r="E14" s="67"/>
      <c r="F14" s="67"/>
      <c r="G14" s="67"/>
      <c r="H14" s="67"/>
      <c r="I14" s="67"/>
      <c r="J14" s="67"/>
      <c r="K14" s="67"/>
      <c r="L14" s="67"/>
      <c r="T14" s="67"/>
      <c r="U14" s="67"/>
      <c r="V14" s="67"/>
      <c r="W14" s="67"/>
      <c r="X14" s="67"/>
      <c r="Y14" s="67"/>
      <c r="Z14" s="67"/>
      <c r="AA14" s="67"/>
      <c r="AB14" s="67"/>
    </row>
    <row r="15" spans="1:28" x14ac:dyDescent="0.25">
      <c r="A15" t="s">
        <v>37</v>
      </c>
      <c r="D15" s="69">
        <v>2020</v>
      </c>
      <c r="E15" s="69">
        <v>2025</v>
      </c>
      <c r="F15" s="69">
        <v>2030</v>
      </c>
      <c r="G15" s="67"/>
      <c r="H15" s="67"/>
      <c r="I15" s="67"/>
      <c r="J15" s="69">
        <v>2020</v>
      </c>
      <c r="K15" s="69">
        <v>2025</v>
      </c>
      <c r="L15" s="69">
        <v>2030</v>
      </c>
      <c r="M15" s="14"/>
      <c r="T15" s="67"/>
      <c r="U15" s="67"/>
      <c r="V15" s="67"/>
      <c r="W15" s="67"/>
      <c r="X15" s="67"/>
      <c r="Y15" s="67"/>
      <c r="Z15" s="67"/>
      <c r="AA15" s="67"/>
      <c r="AB15" s="67"/>
    </row>
    <row r="16" spans="1:28" x14ac:dyDescent="0.25">
      <c r="C16" s="14" t="s">
        <v>2</v>
      </c>
      <c r="D16" s="67">
        <f>[1]Figure5!C13</f>
        <v>1708255.162443945</v>
      </c>
      <c r="E16" s="67">
        <f>[1]Figure5!D13</f>
        <v>1873696.6625289686</v>
      </c>
      <c r="F16" s="67">
        <f>[1]Figure5!E13</f>
        <v>2098543.5241124853</v>
      </c>
      <c r="G16" s="67"/>
      <c r="H16" s="67"/>
      <c r="I16" s="69" t="s">
        <v>2</v>
      </c>
      <c r="J16" s="67">
        <f>[1]Figure5!P13</f>
        <v>332027.28652200545</v>
      </c>
      <c r="K16" s="67">
        <f>[1]Figure5!Q13</f>
        <v>384263.07124221022</v>
      </c>
      <c r="L16" s="67">
        <f>[1]Figure5!R13</f>
        <v>448241.46487284033</v>
      </c>
      <c r="T16" s="67"/>
      <c r="U16" s="67"/>
      <c r="V16" s="67"/>
      <c r="W16" s="67"/>
      <c r="X16" s="67"/>
      <c r="Y16" s="67"/>
      <c r="Z16" s="67"/>
      <c r="AA16" s="67"/>
      <c r="AB16" s="67"/>
    </row>
    <row r="17" spans="1:28" x14ac:dyDescent="0.25">
      <c r="C17" s="14" t="s">
        <v>3</v>
      </c>
      <c r="D17" s="67">
        <f>[1]Figure5!C14</f>
        <v>371397.64078346896</v>
      </c>
      <c r="E17" s="67">
        <f>[1]Figure5!D14</f>
        <v>410454.87479445885</v>
      </c>
      <c r="F17" s="67">
        <f>[1]Figure5!E14</f>
        <v>470919.89270058315</v>
      </c>
      <c r="G17" s="67"/>
      <c r="H17" s="67"/>
      <c r="I17" s="69" t="s">
        <v>3</v>
      </c>
      <c r="J17" s="67">
        <f>[1]Figure5!P14</f>
        <v>70151.098032088703</v>
      </c>
      <c r="K17" s="67">
        <f>[1]Figure5!Q14</f>
        <v>80831.73568389719</v>
      </c>
      <c r="L17" s="67">
        <f>[1]Figure5!R14</f>
        <v>93839.934525285411</v>
      </c>
      <c r="T17" s="67"/>
      <c r="U17" s="67"/>
      <c r="V17" s="67"/>
      <c r="W17" s="67"/>
      <c r="X17" s="67"/>
      <c r="Y17" s="67"/>
      <c r="Z17" s="67"/>
      <c r="AA17" s="67"/>
      <c r="AB17" s="67"/>
    </row>
    <row r="18" spans="1:28" x14ac:dyDescent="0.25">
      <c r="C18" s="14" t="s">
        <v>4</v>
      </c>
      <c r="D18" s="67">
        <f>[1]Figure5!C15</f>
        <v>415578.24442837533</v>
      </c>
      <c r="E18" s="67">
        <f>[1]Figure5!D15</f>
        <v>467292.31843127433</v>
      </c>
      <c r="F18" s="67">
        <f>[1]Figure5!E15</f>
        <v>537483.48064481979</v>
      </c>
      <c r="G18" s="67"/>
      <c r="H18" s="67"/>
      <c r="I18" s="69" t="s">
        <v>4</v>
      </c>
      <c r="J18" s="67">
        <f>[1]Figure5!P15</f>
        <v>312205.28799105232</v>
      </c>
      <c r="K18" s="67">
        <f>[1]Figure5!Q15</f>
        <v>362213.67164030101</v>
      </c>
      <c r="L18" s="67">
        <f>[1]Figure5!R15</f>
        <v>423626.85061083816</v>
      </c>
      <c r="T18" s="67"/>
      <c r="U18" s="67"/>
      <c r="V18" s="67"/>
      <c r="W18" s="67"/>
      <c r="X18" s="67"/>
      <c r="Y18" s="67"/>
      <c r="Z18" s="67"/>
      <c r="AA18" s="67"/>
      <c r="AB18" s="67"/>
    </row>
    <row r="19" spans="1:28" x14ac:dyDescent="0.25">
      <c r="C19" s="14" t="s">
        <v>5</v>
      </c>
      <c r="D19" s="67">
        <f>[1]Figure5!C16</f>
        <v>567213.61782941094</v>
      </c>
      <c r="E19" s="67">
        <f>[1]Figure5!D16</f>
        <v>639469.85921849404</v>
      </c>
      <c r="F19" s="67">
        <f>[1]Figure5!E16</f>
        <v>743548.50404752069</v>
      </c>
      <c r="G19" s="67"/>
      <c r="H19" s="67"/>
      <c r="I19" s="69" t="s">
        <v>5</v>
      </c>
      <c r="J19" s="67">
        <f>[1]Figure5!P16</f>
        <v>298196.35391274292</v>
      </c>
      <c r="K19" s="67">
        <f>[1]Figure5!Q16</f>
        <v>344743.03967939247</v>
      </c>
      <c r="L19" s="67">
        <f>[1]Figure5!R16</f>
        <v>401015.21193849389</v>
      </c>
      <c r="T19" s="67"/>
      <c r="U19" s="67"/>
      <c r="V19" s="67"/>
      <c r="W19" s="67"/>
      <c r="X19" s="67"/>
      <c r="Y19" s="67"/>
      <c r="Z19" s="67"/>
      <c r="AA19" s="67"/>
      <c r="AB19" s="67"/>
    </row>
    <row r="20" spans="1:28" x14ac:dyDescent="0.25">
      <c r="C20" s="14" t="s">
        <v>6</v>
      </c>
      <c r="D20" s="67">
        <f>[1]Figure5!C17</f>
        <v>114359.27517923358</v>
      </c>
      <c r="E20" s="67">
        <f>[1]Figure5!D17</f>
        <v>125965.06132235905</v>
      </c>
      <c r="F20" s="67">
        <f>[1]Figure5!E17</f>
        <v>142274.33494607371</v>
      </c>
      <c r="G20" s="67"/>
      <c r="H20" s="67"/>
      <c r="I20" s="69" t="s">
        <v>6</v>
      </c>
      <c r="J20" s="67">
        <f>[1]Figure5!P17</f>
        <v>9017.1316776162839</v>
      </c>
      <c r="K20" s="67">
        <f>[1]Figure5!Q17</f>
        <v>10376.913154204356</v>
      </c>
      <c r="L20" s="67">
        <f>[1]Figure5!R17</f>
        <v>12029.000038835706</v>
      </c>
      <c r="T20" s="67"/>
      <c r="U20" s="67"/>
      <c r="V20" s="67"/>
      <c r="W20" s="67"/>
      <c r="X20" s="67"/>
      <c r="Y20" s="67"/>
      <c r="Z20" s="67"/>
      <c r="AA20" s="67"/>
      <c r="AB20" s="67"/>
    </row>
    <row r="21" spans="1:28" x14ac:dyDescent="0.25">
      <c r="C21" s="14" t="s">
        <v>7</v>
      </c>
      <c r="D21" s="67">
        <f>[1]Figure5!C18</f>
        <v>131884.22575862228</v>
      </c>
      <c r="E21" s="67">
        <f>[1]Figure5!D18</f>
        <v>145622.24477674856</v>
      </c>
      <c r="F21" s="67">
        <f>[1]Figure5!E18</f>
        <v>165027.22414543614</v>
      </c>
      <c r="G21" s="67"/>
      <c r="H21" s="67"/>
      <c r="I21" s="69" t="s">
        <v>7</v>
      </c>
      <c r="J21" s="67">
        <f>[1]Figure5!P18</f>
        <v>66746.301110492059</v>
      </c>
      <c r="K21" s="67">
        <f>[1]Figure5!Q18</f>
        <v>76671.578190424538</v>
      </c>
      <c r="L21" s="67">
        <f>[1]Figure5!R18</f>
        <v>88838.067477312637</v>
      </c>
      <c r="T21" s="67"/>
      <c r="U21" s="67"/>
      <c r="V21" s="67"/>
      <c r="W21" s="67"/>
      <c r="X21" s="67"/>
      <c r="Y21" s="67"/>
      <c r="Z21" s="67"/>
      <c r="AA21" s="67"/>
      <c r="AB21" s="67"/>
    </row>
    <row r="22" spans="1:28" x14ac:dyDescent="0.25">
      <c r="C22" s="14" t="s">
        <v>8</v>
      </c>
      <c r="D22" s="69">
        <f>SUM(D16:D21)</f>
        <v>3308688.1664230558</v>
      </c>
      <c r="E22" s="69">
        <f t="shared" ref="E22" si="3">SUM(E16:E21)</f>
        <v>3662501.0210723034</v>
      </c>
      <c r="F22" s="69">
        <f t="shared" ref="F22" si="4">SUM(F16:F21)</f>
        <v>4157796.9605969186</v>
      </c>
      <c r="G22" s="67"/>
      <c r="H22" s="67"/>
      <c r="I22" s="69" t="s">
        <v>8</v>
      </c>
      <c r="J22" s="69">
        <f>SUM(J16:J21)</f>
        <v>1088343.4592459977</v>
      </c>
      <c r="K22" s="69">
        <f t="shared" ref="K22" si="5">SUM(K16:K21)</f>
        <v>1259100.0095904297</v>
      </c>
      <c r="L22" s="69">
        <f t="shared" ref="L22" si="6">SUM(L16:L21)</f>
        <v>1467590.5294636062</v>
      </c>
      <c r="T22" s="67"/>
      <c r="U22" s="67"/>
      <c r="V22" s="67"/>
      <c r="W22" s="67"/>
      <c r="X22" s="67"/>
      <c r="Y22" s="67"/>
      <c r="Z22" s="67"/>
      <c r="AA22" s="67"/>
      <c r="AB22" s="67"/>
    </row>
    <row r="25" spans="1:28" x14ac:dyDescent="0.25">
      <c r="A25" t="s">
        <v>39</v>
      </c>
      <c r="D25" t="s">
        <v>36</v>
      </c>
      <c r="J25" t="s">
        <v>35</v>
      </c>
    </row>
    <row r="27" spans="1:28" x14ac:dyDescent="0.25">
      <c r="A27" t="s">
        <v>34</v>
      </c>
      <c r="D27" s="14">
        <v>2020</v>
      </c>
      <c r="E27" s="14">
        <v>2025</v>
      </c>
      <c r="F27" s="14">
        <v>2030</v>
      </c>
      <c r="J27" s="14">
        <v>2020</v>
      </c>
      <c r="K27" s="14">
        <v>2025</v>
      </c>
      <c r="L27" s="14">
        <v>2030</v>
      </c>
    </row>
    <row r="28" spans="1:28" x14ac:dyDescent="0.25">
      <c r="C28" s="14" t="s">
        <v>2</v>
      </c>
      <c r="D28" s="3">
        <f>D6/D$12</f>
        <v>0.51666733545163823</v>
      </c>
      <c r="E28" s="3">
        <f t="shared" ref="E28:F28" si="7">E6/E$12</f>
        <v>0.51256091629762845</v>
      </c>
      <c r="F28" s="3">
        <f t="shared" si="7"/>
        <v>0.51013150054731593</v>
      </c>
      <c r="I28" s="14" t="s">
        <v>2</v>
      </c>
      <c r="J28" s="3">
        <f>J6/J$12</f>
        <v>0.30758748280450665</v>
      </c>
      <c r="K28" s="3">
        <f t="shared" ref="K28:L28" si="8">K6/K$12</f>
        <v>0.30772743012593423</v>
      </c>
      <c r="L28" s="3">
        <f t="shared" si="8"/>
        <v>0.30795644074480033</v>
      </c>
    </row>
    <row r="29" spans="1:28" x14ac:dyDescent="0.25">
      <c r="C29" s="14" t="s">
        <v>3</v>
      </c>
      <c r="D29" s="3">
        <f t="shared" ref="D29:F34" si="9">D7/D$12</f>
        <v>0.11368937119423576</v>
      </c>
      <c r="E29" s="3">
        <f t="shared" si="9"/>
        <v>0.1140531242291522</v>
      </c>
      <c r="F29" s="3">
        <f t="shared" si="9"/>
        <v>0.1135649148698941</v>
      </c>
      <c r="I29" s="14" t="s">
        <v>3</v>
      </c>
      <c r="J29" s="3">
        <f t="shared" ref="J29:L29" si="10">J7/J$12</f>
        <v>6.5022673295783776E-2</v>
      </c>
      <c r="K29" s="3">
        <f t="shared" si="10"/>
        <v>6.4761748032046706E-2</v>
      </c>
      <c r="L29" s="3">
        <f t="shared" si="10"/>
        <v>6.4485050907721733E-2</v>
      </c>
    </row>
    <row r="30" spans="1:28" x14ac:dyDescent="0.25">
      <c r="C30" s="14" t="s">
        <v>4</v>
      </c>
      <c r="D30" s="3">
        <f t="shared" si="9"/>
        <v>0.12475370307394064</v>
      </c>
      <c r="E30" s="3">
        <f t="shared" si="9"/>
        <v>0.12602517294306442</v>
      </c>
      <c r="F30" s="3">
        <f t="shared" si="9"/>
        <v>0.12778648648586435</v>
      </c>
      <c r="I30" s="14" t="s">
        <v>4</v>
      </c>
      <c r="J30" s="3">
        <f t="shared" ref="J30:L30" si="11">J8/J$12</f>
        <v>0.28617981609215387</v>
      </c>
      <c r="K30" s="3">
        <f t="shared" si="11"/>
        <v>0.28705980411778353</v>
      </c>
      <c r="L30" s="3">
        <f t="shared" si="11"/>
        <v>0.2879773961741503</v>
      </c>
    </row>
    <row r="31" spans="1:28" x14ac:dyDescent="0.25">
      <c r="C31" s="14" t="s">
        <v>5</v>
      </c>
      <c r="D31" s="3">
        <f t="shared" si="9"/>
        <v>0.16903205295296733</v>
      </c>
      <c r="E31" s="3">
        <f t="shared" si="9"/>
        <v>0.17141186231361139</v>
      </c>
      <c r="F31" s="3">
        <f t="shared" si="9"/>
        <v>0.17317245425952843</v>
      </c>
      <c r="I31" s="14" t="s">
        <v>5</v>
      </c>
      <c r="J31" s="3">
        <f t="shared" ref="J31:L31" si="12">J9/J$12</f>
        <v>0.27136087038691542</v>
      </c>
      <c r="K31" s="3">
        <f t="shared" si="12"/>
        <v>0.27100243977081057</v>
      </c>
      <c r="L31" s="3">
        <f t="shared" si="12"/>
        <v>0.27052295656998809</v>
      </c>
    </row>
    <row r="32" spans="1:28" x14ac:dyDescent="0.25">
      <c r="C32" s="14" t="s">
        <v>6</v>
      </c>
      <c r="D32" s="3">
        <f t="shared" si="9"/>
        <v>3.5344458156909821E-2</v>
      </c>
      <c r="E32" s="3">
        <f t="shared" si="9"/>
        <v>3.5466983986820327E-2</v>
      </c>
      <c r="F32" s="3">
        <f t="shared" si="9"/>
        <v>3.5198087120219906E-2</v>
      </c>
      <c r="I32" s="14" t="s">
        <v>6</v>
      </c>
      <c r="J32" s="3">
        <f t="shared" ref="J32:L32" si="13">J10/J$12</f>
        <v>8.3034556572325769E-3</v>
      </c>
      <c r="K32" s="3">
        <f t="shared" si="13"/>
        <v>8.265027807167355E-3</v>
      </c>
      <c r="L32" s="3">
        <f t="shared" si="13"/>
        <v>8.2237929588802345E-3</v>
      </c>
    </row>
    <row r="33" spans="1:12" x14ac:dyDescent="0.25">
      <c r="C33" s="14" t="s">
        <v>7</v>
      </c>
      <c r="D33" s="3">
        <f t="shared" si="9"/>
        <v>4.0513079170308233E-2</v>
      </c>
      <c r="E33" s="3">
        <f t="shared" si="9"/>
        <v>4.0481940229723075E-2</v>
      </c>
      <c r="F33" s="3">
        <f t="shared" si="9"/>
        <v>4.0146556717177262E-2</v>
      </c>
      <c r="I33" s="14" t="s">
        <v>7</v>
      </c>
      <c r="J33" s="3">
        <f t="shared" ref="J33:L33" si="14">J11/J$12</f>
        <v>6.1545701763407783E-2</v>
      </c>
      <c r="K33" s="3">
        <f t="shared" si="14"/>
        <v>6.1183550146257357E-2</v>
      </c>
      <c r="L33" s="3">
        <f t="shared" si="14"/>
        <v>6.0834362644459371E-2</v>
      </c>
    </row>
    <row r="34" spans="1:12" x14ac:dyDescent="0.25">
      <c r="C34" s="14" t="s">
        <v>8</v>
      </c>
      <c r="D34" s="3">
        <f t="shared" si="9"/>
        <v>1</v>
      </c>
      <c r="E34" s="3">
        <f t="shared" si="9"/>
        <v>1</v>
      </c>
      <c r="F34" s="3">
        <f t="shared" si="9"/>
        <v>1</v>
      </c>
      <c r="I34" s="14" t="s">
        <v>8</v>
      </c>
      <c r="J34" s="3">
        <f t="shared" ref="J34:L34" si="15">J12/J$12</f>
        <v>1</v>
      </c>
      <c r="K34" s="3">
        <f t="shared" si="15"/>
        <v>1</v>
      </c>
      <c r="L34" s="3">
        <f t="shared" si="15"/>
        <v>1</v>
      </c>
    </row>
    <row r="37" spans="1:12" x14ac:dyDescent="0.25">
      <c r="A37" t="s">
        <v>37</v>
      </c>
      <c r="D37" s="14">
        <v>2020</v>
      </c>
      <c r="E37" s="14">
        <v>2025</v>
      </c>
      <c r="F37" s="14">
        <v>2030</v>
      </c>
      <c r="J37" s="14">
        <v>2020</v>
      </c>
      <c r="K37" s="14">
        <v>2025</v>
      </c>
      <c r="L37" s="14">
        <v>2030</v>
      </c>
    </row>
    <row r="38" spans="1:12" x14ac:dyDescent="0.25">
      <c r="C38" s="14" t="s">
        <v>2</v>
      </c>
      <c r="D38" s="3">
        <f>D16/D$22</f>
        <v>0.51629379274224529</v>
      </c>
      <c r="E38" s="3">
        <f t="shared" ref="E38:F38" si="16">E16/E$22</f>
        <v>0.51158938980456303</v>
      </c>
      <c r="F38" s="3">
        <f t="shared" si="16"/>
        <v>0.50472486848208331</v>
      </c>
      <c r="I38" s="14" t="s">
        <v>2</v>
      </c>
      <c r="J38" s="3">
        <f>J16/J$22</f>
        <v>0.305075832175289</v>
      </c>
      <c r="K38" s="3">
        <f t="shared" ref="K38:L38" si="17">K16/K$22</f>
        <v>0.30518868105418129</v>
      </c>
      <c r="L38" s="3">
        <f t="shared" si="17"/>
        <v>0.30542679028916148</v>
      </c>
    </row>
    <row r="39" spans="1:12" x14ac:dyDescent="0.25">
      <c r="C39" s="14" t="s">
        <v>3</v>
      </c>
      <c r="D39" s="3">
        <f t="shared" ref="D39:F43" si="18">D17/D$22</f>
        <v>0.11224921240764074</v>
      </c>
      <c r="E39" s="3">
        <f t="shared" si="18"/>
        <v>0.11206955914357296</v>
      </c>
      <c r="F39" s="3">
        <f t="shared" si="18"/>
        <v>0.11326187814447174</v>
      </c>
      <c r="I39" s="14" t="s">
        <v>3</v>
      </c>
      <c r="J39" s="3">
        <f t="shared" ref="J39:L39" si="19">J17/J$22</f>
        <v>6.4456764485624096E-2</v>
      </c>
      <c r="K39" s="3">
        <f t="shared" si="19"/>
        <v>6.4198026422214699E-2</v>
      </c>
      <c r="L39" s="3">
        <f t="shared" si="19"/>
        <v>6.3941496378818435E-2</v>
      </c>
    </row>
    <row r="40" spans="1:12" x14ac:dyDescent="0.25">
      <c r="C40" s="14" t="s">
        <v>4</v>
      </c>
      <c r="D40" s="3">
        <f t="shared" si="18"/>
        <v>0.12560211888376507</v>
      </c>
      <c r="E40" s="3">
        <f t="shared" si="18"/>
        <v>0.12758831075887617</v>
      </c>
      <c r="F40" s="3">
        <f t="shared" si="18"/>
        <v>0.12927121880613801</v>
      </c>
      <c r="I40" s="14" t="s">
        <v>4</v>
      </c>
      <c r="J40" s="3">
        <f t="shared" ref="J40:L40" si="20">J18/J$22</f>
        <v>0.28686283299515353</v>
      </c>
      <c r="K40" s="3">
        <f t="shared" si="20"/>
        <v>0.28767664909964125</v>
      </c>
      <c r="L40" s="3">
        <f t="shared" si="20"/>
        <v>0.28865466361769909</v>
      </c>
    </row>
    <row r="41" spans="1:12" x14ac:dyDescent="0.25">
      <c r="C41" s="14" t="s">
        <v>5</v>
      </c>
      <c r="D41" s="3">
        <f t="shared" si="18"/>
        <v>0.17143157326990174</v>
      </c>
      <c r="E41" s="3">
        <f t="shared" si="18"/>
        <v>0.17459923029080021</v>
      </c>
      <c r="F41" s="3">
        <f t="shared" si="18"/>
        <v>0.17883232661288306</v>
      </c>
      <c r="I41" s="14" t="s">
        <v>5</v>
      </c>
      <c r="J41" s="3">
        <f t="shared" ref="J41:L41" si="21">J19/J$22</f>
        <v>0.27399103782856638</v>
      </c>
      <c r="K41" s="3">
        <f t="shared" si="21"/>
        <v>0.27380115721826837</v>
      </c>
      <c r="L41" s="3">
        <f t="shared" si="21"/>
        <v>0.27324734242122839</v>
      </c>
    </row>
    <row r="42" spans="1:12" x14ac:dyDescent="0.25">
      <c r="C42" s="14" t="s">
        <v>6</v>
      </c>
      <c r="D42" s="3">
        <f t="shared" si="18"/>
        <v>3.4563328251892858E-2</v>
      </c>
      <c r="E42" s="3">
        <f t="shared" si="18"/>
        <v>3.4393181216227788E-2</v>
      </c>
      <c r="F42" s="3">
        <f t="shared" si="18"/>
        <v>3.4218682704902442E-2</v>
      </c>
      <c r="I42" s="14" t="s">
        <v>6</v>
      </c>
      <c r="J42" s="3">
        <f t="shared" ref="J42:L42" si="22">J20/J$22</f>
        <v>8.2851893866880359E-3</v>
      </c>
      <c r="K42" s="3">
        <f t="shared" si="22"/>
        <v>8.2415321063970468E-3</v>
      </c>
      <c r="L42" s="3">
        <f t="shared" si="22"/>
        <v>8.1964279527152704E-3</v>
      </c>
    </row>
    <row r="43" spans="1:12" x14ac:dyDescent="0.25">
      <c r="C43" s="14" t="s">
        <v>7</v>
      </c>
      <c r="D43" s="3">
        <f t="shared" si="18"/>
        <v>3.9859974444554316E-2</v>
      </c>
      <c r="E43" s="3">
        <f t="shared" si="18"/>
        <v>3.9760328785959878E-2</v>
      </c>
      <c r="F43" s="3">
        <f t="shared" si="18"/>
        <v>3.9691025249521519E-2</v>
      </c>
      <c r="I43" s="14" t="s">
        <v>7</v>
      </c>
      <c r="J43" s="3">
        <f t="shared" ref="J43:L43" si="23">J21/J$22</f>
        <v>6.132834312867904E-2</v>
      </c>
      <c r="K43" s="3">
        <f t="shared" si="23"/>
        <v>6.0893954099297397E-2</v>
      </c>
      <c r="L43" s="3">
        <f t="shared" si="23"/>
        <v>6.0533279340377263E-2</v>
      </c>
    </row>
    <row r="44" spans="1:12" x14ac:dyDescent="0.25">
      <c r="C44" s="14" t="s">
        <v>8</v>
      </c>
      <c r="D44" s="3">
        <f>D22/D$22</f>
        <v>1</v>
      </c>
      <c r="E44" s="3">
        <f t="shared" ref="E44:F44" si="24">E22/E$22</f>
        <v>1</v>
      </c>
      <c r="F44" s="3">
        <f t="shared" si="24"/>
        <v>1</v>
      </c>
      <c r="I44" s="14" t="s">
        <v>8</v>
      </c>
      <c r="J44" s="3">
        <f>J22/J$22</f>
        <v>1</v>
      </c>
      <c r="K44" s="3">
        <f t="shared" ref="K44:L44" si="25">K22/K$22</f>
        <v>1</v>
      </c>
      <c r="L44" s="3">
        <f t="shared" si="25"/>
        <v>1</v>
      </c>
    </row>
    <row r="47" spans="1:12" x14ac:dyDescent="0.25">
      <c r="A47" t="s">
        <v>40</v>
      </c>
      <c r="D47" t="s">
        <v>36</v>
      </c>
      <c r="J47" t="s">
        <v>35</v>
      </c>
    </row>
    <row r="49" spans="1:12" x14ac:dyDescent="0.25">
      <c r="D49" s="14">
        <v>2020</v>
      </c>
      <c r="E49" s="14">
        <v>2025</v>
      </c>
      <c r="F49" s="14">
        <v>2030</v>
      </c>
      <c r="J49" s="14">
        <v>2020</v>
      </c>
      <c r="K49" s="14">
        <v>2025</v>
      </c>
      <c r="L49" s="14">
        <v>2030</v>
      </c>
    </row>
    <row r="50" spans="1:12" x14ac:dyDescent="0.25">
      <c r="C50" s="14" t="s">
        <v>2</v>
      </c>
      <c r="D50" s="3">
        <f>D16/D6</f>
        <v>0.98063826922823749</v>
      </c>
      <c r="E50" s="3">
        <f t="shared" ref="E50:F50" si="26">E16/E6</f>
        <v>0.96674276742983112</v>
      </c>
      <c r="F50" s="3">
        <f t="shared" si="26"/>
        <v>0.95064399087191342</v>
      </c>
      <c r="I50" s="14" t="s">
        <v>2</v>
      </c>
      <c r="J50" s="3">
        <f>J16/J6</f>
        <v>1.0103488031384715</v>
      </c>
      <c r="K50" s="3">
        <f t="shared" ref="K50:L50" si="27">K16/K6</f>
        <v>1.0119735617184067</v>
      </c>
      <c r="L50" s="3">
        <f t="shared" si="27"/>
        <v>1.0125418707769935</v>
      </c>
    </row>
    <row r="51" spans="1:12" x14ac:dyDescent="0.25">
      <c r="C51" s="14" t="s">
        <v>3</v>
      </c>
      <c r="D51" s="3">
        <f t="shared" ref="D51:F56" si="28">D17/D7</f>
        <v>0.96891655745656102</v>
      </c>
      <c r="E51" s="3">
        <f t="shared" si="28"/>
        <v>0.95173352447305459</v>
      </c>
      <c r="F51" s="3">
        <f t="shared" si="28"/>
        <v>0.95826345306720495</v>
      </c>
      <c r="I51" s="14" t="s">
        <v>3</v>
      </c>
      <c r="J51" s="3">
        <f t="shared" ref="J51:L51" si="29">J17/J7</f>
        <v>1.0098011605990107</v>
      </c>
      <c r="K51" s="3">
        <f t="shared" si="29"/>
        <v>1.011509739407644</v>
      </c>
      <c r="L51" s="3">
        <f t="shared" si="29"/>
        <v>1.012322531455512</v>
      </c>
    </row>
    <row r="52" spans="1:12" x14ac:dyDescent="0.25">
      <c r="C52" s="14" t="s">
        <v>4</v>
      </c>
      <c r="D52" s="3">
        <f t="shared" si="28"/>
        <v>0.98802164664024528</v>
      </c>
      <c r="E52" s="3">
        <f t="shared" si="28"/>
        <v>0.98059229317010166</v>
      </c>
      <c r="F52" s="3">
        <f t="shared" si="28"/>
        <v>0.97199103644570062</v>
      </c>
      <c r="I52" s="14" t="s">
        <v>4</v>
      </c>
      <c r="J52" s="3">
        <f t="shared" ref="J52:L52" si="30">J18/J8</f>
        <v>1.0210980987843141</v>
      </c>
      <c r="K52" s="3">
        <f t="shared" si="30"/>
        <v>1.0225844431006392</v>
      </c>
      <c r="L52" s="3">
        <f t="shared" si="30"/>
        <v>1.0233291197248588</v>
      </c>
    </row>
    <row r="53" spans="1:12" x14ac:dyDescent="0.25">
      <c r="C53" s="14" t="s">
        <v>5</v>
      </c>
      <c r="D53" s="3">
        <f t="shared" si="28"/>
        <v>0.99527864099297314</v>
      </c>
      <c r="E53" s="3">
        <f t="shared" si="28"/>
        <v>0.98658916517118234</v>
      </c>
      <c r="F53" s="3">
        <f t="shared" si="28"/>
        <v>0.99223047248377261</v>
      </c>
      <c r="I53" s="14" t="s">
        <v>5</v>
      </c>
      <c r="J53" s="3">
        <f t="shared" ref="J53:L53" si="31">J19/J9</f>
        <v>1.0285403136590769</v>
      </c>
      <c r="K53" s="3">
        <f t="shared" si="31"/>
        <v>1.0309296558961438</v>
      </c>
      <c r="L53" s="3">
        <f t="shared" si="31"/>
        <v>1.0312096681693959</v>
      </c>
    </row>
    <row r="54" spans="1:12" x14ac:dyDescent="0.25">
      <c r="C54" s="14" t="s">
        <v>6</v>
      </c>
      <c r="D54" s="3">
        <f t="shared" si="28"/>
        <v>0.95965950065332672</v>
      </c>
      <c r="E54" s="3">
        <f t="shared" si="28"/>
        <v>0.93925384015595637</v>
      </c>
      <c r="F54" s="3">
        <f t="shared" si="28"/>
        <v>0.93409182370529598</v>
      </c>
      <c r="I54" s="14" t="s">
        <v>6</v>
      </c>
      <c r="J54" s="3">
        <f t="shared" ref="J54:L54" si="32">J20/J10</f>
        <v>1.016425972946684</v>
      </c>
      <c r="K54" s="3">
        <f t="shared" si="32"/>
        <v>1.0174910316526136</v>
      </c>
      <c r="L54" s="3">
        <f t="shared" si="32"/>
        <v>1.0175309133945205</v>
      </c>
    </row>
    <row r="55" spans="1:12" x14ac:dyDescent="0.25">
      <c r="C55" s="14" t="s">
        <v>7</v>
      </c>
      <c r="D55" s="3">
        <f t="shared" si="28"/>
        <v>0.96552762195886022</v>
      </c>
      <c r="E55" s="3">
        <f t="shared" si="28"/>
        <v>0.95131323296365844</v>
      </c>
      <c r="F55" s="3">
        <f t="shared" si="28"/>
        <v>0.94992509344358445</v>
      </c>
      <c r="I55" s="14" t="s">
        <v>7</v>
      </c>
      <c r="J55" s="3">
        <f t="shared" ref="J55:L55" si="33">J21/J11</f>
        <v>1.0150692892718756</v>
      </c>
      <c r="K55" s="3">
        <f t="shared" si="33"/>
        <v>1.0155620336903437</v>
      </c>
      <c r="L55" s="3">
        <f t="shared" si="33"/>
        <v>1.0158752844141179</v>
      </c>
    </row>
    <row r="56" spans="1:12" x14ac:dyDescent="0.25">
      <c r="C56" s="14" t="s">
        <v>8</v>
      </c>
      <c r="D56" s="3">
        <f t="shared" si="28"/>
        <v>0.98134776889910547</v>
      </c>
      <c r="E56" s="3">
        <f t="shared" si="28"/>
        <v>0.9685786464164855</v>
      </c>
      <c r="F56" s="3">
        <f t="shared" si="28"/>
        <v>0.96082732560460904</v>
      </c>
      <c r="I56" s="14" t="s">
        <v>8</v>
      </c>
      <c r="J56" s="3">
        <f t="shared" ref="J56:L56" si="34">J22/J12</f>
        <v>1.0186668766778857</v>
      </c>
      <c r="K56" s="3">
        <f t="shared" si="34"/>
        <v>1.0203917865738528</v>
      </c>
      <c r="L56" s="3">
        <f t="shared" si="34"/>
        <v>1.0209280932244071</v>
      </c>
    </row>
    <row r="57" spans="1:12" x14ac:dyDescent="0.25">
      <c r="C57" s="14" t="s">
        <v>41</v>
      </c>
      <c r="D57" s="15">
        <f>SUM(D17:D21)/SUM(D7:D11)</f>
        <v>0.98210620161292539</v>
      </c>
      <c r="E57" s="15">
        <f t="shared" ref="E57" si="35">SUM(E17:E21)/SUM(E7:E11)</f>
        <v>0.97050914367670493</v>
      </c>
      <c r="F57" s="15">
        <f>SUM(F17:F21)/SUM(F7:F11)</f>
        <v>0.97143188546826587</v>
      </c>
      <c r="I57" s="14" t="s">
        <v>41</v>
      </c>
      <c r="J57" s="15">
        <f>SUM(J17:J21)/SUM(J7:J11)</f>
        <v>1.0223619792911867</v>
      </c>
      <c r="K57" s="15">
        <f t="shared" ref="K57:L57" si="36">SUM(K17:K21)/SUM(K7:K11)</f>
        <v>1.0241338367629282</v>
      </c>
      <c r="L57" s="15">
        <f t="shared" si="36"/>
        <v>1.0246599265485679</v>
      </c>
    </row>
    <row r="59" spans="1:12" x14ac:dyDescent="0.25">
      <c r="D59" s="14"/>
      <c r="E59" s="14"/>
      <c r="F59" s="14"/>
      <c r="J59" s="14"/>
      <c r="K59" s="14"/>
      <c r="L59" s="14"/>
    </row>
    <row r="60" spans="1:12" x14ac:dyDescent="0.25">
      <c r="C60" s="14"/>
      <c r="D60" s="3"/>
      <c r="E60" s="3"/>
      <c r="F60" s="3"/>
      <c r="I60" s="14"/>
      <c r="J60" s="3"/>
      <c r="K60" s="3"/>
      <c r="L60" s="3"/>
    </row>
    <row r="61" spans="1:12" x14ac:dyDescent="0.25">
      <c r="C61" s="14">
        <v>2014</v>
      </c>
      <c r="D61" s="14">
        <v>2020</v>
      </c>
      <c r="E61" s="14">
        <v>2025</v>
      </c>
      <c r="F61" s="14">
        <v>2030</v>
      </c>
      <c r="I61" s="14"/>
      <c r="J61" s="3"/>
      <c r="K61" s="3"/>
      <c r="L61" s="3"/>
    </row>
    <row r="62" spans="1:12" x14ac:dyDescent="0.25">
      <c r="A62" s="106" t="s">
        <v>1</v>
      </c>
      <c r="B62" s="14" t="s">
        <v>9</v>
      </c>
      <c r="C62" s="3">
        <v>1</v>
      </c>
      <c r="D62" s="3">
        <f t="shared" ref="D62:F62" si="37">D57</f>
        <v>0.98210620161292539</v>
      </c>
      <c r="E62" s="3">
        <f t="shared" si="37"/>
        <v>0.97050914367670493</v>
      </c>
      <c r="F62" s="3">
        <f t="shared" si="37"/>
        <v>0.97143188546826587</v>
      </c>
      <c r="I62" s="14"/>
      <c r="J62" s="3"/>
      <c r="K62" s="3"/>
      <c r="L62" s="3"/>
    </row>
    <row r="63" spans="1:12" x14ac:dyDescent="0.25">
      <c r="A63" s="106"/>
      <c r="B63" s="14" t="s">
        <v>3</v>
      </c>
      <c r="C63" s="3">
        <v>1</v>
      </c>
      <c r="D63" s="3">
        <f t="shared" ref="D63:F67" si="38">D51</f>
        <v>0.96891655745656102</v>
      </c>
      <c r="E63" s="3">
        <f t="shared" si="38"/>
        <v>0.95173352447305459</v>
      </c>
      <c r="F63" s="3">
        <f t="shared" si="38"/>
        <v>0.95826345306720495</v>
      </c>
      <c r="I63" s="14"/>
      <c r="J63" s="3"/>
      <c r="K63" s="3"/>
      <c r="L63" s="3"/>
    </row>
    <row r="64" spans="1:12" x14ac:dyDescent="0.25">
      <c r="A64" s="106"/>
      <c r="B64" s="14" t="s">
        <v>4</v>
      </c>
      <c r="C64" s="3">
        <v>1</v>
      </c>
      <c r="D64" s="3">
        <f t="shared" si="38"/>
        <v>0.98802164664024528</v>
      </c>
      <c r="E64" s="3">
        <f t="shared" si="38"/>
        <v>0.98059229317010166</v>
      </c>
      <c r="F64" s="3">
        <f t="shared" si="38"/>
        <v>0.97199103644570062</v>
      </c>
      <c r="I64" s="14"/>
      <c r="J64" s="3"/>
      <c r="K64" s="3"/>
      <c r="L64" s="3"/>
    </row>
    <row r="65" spans="1:12" x14ac:dyDescent="0.25">
      <c r="A65" s="106"/>
      <c r="B65" s="14" t="s">
        <v>5</v>
      </c>
      <c r="C65" s="3">
        <v>1</v>
      </c>
      <c r="D65" s="3">
        <f t="shared" si="38"/>
        <v>0.99527864099297314</v>
      </c>
      <c r="E65" s="3">
        <f t="shared" si="38"/>
        <v>0.98658916517118234</v>
      </c>
      <c r="F65" s="3">
        <f t="shared" si="38"/>
        <v>0.99223047248377261</v>
      </c>
      <c r="I65" s="14"/>
      <c r="J65" s="3"/>
      <c r="K65" s="3"/>
      <c r="L65" s="3"/>
    </row>
    <row r="66" spans="1:12" x14ac:dyDescent="0.25">
      <c r="A66" s="106"/>
      <c r="B66" s="14" t="s">
        <v>6</v>
      </c>
      <c r="C66" s="3">
        <v>1</v>
      </c>
      <c r="D66" s="3">
        <f t="shared" si="38"/>
        <v>0.95965950065332672</v>
      </c>
      <c r="E66" s="3">
        <f t="shared" si="38"/>
        <v>0.93925384015595637</v>
      </c>
      <c r="F66" s="3">
        <f t="shared" si="38"/>
        <v>0.93409182370529598</v>
      </c>
      <c r="I66" s="14"/>
      <c r="J66" s="3"/>
      <c r="K66" s="3"/>
      <c r="L66" s="3"/>
    </row>
    <row r="67" spans="1:12" x14ac:dyDescent="0.25">
      <c r="A67" s="106"/>
      <c r="B67" s="14" t="s">
        <v>7</v>
      </c>
      <c r="C67" s="3">
        <v>1</v>
      </c>
      <c r="D67" s="16">
        <f t="shared" si="38"/>
        <v>0.96552762195886022</v>
      </c>
      <c r="E67" s="16">
        <f t="shared" si="38"/>
        <v>0.95131323296365844</v>
      </c>
      <c r="F67" s="16">
        <f t="shared" si="38"/>
        <v>0.94992509344358445</v>
      </c>
    </row>
    <row r="68" spans="1:12" x14ac:dyDescent="0.25">
      <c r="A68" s="106" t="s">
        <v>0</v>
      </c>
      <c r="B68" s="14" t="s">
        <v>9</v>
      </c>
      <c r="C68" s="3">
        <v>1</v>
      </c>
      <c r="D68" s="16">
        <f t="shared" ref="D68:F68" si="39">J57</f>
        <v>1.0223619792911867</v>
      </c>
      <c r="E68" s="16">
        <f t="shared" si="39"/>
        <v>1.0241338367629282</v>
      </c>
      <c r="F68" s="16">
        <f t="shared" si="39"/>
        <v>1.0246599265485679</v>
      </c>
    </row>
    <row r="69" spans="1:12" x14ac:dyDescent="0.25">
      <c r="A69" s="106"/>
      <c r="B69" s="14" t="s">
        <v>3</v>
      </c>
      <c r="C69" s="3">
        <v>1</v>
      </c>
      <c r="D69" s="16">
        <f t="shared" ref="D69:F73" si="40">J51</f>
        <v>1.0098011605990107</v>
      </c>
      <c r="E69" s="16">
        <f t="shared" si="40"/>
        <v>1.011509739407644</v>
      </c>
      <c r="F69" s="16">
        <f t="shared" si="40"/>
        <v>1.012322531455512</v>
      </c>
    </row>
    <row r="70" spans="1:12" x14ac:dyDescent="0.25">
      <c r="A70" s="106"/>
      <c r="B70" s="14" t="s">
        <v>4</v>
      </c>
      <c r="C70" s="3">
        <v>1</v>
      </c>
      <c r="D70" s="16">
        <f t="shared" si="40"/>
        <v>1.0210980987843141</v>
      </c>
      <c r="E70" s="16">
        <f t="shared" si="40"/>
        <v>1.0225844431006392</v>
      </c>
      <c r="F70" s="16">
        <f t="shared" si="40"/>
        <v>1.0233291197248588</v>
      </c>
    </row>
    <row r="71" spans="1:12" x14ac:dyDescent="0.25">
      <c r="A71" s="106"/>
      <c r="B71" s="14" t="s">
        <v>5</v>
      </c>
      <c r="C71" s="3">
        <v>1</v>
      </c>
      <c r="D71" s="16">
        <f t="shared" si="40"/>
        <v>1.0285403136590769</v>
      </c>
      <c r="E71" s="16">
        <f t="shared" si="40"/>
        <v>1.0309296558961438</v>
      </c>
      <c r="F71" s="16">
        <f t="shared" si="40"/>
        <v>1.0312096681693959</v>
      </c>
    </row>
    <row r="72" spans="1:12" x14ac:dyDescent="0.25">
      <c r="A72" s="106"/>
      <c r="B72" s="14" t="s">
        <v>6</v>
      </c>
      <c r="C72" s="3">
        <v>1</v>
      </c>
      <c r="D72" s="16">
        <f t="shared" si="40"/>
        <v>1.016425972946684</v>
      </c>
      <c r="E72" s="16">
        <f t="shared" si="40"/>
        <v>1.0174910316526136</v>
      </c>
      <c r="F72" s="16">
        <f t="shared" si="40"/>
        <v>1.0175309133945205</v>
      </c>
    </row>
    <row r="73" spans="1:12" x14ac:dyDescent="0.25">
      <c r="A73" s="106"/>
      <c r="B73" s="14" t="s">
        <v>7</v>
      </c>
      <c r="C73" s="3">
        <v>1</v>
      </c>
      <c r="D73" s="16">
        <f t="shared" si="40"/>
        <v>1.0150692892718756</v>
      </c>
      <c r="E73" s="16">
        <f t="shared" si="40"/>
        <v>1.0155620336903437</v>
      </c>
      <c r="F73" s="16">
        <f t="shared" si="40"/>
        <v>1.0158752844141179</v>
      </c>
    </row>
  </sheetData>
  <mergeCells count="2">
    <mergeCell ref="A62:A67"/>
    <mergeCell ref="A68:A7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N22" sqref="N22"/>
    </sheetView>
  </sheetViews>
  <sheetFormatPr defaultRowHeight="15" x14ac:dyDescent="0.25"/>
  <cols>
    <col min="2" max="2" width="10.140625" customWidth="1"/>
  </cols>
  <sheetData>
    <row r="1" spans="1:51" x14ac:dyDescent="0.25">
      <c r="B1" s="65" t="s">
        <v>105</v>
      </c>
      <c r="C1" s="65" t="s">
        <v>106</v>
      </c>
      <c r="D1" s="65" t="s">
        <v>107</v>
      </c>
      <c r="E1" s="65" t="s">
        <v>108</v>
      </c>
      <c r="F1" s="65" t="s">
        <v>109</v>
      </c>
      <c r="G1" s="65" t="s">
        <v>110</v>
      </c>
      <c r="H1" s="65" t="s">
        <v>111</v>
      </c>
      <c r="I1" s="65" t="s">
        <v>112</v>
      </c>
      <c r="J1" s="65" t="s">
        <v>113</v>
      </c>
      <c r="K1" s="65" t="s">
        <v>114</v>
      </c>
      <c r="L1" s="65" t="s">
        <v>115</v>
      </c>
      <c r="M1" s="65" t="s">
        <v>116</v>
      </c>
      <c r="N1" s="65" t="s">
        <v>117</v>
      </c>
      <c r="O1" s="65" t="s">
        <v>118</v>
      </c>
      <c r="P1" s="65" t="s">
        <v>119</v>
      </c>
      <c r="Q1" s="65" t="s">
        <v>120</v>
      </c>
      <c r="R1" s="65" t="s">
        <v>121</v>
      </c>
      <c r="S1" s="65" t="s">
        <v>122</v>
      </c>
      <c r="T1" s="65" t="s">
        <v>123</v>
      </c>
      <c r="U1" s="65" t="s">
        <v>124</v>
      </c>
      <c r="V1" s="65" t="s">
        <v>125</v>
      </c>
      <c r="W1" s="65" t="s">
        <v>126</v>
      </c>
      <c r="X1" s="65" t="s">
        <v>127</v>
      </c>
      <c r="Y1" s="65" t="s">
        <v>128</v>
      </c>
      <c r="Z1" s="65" t="s">
        <v>129</v>
      </c>
      <c r="AA1" s="65" t="s">
        <v>130</v>
      </c>
      <c r="AB1" s="65" t="s">
        <v>131</v>
      </c>
      <c r="AC1" s="65" t="s">
        <v>132</v>
      </c>
      <c r="AD1" s="65" t="s">
        <v>133</v>
      </c>
      <c r="AE1" s="65" t="s">
        <v>134</v>
      </c>
      <c r="AF1" s="65" t="s">
        <v>135</v>
      </c>
      <c r="AG1" s="65" t="s">
        <v>136</v>
      </c>
      <c r="AH1" s="65" t="s">
        <v>137</v>
      </c>
      <c r="AI1" s="65" t="s">
        <v>138</v>
      </c>
      <c r="AJ1" s="65" t="s">
        <v>139</v>
      </c>
      <c r="AK1" s="65" t="s">
        <v>140</v>
      </c>
      <c r="AL1" s="65" t="s">
        <v>141</v>
      </c>
      <c r="AM1" s="65" t="s">
        <v>142</v>
      </c>
      <c r="AN1" s="65" t="s">
        <v>143</v>
      </c>
      <c r="AO1" s="65" t="s">
        <v>144</v>
      </c>
      <c r="AP1" s="65" t="s">
        <v>145</v>
      </c>
      <c r="AQ1" s="65" t="s">
        <v>146</v>
      </c>
      <c r="AR1" s="65" t="s">
        <v>147</v>
      </c>
      <c r="AS1" s="65" t="s">
        <v>148</v>
      </c>
      <c r="AT1" s="65" t="s">
        <v>149</v>
      </c>
      <c r="AU1" s="65" t="s">
        <v>150</v>
      </c>
      <c r="AV1" s="65" t="s">
        <v>151</v>
      </c>
      <c r="AW1" s="65" t="s">
        <v>152</v>
      </c>
      <c r="AX1" s="65" t="s">
        <v>153</v>
      </c>
    </row>
    <row r="2" spans="1:51" x14ac:dyDescent="0.25">
      <c r="A2">
        <v>2014</v>
      </c>
      <c r="B2" s="67">
        <f>[1]FigureSI1_VA!B2</f>
        <v>281308.01609622344</v>
      </c>
      <c r="C2" s="67">
        <f>[1]FigureSI1_VA!C2</f>
        <v>344756.44829766895</v>
      </c>
      <c r="D2" s="67">
        <f>[1]FigureSI1_VA!D2</f>
        <v>29219.115911456691</v>
      </c>
      <c r="E2" s="67">
        <f>[1]FigureSI1_VA!E2</f>
        <v>15365.544622078058</v>
      </c>
      <c r="F2" s="67">
        <f>[1]FigureSI1_VA!F2</f>
        <v>126301.38662064464</v>
      </c>
      <c r="G2" s="67">
        <f>[1]FigureSI1_VA!G2</f>
        <v>2593699.1421683123</v>
      </c>
      <c r="H2" s="67">
        <f>[1]FigureSI1_VA!H2</f>
        <v>217619.32338147305</v>
      </c>
      <c r="I2" s="67">
        <f>[1]FigureSI1_VA!I2</f>
        <v>13063.316527126106</v>
      </c>
      <c r="J2" s="67">
        <f>[1]FigureSI1_VA!J2</f>
        <v>942130.50372948544</v>
      </c>
      <c r="K2" s="67">
        <f>[1]FigureSI1_VA!K2</f>
        <v>170421.91462064825</v>
      </c>
      <c r="L2" s="67">
        <f>[1]FigureSI1_VA!L2</f>
        <v>1898191.8584769533</v>
      </c>
      <c r="M2" s="67">
        <f>[1]FigureSI1_VA!M2</f>
        <v>160768.06542772302</v>
      </c>
      <c r="N2" s="67">
        <f>[1]FigureSI1_VA!N2</f>
        <v>35945.753636226669</v>
      </c>
      <c r="O2" s="67">
        <f>[1]FigureSI1_VA!O2</f>
        <v>94553.973209857504</v>
      </c>
      <c r="P2" s="67">
        <f>[1]FigureSI1_VA!P2</f>
        <v>193739.95024068328</v>
      </c>
      <c r="Q2" s="67">
        <f>[1]FigureSI1_VA!Q2</f>
        <v>1402799.6472794921</v>
      </c>
      <c r="R2" s="67">
        <f>[1]FigureSI1_VA!R2</f>
        <v>26172.864715573025</v>
      </c>
      <c r="S2" s="67">
        <f>[1]FigureSI1_VA!S2</f>
        <v>37102.820870505187</v>
      </c>
      <c r="T2" s="67">
        <f>[1]FigureSI1_VA!T2</f>
        <v>15476.287757415845</v>
      </c>
      <c r="U2" s="67">
        <f>[1]FigureSI1_VA!U2</f>
        <v>6320.0345504463203</v>
      </c>
      <c r="V2" s="67">
        <f>[1]FigureSI1_VA!V2</f>
        <v>587438.17768519453</v>
      </c>
      <c r="W2" s="67">
        <f>[1]FigureSI1_VA!W2</f>
        <v>343838.95596564352</v>
      </c>
      <c r="X2" s="67">
        <f>[1]FigureSI1_VA!X2</f>
        <v>153681.70998792211</v>
      </c>
      <c r="Y2" s="67">
        <f>[1]FigureSI1_VA!Y2</f>
        <v>100102.2912265991</v>
      </c>
      <c r="Z2" s="67">
        <f>[1]FigureSI1_VA!Z2</f>
        <v>358840.58164785954</v>
      </c>
      <c r="AA2" s="67">
        <f>[1]FigureSI1_VA!AA2</f>
        <v>31766.293518761522</v>
      </c>
      <c r="AB2" s="67">
        <f>[1]FigureSI1_VA!AB2</f>
        <v>53728.526395787077</v>
      </c>
      <c r="AC2" s="67">
        <f>[1]FigureSI1_VA!AC2</f>
        <v>2151166.8552135425</v>
      </c>
      <c r="AD2" s="67">
        <f>[1]FigureSI1_VA!AD2</f>
        <v>11802665.012155149</v>
      </c>
      <c r="AE2" s="67">
        <f>[1]FigureSI1_VA!AE2</f>
        <v>3842838.7990135527</v>
      </c>
      <c r="AF2" s="67">
        <f>[1]FigureSI1_VA!AF2</f>
        <v>4274458.0240918119</v>
      </c>
      <c r="AG2" s="67">
        <f>[1]FigureSI1_VA!AG2</f>
        <v>1093025.2042290231</v>
      </c>
      <c r="AH2" s="67">
        <f>[1]FigureSI1_VA!AH2</f>
        <v>995417.89113582554</v>
      </c>
      <c r="AI2" s="67">
        <f>[1]FigureSI1_VA!AI2</f>
        <v>969526.35763027321</v>
      </c>
      <c r="AJ2" s="67">
        <f>[1]FigureSI1_VA!AJ2</f>
        <v>1264386.6217073461</v>
      </c>
      <c r="AK2" s="67">
        <f>[1]FigureSI1_VA!AK2</f>
        <v>857628.78784084448</v>
      </c>
      <c r="AL2" s="67">
        <f>[1]FigureSI1_VA!AL2</f>
        <v>803848.01076203922</v>
      </c>
      <c r="AM2" s="67">
        <f>[1]FigureSI1_VA!AM2</f>
        <v>783813.13488212391</v>
      </c>
      <c r="AN2" s="67">
        <f>[1]FigureSI1_VA!AN2</f>
        <v>390422.16297911748</v>
      </c>
      <c r="AO2" s="67">
        <f>[1]FigureSI1_VA!AO2</f>
        <v>541112.59739351342</v>
      </c>
      <c r="AP2" s="67">
        <f>[1]FigureSI1_VA!AP2</f>
        <v>419462.73315078998</v>
      </c>
      <c r="AQ2" s="67">
        <f>[1]FigureSI1_VA!AQ2</f>
        <v>278255.99465277977</v>
      </c>
      <c r="AR2" s="67">
        <f>[1]FigureSI1_VA!AR2</f>
        <v>403768.31771200843</v>
      </c>
      <c r="AS2" s="67">
        <f>[1]FigureSI1_VA!AS2</f>
        <v>264254.20686664188</v>
      </c>
      <c r="AT2" s="67">
        <f>[1]FigureSI1_VA!AT2</f>
        <v>1633136.7975523153</v>
      </c>
      <c r="AU2" s="67">
        <f>[1]FigureSI1_VA!AU2</f>
        <v>1274002.5731372903</v>
      </c>
      <c r="AV2" s="67">
        <f>[1]FigureSI1_VA!AV2</f>
        <v>201161.78824048524</v>
      </c>
      <c r="AW2" s="67">
        <f>[1]FigureSI1_VA!AW2</f>
        <v>889769.33377040038</v>
      </c>
      <c r="AX2" s="67">
        <f>[1]FigureSI1_VA!AX2</f>
        <v>1455934.8048494842</v>
      </c>
    </row>
    <row r="3" spans="1:51" x14ac:dyDescent="0.25">
      <c r="A3" t="s">
        <v>98</v>
      </c>
      <c r="B3" s="67">
        <f>[1]FigureSI1_VA!B3</f>
        <v>307018.61354825879</v>
      </c>
      <c r="C3" s="67">
        <f>[1]FigureSI1_VA!C3</f>
        <v>382625.07834480336</v>
      </c>
      <c r="D3" s="67">
        <f>[1]FigureSI1_VA!D3</f>
        <v>35997.389421653039</v>
      </c>
      <c r="E3" s="67">
        <f>[1]FigureSI1_VA!E3</f>
        <v>18024.37050728676</v>
      </c>
      <c r="F3" s="67">
        <f>[1]FigureSI1_VA!F3</f>
        <v>144399.97740220488</v>
      </c>
      <c r="G3" s="67">
        <f>[1]FigureSI1_VA!G3</f>
        <v>2857559.657343226</v>
      </c>
      <c r="H3" s="67">
        <f>[1]FigureSI1_VA!H3</f>
        <v>244264.56584996101</v>
      </c>
      <c r="I3" s="67">
        <f>[1]FigureSI1_VA!I3</f>
        <v>15127.481311896592</v>
      </c>
      <c r="J3" s="67">
        <f>[1]FigureSI1_VA!J3</f>
        <v>1105145.0469694952</v>
      </c>
      <c r="K3" s="67">
        <f>[1]FigureSI1_VA!K3</f>
        <v>186664.31904263591</v>
      </c>
      <c r="L3" s="67">
        <f>[1]FigureSI1_VA!L3</f>
        <v>2110642.9177216464</v>
      </c>
      <c r="M3" s="67">
        <f>[1]FigureSI1_VA!M3</f>
        <v>179341.00312131812</v>
      </c>
      <c r="N3" s="67">
        <f>[1]FigureSI1_VA!N3</f>
        <v>42677.671842892989</v>
      </c>
      <c r="O3" s="67">
        <f>[1]FigureSI1_VA!O3</f>
        <v>108949.38847210654</v>
      </c>
      <c r="P3" s="67">
        <f>[1]FigureSI1_VA!P3</f>
        <v>251551.309220778</v>
      </c>
      <c r="Q3" s="67">
        <f>[1]FigureSI1_VA!Q3</f>
        <v>1519310.2668338842</v>
      </c>
      <c r="R3" s="67">
        <f>[1]FigureSI1_VA!R3</f>
        <v>30321.046411392312</v>
      </c>
      <c r="S3" s="67">
        <f>[1]FigureSI1_VA!S3</f>
        <v>44226.978955608596</v>
      </c>
      <c r="T3" s="67">
        <f>[1]FigureSI1_VA!T3</f>
        <v>18583.568921951726</v>
      </c>
      <c r="U3" s="67">
        <f>[1]FigureSI1_VA!U3</f>
        <v>7839.8733832655098</v>
      </c>
      <c r="V3" s="67">
        <f>[1]FigureSI1_VA!V3</f>
        <v>661510.67816506769</v>
      </c>
      <c r="W3" s="67">
        <f>[1]FigureSI1_VA!W3</f>
        <v>406099.03317870299</v>
      </c>
      <c r="X3" s="67">
        <f>[1]FigureSI1_VA!X3</f>
        <v>171354.67374857052</v>
      </c>
      <c r="Y3" s="67">
        <f>[1]FigureSI1_VA!Y3</f>
        <v>129926.38478592255</v>
      </c>
      <c r="Z3" s="67">
        <f>[1]FigureSI1_VA!Z3</f>
        <v>416346.21770947601</v>
      </c>
      <c r="AA3" s="67">
        <f>[1]FigureSI1_VA!AA3</f>
        <v>36154.181657424029</v>
      </c>
      <c r="AB3" s="67">
        <f>[1]FigureSI1_VA!AB3</f>
        <v>62970.262070688012</v>
      </c>
      <c r="AC3" s="67">
        <f>[1]FigureSI1_VA!AC3</f>
        <v>2440600.4698488028</v>
      </c>
      <c r="AD3" s="67">
        <f>[1]FigureSI1_VA!AD3</f>
        <v>13684505.705536107</v>
      </c>
      <c r="AE3" s="67">
        <f>[1]FigureSI1_VA!AE3</f>
        <v>4162342.8257020637</v>
      </c>
      <c r="AF3" s="67">
        <f>[1]FigureSI1_VA!AF3</f>
        <v>5912950.8486205935</v>
      </c>
      <c r="AG3" s="67">
        <f>[1]FigureSI1_VA!AG3</f>
        <v>1234959.1533463695</v>
      </c>
      <c r="AH3" s="67">
        <f>[1]FigureSI1_VA!AH3</f>
        <v>1173481.0792117082</v>
      </c>
      <c r="AI3" s="67">
        <f>[1]FigureSI1_VA!AI3</f>
        <v>973370.37424291158</v>
      </c>
      <c r="AJ3" s="67">
        <f>[1]FigureSI1_VA!AJ3</f>
        <v>1862754.5066642878</v>
      </c>
      <c r="AK3" s="67">
        <f>[1]FigureSI1_VA!AK3</f>
        <v>992563.2900767473</v>
      </c>
      <c r="AL3" s="67">
        <f>[1]FigureSI1_VA!AL3</f>
        <v>856044.11140509369</v>
      </c>
      <c r="AM3" s="67">
        <f>[1]FigureSI1_VA!AM3</f>
        <v>952683.06861985708</v>
      </c>
      <c r="AN3" s="67">
        <f>[1]FigureSI1_VA!AN3</f>
        <v>430691.14257215319</v>
      </c>
      <c r="AO3" s="67">
        <f>[1]FigureSI1_VA!AO3</f>
        <v>666933.38049625221</v>
      </c>
      <c r="AP3" s="67">
        <f>[1]FigureSI1_VA!AP3</f>
        <v>470345.90183164907</v>
      </c>
      <c r="AQ3" s="67">
        <f>[1]FigureSI1_VA!AQ3</f>
        <v>314919.59073347854</v>
      </c>
      <c r="AR3" s="67">
        <f>[1]FigureSI1_VA!AR3</f>
        <v>524460.15031692467</v>
      </c>
      <c r="AS3" s="67">
        <f>[1]FigureSI1_VA!AS3</f>
        <v>293343.9279974635</v>
      </c>
      <c r="AT3" s="67">
        <f>[1]FigureSI1_VA!AT3</f>
        <v>2122393.7552108788</v>
      </c>
      <c r="AU3" s="67">
        <f>[1]FigureSI1_VA!AU3</f>
        <v>1393719.2169789292</v>
      </c>
      <c r="AV3" s="67">
        <f>[1]FigureSI1_VA!AV3</f>
        <v>231886.21129362896</v>
      </c>
      <c r="AW3" s="67">
        <f>[1]FigureSI1_VA!AW3</f>
        <v>1049614.6959536709</v>
      </c>
      <c r="AX3" s="67">
        <f>[1]FigureSI1_VA!AX3</f>
        <v>1739285.4333071655</v>
      </c>
    </row>
    <row r="4" spans="1:51" x14ac:dyDescent="0.25">
      <c r="A4" t="s">
        <v>99</v>
      </c>
      <c r="B4" s="67">
        <f>[1]FigureSI1_VA!B4</f>
        <v>330119.56122734479</v>
      </c>
      <c r="C4" s="67">
        <f>[1]FigureSI1_VA!C4</f>
        <v>419567.08788779547</v>
      </c>
      <c r="D4" s="67">
        <f>[1]FigureSI1_VA!D4</f>
        <v>41910.684837061941</v>
      </c>
      <c r="E4" s="67">
        <f>[1]FigureSI1_VA!E4</f>
        <v>20522.644779674971</v>
      </c>
      <c r="F4" s="67">
        <f>[1]FigureSI1_VA!F4</f>
        <v>160378.73643659253</v>
      </c>
      <c r="G4" s="67">
        <f>[1]FigureSI1_VA!G4</f>
        <v>3089389.6028849352</v>
      </c>
      <c r="H4" s="67">
        <f>[1]FigureSI1_VA!H4</f>
        <v>271511.30906469806</v>
      </c>
      <c r="I4" s="67">
        <f>[1]FigureSI1_VA!I4</f>
        <v>17489.09625668461</v>
      </c>
      <c r="J4" s="67">
        <f>[1]FigureSI1_VA!J4</f>
        <v>1218212.4728770058</v>
      </c>
      <c r="K4" s="67">
        <f>[1]FigureSI1_VA!K4</f>
        <v>204268.57088591647</v>
      </c>
      <c r="L4" s="67">
        <f>[1]FigureSI1_VA!L4</f>
        <v>2345864.146461355</v>
      </c>
      <c r="M4" s="67">
        <f>[1]FigureSI1_VA!M4</f>
        <v>194171.67173099759</v>
      </c>
      <c r="N4" s="67">
        <f>[1]FigureSI1_VA!N4</f>
        <v>48507.969316633942</v>
      </c>
      <c r="O4" s="67">
        <f>[1]FigureSI1_VA!O4</f>
        <v>121732.4093937898</v>
      </c>
      <c r="P4" s="67">
        <f>[1]FigureSI1_VA!P4</f>
        <v>287365.06963840005</v>
      </c>
      <c r="Q4" s="67">
        <f>[1]FigureSI1_VA!Q4</f>
        <v>1628094.1035623068</v>
      </c>
      <c r="R4" s="67">
        <f>[1]FigureSI1_VA!R4</f>
        <v>34761.922303699052</v>
      </c>
      <c r="S4" s="67">
        <f>[1]FigureSI1_VA!S4</f>
        <v>51145.604074673472</v>
      </c>
      <c r="T4" s="67">
        <f>[1]FigureSI1_VA!T4</f>
        <v>22383.594587761319</v>
      </c>
      <c r="U4" s="67">
        <f>[1]FigureSI1_VA!U4</f>
        <v>9109.11648191321</v>
      </c>
      <c r="V4" s="67">
        <f>[1]FigureSI1_VA!V4</f>
        <v>726415.21744764084</v>
      </c>
      <c r="W4" s="67">
        <f>[1]FigureSI1_VA!W4</f>
        <v>460607.2171273001</v>
      </c>
      <c r="X4" s="67">
        <f>[1]FigureSI1_VA!X4</f>
        <v>184932.44152858577</v>
      </c>
      <c r="Y4" s="67">
        <f>[1]FigureSI1_VA!Y4</f>
        <v>156662.53387682186</v>
      </c>
      <c r="Z4" s="67">
        <f>[1]FigureSI1_VA!Z4</f>
        <v>458560.73546090687</v>
      </c>
      <c r="AA4" s="67">
        <f>[1]FigureSI1_VA!AA4</f>
        <v>39986.359678513014</v>
      </c>
      <c r="AB4" s="67">
        <f>[1]FigureSI1_VA!AB4</f>
        <v>71899.510957538674</v>
      </c>
      <c r="AC4" s="67">
        <f>[1]FigureSI1_VA!AC4</f>
        <v>2721076.3644484938</v>
      </c>
      <c r="AD4" s="67">
        <f>[1]FigureSI1_VA!AD4</f>
        <v>15161266.118146896</v>
      </c>
      <c r="AE4" s="67">
        <f>[1]FigureSI1_VA!AE4</f>
        <v>4418065.2419304568</v>
      </c>
      <c r="AF4" s="67">
        <f>[1]FigureSI1_VA!AF4</f>
        <v>7604618.1024235357</v>
      </c>
      <c r="AG4" s="67">
        <f>[1]FigureSI1_VA!AG4</f>
        <v>1375667.3968693109</v>
      </c>
      <c r="AH4" s="67">
        <f>[1]FigureSI1_VA!AH4</f>
        <v>1364516.4238670657</v>
      </c>
      <c r="AI4" s="67">
        <f>[1]FigureSI1_VA!AI4</f>
        <v>1090952.2142698304</v>
      </c>
      <c r="AJ4" s="67">
        <f>[1]FigureSI1_VA!AJ4</f>
        <v>2664896.2633757163</v>
      </c>
      <c r="AK4" s="67">
        <f>[1]FigureSI1_VA!AK4</f>
        <v>1138500.1300506063</v>
      </c>
      <c r="AL4" s="67">
        <f>[1]FigureSI1_VA!AL4</f>
        <v>945285.77643597033</v>
      </c>
      <c r="AM4" s="67">
        <f>[1]FigureSI1_VA!AM4</f>
        <v>1116901.4772328411</v>
      </c>
      <c r="AN4" s="67">
        <f>[1]FigureSI1_VA!AN4</f>
        <v>473410.52651208837</v>
      </c>
      <c r="AO4" s="67">
        <f>[1]FigureSI1_VA!AO4</f>
        <v>790065.92035442509</v>
      </c>
      <c r="AP4" s="67">
        <f>[1]FigureSI1_VA!AP4</f>
        <v>529242.41666958958</v>
      </c>
      <c r="AQ4" s="67">
        <f>[1]FigureSI1_VA!AQ4</f>
        <v>358053.39576428314</v>
      </c>
      <c r="AR4" s="67">
        <f>[1]FigureSI1_VA!AR4</f>
        <v>663891.85062188865</v>
      </c>
      <c r="AS4" s="67">
        <f>[1]FigureSI1_VA!AS4</f>
        <v>333233.49052753713</v>
      </c>
      <c r="AT4" s="67">
        <f>[1]FigureSI1_VA!AT4</f>
        <v>2667499.3980816603</v>
      </c>
      <c r="AU4" s="67">
        <f>[1]FigureSI1_VA!AU4</f>
        <v>1596660.7301146614</v>
      </c>
      <c r="AV4" s="67">
        <f>[1]FigureSI1_VA!AV4</f>
        <v>261428.1629669065</v>
      </c>
      <c r="AW4" s="67">
        <f>[1]FigureSI1_VA!AW4</f>
        <v>1247363.5755686061</v>
      </c>
      <c r="AX4" s="67">
        <f>[1]FigureSI1_VA!AX4</f>
        <v>2063597.930768094</v>
      </c>
    </row>
    <row r="5" spans="1:51" x14ac:dyDescent="0.25">
      <c r="A5" t="s">
        <v>100</v>
      </c>
      <c r="B5" s="67">
        <f>[1]FigureSI1_VA!B5</f>
        <v>356978.93020860635</v>
      </c>
      <c r="C5" s="67">
        <f>[1]FigureSI1_VA!C5</f>
        <v>462540.12949559564</v>
      </c>
      <c r="D5" s="67">
        <f>[1]FigureSI1_VA!D5</f>
        <v>48783.342563257087</v>
      </c>
      <c r="E5" s="67">
        <f>[1]FigureSI1_VA!E5</f>
        <v>23419.295683464941</v>
      </c>
      <c r="F5" s="67">
        <f>[1]FigureSI1_VA!F5</f>
        <v>179038.71459935472</v>
      </c>
      <c r="G5" s="67">
        <f>[1]FigureSI1_VA!G5</f>
        <v>3362305.0398541065</v>
      </c>
      <c r="H5" s="67">
        <f>[1]FigureSI1_VA!H5</f>
        <v>302698.75704898051</v>
      </c>
      <c r="I5" s="67">
        <f>[1]FigureSI1_VA!I5</f>
        <v>20285.989554202668</v>
      </c>
      <c r="J5" s="67">
        <f>[1]FigureSI1_VA!J5</f>
        <v>1344985.2844598622</v>
      </c>
      <c r="K5" s="67">
        <f>[1]FigureSI1_VA!K5</f>
        <v>224620.08806614755</v>
      </c>
      <c r="L5" s="67">
        <f>[1]FigureSI1_VA!L5</f>
        <v>2616364.337017261</v>
      </c>
      <c r="M5" s="67">
        <f>[1]FigureSI1_VA!M5</f>
        <v>209547.59868101086</v>
      </c>
      <c r="N5" s="67">
        <f>[1]FigureSI1_VA!N5</f>
        <v>55158.80969195762</v>
      </c>
      <c r="O5" s="67">
        <f>[1]FigureSI1_VA!O5</f>
        <v>136723.42009779756</v>
      </c>
      <c r="P5" s="67">
        <f>[1]FigureSI1_VA!P5</f>
        <v>329837.29264619207</v>
      </c>
      <c r="Q5" s="67">
        <f>[1]FigureSI1_VA!Q5</f>
        <v>1751675.7607692555</v>
      </c>
      <c r="R5" s="67">
        <f>[1]FigureSI1_VA!R5</f>
        <v>39970.099400521096</v>
      </c>
      <c r="S5" s="67">
        <f>[1]FigureSI1_VA!S5</f>
        <v>59485.181807817025</v>
      </c>
      <c r="T5" s="67">
        <f>[1]FigureSI1_VA!T5</f>
        <v>27022.064529349347</v>
      </c>
      <c r="U5" s="67">
        <f>[1]FigureSI1_VA!U5</f>
        <v>10630.127260534424</v>
      </c>
      <c r="V5" s="67">
        <f>[1]FigureSI1_VA!V5</f>
        <v>800649.05993524566</v>
      </c>
      <c r="W5" s="67">
        <f>[1]FigureSI1_VA!W5</f>
        <v>523667.64619731059</v>
      </c>
      <c r="X5" s="67">
        <f>[1]FigureSI1_VA!X5</f>
        <v>200340.32181796629</v>
      </c>
      <c r="Y5" s="67">
        <f>[1]FigureSI1_VA!Y5</f>
        <v>188375.48744999152</v>
      </c>
      <c r="Z5" s="67">
        <f>[1]FigureSI1_VA!Z5</f>
        <v>507339.49226522556</v>
      </c>
      <c r="AA5" s="67">
        <f>[1]FigureSI1_VA!AA5</f>
        <v>44419.70931330735</v>
      </c>
      <c r="AB5" s="67">
        <f>[1]FigureSI1_VA!AB5</f>
        <v>82556.217010770022</v>
      </c>
      <c r="AC5" s="67">
        <f>[1]FigureSI1_VA!AC5</f>
        <v>3041929.3369072331</v>
      </c>
      <c r="AD5" s="67">
        <f>[1]FigureSI1_VA!AD5</f>
        <v>16822360.814578224</v>
      </c>
      <c r="AE5" s="67">
        <f>[1]FigureSI1_VA!AE5</f>
        <v>4711844.7425077856</v>
      </c>
      <c r="AF5" s="67">
        <f>[1]FigureSI1_VA!AF5</f>
        <v>9824115.878034072</v>
      </c>
      <c r="AG5" s="67">
        <f>[1]FigureSI1_VA!AG5</f>
        <v>1534372.6947332306</v>
      </c>
      <c r="AH5" s="67">
        <f>[1]FigureSI1_VA!AH5</f>
        <v>1598046.4050924231</v>
      </c>
      <c r="AI5" s="67">
        <f>[1]FigureSI1_VA!AI5</f>
        <v>1225172.2916663163</v>
      </c>
      <c r="AJ5" s="67">
        <f>[1]FigureSI1_VA!AJ5</f>
        <v>3849950.3480866831</v>
      </c>
      <c r="AK5" s="67">
        <f>[1]FigureSI1_VA!AK5</f>
        <v>1306761.5906339025</v>
      </c>
      <c r="AL5" s="67">
        <f>[1]FigureSI1_VA!AL5</f>
        <v>1050020.363766636</v>
      </c>
      <c r="AM5" s="67">
        <f>[1]FigureSI1_VA!AM5</f>
        <v>1309638.1535792549</v>
      </c>
      <c r="AN5" s="67">
        <f>[1]FigureSI1_VA!AN5</f>
        <v>523703.84890662174</v>
      </c>
      <c r="AO5" s="67">
        <f>[1]FigureSI1_VA!AO5</f>
        <v>934436.70254954661</v>
      </c>
      <c r="AP5" s="67">
        <f>[1]FigureSI1_VA!AP5</f>
        <v>601369.06602958881</v>
      </c>
      <c r="AQ5" s="67">
        <f>[1]FigureSI1_VA!AQ5</f>
        <v>407872.69086372718</v>
      </c>
      <c r="AR5" s="67">
        <f>[1]FigureSI1_VA!AR5</f>
        <v>846279.08616006863</v>
      </c>
      <c r="AS5" s="67">
        <f>[1]FigureSI1_VA!AS5</f>
        <v>379014.23735955637</v>
      </c>
      <c r="AT5" s="67">
        <f>[1]FigureSI1_VA!AT5</f>
        <v>3394501.9706683992</v>
      </c>
      <c r="AU5" s="67">
        <f>[1]FigureSI1_VA!AU5</f>
        <v>1831660.0346230085</v>
      </c>
      <c r="AV5" s="67">
        <f>[1]FigureSI1_VA!AV5</f>
        <v>296240.21542899887</v>
      </c>
      <c r="AW5" s="67">
        <f>[1]FigureSI1_VA!AW5</f>
        <v>1491678.9769328441</v>
      </c>
      <c r="AX5" s="67">
        <f>[1]FigureSI1_VA!AX5</f>
        <v>2462231.9757304862</v>
      </c>
    </row>
    <row r="6" spans="1:51" x14ac:dyDescent="0.25">
      <c r="A6" t="s">
        <v>101</v>
      </c>
      <c r="B6" s="67">
        <f>[1]FigureSI1_VA!B6</f>
        <v>307538.01088543795</v>
      </c>
      <c r="C6" s="67">
        <f>[1]FigureSI1_VA!C6</f>
        <v>382738.46589715226</v>
      </c>
      <c r="D6" s="67">
        <f>[1]FigureSI1_VA!D6</f>
        <v>36020.448139722212</v>
      </c>
      <c r="E6" s="67">
        <f>[1]FigureSI1_VA!E6</f>
        <v>18051.647509371986</v>
      </c>
      <c r="F6" s="67">
        <f>[1]FigureSI1_VA!F6</f>
        <v>144443.67337527755</v>
      </c>
      <c r="G6" s="67">
        <f>[1]FigureSI1_VA!G6</f>
        <v>2856266.6496906034</v>
      </c>
      <c r="H6" s="67">
        <f>[1]FigureSI1_VA!H6</f>
        <v>244628.87197682826</v>
      </c>
      <c r="I6" s="67">
        <f>[1]FigureSI1_VA!I6</f>
        <v>15176.077454473019</v>
      </c>
      <c r="J6" s="67">
        <f>[1]FigureSI1_VA!J6</f>
        <v>1105609.8215139699</v>
      </c>
      <c r="K6" s="67">
        <f>[1]FigureSI1_VA!K6</f>
        <v>186920.35513378298</v>
      </c>
      <c r="L6" s="67">
        <f>[1]FigureSI1_VA!L6</f>
        <v>2112300.4235070073</v>
      </c>
      <c r="M6" s="67">
        <f>[1]FigureSI1_VA!M6</f>
        <v>179534.60424311485</v>
      </c>
      <c r="N6" s="67">
        <f>[1]FigureSI1_VA!N6</f>
        <v>42678.073785027293</v>
      </c>
      <c r="O6" s="67">
        <f>[1]FigureSI1_VA!O6</f>
        <v>108913.14870818162</v>
      </c>
      <c r="P6" s="67">
        <f>[1]FigureSI1_VA!P6</f>
        <v>251904.81957003989</v>
      </c>
      <c r="Q6" s="67">
        <f>[1]FigureSI1_VA!Q6</f>
        <v>1520677.1402788451</v>
      </c>
      <c r="R6" s="67">
        <f>[1]FigureSI1_VA!R6</f>
        <v>30243.823382122817</v>
      </c>
      <c r="S6" s="67">
        <f>[1]FigureSI1_VA!S6</f>
        <v>44282.579115535496</v>
      </c>
      <c r="T6" s="67">
        <f>[1]FigureSI1_VA!T6</f>
        <v>18618.944349228499</v>
      </c>
      <c r="U6" s="67">
        <f>[1]FigureSI1_VA!U6</f>
        <v>7870.88479477904</v>
      </c>
      <c r="V6" s="67">
        <f>[1]FigureSI1_VA!V6</f>
        <v>661668.13900336006</v>
      </c>
      <c r="W6" s="67">
        <f>[1]FigureSI1_VA!W6</f>
        <v>406283.80342721555</v>
      </c>
      <c r="X6" s="67">
        <f>[1]FigureSI1_VA!X6</f>
        <v>171353.12886890685</v>
      </c>
      <c r="Y6" s="67">
        <f>[1]FigureSI1_VA!Y6</f>
        <v>129962.01876664406</v>
      </c>
      <c r="Z6" s="67">
        <f>[1]FigureSI1_VA!Z6</f>
        <v>416282.83143210749</v>
      </c>
      <c r="AA6" s="67">
        <f>[1]FigureSI1_VA!AA6</f>
        <v>36265.223183517795</v>
      </c>
      <c r="AB6" s="67">
        <f>[1]FigureSI1_VA!AB6</f>
        <v>62899.836718189683</v>
      </c>
      <c r="AC6" s="67">
        <f>[1]FigureSI1_VA!AC6</f>
        <v>2440873.0778285223</v>
      </c>
      <c r="AD6" s="67">
        <f>[1]FigureSI1_VA!AD6</f>
        <v>13682670.509628233</v>
      </c>
      <c r="AE6" s="67">
        <f>[1]FigureSI1_VA!AE6</f>
        <v>4163565.4108494506</v>
      </c>
      <c r="AF6" s="67">
        <f>[1]FigureSI1_VA!AF6</f>
        <v>5919167.0006316742</v>
      </c>
      <c r="AG6" s="67">
        <f>[1]FigureSI1_VA!AG6</f>
        <v>1233298.0266889345</v>
      </c>
      <c r="AH6" s="67">
        <f>[1]FigureSI1_VA!AH6</f>
        <v>1173893.0184249496</v>
      </c>
      <c r="AI6" s="67">
        <f>[1]FigureSI1_VA!AI6</f>
        <v>973303.73050737043</v>
      </c>
      <c r="AJ6" s="67">
        <f>[1]FigureSI1_VA!AJ6</f>
        <v>1862694.0247164618</v>
      </c>
      <c r="AK6" s="67">
        <f>[1]FigureSI1_VA!AK6</f>
        <v>991388.63415253744</v>
      </c>
      <c r="AL6" s="67">
        <f>[1]FigureSI1_VA!AL6</f>
        <v>852980.06926375313</v>
      </c>
      <c r="AM6" s="67">
        <f>[1]FigureSI1_VA!AM6</f>
        <v>953893.46282623126</v>
      </c>
      <c r="AN6" s="67">
        <f>[1]FigureSI1_VA!AN6</f>
        <v>431346.57594453084</v>
      </c>
      <c r="AO6" s="67">
        <f>[1]FigureSI1_VA!AO6</f>
        <v>667391.91749121144</v>
      </c>
      <c r="AP6" s="67">
        <f>[1]FigureSI1_VA!AP6</f>
        <v>472355.48217888782</v>
      </c>
      <c r="AQ6" s="67">
        <f>[1]FigureSI1_VA!AQ6</f>
        <v>313983.59818479785</v>
      </c>
      <c r="AR6" s="67">
        <f>[1]FigureSI1_VA!AR6</f>
        <v>524955.607492032</v>
      </c>
      <c r="AS6" s="67">
        <f>[1]FigureSI1_VA!AS6</f>
        <v>293464.88015088788</v>
      </c>
      <c r="AT6" s="67">
        <f>[1]FigureSI1_VA!AT6</f>
        <v>2123623.5586778959</v>
      </c>
      <c r="AU6" s="67">
        <f>[1]FigureSI1_VA!AU6</f>
        <v>1394426.9613341736</v>
      </c>
      <c r="AV6" s="67">
        <f>[1]FigureSI1_VA!AV6</f>
        <v>231972.17079446861</v>
      </c>
      <c r="AW6" s="67">
        <f>[1]FigureSI1_VA!AW6</f>
        <v>1049641.8031458829</v>
      </c>
      <c r="AX6" s="67">
        <f>[1]FigureSI1_VA!AX6</f>
        <v>1728467.7450550022</v>
      </c>
    </row>
    <row r="7" spans="1:51" x14ac:dyDescent="0.25">
      <c r="A7" t="s">
        <v>102</v>
      </c>
      <c r="B7" s="67">
        <f>[1]FigureSI1_VA!B7</f>
        <v>330958.84101395635</v>
      </c>
      <c r="C7" s="67">
        <f>[1]FigureSI1_VA!C7</f>
        <v>419724.05169756018</v>
      </c>
      <c r="D7" s="67">
        <f>[1]FigureSI1_VA!D7</f>
        <v>41940.232783936262</v>
      </c>
      <c r="E7" s="67">
        <f>[1]FigureSI1_VA!E7</f>
        <v>20578.344965718548</v>
      </c>
      <c r="F7" s="67">
        <f>[1]FigureSI1_VA!F7</f>
        <v>160477.62019152576</v>
      </c>
      <c r="G7" s="67">
        <f>[1]FigureSI1_VA!G7</f>
        <v>3089210.0382017004</v>
      </c>
      <c r="H7" s="67">
        <f>[1]FigureSI1_VA!H7</f>
        <v>271952.04341711669</v>
      </c>
      <c r="I7" s="67">
        <f>[1]FigureSI1_VA!I7</f>
        <v>17571.265614890868</v>
      </c>
      <c r="J7" s="67">
        <f>[1]FigureSI1_VA!J7</f>
        <v>1219125.0466774805</v>
      </c>
      <c r="K7" s="67">
        <f>[1]FigureSI1_VA!K7</f>
        <v>204591.61110533046</v>
      </c>
      <c r="L7" s="67">
        <f>[1]FigureSI1_VA!L7</f>
        <v>2348626.1749331923</v>
      </c>
      <c r="M7" s="67">
        <f>[1]FigureSI1_VA!M7</f>
        <v>194516.94190509908</v>
      </c>
      <c r="N7" s="67">
        <f>[1]FigureSI1_VA!N7</f>
        <v>48491.965655026957</v>
      </c>
      <c r="O7" s="67">
        <f>[1]FigureSI1_VA!O7</f>
        <v>121671.31948379295</v>
      </c>
      <c r="P7" s="67">
        <f>[1]FigureSI1_VA!P7</f>
        <v>287924.97648058785</v>
      </c>
      <c r="Q7" s="67">
        <f>[1]FigureSI1_VA!Q7</f>
        <v>1630315.3244275413</v>
      </c>
      <c r="R7" s="67">
        <f>[1]FigureSI1_VA!R7</f>
        <v>34585.533168572336</v>
      </c>
      <c r="S7" s="67">
        <f>[1]FigureSI1_VA!S7</f>
        <v>51241.041855429947</v>
      </c>
      <c r="T7" s="67">
        <f>[1]FigureSI1_VA!T7</f>
        <v>22456.703904136073</v>
      </c>
      <c r="U7" s="67">
        <f>[1]FigureSI1_VA!U7</f>
        <v>9160.3231777163328</v>
      </c>
      <c r="V7" s="67">
        <f>[1]FigureSI1_VA!V7</f>
        <v>726526.39354731154</v>
      </c>
      <c r="W7" s="67">
        <f>[1]FigureSI1_VA!W7</f>
        <v>460934.58566263603</v>
      </c>
      <c r="X7" s="67">
        <f>[1]FigureSI1_VA!X7</f>
        <v>184976.42484134299</v>
      </c>
      <c r="Y7" s="67">
        <f>[1]FigureSI1_VA!Y7</f>
        <v>156732.4298660424</v>
      </c>
      <c r="Z7" s="67">
        <f>[1]FigureSI1_VA!Z7</f>
        <v>458491.23436669511</v>
      </c>
      <c r="AA7" s="67">
        <f>[1]FigureSI1_VA!AA7</f>
        <v>40172.38952445719</v>
      </c>
      <c r="AB7" s="67">
        <f>[1]FigureSI1_VA!AB7</f>
        <v>71771.861676964036</v>
      </c>
      <c r="AC7" s="67">
        <f>[1]FigureSI1_VA!AC7</f>
        <v>2721935.0009832215</v>
      </c>
      <c r="AD7" s="67">
        <f>[1]FigureSI1_VA!AD7</f>
        <v>15159814.879287798</v>
      </c>
      <c r="AE7" s="67">
        <f>[1]FigureSI1_VA!AE7</f>
        <v>4420893.4225923661</v>
      </c>
      <c r="AF7" s="67">
        <f>[1]FigureSI1_VA!AF7</f>
        <v>7611869.9516926929</v>
      </c>
      <c r="AG7" s="67">
        <f>[1]FigureSI1_VA!AG7</f>
        <v>1373582.0739472099</v>
      </c>
      <c r="AH7" s="67">
        <f>[1]FigureSI1_VA!AH7</f>
        <v>1365531.1647028488</v>
      </c>
      <c r="AI7" s="67">
        <f>[1]FigureSI1_VA!AI7</f>
        <v>1091335.1999518822</v>
      </c>
      <c r="AJ7" s="67">
        <f>[1]FigureSI1_VA!AJ7</f>
        <v>2664381.9941274058</v>
      </c>
      <c r="AK7" s="67">
        <f>[1]FigureSI1_VA!AK7</f>
        <v>1137231.4012112427</v>
      </c>
      <c r="AL7" s="67">
        <f>[1]FigureSI1_VA!AL7</f>
        <v>939509.30719924241</v>
      </c>
      <c r="AM7" s="67">
        <f>[1]FigureSI1_VA!AM7</f>
        <v>1118911.3691325551</v>
      </c>
      <c r="AN7" s="67">
        <f>[1]FigureSI1_VA!AN7</f>
        <v>474343.48217505176</v>
      </c>
      <c r="AO7" s="67">
        <f>[1]FigureSI1_VA!AO7</f>
        <v>790880.20705698628</v>
      </c>
      <c r="AP7" s="67">
        <f>[1]FigureSI1_VA!AP7</f>
        <v>531953.71034082095</v>
      </c>
      <c r="AQ7" s="67">
        <f>[1]FigureSI1_VA!AQ7</f>
        <v>356238.11271378654</v>
      </c>
      <c r="AR7" s="67">
        <f>[1]FigureSI1_VA!AR7</f>
        <v>664548.56216745719</v>
      </c>
      <c r="AS7" s="67">
        <f>[1]FigureSI1_VA!AS7</f>
        <v>333411.68967246945</v>
      </c>
      <c r="AT7" s="67">
        <f>[1]FigureSI1_VA!AT7</f>
        <v>2669345.7887698826</v>
      </c>
      <c r="AU7" s="67">
        <f>[1]FigureSI1_VA!AU7</f>
        <v>1598111.7930776749</v>
      </c>
      <c r="AV7" s="67">
        <f>[1]FigureSI1_VA!AV7</f>
        <v>261522.99985089333</v>
      </c>
      <c r="AW7" s="67">
        <f>[1]FigureSI1_VA!AW7</f>
        <v>1247552.1902539169</v>
      </c>
      <c r="AX7" s="67">
        <f>[1]FigureSI1_VA!AX7</f>
        <v>2044254.8543913104</v>
      </c>
    </row>
    <row r="8" spans="1:51" x14ac:dyDescent="0.25">
      <c r="A8" t="s">
        <v>103</v>
      </c>
      <c r="B8" s="67">
        <f>[1]FigureSI1_VA!B8</f>
        <v>358082.07616582501</v>
      </c>
      <c r="C8" s="67">
        <f>[1]FigureSI1_VA!C8</f>
        <v>462679.63735656062</v>
      </c>
      <c r="D8" s="67">
        <f>[1]FigureSI1_VA!D8</f>
        <v>48819.36158966666</v>
      </c>
      <c r="E8" s="67">
        <f>[1]FigureSI1_VA!E8</f>
        <v>23502.874597448703</v>
      </c>
      <c r="F8" s="67">
        <f>[1]FigureSI1_VA!F8</f>
        <v>179197.79476475096</v>
      </c>
      <c r="G8" s="67">
        <f>[1]FigureSI1_VA!G8</f>
        <v>3362981.2287514685</v>
      </c>
      <c r="H8" s="67">
        <f>[1]FigureSI1_VA!H8</f>
        <v>303219.18080662028</v>
      </c>
      <c r="I8" s="67">
        <f>[1]FigureSI1_VA!I8</f>
        <v>20389.609818365741</v>
      </c>
      <c r="J8" s="67">
        <f>[1]FigureSI1_VA!J8</f>
        <v>1346296.2325156066</v>
      </c>
      <c r="K8" s="67">
        <f>[1]FigureSI1_VA!K8</f>
        <v>224978.4189374937</v>
      </c>
      <c r="L8" s="67">
        <f>[1]FigureSI1_VA!L8</f>
        <v>2619852.002575364</v>
      </c>
      <c r="M8" s="67">
        <f>[1]FigureSI1_VA!M8</f>
        <v>210029.6989503394</v>
      </c>
      <c r="N8" s="67">
        <f>[1]FigureSI1_VA!N8</f>
        <v>55121.401255062367</v>
      </c>
      <c r="O8" s="67">
        <f>[1]FigureSI1_VA!O8</f>
        <v>136650.85818654002</v>
      </c>
      <c r="P8" s="67">
        <f>[1]FigureSI1_VA!P8</f>
        <v>330575.25185005658</v>
      </c>
      <c r="Q8" s="67">
        <f>[1]FigureSI1_VA!Q8</f>
        <v>1754599.6627389509</v>
      </c>
      <c r="R8" s="67">
        <f>[1]FigureSI1_VA!R8</f>
        <v>39714.201222224408</v>
      </c>
      <c r="S8" s="67">
        <f>[1]FigureSI1_VA!S8</f>
        <v>59617.67382828355</v>
      </c>
      <c r="T8" s="67">
        <f>[1]FigureSI1_VA!T8</f>
        <v>27122.536944204421</v>
      </c>
      <c r="U8" s="67">
        <f>[1]FigureSI1_VA!U8</f>
        <v>10692.257601167154</v>
      </c>
      <c r="V8" s="67">
        <f>[1]FigureSI1_VA!V8</f>
        <v>800566.68325588782</v>
      </c>
      <c r="W8" s="67">
        <f>[1]FigureSI1_VA!W8</f>
        <v>524139.64769237913</v>
      </c>
      <c r="X8" s="67">
        <f>[1]FigureSI1_VA!X8</f>
        <v>200417.30062571127</v>
      </c>
      <c r="Y8" s="67">
        <f>[1]FigureSI1_VA!Y8</f>
        <v>188473.84253371318</v>
      </c>
      <c r="Z8" s="67">
        <f>[1]FigureSI1_VA!Z8</f>
        <v>507293.29980181815</v>
      </c>
      <c r="AA8" s="67">
        <f>[1]FigureSI1_VA!AA8</f>
        <v>44663.806123437724</v>
      </c>
      <c r="AB8" s="67">
        <f>[1]FigureSI1_VA!AB8</f>
        <v>82388.984219226535</v>
      </c>
      <c r="AC8" s="67">
        <f>[1]FigureSI1_VA!AC8</f>
        <v>3043338.3789248248</v>
      </c>
      <c r="AD8" s="67">
        <f>[1]FigureSI1_VA!AD8</f>
        <v>16818348.982063293</v>
      </c>
      <c r="AE8" s="67">
        <f>[1]FigureSI1_VA!AE8</f>
        <v>4714675.9415836381</v>
      </c>
      <c r="AF8" s="67">
        <f>[1]FigureSI1_VA!AF8</f>
        <v>9830773.7144187763</v>
      </c>
      <c r="AG8" s="67">
        <f>[1]FigureSI1_VA!AG8</f>
        <v>1532916.63802479</v>
      </c>
      <c r="AH8" s="67">
        <f>[1]FigureSI1_VA!AH8</f>
        <v>1599260.5638162736</v>
      </c>
      <c r="AI8" s="67">
        <f>[1]FigureSI1_VA!AI8</f>
        <v>1226505.375537531</v>
      </c>
      <c r="AJ8" s="67">
        <f>[1]FigureSI1_VA!AJ8</f>
        <v>3847925.0609765365</v>
      </c>
      <c r="AK8" s="67">
        <f>[1]FigureSI1_VA!AK8</f>
        <v>1305778.6436458402</v>
      </c>
      <c r="AL8" s="67">
        <f>[1]FigureSI1_VA!AL8</f>
        <v>1042811.5449449521</v>
      </c>
      <c r="AM8" s="67">
        <f>[1]FigureSI1_VA!AM8</f>
        <v>1312461.7710551163</v>
      </c>
      <c r="AN8" s="67">
        <f>[1]FigureSI1_VA!AN8</f>
        <v>524851.71844912402</v>
      </c>
      <c r="AO8" s="67">
        <f>[1]FigureSI1_VA!AO8</f>
        <v>935563.71769561875</v>
      </c>
      <c r="AP8" s="67">
        <f>[1]FigureSI1_VA!AP8</f>
        <v>604741.50249126658</v>
      </c>
      <c r="AQ8" s="67">
        <f>[1]FigureSI1_VA!AQ8</f>
        <v>405392.67459158914</v>
      </c>
      <c r="AR8" s="67">
        <f>[1]FigureSI1_VA!AR8</f>
        <v>847033.84131911618</v>
      </c>
      <c r="AS8" s="67">
        <f>[1]FigureSI1_VA!AS8</f>
        <v>379268.92480381881</v>
      </c>
      <c r="AT8" s="67">
        <f>[1]FigureSI1_VA!AT8</f>
        <v>3397015.5024343259</v>
      </c>
      <c r="AU8" s="67">
        <f>[1]FigureSI1_VA!AU8</f>
        <v>1834210.2618291618</v>
      </c>
      <c r="AV8" s="67">
        <f>[1]FigureSI1_VA!AV8</f>
        <v>296413.22368208523</v>
      </c>
      <c r="AW8" s="67">
        <f>[1]FigureSI1_VA!AW8</f>
        <v>1492488.8646612638</v>
      </c>
      <c r="AX8" s="67">
        <f>[1]FigureSI1_VA!AX8</f>
        <v>2438951.0179737937</v>
      </c>
    </row>
    <row r="9" spans="1:51" x14ac:dyDescent="0.25">
      <c r="A9" t="s">
        <v>104</v>
      </c>
    </row>
    <row r="10" spans="1:51" x14ac:dyDescent="0.25">
      <c r="B10" s="65" t="s">
        <v>105</v>
      </c>
      <c r="C10" s="65" t="s">
        <v>106</v>
      </c>
      <c r="D10" s="65" t="s">
        <v>107</v>
      </c>
      <c r="E10" s="65" t="s">
        <v>108</v>
      </c>
      <c r="F10" s="65" t="s">
        <v>109</v>
      </c>
      <c r="G10" s="65" t="s">
        <v>110</v>
      </c>
      <c r="H10" s="65" t="s">
        <v>111</v>
      </c>
      <c r="I10" s="65" t="s">
        <v>112</v>
      </c>
      <c r="J10" s="65" t="s">
        <v>113</v>
      </c>
      <c r="K10" s="65" t="s">
        <v>114</v>
      </c>
      <c r="L10" s="65" t="s">
        <v>115</v>
      </c>
      <c r="M10" s="65" t="s">
        <v>116</v>
      </c>
      <c r="N10" s="65" t="s">
        <v>117</v>
      </c>
      <c r="O10" s="65" t="s">
        <v>118</v>
      </c>
      <c r="P10" s="65" t="s">
        <v>119</v>
      </c>
      <c r="Q10" s="65" t="s">
        <v>120</v>
      </c>
      <c r="R10" s="65" t="s">
        <v>121</v>
      </c>
      <c r="S10" s="65" t="s">
        <v>122</v>
      </c>
      <c r="T10" s="65" t="s">
        <v>123</v>
      </c>
      <c r="U10" s="65" t="s">
        <v>124</v>
      </c>
      <c r="V10" s="65" t="s">
        <v>125</v>
      </c>
      <c r="W10" s="65" t="s">
        <v>126</v>
      </c>
      <c r="X10" s="65" t="s">
        <v>127</v>
      </c>
      <c r="Y10" s="65" t="s">
        <v>128</v>
      </c>
      <c r="Z10" s="65" t="s">
        <v>129</v>
      </c>
      <c r="AA10" s="65" t="s">
        <v>130</v>
      </c>
      <c r="AB10" s="65" t="s">
        <v>131</v>
      </c>
      <c r="AC10" s="65" t="s">
        <v>132</v>
      </c>
      <c r="AD10" s="65" t="s">
        <v>133</v>
      </c>
      <c r="AE10" s="65" t="s">
        <v>134</v>
      </c>
      <c r="AF10" s="65" t="s">
        <v>135</v>
      </c>
      <c r="AG10" s="65" t="s">
        <v>136</v>
      </c>
      <c r="AH10" s="65" t="s">
        <v>137</v>
      </c>
      <c r="AI10" s="65" t="s">
        <v>138</v>
      </c>
      <c r="AJ10" s="65" t="s">
        <v>139</v>
      </c>
      <c r="AK10" s="65" t="s">
        <v>140</v>
      </c>
      <c r="AL10" s="65" t="s">
        <v>141</v>
      </c>
      <c r="AM10" s="65" t="s">
        <v>142</v>
      </c>
      <c r="AN10" s="65" t="s">
        <v>143</v>
      </c>
      <c r="AO10" s="65" t="s">
        <v>144</v>
      </c>
      <c r="AP10" s="65" t="s">
        <v>145</v>
      </c>
      <c r="AQ10" s="65" t="s">
        <v>146</v>
      </c>
      <c r="AR10" s="65" t="s">
        <v>147</v>
      </c>
      <c r="AS10" s="65" t="s">
        <v>148</v>
      </c>
      <c r="AT10" s="65" t="s">
        <v>149</v>
      </c>
      <c r="AU10" s="65" t="s">
        <v>150</v>
      </c>
      <c r="AV10" s="65" t="s">
        <v>151</v>
      </c>
      <c r="AW10" s="65" t="s">
        <v>152</v>
      </c>
      <c r="AX10" s="65" t="s">
        <v>153</v>
      </c>
    </row>
    <row r="11" spans="1:51" x14ac:dyDescent="0.25">
      <c r="A11" s="66">
        <v>2020</v>
      </c>
      <c r="B11" s="63">
        <f>B6/B3-1</f>
        <v>1.6917454325535708E-3</v>
      </c>
      <c r="C11" s="63">
        <f t="shared" ref="C11:AX13" si="0">C6/C3-1</f>
        <v>2.9634114114895915E-4</v>
      </c>
      <c r="D11" s="63">
        <f t="shared" si="0"/>
        <v>6.4056639772047674E-4</v>
      </c>
      <c r="E11" s="63">
        <f t="shared" si="0"/>
        <v>1.5133400677820319E-3</v>
      </c>
      <c r="F11" s="63">
        <f t="shared" si="0"/>
        <v>3.0260373899482218E-4</v>
      </c>
      <c r="G11" s="63">
        <f t="shared" si="0"/>
        <v>-4.5248666963082496E-4</v>
      </c>
      <c r="H11" s="63">
        <f t="shared" si="0"/>
        <v>1.4914407482704561E-3</v>
      </c>
      <c r="I11" s="63">
        <f t="shared" si="0"/>
        <v>3.2124410914466939E-3</v>
      </c>
      <c r="J11" s="63">
        <f t="shared" si="0"/>
        <v>4.2055524362982766E-4</v>
      </c>
      <c r="K11" s="63">
        <f t="shared" si="0"/>
        <v>1.3716391673579409E-3</v>
      </c>
      <c r="L11" s="63">
        <f t="shared" si="0"/>
        <v>7.8530848181079804E-4</v>
      </c>
      <c r="M11" s="63">
        <f t="shared" si="0"/>
        <v>1.0795139897024075E-3</v>
      </c>
      <c r="N11" s="63">
        <f t="shared" si="0"/>
        <v>9.4180895289230904E-6</v>
      </c>
      <c r="O11" s="63">
        <f t="shared" si="0"/>
        <v>-3.3262934682931622E-4</v>
      </c>
      <c r="P11" s="63">
        <f t="shared" si="0"/>
        <v>1.4053210470537092E-3</v>
      </c>
      <c r="Q11" s="63">
        <f t="shared" si="0"/>
        <v>8.9966708894118064E-4</v>
      </c>
      <c r="R11" s="63">
        <f t="shared" si="0"/>
        <v>-2.5468457856546722E-3</v>
      </c>
      <c r="S11" s="63">
        <f t="shared" si="0"/>
        <v>1.2571548235909002E-3</v>
      </c>
      <c r="T11" s="63">
        <f t="shared" si="0"/>
        <v>1.9035863038656675E-3</v>
      </c>
      <c r="U11" s="63">
        <f t="shared" si="0"/>
        <v>3.9556010661760954E-3</v>
      </c>
      <c r="V11" s="63">
        <f t="shared" si="0"/>
        <v>2.3803219432405598E-4</v>
      </c>
      <c r="W11" s="63">
        <f t="shared" si="0"/>
        <v>4.5498815169864315E-4</v>
      </c>
      <c r="X11" s="63">
        <f t="shared" si="0"/>
        <v>-9.0156844273492354E-6</v>
      </c>
      <c r="Y11" s="63">
        <f t="shared" si="0"/>
        <v>2.7426285107701176E-4</v>
      </c>
      <c r="Z11" s="63">
        <f t="shared" si="0"/>
        <v>-1.522441532367802E-4</v>
      </c>
      <c r="AA11" s="63">
        <f t="shared" si="0"/>
        <v>3.0713328584208721E-3</v>
      </c>
      <c r="AB11" s="63">
        <f t="shared" si="0"/>
        <v>-1.1183906527063581E-3</v>
      </c>
      <c r="AC11" s="63">
        <f t="shared" si="0"/>
        <v>1.1169709384528659E-4</v>
      </c>
      <c r="AD11" s="63">
        <f t="shared" si="0"/>
        <v>-1.341075773845235E-4</v>
      </c>
      <c r="AE11" s="63">
        <f t="shared" si="0"/>
        <v>2.9372524046733517E-4</v>
      </c>
      <c r="AF11" s="63">
        <f t="shared" si="0"/>
        <v>1.0512774704580785E-3</v>
      </c>
      <c r="AG11" s="63">
        <f t="shared" si="0"/>
        <v>-1.3450863155545223E-3</v>
      </c>
      <c r="AH11" s="63">
        <f t="shared" si="0"/>
        <v>3.5104035381472443E-4</v>
      </c>
      <c r="AI11" s="63">
        <f t="shared" si="0"/>
        <v>-6.8466985748361076E-5</v>
      </c>
      <c r="AJ11" s="63">
        <f t="shared" si="0"/>
        <v>-3.2469092201670158E-5</v>
      </c>
      <c r="AK11" s="63">
        <f t="shared" si="0"/>
        <v>-1.1834569502555681E-3</v>
      </c>
      <c r="AL11" s="63">
        <f t="shared" si="0"/>
        <v>-3.5793040341242088E-3</v>
      </c>
      <c r="AM11" s="63">
        <f t="shared" si="0"/>
        <v>1.2705108826249756E-3</v>
      </c>
      <c r="AN11" s="63">
        <f t="shared" si="0"/>
        <v>1.5218176265787697E-3</v>
      </c>
      <c r="AO11" s="63">
        <f t="shared" si="0"/>
        <v>6.875304316271702E-4</v>
      </c>
      <c r="AP11" s="63">
        <f t="shared" si="0"/>
        <v>4.2725584286222862E-3</v>
      </c>
      <c r="AQ11" s="63">
        <f t="shared" si="0"/>
        <v>-2.9721636132596929E-3</v>
      </c>
      <c r="AR11" s="63">
        <f t="shared" si="0"/>
        <v>9.4469937288454986E-4</v>
      </c>
      <c r="AS11" s="63">
        <f t="shared" si="0"/>
        <v>4.1232199435681238E-4</v>
      </c>
      <c r="AT11" s="63">
        <f t="shared" si="0"/>
        <v>5.7944171009638445E-4</v>
      </c>
      <c r="AU11" s="63">
        <f t="shared" si="0"/>
        <v>5.0780985626253106E-4</v>
      </c>
      <c r="AV11" s="63">
        <f t="shared" si="0"/>
        <v>3.7069690500390884E-4</v>
      </c>
      <c r="AW11" s="63">
        <f t="shared" si="0"/>
        <v>2.5825850492156022E-5</v>
      </c>
      <c r="AX11" s="63">
        <f t="shared" si="0"/>
        <v>-6.2196164269564536E-3</v>
      </c>
      <c r="AY11" s="64"/>
    </row>
    <row r="12" spans="1:51" x14ac:dyDescent="0.25">
      <c r="A12" s="66">
        <v>2025</v>
      </c>
      <c r="B12" s="63">
        <f t="shared" ref="B12:Q13" si="1">B7/B4-1</f>
        <v>2.5423509697251045E-3</v>
      </c>
      <c r="C12" s="63">
        <f t="shared" si="1"/>
        <v>3.7410896682787964E-4</v>
      </c>
      <c r="D12" s="63">
        <f t="shared" si="1"/>
        <v>7.0502180981280027E-4</v>
      </c>
      <c r="E12" s="63">
        <f t="shared" si="1"/>
        <v>2.7140842051089908E-3</v>
      </c>
      <c r="F12" s="63">
        <f t="shared" si="1"/>
        <v>6.1656399801046646E-4</v>
      </c>
      <c r="G12" s="63">
        <f t="shared" si="1"/>
        <v>-5.8123029567758167E-5</v>
      </c>
      <c r="H12" s="63">
        <f t="shared" si="1"/>
        <v>1.6232633327020185E-3</v>
      </c>
      <c r="I12" s="63">
        <f t="shared" si="1"/>
        <v>4.6983192842140475E-3</v>
      </c>
      <c r="J12" s="63">
        <f t="shared" si="1"/>
        <v>7.4910889585577678E-4</v>
      </c>
      <c r="K12" s="63">
        <f t="shared" si="1"/>
        <v>1.5814484725327205E-3</v>
      </c>
      <c r="L12" s="63">
        <f t="shared" si="1"/>
        <v>1.1774034212526097E-3</v>
      </c>
      <c r="M12" s="63">
        <f t="shared" si="1"/>
        <v>1.7781696527794377E-3</v>
      </c>
      <c r="N12" s="63">
        <f t="shared" si="1"/>
        <v>-3.2991819349359464E-4</v>
      </c>
      <c r="O12" s="63">
        <f t="shared" si="1"/>
        <v>-5.0183768070533041E-4</v>
      </c>
      <c r="P12" s="63">
        <f t="shared" si="1"/>
        <v>1.9484164964529427E-3</v>
      </c>
      <c r="Q12" s="63">
        <f t="shared" si="1"/>
        <v>1.3643074195615057E-3</v>
      </c>
      <c r="R12" s="63">
        <f t="shared" si="0"/>
        <v>-5.0742054362150624E-3</v>
      </c>
      <c r="S12" s="63">
        <f t="shared" si="0"/>
        <v>1.8660016336327079E-3</v>
      </c>
      <c r="T12" s="63">
        <f t="shared" si="0"/>
        <v>3.2662008815478316E-3</v>
      </c>
      <c r="U12" s="63">
        <f t="shared" si="0"/>
        <v>5.6214777695287044E-3</v>
      </c>
      <c r="V12" s="63">
        <f t="shared" si="0"/>
        <v>1.5304759179102234E-4</v>
      </c>
      <c r="W12" s="63">
        <f t="shared" si="0"/>
        <v>7.1073253558129323E-4</v>
      </c>
      <c r="X12" s="63">
        <f t="shared" si="0"/>
        <v>2.3783448914471705E-4</v>
      </c>
      <c r="Y12" s="63">
        <f t="shared" si="0"/>
        <v>4.4615638143241654E-4</v>
      </c>
      <c r="Z12" s="63">
        <f t="shared" si="0"/>
        <v>-1.5156355273615585E-4</v>
      </c>
      <c r="AA12" s="63">
        <f t="shared" si="0"/>
        <v>4.6523326314233948E-3</v>
      </c>
      <c r="AB12" s="63">
        <f t="shared" si="0"/>
        <v>-1.7753845453833961E-3</v>
      </c>
      <c r="AC12" s="63">
        <f t="shared" si="0"/>
        <v>3.1555032631414015E-4</v>
      </c>
      <c r="AD12" s="63">
        <f t="shared" si="0"/>
        <v>-9.5720162669121756E-5</v>
      </c>
      <c r="AE12" s="63">
        <f t="shared" si="0"/>
        <v>6.4014008554424962E-4</v>
      </c>
      <c r="AF12" s="63">
        <f t="shared" si="0"/>
        <v>9.5361123615744781E-4</v>
      </c>
      <c r="AG12" s="63">
        <f t="shared" si="0"/>
        <v>-1.5158627200489994E-3</v>
      </c>
      <c r="AH12" s="63">
        <f t="shared" si="0"/>
        <v>7.4366333598785417E-4</v>
      </c>
      <c r="AI12" s="63">
        <f t="shared" si="0"/>
        <v>3.5105633137955117E-4</v>
      </c>
      <c r="AJ12" s="63">
        <f t="shared" si="0"/>
        <v>-1.9297908717053058E-4</v>
      </c>
      <c r="AK12" s="63">
        <f t="shared" si="0"/>
        <v>-1.1143862050391196E-3</v>
      </c>
      <c r="AL12" s="63">
        <f t="shared" si="0"/>
        <v>-6.1108178930895374E-3</v>
      </c>
      <c r="AM12" s="63">
        <f t="shared" si="0"/>
        <v>1.7995247930853164E-3</v>
      </c>
      <c r="AN12" s="63">
        <f t="shared" si="0"/>
        <v>1.9707116988654239E-3</v>
      </c>
      <c r="AO12" s="63">
        <f t="shared" si="0"/>
        <v>1.0306566598845546E-3</v>
      </c>
      <c r="AP12" s="63">
        <f t="shared" si="0"/>
        <v>5.1229712242131242E-3</v>
      </c>
      <c r="AQ12" s="63">
        <f t="shared" si="0"/>
        <v>-5.0698668745251529E-3</v>
      </c>
      <c r="AR12" s="63">
        <f t="shared" si="0"/>
        <v>9.8918452599372486E-4</v>
      </c>
      <c r="AS12" s="63">
        <f t="shared" si="0"/>
        <v>5.3475760989751819E-4</v>
      </c>
      <c r="AT12" s="63">
        <f t="shared" si="0"/>
        <v>6.9218035796003718E-4</v>
      </c>
      <c r="AU12" s="63">
        <f t="shared" si="0"/>
        <v>9.0881108030349544E-4</v>
      </c>
      <c r="AV12" s="63">
        <f t="shared" si="0"/>
        <v>3.6276460389927934E-4</v>
      </c>
      <c r="AW12" s="63">
        <f t="shared" si="0"/>
        <v>1.5121067265799759E-4</v>
      </c>
      <c r="AX12" s="63">
        <f t="shared" si="0"/>
        <v>-9.37347149286194E-3</v>
      </c>
      <c r="AY12" s="64"/>
    </row>
    <row r="13" spans="1:51" x14ac:dyDescent="0.25">
      <c r="A13" s="66">
        <v>2030</v>
      </c>
      <c r="B13" s="63">
        <f t="shared" si="1"/>
        <v>3.0902270802761755E-3</v>
      </c>
      <c r="C13" s="63">
        <f t="shared" si="0"/>
        <v>3.0161244845317015E-4</v>
      </c>
      <c r="D13" s="63">
        <f t="shared" si="0"/>
        <v>7.3834683145923563E-4</v>
      </c>
      <c r="E13" s="63">
        <f t="shared" si="0"/>
        <v>3.5688056171037097E-3</v>
      </c>
      <c r="F13" s="63">
        <f t="shared" si="0"/>
        <v>8.8852383548565506E-4</v>
      </c>
      <c r="G13" s="63">
        <f t="shared" si="0"/>
        <v>2.011087302749015E-4</v>
      </c>
      <c r="H13" s="63">
        <f t="shared" si="0"/>
        <v>1.7192794668647871E-3</v>
      </c>
      <c r="I13" s="63">
        <f t="shared" si="0"/>
        <v>5.1079718781381622E-3</v>
      </c>
      <c r="J13" s="63">
        <f t="shared" si="0"/>
        <v>9.7469323336940583E-4</v>
      </c>
      <c r="K13" s="63">
        <f t="shared" si="0"/>
        <v>1.5952752687045102E-3</v>
      </c>
      <c r="L13" s="63">
        <f t="shared" si="0"/>
        <v>1.3330198354863931E-3</v>
      </c>
      <c r="M13" s="63">
        <f t="shared" si="0"/>
        <v>2.3006718872613519E-3</v>
      </c>
      <c r="N13" s="63">
        <f t="shared" si="0"/>
        <v>-6.7819514424194427E-4</v>
      </c>
      <c r="O13" s="63">
        <f t="shared" si="0"/>
        <v>-5.3072042233603955E-4</v>
      </c>
      <c r="P13" s="63">
        <f t="shared" si="0"/>
        <v>2.2373431395341647E-3</v>
      </c>
      <c r="Q13" s="63">
        <f t="shared" si="0"/>
        <v>1.6692027344211713E-3</v>
      </c>
      <c r="R13" s="63">
        <f t="shared" si="0"/>
        <v>-6.4022402279377832E-3</v>
      </c>
      <c r="S13" s="63">
        <f t="shared" si="0"/>
        <v>2.2273113478004092E-3</v>
      </c>
      <c r="T13" s="63">
        <f t="shared" si="0"/>
        <v>3.7181620503476953E-3</v>
      </c>
      <c r="U13" s="63">
        <f t="shared" si="0"/>
        <v>5.8447409997992583E-3</v>
      </c>
      <c r="V13" s="63">
        <f t="shared" si="0"/>
        <v>-1.0288737410679705E-4</v>
      </c>
      <c r="W13" s="63">
        <f t="shared" si="0"/>
        <v>9.0133789722557367E-4</v>
      </c>
      <c r="X13" s="63">
        <f t="shared" si="0"/>
        <v>3.8424021208727233E-4</v>
      </c>
      <c r="Y13" s="63">
        <f t="shared" si="0"/>
        <v>5.2212251738836812E-4</v>
      </c>
      <c r="Z13" s="63">
        <f t="shared" si="0"/>
        <v>-9.1048428343620813E-5</v>
      </c>
      <c r="AA13" s="63">
        <f t="shared" si="0"/>
        <v>5.4952365493585731E-3</v>
      </c>
      <c r="AB13" s="63">
        <f t="shared" si="0"/>
        <v>-2.0256838018833934E-3</v>
      </c>
      <c r="AC13" s="63">
        <f t="shared" si="0"/>
        <v>4.6320668941768339E-4</v>
      </c>
      <c r="AD13" s="63">
        <f t="shared" si="0"/>
        <v>-2.3848213453214751E-4</v>
      </c>
      <c r="AE13" s="63">
        <f t="shared" si="0"/>
        <v>6.0086849855456315E-4</v>
      </c>
      <c r="AF13" s="63">
        <f t="shared" si="0"/>
        <v>6.7770336459394009E-4</v>
      </c>
      <c r="AG13" s="63">
        <f t="shared" si="0"/>
        <v>-9.4895895465196833E-4</v>
      </c>
      <c r="AH13" s="63">
        <f t="shared" si="0"/>
        <v>7.5977688756800887E-4</v>
      </c>
      <c r="AI13" s="63">
        <f t="shared" si="0"/>
        <v>1.0880786974063472E-3</v>
      </c>
      <c r="AJ13" s="63">
        <f t="shared" si="0"/>
        <v>-5.2605538436445443E-4</v>
      </c>
      <c r="AK13" s="63">
        <f t="shared" si="0"/>
        <v>-7.522007037147338E-4</v>
      </c>
      <c r="AL13" s="63">
        <f t="shared" si="0"/>
        <v>-6.8654085867672077E-3</v>
      </c>
      <c r="AM13" s="63">
        <f t="shared" si="0"/>
        <v>2.1560287230060204E-3</v>
      </c>
      <c r="AN13" s="63">
        <f t="shared" si="0"/>
        <v>2.1918294946634553E-3</v>
      </c>
      <c r="AO13" s="63">
        <f t="shared" si="0"/>
        <v>1.2060904104014281E-3</v>
      </c>
      <c r="AP13" s="63">
        <f t="shared" si="0"/>
        <v>5.607931388861731E-3</v>
      </c>
      <c r="AQ13" s="63">
        <f t="shared" si="0"/>
        <v>-6.0803685259884777E-3</v>
      </c>
      <c r="AR13" s="63">
        <f t="shared" si="0"/>
        <v>8.9185136604541526E-4</v>
      </c>
      <c r="AS13" s="63">
        <f t="shared" si="0"/>
        <v>6.7197329059909272E-4</v>
      </c>
      <c r="AT13" s="63">
        <f t="shared" si="0"/>
        <v>7.404714410672586E-4</v>
      </c>
      <c r="AU13" s="63">
        <f t="shared" si="0"/>
        <v>1.3923037888841083E-3</v>
      </c>
      <c r="AV13" s="63">
        <f t="shared" si="0"/>
        <v>5.8401339209068759E-4</v>
      </c>
      <c r="AW13" s="63">
        <f t="shared" si="0"/>
        <v>5.4293701322039034E-4</v>
      </c>
      <c r="AX13" s="63">
        <f t="shared" si="0"/>
        <v>-9.4552251721877756E-3</v>
      </c>
      <c r="AY13" s="6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Figure1</vt:lpstr>
      <vt:lpstr>Figure2</vt:lpstr>
      <vt:lpstr>Figure3</vt:lpstr>
      <vt:lpstr>Figure4</vt:lpstr>
      <vt:lpstr>Figure5</vt:lpstr>
      <vt:lpstr>FigureSI1_VA</vt:lpstr>
      <vt:lpstr>Figure1!Print_Area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cp:lastPrinted>2018-08-08T15:00:20Z</cp:lastPrinted>
  <dcterms:created xsi:type="dcterms:W3CDTF">2018-01-08T17:19:18Z</dcterms:created>
  <dcterms:modified xsi:type="dcterms:W3CDTF">2018-08-09T09:36:05Z</dcterms:modified>
</cp:coreProperties>
</file>