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 codeName="ThisWorkbook"/>
  <xr:revisionPtr revIDLastSave="0" documentId="8_{D2E4FB28-60A0-4E6D-B34A-FE3A7373742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Work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K30" i="1"/>
  <c r="L30" i="1"/>
  <c r="M30" i="1"/>
  <c r="N30" i="1"/>
  <c r="I30" i="1"/>
  <c r="N29" i="1"/>
  <c r="L29" i="1"/>
  <c r="K29" i="1"/>
  <c r="M29" i="1"/>
  <c r="I29" i="1"/>
  <c r="J29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N2" i="1"/>
  <c r="M28" i="1" s="1"/>
  <c r="N28" i="1" s="1"/>
  <c r="L2" i="1"/>
  <c r="K28" i="1" s="1"/>
  <c r="L28" i="1" s="1"/>
  <c r="J11" i="1"/>
  <c r="J3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I28" i="1" s="1"/>
  <c r="J28" i="1" s="1"/>
</calcChain>
</file>

<file path=xl/sharedStrings.xml><?xml version="1.0" encoding="utf-8"?>
<sst xmlns="http://schemas.openxmlformats.org/spreadsheetml/2006/main" count="187" uniqueCount="123">
  <si>
    <t>Lp</t>
  </si>
  <si>
    <t>Ref</t>
  </si>
  <si>
    <t>Wartość</t>
  </si>
  <si>
    <t>Nazwa</t>
  </si>
  <si>
    <t>Footprint</t>
  </si>
  <si>
    <t>Qty</t>
  </si>
  <si>
    <t>Opis</t>
  </si>
  <si>
    <t>Dostawca</t>
  </si>
  <si>
    <t>Koszt j.(1szt)</t>
  </si>
  <si>
    <t>Cena (1PCB)</t>
  </si>
  <si>
    <t>Koszt j.(10szt)</t>
  </si>
  <si>
    <t>Cena (10PCB)</t>
  </si>
  <si>
    <t>Koszt j.(100szt)</t>
  </si>
  <si>
    <t>Cena (100PCB)</t>
  </si>
  <si>
    <t>Link</t>
  </si>
  <si>
    <t>Brd1</t>
  </si>
  <si>
    <t>SSD1306</t>
  </si>
  <si>
    <t>Display:Adafruit_SSD1306</t>
  </si>
  <si>
    <t>OLED display</t>
  </si>
  <si>
    <t>Elektroweb</t>
  </si>
  <si>
    <t>https://www.elektroweb.pl/pl/wyswietlacze-oled/190-wyswietlacz-oled-128x64-096-bialy-i2c-spi-sh1106.html?gad_source=1</t>
  </si>
  <si>
    <t>C1.C9</t>
  </si>
  <si>
    <t>4.7uF</t>
  </si>
  <si>
    <t>C</t>
  </si>
  <si>
    <t>Capacitor_SMD:C_0805_2012Metric</t>
  </si>
  <si>
    <t>Unpolarized Capacitor</t>
  </si>
  <si>
    <t>Mouser</t>
  </si>
  <si>
    <t>https://www.mouser.pl/ProductDetail/TAIYO-YUDEN/MBASL21GAB5475KTNA18?qs=tlsG%2FOw5FFiF2BPkZm2OFQ%3D%3D</t>
  </si>
  <si>
    <t>C2.C5.C8.C12</t>
  </si>
  <si>
    <t>100nF</t>
  </si>
  <si>
    <t>https://www.mouser.pl/ProductDetail/KYOCERA-AVX/08053C104KAZ2A?qs=OUyyekKoX2ADQTkkUvOi0Q%3D%3D</t>
  </si>
  <si>
    <t>C3.C13.C14</t>
  </si>
  <si>
    <t>10nF</t>
  </si>
  <si>
    <t>https://www.mouser.pl/ProductDetail/KYOCERA-AVX/08056C103JAZ2A?qs=BfOUoBwcXEnDLFW%252Bg4UXnw%3D%3D</t>
  </si>
  <si>
    <t>C4.C10.C15.C16.C17.C18.C19.C20.C21.C22</t>
  </si>
  <si>
    <t>1uF</t>
  </si>
  <si>
    <t>https://www.mouser.pl/ProductDetail/KYOCERA-AVX/08056C105MAT2A?qs=ykEKLGTiBczQmPFL2Pr3Kg%3D%3D</t>
  </si>
  <si>
    <t>C6.C7</t>
  </si>
  <si>
    <t>20pF</t>
  </si>
  <si>
    <t>https://www.mouser.pl/ProductDetail/TAIYO-YUDEN/MBARQ219SCG200JTRA18?qs=tlsG%2FOw5FFiMTeYsa6JBEw%3D%3D</t>
  </si>
  <si>
    <t>C11</t>
  </si>
  <si>
    <t>10uF</t>
  </si>
  <si>
    <t>08053C104KAZ2A</t>
  </si>
  <si>
    <t>Capacitor_SMD:C_1210_3225Metric</t>
  </si>
  <si>
    <t>https://www.mouser.pl/ProductDetail/KYOCERA-AVX/08053C104KAZ2A?qs=OUyyekKoX2ADQTkkUvOi0Q%3D%3D&amp;utm_id=9882661914&amp;gad_source=1</t>
  </si>
  <si>
    <t>C23</t>
  </si>
  <si>
    <t>47uF</t>
  </si>
  <si>
    <t>C1608X5R1E106M080AC</t>
  </si>
  <si>
    <t>Capacitor_SMD:C_0603_1608Metric</t>
  </si>
  <si>
    <t>https://www.mouser.pl/ProductDetail/TDK/C1608X5R1E106M080AC?qs=dfay7wIA1uGdHfZTkqsICA%3D%3D&amp;utm_id=9882661914&amp;gad_source=1&amp;_gl=1*157fd66*_ga*dW5kZWZpbmVk*_ga_15W4STQT4T*dW5kZWZpbmVk*_ga_1KQLCYKRX3*dW5kZWZpbmVk</t>
  </si>
  <si>
    <t>SW2</t>
  </si>
  <si>
    <t>Button1</t>
  </si>
  <si>
    <t>Button</t>
  </si>
  <si>
    <t>Button_Switch_SMD:SW_SPST_PTS647_Sx38</t>
  </si>
  <si>
    <t>Tactile Swtich</t>
  </si>
  <si>
    <t>https://www.mouser.pl/ProductDetail/Same-Sky/TS02-66-60-BK-260-SCR-D?qs=A6eO%252BMLsxmSDYX3TQ5KZSA%3D%3D&amp;mgh=1&amp;vip=1&amp;utm_id=20540008314&amp;gad_source=1</t>
  </si>
  <si>
    <t>SW1</t>
  </si>
  <si>
    <t>Button2</t>
  </si>
  <si>
    <t>L1</t>
  </si>
  <si>
    <t>22uH</t>
  </si>
  <si>
    <t>L</t>
  </si>
  <si>
    <t>Inductor_SMD:L_12x12mm_H8mm</t>
  </si>
  <si>
    <t>Power Inductors - SMD 22uH 4.7A</t>
  </si>
  <si>
    <t>https://www.mouser.pl/ProductDetail/Sumida/CDRH127-LDNP-220MC?qs=BbZ9g3%2FyuDETUYow1WM0vA%3D%3D&amp;srsltid=AfmBOooV4yqg3FqZbORwboppzj8P0TR-MblPrNxc5lu9TRLG0X70afew</t>
  </si>
  <si>
    <t>R1</t>
  </si>
  <si>
    <t>R</t>
  </si>
  <si>
    <t>Resistor_SMD:R_0805_2012Metric</t>
  </si>
  <si>
    <t>Resistor</t>
  </si>
  <si>
    <t>https://www.mouser.pl/ProductDetail/Panasonic/ERJ-P06F3900V?qs=sGAEpiMZZMvdGkrng054t2zaCLvyUXZJqk8Bx6mV9sI%3D</t>
  </si>
  <si>
    <t>R2.R3.R4.R5.R6.R9.R10.R14</t>
  </si>
  <si>
    <t>10k</t>
  </si>
  <si>
    <t>https://www.mouser.pl/ProductDetail/Vishay-Beyschlag/MCU0805MD1002BP500?qs=sGAEpiMZZMvdGkrng054t9RdslPTmYphyPdk%252BwtivVtccRtVV2hssQ%3D%3D</t>
  </si>
  <si>
    <t>R7.R8</t>
  </si>
  <si>
    <t>1K</t>
  </si>
  <si>
    <t>https://www.mouser.pl/ProductDetail/Panasonic/ERA-6APB102V?qs=sGAEpiMZZMvdGkrng054t%2FBN8NMkpEVJNtNL3ScEoO0%3D</t>
  </si>
  <si>
    <t>R11</t>
  </si>
  <si>
    <t>https://www.mouser.pl/ProductDetail/Panasonic/ERJ-P06D1200V?qs=sGAEpiMZZMvdGkrng054tzSGWtpoOZZIMqKhr0RuMnQ%3D</t>
  </si>
  <si>
    <t>R12</t>
  </si>
  <si>
    <t>100k</t>
  </si>
  <si>
    <t>https://www.mouser.pl/ProductDetail/Panasonic/ERA-6VEB1003V?qs=sGAEpiMZZMvdGkrng054twKDKoBh%252BscnJKWl1aefDmTOvmy2%2FrGIbg%3D%3D</t>
  </si>
  <si>
    <t>R13</t>
  </si>
  <si>
    <t>38k</t>
  </si>
  <si>
    <t>https://www.mouser.pl/ProductDetail/Vishay-Dale/CRCW080538K0FKTA?qs=sGAEpiMZZMvdGkrng054t31PCeLq98jFyVDvc0GXgAs%3D</t>
  </si>
  <si>
    <t>U1</t>
  </si>
  <si>
    <t>STM32F042F4Px</t>
  </si>
  <si>
    <t>Package_SO:TSSOP-20_4.4x6.5mm_P0.65mm</t>
  </si>
  <si>
    <t>ARM Microcontrollers - MCU Mainstream Arm Cortex-M0 USB line MCU 16 Kbytes of Flash 48 MHz CPU. USB. CAN &amp;</t>
  </si>
  <si>
    <t>https://www.mouser.pl/ProductDetail/STMicroelectronics/STM32F042F4P6?qs=4b8myOmUP%252BvvhAaQx2eFdg%3D%3D&amp;utm_id=9882661914&amp;gad_source=1</t>
  </si>
  <si>
    <t>U2</t>
  </si>
  <si>
    <t>ESP-12E</t>
  </si>
  <si>
    <t>RF_Module:ESP-12E</t>
  </si>
  <si>
    <t>WiFi Modules - 802.11 ESP8266. ESP-12. wifi. module</t>
  </si>
  <si>
    <t>https://www.mouser.pl/ProductDetail/Soldered/101296?qs=%252BXxaIXUDbq1Vqr%2FjF95J2A%3D%3D</t>
  </si>
  <si>
    <t>U3</t>
  </si>
  <si>
    <t>TPS54308</t>
  </si>
  <si>
    <t>Package_TO_SOT_SMD:SOT-23-6</t>
  </si>
  <si>
    <t xml:space="preserve">Switching Voltage Regulators 4.5-V to 28-V Input. 3-A output. synchronous 350-kHz FCCM step-down converter 6-SOT-23-THIN -40 to 125 </t>
  </si>
  <si>
    <t>https://www.mouser.pl/ProductDetail/Texas-Instruments/TPS54308DDCT?qs=gt1LBUVyoHmseBJLbywQMw%3D%3D&amp;utm_id=20109199562&amp;gad_source=1</t>
  </si>
  <si>
    <t>U4.U5.U6.U7.U8.U9.U10.U11</t>
  </si>
  <si>
    <t>WS2815</t>
  </si>
  <si>
    <t>LED_SMD:LED_WS2812_PLCC6_5.0x5.0mm_P1.6mm</t>
  </si>
  <si>
    <t xml:space="preserve">RGB adressable LED </t>
  </si>
  <si>
    <t>AliExpress</t>
  </si>
  <si>
    <t>https://pl.aliexpress.com/item/1005004444748439.html?src=google&amp;pdp_npi=4%40dis%21PLN%2125.69%2116.09%21%21%21%21%21%40%2112000029202297415%21ppc%21%21%21&amp;src=google&amp;albch=shopping&amp;acnt=708-803-3821&amp;isdl=y&amp;slnk=&amp;plac=&amp;mtctp=&amp;albbt=Google_7_shopping&amp;aff_platform=google&amp;aff_short_key=UneMJZVf&amp;gclsrc=aw.ds&amp;&amp;albagn=888888&amp;&amp;ds_e_adid=&amp;ds_e_matchtype=&amp;ds_e_device=c&amp;ds_e_network=x&amp;ds_e_product_group_id=&amp;ds_e_product_id=pl1005004444748439&amp;ds_e_product_merchant_id=109248980&amp;ds_e_product_country=PL&amp;ds_e_product_language=pl&amp;ds_e_product_channel=online&amp;ds_e_product_store_id=&amp;ds_url_v=2&amp;albcp=19735245762&amp;albag=&amp;isSmbAutoCall=false&amp;needSmbHouyi=false&amp;gad_source=1</t>
  </si>
  <si>
    <t>U13</t>
  </si>
  <si>
    <t>SN65HVD230QDRG4Q1</t>
  </si>
  <si>
    <t>Package_SO:SOIC-8_3.9x4.9mm_P1.27mm</t>
  </si>
  <si>
    <t>CAN receiver</t>
  </si>
  <si>
    <t>https://www.mouser.pl/ProductDetail/Texas-Instruments/SN65HVD234DR?qs=QViXGNcIEAtzI7GJEWw0wA%3D%3D&amp;utm_id=20109199562&amp;gad_source=1</t>
  </si>
  <si>
    <t>Y2</t>
  </si>
  <si>
    <t>ABL-8MHZ-B2</t>
  </si>
  <si>
    <t>footprint_oscylator:ABL-8.000MHZ-B2_ABR</t>
  </si>
  <si>
    <t>Crystals CRYSTAL 8.0000MHZ 18PF T/H</t>
  </si>
  <si>
    <t>https://www.mouser.pl/ProductDetail/ABRACON/ABL-8.000MHZ-B2?qs=zLkLEWnxMJxHYmzIauBRTw%3D%3D&amp;srsltid=AfmBOopYmwmvC2UZi1QAcBzyEgTtjoO6D6y1dDR2BU8didbPAAhrXfnV</t>
  </si>
  <si>
    <t>Komentarz: OLED ma tylko cenę za 1 sztukę. kondensatory 20pf można kupić tylko w ilości 4000. Taśma led nie ma kosztu jednostkowego pojedynczej diody. tylko od razu koszt na PCB</t>
  </si>
  <si>
    <t xml:space="preserve">Taśma led ma parę opcji. wybrano takie opcje. żeby w teorii starczyło na X płytek. opis po "szt" to liczba metrów taśmy/ilość ledów na metr/ilość potrzebna </t>
  </si>
  <si>
    <t>Łącznie</t>
  </si>
  <si>
    <t>Dla 1 PCB</t>
  </si>
  <si>
    <t>(1szt - 1M 30 8. 10szt- 3M 30 80. 100szt - 6 x 1M 144 800)</t>
  </si>
  <si>
    <t>Razem koszt komponentów:</t>
  </si>
  <si>
    <t>Produkcja PCB:</t>
  </si>
  <si>
    <t>Wycena PCB na stronie https://jlcpcb.com z kursem 1 dolar = 4.06 PLN (14-12-2024) minimum 5 pcb na zamowienie</t>
  </si>
  <si>
    <t>SUMA: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</si>
</sst>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</font>
    <font>
      <u/>
      <sz val="11"/>
      <color theme="1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0" xfId="0" applyFont="1"/>
  </cellXfs>
  <cellStyles count="2">
    <cellStyle name="Hyperlink" xfId="1" xr:uid="{00000000-000B-0000-0000-000008000000}"/>
    <cellStyle name="Normalny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pl/ProductDetail/TAIYO-YUDEN/MBARQ219SCG200JTRA18?qs=tlsG%2FOw5FFiMTeYsa6JBEw%3D%3D" TargetMode="External"/><Relationship Id="rId13" Type="http://schemas.openxmlformats.org/officeDocument/2006/relationships/hyperlink" Target="https://www.mouser.pl/ProductDetail/Vishay-Beyschlag/MCU0805MD1002BP500?qs=sGAEpiMZZMvdGkrng054t9RdslPTmYphyPdk%252BwtivVtccRtVV2hssQ%3D%3D" TargetMode="External"/><Relationship Id="rId18" Type="http://schemas.openxmlformats.org/officeDocument/2006/relationships/hyperlink" Target="https://www.mouser.pl/ProductDetail/STMicroelectronics/STM32F042F4P6?qs=4b8myOmUP%252BvvhAaQx2eFdg%3D%3D&amp;utm_id=9882661914&amp;gad_source=1" TargetMode="External"/><Relationship Id="rId3" Type="http://schemas.openxmlformats.org/officeDocument/2006/relationships/hyperlink" Target="https://www.mouser.pl/ProductDetail/KYOCERA-AVX/08053C104KAZ2A?qs=OUyyekKoX2ADQTkkUvOi0Q%3D%3D&amp;utm_id=9882661914&amp;gad_source=1" TargetMode="External"/><Relationship Id="rId21" Type="http://schemas.openxmlformats.org/officeDocument/2006/relationships/hyperlink" Target="https://pl.aliexpress.com/item/1005004444748439.html?src=google&amp;pdp_npi=4%40dis%21PLN%2125.69%2116.09%21%21%21%21%21%40%2112000029202297415%21ppc%21%21%21&amp;src=google&amp;albch=shopping&amp;acnt=708-803-3821&amp;isdl=y&amp;slnk=&amp;plac=&amp;mtctp=&amp;albbt=Google_7_shopping&amp;aff_platform=google&amp;aff_short_key=UneMJZVf&amp;gclsrc=aw.ds&amp;&amp;albagn=888888&amp;&amp;ds_e_adid=&amp;ds_e_matchtype=&amp;ds_e_device=c&amp;ds_e_network=x&amp;ds_e_product_group_id=&amp;ds_e_product_id=pl1005004444748439&amp;ds_e_product_merchant_id=109248980&amp;ds_e_product_country=PL&amp;ds_e_product_language=pl&amp;ds_e_product_channel=online&amp;ds_e_product_store_id=&amp;ds_url_v=2&amp;albcp=19735245762&amp;albag=&amp;isSmbAutoCall=false&amp;needSmbHouyi=false&amp;gad_source=1" TargetMode="External"/><Relationship Id="rId7" Type="http://schemas.openxmlformats.org/officeDocument/2006/relationships/hyperlink" Target="https://www.mouser.pl/ProductDetail/KYOCERA-AVX/08056C105MAT2A?qs=ykEKLGTiBczQmPFL2Pr3Kg%3D%3D" TargetMode="External"/><Relationship Id="rId12" Type="http://schemas.openxmlformats.org/officeDocument/2006/relationships/hyperlink" Target="https://www.mouser.pl/ProductDetail/Panasonic/ERJ-P06F3900V?qs=sGAEpiMZZMvdGkrng054t2zaCLvyUXZJqk8Bx6mV9sI%3D" TargetMode="External"/><Relationship Id="rId17" Type="http://schemas.openxmlformats.org/officeDocument/2006/relationships/hyperlink" Target="https://www.mouser.pl/ProductDetail/Vishay-Dale/CRCW080538K0FKTA?qs=sGAEpiMZZMvdGkrng054t31PCeLq98jFyVDvc0GXgAs%3D" TargetMode="External"/><Relationship Id="rId2" Type="http://schemas.openxmlformats.org/officeDocument/2006/relationships/hyperlink" Target="https://www.mouser.pl/ProductDetail/TDK/C1608X5R1E106M080AC?qs=dfay7wIA1uGdHfZTkqsICA%3D%3D&amp;utm_id=9882661914&amp;gad_source=1&amp;_gl=1*157fd66*_ga*dW5kZWZpbmVk*_ga_15W4STQT4T*dW5kZWZpbmVk*_ga_1KQLCYKRX3*dW5kZWZpbmVk" TargetMode="External"/><Relationship Id="rId16" Type="http://schemas.openxmlformats.org/officeDocument/2006/relationships/hyperlink" Target="https://www.mouser.pl/ProductDetail/Panasonic/ERA-6VEB1003V?qs=sGAEpiMZZMvdGkrng054twKDKoBh%252BscnJKWl1aefDmTOvmy2%2FrGIbg%3D%3D" TargetMode="External"/><Relationship Id="rId20" Type="http://schemas.openxmlformats.org/officeDocument/2006/relationships/hyperlink" Target="https://www.mouser.pl/ProductDetail/Texas-Instruments/TPS54308DDCT?qs=gt1LBUVyoHmseBJLbywQMw%3D%3D&amp;utm_id=20109199562&amp;gad_source=1" TargetMode="External"/><Relationship Id="rId1" Type="http://schemas.openxmlformats.org/officeDocument/2006/relationships/hyperlink" Target="https://www.elektroweb.pl/pl/wyswietlacze-oled/190-wyswietlacz-oled-128x64-096-bialy-i2c-spi-sh1106.html?gad_source=1" TargetMode="External"/><Relationship Id="rId6" Type="http://schemas.openxmlformats.org/officeDocument/2006/relationships/hyperlink" Target="https://www.mouser.pl/ProductDetail/KYOCERA-AVX/08056C103JAZ2A?qs=BfOUoBwcXEnDLFW%252Bg4UXnw%3D%3D" TargetMode="External"/><Relationship Id="rId11" Type="http://schemas.openxmlformats.org/officeDocument/2006/relationships/hyperlink" Target="https://www.mouser.pl/ProductDetail/Sumida/CDRH127-LDNP-220MC?qs=BbZ9g3%2FyuDETUYow1WM0vA%3D%3D&amp;srsltid=AfmBOooV4yqg3FqZbORwboppzj8P0TR-MblPrNxc5lu9TRLG0X70afew" TargetMode="External"/><Relationship Id="rId5" Type="http://schemas.openxmlformats.org/officeDocument/2006/relationships/hyperlink" Target="https://www.mouser.pl/ProductDetail/KYOCERA-AVX/08053C104KAZ2A?qs=OUyyekKoX2ADQTkkUvOi0Q%3D%3D" TargetMode="External"/><Relationship Id="rId15" Type="http://schemas.openxmlformats.org/officeDocument/2006/relationships/hyperlink" Target="https://www.mouser.pl/ProductDetail/Panasonic/ERJ-P06D1200V?qs=sGAEpiMZZMvdGkrng054tzSGWtpoOZZIMqKhr0RuMnQ%3D" TargetMode="External"/><Relationship Id="rId23" Type="http://schemas.openxmlformats.org/officeDocument/2006/relationships/hyperlink" Target="https://www.mouser.pl/ProductDetail/ABRACON/ABL-8.000MHZ-B2?qs=zLkLEWnxMJxHYmzIauBRTw%3D%3D&amp;srsltid=AfmBOopYmwmvC2UZi1QAcBzyEgTtjoO6D6y1dDR2BU8didbPAAhrXfnV" TargetMode="External"/><Relationship Id="rId10" Type="http://schemas.openxmlformats.org/officeDocument/2006/relationships/hyperlink" Target="https://www.mouser.pl/ProductDetail/Same-Sky/TS02-66-60-BK-260-SCR-D?qs=A6eO%252BMLsxmSDYX3TQ5KZSA%3D%3D&amp;mgh=1&amp;vip=1&amp;utm_id=20540008314&amp;gad_source=1" TargetMode="External"/><Relationship Id="rId19" Type="http://schemas.openxmlformats.org/officeDocument/2006/relationships/hyperlink" Target="https://www.mouser.pl/ProductDetail/Soldered/101296?qs=%252BXxaIXUDbq1Vqr%2FjF95J2A%3D%3D" TargetMode="External"/><Relationship Id="rId4" Type="http://schemas.openxmlformats.org/officeDocument/2006/relationships/hyperlink" Target="https://www.mouser.pl/ProductDetail/TAIYO-YUDEN/MBASL21GAB5475KTNA18?qs=tlsG%2FOw5FFiF2BPkZm2OFQ%3D%3D" TargetMode="External"/><Relationship Id="rId9" Type="http://schemas.openxmlformats.org/officeDocument/2006/relationships/hyperlink" Target="https://www.mouser.pl/ProductDetail/Same-Sky/TS02-66-60-BK-260-SCR-D?qs=A6eO%252BMLsxmSDYX3TQ5KZSA%3D%3D&amp;mgh=1&amp;vip=1&amp;utm_id=20540008314&amp;gad_source=1" TargetMode="External"/><Relationship Id="rId14" Type="http://schemas.openxmlformats.org/officeDocument/2006/relationships/hyperlink" Target="https://www.mouser.pl/ProductDetail/Panasonic/ERA-6APB102V?qs=sGAEpiMZZMvdGkrng054t%2FBN8NMkpEVJNtNL3ScEoO0%3D" TargetMode="External"/><Relationship Id="rId22" Type="http://schemas.openxmlformats.org/officeDocument/2006/relationships/hyperlink" Target="https://www.mouser.pl/ProductDetail/Texas-Instruments/SN65HVD234DR?qs=QViXGNcIEAtzI7GJEWw0wA%3D%3D&amp;utm_id=20109199562&amp;gad_sour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tabSelected="1" topLeftCell="E5" workbookViewId="0">
      <selection activeCell="I30" sqref="I30:N30"/>
    </sheetView>
  </sheetViews>
  <sheetFormatPr defaultRowHeight="14.45"/>
  <cols>
    <col min="1" max="1" width="14.42578125" customWidth="1"/>
    <col min="2" max="2" width="39" bestFit="1" customWidth="1"/>
    <col min="3" max="3" width="22.140625" bestFit="1" customWidth="1"/>
    <col min="4" max="4" width="28" customWidth="1"/>
    <col min="5" max="5" width="77.85546875" bestFit="1" customWidth="1"/>
    <col min="7" max="7" width="31.42578125" bestFit="1" customWidth="1"/>
    <col min="8" max="8" width="26.7109375" bestFit="1" customWidth="1"/>
    <col min="9" max="9" width="12.140625" bestFit="1" customWidth="1"/>
    <col min="10" max="10" width="13.28515625" bestFit="1" customWidth="1"/>
    <col min="11" max="11" width="12.85546875" bestFit="1" customWidth="1"/>
    <col min="12" max="12" width="14.42578125" bestFit="1" customWidth="1"/>
    <col min="13" max="14" width="14.140625" bestFit="1" customWidth="1"/>
    <col min="15" max="15" width="173.85546875" customWidth="1"/>
  </cols>
  <sheetData>
    <row r="1" spans="1:15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">
      <c r="A2" s="2">
        <v>1</v>
      </c>
      <c r="B2" s="2" t="s">
        <v>15</v>
      </c>
      <c r="C2" s="2" t="s">
        <v>16</v>
      </c>
      <c r="D2" s="2" t="s">
        <v>16</v>
      </c>
      <c r="E2" s="2" t="s">
        <v>17</v>
      </c>
      <c r="F2" s="2">
        <v>1</v>
      </c>
      <c r="G2" s="2" t="s">
        <v>18</v>
      </c>
      <c r="H2" s="2" t="s">
        <v>19</v>
      </c>
      <c r="I2" s="2">
        <v>19.899999999999999</v>
      </c>
      <c r="J2" s="2">
        <f>I2*F2</f>
        <v>19.899999999999999</v>
      </c>
      <c r="K2" s="2">
        <v>19.899999999999999</v>
      </c>
      <c r="L2" s="2">
        <f>K2*F2*10</f>
        <v>199</v>
      </c>
      <c r="M2" s="2">
        <v>19.899999999999999</v>
      </c>
      <c r="N2" s="2">
        <f>100*M2*F2</f>
        <v>1989.9999999999998</v>
      </c>
      <c r="O2" s="3" t="s">
        <v>20</v>
      </c>
    </row>
    <row r="3" spans="1:15" ht="15">
      <c r="A3" s="2">
        <v>2</v>
      </c>
      <c r="B3" s="2" t="s">
        <v>21</v>
      </c>
      <c r="C3" s="2" t="s">
        <v>22</v>
      </c>
      <c r="D3" s="2" t="s">
        <v>23</v>
      </c>
      <c r="E3" s="2" t="s">
        <v>24</v>
      </c>
      <c r="F3" s="2">
        <v>2</v>
      </c>
      <c r="G3" s="2" t="s">
        <v>25</v>
      </c>
      <c r="H3" s="2" t="s">
        <v>26</v>
      </c>
      <c r="I3" s="2">
        <v>1.06</v>
      </c>
      <c r="J3" s="2">
        <f t="shared" ref="J3:J24" si="0">I3*F3</f>
        <v>2.12</v>
      </c>
      <c r="K3" s="2">
        <v>0.69699999999999995</v>
      </c>
      <c r="L3" s="2">
        <f t="shared" ref="L3:L24" si="1">K3*F3*10</f>
        <v>13.94</v>
      </c>
      <c r="M3" s="2">
        <v>0.35699999999999998</v>
      </c>
      <c r="N3" s="2">
        <f t="shared" ref="N3:N24" si="2">100*M3*F3</f>
        <v>71.399999999999991</v>
      </c>
      <c r="O3" s="3" t="s">
        <v>27</v>
      </c>
    </row>
    <row r="4" spans="1:15" ht="15">
      <c r="A4" s="2">
        <v>3</v>
      </c>
      <c r="B4" s="2" t="s">
        <v>28</v>
      </c>
      <c r="C4" s="2" t="s">
        <v>29</v>
      </c>
      <c r="D4" s="2" t="s">
        <v>23</v>
      </c>
      <c r="E4" s="2" t="s">
        <v>24</v>
      </c>
      <c r="F4" s="2">
        <v>4</v>
      </c>
      <c r="G4" s="2" t="s">
        <v>25</v>
      </c>
      <c r="H4" s="2" t="s">
        <v>26</v>
      </c>
      <c r="I4" s="2">
        <v>1.23</v>
      </c>
      <c r="J4" s="2">
        <f t="shared" si="0"/>
        <v>4.92</v>
      </c>
      <c r="K4" s="2">
        <v>0.79100000000000004</v>
      </c>
      <c r="L4" s="2">
        <f t="shared" si="1"/>
        <v>31.64</v>
      </c>
      <c r="M4" s="2">
        <v>0.45200000000000001</v>
      </c>
      <c r="N4" s="2">
        <f t="shared" si="2"/>
        <v>180.8</v>
      </c>
      <c r="O4" s="3" t="s">
        <v>30</v>
      </c>
    </row>
    <row r="5" spans="1:15" ht="15">
      <c r="A5" s="2">
        <v>4</v>
      </c>
      <c r="B5" s="2" t="s">
        <v>31</v>
      </c>
      <c r="C5" s="2" t="s">
        <v>32</v>
      </c>
      <c r="D5" s="2" t="s">
        <v>23</v>
      </c>
      <c r="E5" s="2" t="s">
        <v>24</v>
      </c>
      <c r="F5" s="2">
        <v>3</v>
      </c>
      <c r="G5" s="2" t="s">
        <v>25</v>
      </c>
      <c r="H5" s="2" t="s">
        <v>26</v>
      </c>
      <c r="I5" s="2">
        <v>1.23</v>
      </c>
      <c r="J5" s="2">
        <f t="shared" si="0"/>
        <v>3.69</v>
      </c>
      <c r="K5" s="2">
        <v>0.79600000000000004</v>
      </c>
      <c r="L5" s="2">
        <f t="shared" si="1"/>
        <v>23.88</v>
      </c>
      <c r="M5" s="2">
        <v>0.47699999999999998</v>
      </c>
      <c r="N5" s="2">
        <f t="shared" si="2"/>
        <v>143.1</v>
      </c>
      <c r="O5" s="3" t="s">
        <v>33</v>
      </c>
    </row>
    <row r="6" spans="1:15" ht="15">
      <c r="A6" s="2">
        <v>5</v>
      </c>
      <c r="B6" s="2" t="s">
        <v>34</v>
      </c>
      <c r="C6" s="2" t="s">
        <v>35</v>
      </c>
      <c r="D6" s="2" t="s">
        <v>23</v>
      </c>
      <c r="E6" s="2" t="s">
        <v>24</v>
      </c>
      <c r="F6" s="2">
        <v>10</v>
      </c>
      <c r="G6" s="2" t="s">
        <v>25</v>
      </c>
      <c r="H6" s="2" t="s">
        <v>26</v>
      </c>
      <c r="I6" s="2">
        <v>1.23</v>
      </c>
      <c r="J6" s="2">
        <f t="shared" si="0"/>
        <v>12.3</v>
      </c>
      <c r="K6" s="2">
        <v>0.83899999999999997</v>
      </c>
      <c r="L6" s="2">
        <f t="shared" si="1"/>
        <v>83.9</v>
      </c>
      <c r="M6" s="2">
        <v>0.503</v>
      </c>
      <c r="N6" s="2">
        <f t="shared" si="2"/>
        <v>503</v>
      </c>
      <c r="O6" s="3" t="s">
        <v>36</v>
      </c>
    </row>
    <row r="7" spans="1:15" ht="15">
      <c r="A7" s="2">
        <v>6</v>
      </c>
      <c r="B7" s="2" t="s">
        <v>37</v>
      </c>
      <c r="C7" s="2" t="s">
        <v>38</v>
      </c>
      <c r="D7" s="2" t="s">
        <v>23</v>
      </c>
      <c r="E7" s="2" t="s">
        <v>24</v>
      </c>
      <c r="F7" s="2">
        <v>2</v>
      </c>
      <c r="G7" s="2" t="s">
        <v>25</v>
      </c>
      <c r="H7" s="2" t="s">
        <v>26</v>
      </c>
      <c r="I7" s="2">
        <v>0.79600000000000004</v>
      </c>
      <c r="J7" s="2">
        <f t="shared" si="0"/>
        <v>1.5920000000000001</v>
      </c>
      <c r="K7" s="2">
        <v>0.79600000000000004</v>
      </c>
      <c r="L7" s="2">
        <f t="shared" si="1"/>
        <v>15.920000000000002</v>
      </c>
      <c r="M7" s="2">
        <v>0.79600000000000004</v>
      </c>
      <c r="N7" s="2">
        <f t="shared" si="2"/>
        <v>159.20000000000002</v>
      </c>
      <c r="O7" s="3" t="s">
        <v>39</v>
      </c>
    </row>
    <row r="8" spans="1:15" ht="15">
      <c r="A8" s="2">
        <v>7</v>
      </c>
      <c r="B8" s="2" t="s">
        <v>40</v>
      </c>
      <c r="C8" s="2" t="s">
        <v>41</v>
      </c>
      <c r="D8" t="s">
        <v>42</v>
      </c>
      <c r="E8" s="2" t="s">
        <v>43</v>
      </c>
      <c r="F8" s="2">
        <v>1</v>
      </c>
      <c r="G8" s="2" t="s">
        <v>25</v>
      </c>
      <c r="H8" s="2" t="s">
        <v>26</v>
      </c>
      <c r="I8" s="2">
        <v>1.23</v>
      </c>
      <c r="J8" s="2">
        <f t="shared" si="0"/>
        <v>1.23</v>
      </c>
      <c r="K8" s="2">
        <v>0.79100000000000004</v>
      </c>
      <c r="L8" s="2">
        <f t="shared" si="1"/>
        <v>7.91</v>
      </c>
      <c r="M8" s="2">
        <v>0.45200000000000001</v>
      </c>
      <c r="N8" s="2">
        <f t="shared" si="2"/>
        <v>45.2</v>
      </c>
      <c r="O8" s="3" t="s">
        <v>44</v>
      </c>
    </row>
    <row r="9" spans="1:15" ht="15">
      <c r="A9" s="2">
        <v>8</v>
      </c>
      <c r="B9" s="2" t="s">
        <v>45</v>
      </c>
      <c r="C9" s="2" t="s">
        <v>46</v>
      </c>
      <c r="D9" s="2" t="s">
        <v>47</v>
      </c>
      <c r="E9" s="2" t="s">
        <v>48</v>
      </c>
      <c r="F9" s="2">
        <v>1</v>
      </c>
      <c r="G9" s="2" t="s">
        <v>25</v>
      </c>
      <c r="H9" s="2" t="s">
        <v>26</v>
      </c>
      <c r="I9" s="2">
        <v>1.6</v>
      </c>
      <c r="J9" s="2">
        <f t="shared" si="0"/>
        <v>1.6</v>
      </c>
      <c r="K9" s="2">
        <v>0.78700000000000003</v>
      </c>
      <c r="L9" s="2">
        <f t="shared" si="1"/>
        <v>7.87</v>
      </c>
      <c r="M9" s="2">
        <v>0.67500000000000004</v>
      </c>
      <c r="N9" s="2">
        <f t="shared" si="2"/>
        <v>67.5</v>
      </c>
      <c r="O9" s="3" t="s">
        <v>49</v>
      </c>
    </row>
    <row r="10" spans="1:15" ht="15">
      <c r="A10" s="2">
        <v>9</v>
      </c>
      <c r="B10" s="2" t="s">
        <v>50</v>
      </c>
      <c r="C10" s="2" t="s">
        <v>51</v>
      </c>
      <c r="D10" s="2" t="s">
        <v>52</v>
      </c>
      <c r="E10" s="2" t="s">
        <v>53</v>
      </c>
      <c r="F10" s="2">
        <v>1</v>
      </c>
      <c r="G10" s="2" t="s">
        <v>54</v>
      </c>
      <c r="H10" s="2" t="s">
        <v>26</v>
      </c>
      <c r="I10" s="2">
        <v>0.45</v>
      </c>
      <c r="J10" s="2">
        <f t="shared" si="0"/>
        <v>0.45</v>
      </c>
      <c r="K10" s="2">
        <v>0.35299999999999998</v>
      </c>
      <c r="L10" s="2">
        <f t="shared" si="1"/>
        <v>3.53</v>
      </c>
      <c r="M10" s="2">
        <v>0.30099999999999999</v>
      </c>
      <c r="N10" s="2">
        <f t="shared" si="2"/>
        <v>30.099999999999998</v>
      </c>
      <c r="O10" s="3" t="s">
        <v>55</v>
      </c>
    </row>
    <row r="11" spans="1:15" ht="15">
      <c r="A11" s="2">
        <v>10</v>
      </c>
      <c r="B11" s="2" t="s">
        <v>56</v>
      </c>
      <c r="C11" s="2" t="s">
        <v>57</v>
      </c>
      <c r="D11" s="2" t="s">
        <v>52</v>
      </c>
      <c r="E11" s="2" t="s">
        <v>53</v>
      </c>
      <c r="F11" s="2">
        <v>1</v>
      </c>
      <c r="G11" s="2" t="s">
        <v>54</v>
      </c>
      <c r="H11" s="2" t="s">
        <v>26</v>
      </c>
      <c r="I11" s="2">
        <v>1.45</v>
      </c>
      <c r="J11" s="2">
        <f t="shared" ref="J11" si="3">I11*F11</f>
        <v>1.45</v>
      </c>
      <c r="K11" s="2">
        <v>0.35299999999999998</v>
      </c>
      <c r="L11" s="2">
        <f t="shared" si="1"/>
        <v>3.53</v>
      </c>
      <c r="M11" s="2">
        <v>0.30099999999999999</v>
      </c>
      <c r="N11" s="2">
        <f t="shared" si="2"/>
        <v>30.099999999999998</v>
      </c>
      <c r="O11" s="3" t="s">
        <v>55</v>
      </c>
    </row>
    <row r="12" spans="1:15" ht="15">
      <c r="A12" s="2">
        <v>11</v>
      </c>
      <c r="B12" s="2" t="s">
        <v>58</v>
      </c>
      <c r="C12" s="2" t="s">
        <v>59</v>
      </c>
      <c r="D12" s="2" t="s">
        <v>60</v>
      </c>
      <c r="E12" s="2" t="s">
        <v>61</v>
      </c>
      <c r="F12" s="2">
        <v>1</v>
      </c>
      <c r="G12" t="s">
        <v>62</v>
      </c>
      <c r="H12" s="2" t="s">
        <v>26</v>
      </c>
      <c r="I12" s="2">
        <v>4.09</v>
      </c>
      <c r="J12" s="2">
        <f t="shared" si="0"/>
        <v>4.09</v>
      </c>
      <c r="K12" s="2">
        <v>2.95</v>
      </c>
      <c r="L12" s="2">
        <f t="shared" si="1"/>
        <v>29.5</v>
      </c>
      <c r="M12" s="2">
        <v>2.5099999999999998</v>
      </c>
      <c r="N12" s="2">
        <f t="shared" si="2"/>
        <v>250.99999999999997</v>
      </c>
      <c r="O12" s="3" t="s">
        <v>63</v>
      </c>
    </row>
    <row r="13" spans="1:15" ht="15">
      <c r="A13" s="2">
        <v>12</v>
      </c>
      <c r="B13" s="2" t="s">
        <v>64</v>
      </c>
      <c r="C13" s="2">
        <v>390</v>
      </c>
      <c r="D13" s="2" t="s">
        <v>65</v>
      </c>
      <c r="E13" s="2" t="s">
        <v>66</v>
      </c>
      <c r="F13" s="2">
        <v>1</v>
      </c>
      <c r="G13" s="2" t="s">
        <v>67</v>
      </c>
      <c r="H13" s="2" t="s">
        <v>26</v>
      </c>
      <c r="I13" s="2">
        <v>0.53</v>
      </c>
      <c r="J13" s="2">
        <f t="shared" si="0"/>
        <v>0.53</v>
      </c>
      <c r="K13" s="2">
        <v>0.249</v>
      </c>
      <c r="L13" s="2">
        <f t="shared" si="1"/>
        <v>2.4900000000000002</v>
      </c>
      <c r="M13" s="2">
        <v>0.155</v>
      </c>
      <c r="N13" s="2">
        <f t="shared" si="2"/>
        <v>15.5</v>
      </c>
      <c r="O13" s="3" t="s">
        <v>68</v>
      </c>
    </row>
    <row r="14" spans="1:15" ht="15">
      <c r="A14" s="2">
        <v>13</v>
      </c>
      <c r="B14" s="2" t="s">
        <v>69</v>
      </c>
      <c r="C14" s="2" t="s">
        <v>70</v>
      </c>
      <c r="D14" s="2" t="s">
        <v>65</v>
      </c>
      <c r="E14" s="2" t="s">
        <v>66</v>
      </c>
      <c r="F14" s="2">
        <v>8</v>
      </c>
      <c r="G14" s="2" t="s">
        <v>67</v>
      </c>
      <c r="H14" s="2" t="s">
        <v>26</v>
      </c>
      <c r="I14" s="2">
        <v>1.96</v>
      </c>
      <c r="J14" s="2">
        <f t="shared" si="0"/>
        <v>15.68</v>
      </c>
      <c r="K14" s="2">
        <v>1.41</v>
      </c>
      <c r="L14" s="2">
        <f t="shared" si="1"/>
        <v>112.8</v>
      </c>
      <c r="M14" s="2">
        <v>0.95499999999999996</v>
      </c>
      <c r="N14" s="2">
        <f t="shared" si="2"/>
        <v>764</v>
      </c>
      <c r="O14" s="3" t="s">
        <v>71</v>
      </c>
    </row>
    <row r="15" spans="1:15" ht="15">
      <c r="A15" s="2">
        <v>14</v>
      </c>
      <c r="B15" s="2" t="s">
        <v>72</v>
      </c>
      <c r="C15" s="2" t="s">
        <v>73</v>
      </c>
      <c r="D15" s="2" t="s">
        <v>65</v>
      </c>
      <c r="E15" s="2" t="s">
        <v>66</v>
      </c>
      <c r="F15" s="2">
        <v>2</v>
      </c>
      <c r="G15" s="2" t="s">
        <v>67</v>
      </c>
      <c r="H15" s="2" t="s">
        <v>26</v>
      </c>
      <c r="I15" s="2">
        <v>2.21</v>
      </c>
      <c r="J15" s="2">
        <f t="shared" si="0"/>
        <v>4.42</v>
      </c>
      <c r="K15" s="2">
        <v>1.57</v>
      </c>
      <c r="L15" s="2">
        <f t="shared" si="1"/>
        <v>31.400000000000002</v>
      </c>
      <c r="M15" s="2">
        <v>1.0900000000000001</v>
      </c>
      <c r="N15" s="2">
        <f t="shared" si="2"/>
        <v>218.00000000000003</v>
      </c>
      <c r="O15" s="3" t="s">
        <v>74</v>
      </c>
    </row>
    <row r="16" spans="1:15" ht="15">
      <c r="A16" s="2">
        <v>15</v>
      </c>
      <c r="B16" s="2" t="s">
        <v>75</v>
      </c>
      <c r="C16" s="2">
        <v>120</v>
      </c>
      <c r="D16" s="2" t="s">
        <v>65</v>
      </c>
      <c r="E16" s="2" t="s">
        <v>66</v>
      </c>
      <c r="F16" s="2">
        <v>1</v>
      </c>
      <c r="G16" s="2" t="s">
        <v>67</v>
      </c>
      <c r="H16" s="2" t="s">
        <v>26</v>
      </c>
      <c r="I16" s="2">
        <v>0.98</v>
      </c>
      <c r="J16" s="2">
        <f t="shared" si="0"/>
        <v>0.98</v>
      </c>
      <c r="K16" s="2">
        <v>0.52500000000000002</v>
      </c>
      <c r="L16" s="2">
        <f t="shared" si="1"/>
        <v>5.25</v>
      </c>
      <c r="M16" s="2">
        <v>0.31</v>
      </c>
      <c r="N16" s="2">
        <f t="shared" si="2"/>
        <v>31</v>
      </c>
      <c r="O16" s="3" t="s">
        <v>76</v>
      </c>
    </row>
    <row r="17" spans="1:15" ht="15">
      <c r="A17" s="2">
        <v>16</v>
      </c>
      <c r="B17" s="2" t="s">
        <v>77</v>
      </c>
      <c r="C17" s="2" t="s">
        <v>78</v>
      </c>
      <c r="D17" s="2" t="s">
        <v>65</v>
      </c>
      <c r="E17" s="2" t="s">
        <v>66</v>
      </c>
      <c r="F17" s="2">
        <v>1</v>
      </c>
      <c r="G17" s="2" t="s">
        <v>67</v>
      </c>
      <c r="H17" s="2" t="s">
        <v>26</v>
      </c>
      <c r="I17" s="2">
        <v>1.55</v>
      </c>
      <c r="J17" s="2">
        <f t="shared" si="0"/>
        <v>1.55</v>
      </c>
      <c r="K17" s="2">
        <v>1.17</v>
      </c>
      <c r="L17" s="2">
        <f t="shared" si="1"/>
        <v>11.7</v>
      </c>
      <c r="M17" s="2">
        <v>0.89</v>
      </c>
      <c r="N17" s="2">
        <f t="shared" si="2"/>
        <v>89</v>
      </c>
      <c r="O17" s="3" t="s">
        <v>79</v>
      </c>
    </row>
    <row r="18" spans="1:15" ht="15">
      <c r="A18" s="2">
        <v>17</v>
      </c>
      <c r="B18" s="2" t="s">
        <v>80</v>
      </c>
      <c r="C18" s="2" t="s">
        <v>81</v>
      </c>
      <c r="D18" s="2" t="s">
        <v>65</v>
      </c>
      <c r="E18" s="2" t="s">
        <v>66</v>
      </c>
      <c r="F18" s="2">
        <v>1</v>
      </c>
      <c r="G18" s="2" t="s">
        <v>67</v>
      </c>
      <c r="H18" s="2" t="s">
        <v>26</v>
      </c>
      <c r="I18" s="2">
        <v>0.56999999999999995</v>
      </c>
      <c r="J18" s="2">
        <f t="shared" si="0"/>
        <v>0.56999999999999995</v>
      </c>
      <c r="K18" s="2">
        <v>0.47299999999999998</v>
      </c>
      <c r="L18" s="2">
        <f t="shared" si="1"/>
        <v>4.7299999999999995</v>
      </c>
      <c r="M18" s="2">
        <v>0.185</v>
      </c>
      <c r="N18" s="2">
        <f t="shared" si="2"/>
        <v>18.5</v>
      </c>
      <c r="O18" s="3" t="s">
        <v>82</v>
      </c>
    </row>
    <row r="19" spans="1:15" ht="15">
      <c r="A19" s="2">
        <v>18</v>
      </c>
      <c r="B19" s="2" t="s">
        <v>83</v>
      </c>
      <c r="C19" s="2" t="s">
        <v>84</v>
      </c>
      <c r="D19" s="2" t="s">
        <v>84</v>
      </c>
      <c r="E19" s="2" t="s">
        <v>85</v>
      </c>
      <c r="F19" s="2">
        <v>1</v>
      </c>
      <c r="G19" s="2" t="s">
        <v>86</v>
      </c>
      <c r="H19" s="2" t="s">
        <v>26</v>
      </c>
      <c r="I19" s="2">
        <v>11.7</v>
      </c>
      <c r="J19" s="2">
        <f t="shared" si="0"/>
        <v>11.7</v>
      </c>
      <c r="K19" s="2">
        <v>7.31</v>
      </c>
      <c r="L19" s="2">
        <f t="shared" si="1"/>
        <v>73.099999999999994</v>
      </c>
      <c r="M19" s="2">
        <v>6.84</v>
      </c>
      <c r="N19" s="2">
        <f t="shared" si="2"/>
        <v>684</v>
      </c>
      <c r="O19" s="3" t="s">
        <v>87</v>
      </c>
    </row>
    <row r="20" spans="1:15" ht="15">
      <c r="A20" s="2">
        <v>19</v>
      </c>
      <c r="B20" s="2" t="s">
        <v>88</v>
      </c>
      <c r="C20" s="2" t="s">
        <v>89</v>
      </c>
      <c r="D20" s="2" t="s">
        <v>89</v>
      </c>
      <c r="E20" s="2" t="s">
        <v>90</v>
      </c>
      <c r="F20" s="2">
        <v>1</v>
      </c>
      <c r="G20" s="2" t="s">
        <v>91</v>
      </c>
      <c r="H20" s="2" t="s">
        <v>26</v>
      </c>
      <c r="I20" s="2">
        <v>17.07</v>
      </c>
      <c r="J20" s="2">
        <f t="shared" si="0"/>
        <v>17.07</v>
      </c>
      <c r="K20" s="2">
        <v>16</v>
      </c>
      <c r="L20" s="2">
        <f t="shared" si="1"/>
        <v>160</v>
      </c>
      <c r="M20" s="2">
        <v>15.09</v>
      </c>
      <c r="N20" s="2">
        <f t="shared" si="2"/>
        <v>1509</v>
      </c>
      <c r="O20" s="3" t="s">
        <v>92</v>
      </c>
    </row>
    <row r="21" spans="1:15" ht="15">
      <c r="A21" s="2">
        <v>20</v>
      </c>
      <c r="B21" s="2" t="s">
        <v>93</v>
      </c>
      <c r="C21" s="2" t="s">
        <v>94</v>
      </c>
      <c r="D21" s="2" t="s">
        <v>94</v>
      </c>
      <c r="E21" s="2" t="s">
        <v>95</v>
      </c>
      <c r="F21" s="2">
        <v>1</v>
      </c>
      <c r="G21" s="2" t="s">
        <v>96</v>
      </c>
      <c r="H21" s="2" t="s">
        <v>26</v>
      </c>
      <c r="I21" s="2">
        <v>7.31</v>
      </c>
      <c r="J21" s="2">
        <f t="shared" si="0"/>
        <v>7.31</v>
      </c>
      <c r="K21" s="2">
        <v>4.9000000000000004</v>
      </c>
      <c r="L21" s="2">
        <f t="shared" si="1"/>
        <v>49</v>
      </c>
      <c r="M21" s="2">
        <v>4.3899999999999997</v>
      </c>
      <c r="N21" s="2">
        <f t="shared" si="2"/>
        <v>438.99999999999994</v>
      </c>
      <c r="O21" s="3" t="s">
        <v>97</v>
      </c>
    </row>
    <row r="22" spans="1:15" ht="15">
      <c r="A22" s="2">
        <v>21</v>
      </c>
      <c r="B22" s="2" t="s">
        <v>98</v>
      </c>
      <c r="C22" s="2" t="s">
        <v>99</v>
      </c>
      <c r="D22" s="2" t="s">
        <v>99</v>
      </c>
      <c r="E22" s="2" t="s">
        <v>100</v>
      </c>
      <c r="F22" s="2">
        <v>8</v>
      </c>
      <c r="G22" s="2" t="s">
        <v>101</v>
      </c>
      <c r="H22" s="2" t="s">
        <v>102</v>
      </c>
      <c r="I22" s="2">
        <v>4.1500000000000004</v>
      </c>
      <c r="J22" s="2">
        <f t="shared" si="0"/>
        <v>33.200000000000003</v>
      </c>
      <c r="K22" s="2">
        <v>11.82</v>
      </c>
      <c r="L22" s="2">
        <v>11.82</v>
      </c>
      <c r="M22" s="2">
        <v>102.6</v>
      </c>
      <c r="N22" s="2">
        <v>102.6</v>
      </c>
      <c r="O22" s="3" t="s">
        <v>103</v>
      </c>
    </row>
    <row r="23" spans="1:15" ht="15">
      <c r="A23" s="2">
        <v>22</v>
      </c>
      <c r="B23" s="2" t="s">
        <v>104</v>
      </c>
      <c r="C23" s="2" t="s">
        <v>105</v>
      </c>
      <c r="D23" s="2" t="s">
        <v>105</v>
      </c>
      <c r="E23" s="2" t="s">
        <v>106</v>
      </c>
      <c r="F23" s="2">
        <v>1</v>
      </c>
      <c r="G23" s="2" t="s">
        <v>107</v>
      </c>
      <c r="H23" s="2" t="s">
        <v>26</v>
      </c>
      <c r="I23" s="2">
        <v>11.83</v>
      </c>
      <c r="J23" s="2">
        <f t="shared" si="0"/>
        <v>11.83</v>
      </c>
      <c r="K23" s="2">
        <v>8.08</v>
      </c>
      <c r="L23" s="2">
        <f t="shared" si="1"/>
        <v>80.8</v>
      </c>
      <c r="M23" s="2">
        <v>7.27</v>
      </c>
      <c r="N23" s="2">
        <f t="shared" si="2"/>
        <v>727</v>
      </c>
      <c r="O23" s="3" t="s">
        <v>108</v>
      </c>
    </row>
    <row r="24" spans="1:15" ht="15">
      <c r="A24" s="2">
        <v>23</v>
      </c>
      <c r="B24" s="2" t="s">
        <v>109</v>
      </c>
      <c r="C24" s="2" t="s">
        <v>110</v>
      </c>
      <c r="D24" s="2" t="s">
        <v>110</v>
      </c>
      <c r="E24" s="2" t="s">
        <v>111</v>
      </c>
      <c r="F24" s="2">
        <v>1</v>
      </c>
      <c r="G24" s="2" t="s">
        <v>112</v>
      </c>
      <c r="H24" s="2" t="s">
        <v>26</v>
      </c>
      <c r="I24" s="2">
        <v>1.31</v>
      </c>
      <c r="J24" s="2">
        <f t="shared" si="0"/>
        <v>1.31</v>
      </c>
      <c r="K24" s="2">
        <v>1.02</v>
      </c>
      <c r="L24" s="2">
        <f t="shared" si="1"/>
        <v>10.199999999999999</v>
      </c>
      <c r="M24" s="2">
        <v>0.98499999999999999</v>
      </c>
      <c r="N24" s="2">
        <f t="shared" si="2"/>
        <v>98.5</v>
      </c>
      <c r="O24" s="3" t="s">
        <v>113</v>
      </c>
    </row>
    <row r="25" spans="1:15" ht="15">
      <c r="O25" s="4" t="s">
        <v>114</v>
      </c>
    </row>
    <row r="26" spans="1:15" ht="15">
      <c r="O26" s="4" t="s">
        <v>115</v>
      </c>
    </row>
    <row r="27" spans="1:15" ht="15">
      <c r="I27" s="4" t="s">
        <v>116</v>
      </c>
      <c r="J27" s="4" t="s">
        <v>117</v>
      </c>
      <c r="K27" s="4" t="s">
        <v>116</v>
      </c>
      <c r="L27" s="4" t="s">
        <v>117</v>
      </c>
      <c r="M27" s="4" t="s">
        <v>116</v>
      </c>
      <c r="N27" s="4" t="s">
        <v>117</v>
      </c>
      <c r="O27" s="4" t="s">
        <v>118</v>
      </c>
    </row>
    <row r="28" spans="1:15" ht="15">
      <c r="H28" s="4" t="s">
        <v>119</v>
      </c>
      <c r="I28">
        <f>SUM(J2:J24)</f>
        <v>159.49199999999999</v>
      </c>
      <c r="J28">
        <f>I28</f>
        <v>159.49199999999999</v>
      </c>
      <c r="K28">
        <f>SUM(L2:L24)</f>
        <v>973.91000000000008</v>
      </c>
      <c r="L28">
        <f>K28/10</f>
        <v>97.391000000000005</v>
      </c>
      <c r="M28">
        <f>SUM(N2:N24)</f>
        <v>8167.5</v>
      </c>
      <c r="N28">
        <f>M28/100</f>
        <v>81.674999999999997</v>
      </c>
    </row>
    <row r="29" spans="1:15" ht="15">
      <c r="H29" s="4" t="s">
        <v>120</v>
      </c>
      <c r="I29">
        <f>4.06*2</f>
        <v>8.1199999999999992</v>
      </c>
      <c r="J29">
        <f>I29</f>
        <v>8.1199999999999992</v>
      </c>
      <c r="K29">
        <f>5*4.06</f>
        <v>20.299999999999997</v>
      </c>
      <c r="L29">
        <f>K29/10</f>
        <v>2.0299999999999998</v>
      </c>
      <c r="M29">
        <f>30.1*4.06</f>
        <v>122.20599999999999</v>
      </c>
      <c r="N29">
        <f>M29/100</f>
        <v>1.2220599999999999</v>
      </c>
      <c r="O29" s="4" t="s">
        <v>121</v>
      </c>
    </row>
    <row r="30" spans="1:15" ht="15">
      <c r="H30" s="4" t="s">
        <v>122</v>
      </c>
      <c r="I30">
        <f>SUM(I28:I29)</f>
        <v>167.61199999999999</v>
      </c>
      <c r="J30">
        <f t="shared" ref="J30:N30" si="4">SUM(J28:J29)</f>
        <v>167.61199999999999</v>
      </c>
      <c r="K30">
        <f t="shared" si="4"/>
        <v>994.21</v>
      </c>
      <c r="L30">
        <f t="shared" si="4"/>
        <v>99.421000000000006</v>
      </c>
      <c r="M30">
        <f t="shared" si="4"/>
        <v>8289.7060000000001</v>
      </c>
      <c r="N30">
        <f t="shared" si="4"/>
        <v>82.897059999999996</v>
      </c>
    </row>
  </sheetData>
  <sheetProtection formatCells="0" formatColumns="0" formatRows="0" insertColumns="0" insertRows="0" insertHyperlinks="0" deleteColumns="0" deleteRows="0" sort="0" autoFilter="0" pivotTables="0"/>
  <hyperlinks>
    <hyperlink ref="O2" r:id="rId1" xr:uid="{63A44FF1-2A38-4DC1-BAAC-A85FE6011B98}"/>
    <hyperlink ref="O9" r:id="rId2" xr:uid="{DA026498-6CA3-442E-A7BE-4C222B24B11D}"/>
    <hyperlink ref="O8" r:id="rId3" xr:uid="{BE1D7833-030B-4A46-8C10-D1F531186A03}"/>
    <hyperlink ref="O3" r:id="rId4" xr:uid="{1F2142A4-BEF0-4177-8EC8-ABC2B6E0365C}"/>
    <hyperlink ref="O4" r:id="rId5" xr:uid="{237831C8-5163-4BF6-8EF0-31A29298D38D}"/>
    <hyperlink ref="O5" r:id="rId6" xr:uid="{D59C3B0B-3B96-4958-B2E0-84A2F4937878}"/>
    <hyperlink ref="O6" r:id="rId7" xr:uid="{DD911574-B178-4957-9561-54A6BB7A8D88}"/>
    <hyperlink ref="O7" r:id="rId8" xr:uid="{C81DE332-3985-4961-8DCD-77F227FBE5DE}"/>
    <hyperlink ref="O10:O11" r:id="rId9" display="https://www.mouser.pl/ProductDetail/Same-Sky/TS02-66-60-BK-260-SCR-D?qs=A6eO%252BMLsxmSDYX3TQ5KZSA%3D%3D&amp;mgh=1&amp;vip=1&amp;utm_id=20540008314&amp;gad_source=1" xr:uid="{CD65CA5F-FF28-41F3-A3F6-D74BFC1917CF}"/>
    <hyperlink ref="O11" r:id="rId10" xr:uid="{E38292A9-D630-4041-AAEC-199D50D47DDA}"/>
    <hyperlink ref="O12" r:id="rId11" xr:uid="{DAB46EDC-A049-42B2-85AF-F4AA61BCADDF}"/>
    <hyperlink ref="O13" r:id="rId12" xr:uid="{9361CE2F-463C-45DE-83E0-333298734C3B}"/>
    <hyperlink ref="O14" r:id="rId13" xr:uid="{6E988E4C-F589-429F-AB72-6145C85EEE17}"/>
    <hyperlink ref="O15" r:id="rId14" xr:uid="{4FDACF1F-49F7-4BAC-8B5A-EB5DA5DD29A3}"/>
    <hyperlink ref="O16" r:id="rId15" xr:uid="{F8D0EE88-698E-422C-B729-99D3E2214DB1}"/>
    <hyperlink ref="O17" r:id="rId16" xr:uid="{D189E58B-9278-4163-B9BD-730328D7549E}"/>
    <hyperlink ref="O18" r:id="rId17" xr:uid="{705F3260-3FFE-4D8D-A9B3-2B128F5BE4A8}"/>
    <hyperlink ref="O19" r:id="rId18" xr:uid="{1AD086FA-0351-444B-AA39-C641FB285A55}"/>
    <hyperlink ref="O20" r:id="rId19" xr:uid="{CB89BBF7-D806-44A0-8A87-CC87DF31B4AF}"/>
    <hyperlink ref="O21" r:id="rId20" xr:uid="{17A0005B-82C8-428D-BE39-94AB588D2D34}"/>
    <hyperlink ref="O22" r:id="rId21" display="https://pl.aliexpress.com/item/1005004444748439.html?src=google&amp;pdp_npi=4%40dis%21PLN%2125.69%2116.09%21%21%21%21%21%40%2112000029202297415%21ppc%21%21%21&amp;src=google&amp;albch=shopping&amp;acnt=708-803-3821&amp;isdl=y&amp;slnk=&amp;plac=&amp;mtctp=&amp;albbt=Google_7_shopping&amp;aff_platform=google&amp;aff_short_key=UneMJZVf&amp;gclsrc=aw.ds&amp;&amp;albagn=888888&amp;&amp;ds_e_adid=&amp;ds_e_matchtype=&amp;ds_e_device=c&amp;ds_e_network=x&amp;ds_e_product_group_id=&amp;ds_e_product_id=pl1005004444748439&amp;ds_e_product_merchant_id=109248980&amp;ds_e_product_country=PL&amp;ds_e_product_language=pl&amp;ds_e_product_channel=online&amp;ds_e_product_store_id=&amp;ds_url_v=2&amp;albcp=19735245762&amp;albag=&amp;isSmbAutoCall=false&amp;needSmbHouyi=false&amp;gad_source=1" xr:uid="{4CC7BAD0-EE7D-4025-9228-8E9EAB8C7D9B}"/>
    <hyperlink ref="O23" r:id="rId22" xr:uid="{EE3DD82D-37DB-4702-9A4D-49BEA55FCFDE}"/>
    <hyperlink ref="O24" r:id="rId23" xr:uid="{21C0736F-C1B2-47B4-8E75-595E6E0C12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2024-12-14T14:30:00Z</dcterms:created>
  <dcterms:modified xsi:type="dcterms:W3CDTF">2024-12-14T16:16:43Z</dcterms:modified>
  <cp:category/>
  <cp:contentStatus/>
</cp:coreProperties>
</file>