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aito/workspace/nurse-scheduling/data/"/>
    </mc:Choice>
  </mc:AlternateContent>
  <xr:revisionPtr revIDLastSave="0" documentId="13_ncr:1_{5B76EE4B-7833-DD4A-8E0A-DC3AD534EF8B}" xr6:coauthVersionLast="47" xr6:coauthVersionMax="47" xr10:uidLastSave="{00000000-0000-0000-0000-000000000000}"/>
  <bookViews>
    <workbookView xWindow="-3200" yWindow="-21100" windowWidth="38400" windowHeight="21100" xr2:uid="{BA1CFE34-24FB-5A4A-B398-47E3D4F9E979}"/>
  </bookViews>
  <sheets>
    <sheet name="シフト表" sheetId="2" r:id="rId1"/>
  </sheets>
  <definedNames>
    <definedName name="_xlnm.Print_Area" localSheetId="0">シフト表!$A$1:$AG$23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3" i="2" l="1"/>
  <c r="AM43" i="2"/>
  <c r="AL43" i="2"/>
  <c r="AI43" i="2"/>
  <c r="AH43" i="2"/>
  <c r="AF43" i="2"/>
  <c r="AD43" i="2"/>
  <c r="AB43" i="2"/>
  <c r="Z43" i="2"/>
  <c r="X43" i="2"/>
  <c r="V43" i="2"/>
  <c r="T43" i="2"/>
  <c r="P43" i="2"/>
  <c r="Q43" i="2" s="1"/>
  <c r="N43" i="2"/>
  <c r="O43" i="2" s="1"/>
  <c r="L43" i="2"/>
  <c r="M43" i="2" s="1"/>
  <c r="J43" i="2"/>
  <c r="K43" i="2" s="1"/>
  <c r="H43" i="2"/>
  <c r="I43" i="2" s="1"/>
  <c r="AN42" i="2"/>
  <c r="AM42" i="2"/>
  <c r="AL42" i="2"/>
  <c r="AI42" i="2"/>
  <c r="AH42" i="2"/>
  <c r="AF42" i="2"/>
  <c r="AD42" i="2"/>
  <c r="AB42" i="2"/>
  <c r="Z42" i="2"/>
  <c r="X42" i="2"/>
  <c r="V42" i="2"/>
  <c r="T42" i="2"/>
  <c r="P42" i="2"/>
  <c r="Q42" i="2" s="1"/>
  <c r="N42" i="2"/>
  <c r="O42" i="2" s="1"/>
  <c r="L42" i="2"/>
  <c r="M42" i="2" s="1"/>
  <c r="J42" i="2"/>
  <c r="K42" i="2" s="1"/>
  <c r="H42" i="2"/>
  <c r="I42" i="2" s="1"/>
  <c r="AN41" i="2"/>
  <c r="AM41" i="2"/>
  <c r="AL41" i="2"/>
  <c r="AI41" i="2"/>
  <c r="AH41" i="2"/>
  <c r="AF41" i="2"/>
  <c r="AD41" i="2"/>
  <c r="AB41" i="2"/>
  <c r="Z41" i="2"/>
  <c r="X41" i="2"/>
  <c r="V41" i="2"/>
  <c r="T41" i="2"/>
  <c r="P41" i="2"/>
  <c r="Q41" i="2" s="1"/>
  <c r="N41" i="2"/>
  <c r="O41" i="2" s="1"/>
  <c r="L41" i="2"/>
  <c r="M41" i="2" s="1"/>
  <c r="J41" i="2"/>
  <c r="K41" i="2" s="1"/>
  <c r="H41" i="2"/>
  <c r="I41" i="2" s="1"/>
  <c r="AN40" i="2"/>
  <c r="AM40" i="2"/>
  <c r="AL40" i="2"/>
  <c r="AI40" i="2"/>
  <c r="AH40" i="2"/>
  <c r="AF40" i="2"/>
  <c r="AD40" i="2"/>
  <c r="AB40" i="2"/>
  <c r="Z40" i="2"/>
  <c r="X40" i="2"/>
  <c r="V40" i="2"/>
  <c r="T40" i="2"/>
  <c r="P40" i="2"/>
  <c r="Q40" i="2" s="1"/>
  <c r="N40" i="2"/>
  <c r="O40" i="2" s="1"/>
  <c r="L40" i="2"/>
  <c r="M40" i="2" s="1"/>
  <c r="J40" i="2"/>
  <c r="K40" i="2" s="1"/>
  <c r="H40" i="2"/>
  <c r="I40" i="2" s="1"/>
  <c r="AN39" i="2"/>
  <c r="AM39" i="2"/>
  <c r="AL39" i="2"/>
  <c r="AI39" i="2"/>
  <c r="AH39" i="2"/>
  <c r="AF39" i="2"/>
  <c r="AD39" i="2"/>
  <c r="AB39" i="2"/>
  <c r="Z39" i="2"/>
  <c r="X39" i="2"/>
  <c r="V39" i="2"/>
  <c r="T39" i="2"/>
  <c r="P39" i="2"/>
  <c r="Q39" i="2" s="1"/>
  <c r="N39" i="2"/>
  <c r="O39" i="2" s="1"/>
  <c r="L39" i="2"/>
  <c r="M39" i="2" s="1"/>
  <c r="J39" i="2"/>
  <c r="K39" i="2" s="1"/>
  <c r="H39" i="2"/>
  <c r="I39" i="2" s="1"/>
  <c r="AN38" i="2"/>
  <c r="AM38" i="2"/>
  <c r="AL38" i="2"/>
  <c r="AI38" i="2"/>
  <c r="AH38" i="2"/>
  <c r="AF38" i="2"/>
  <c r="AD38" i="2"/>
  <c r="AB38" i="2"/>
  <c r="Z38" i="2"/>
  <c r="X38" i="2"/>
  <c r="V38" i="2"/>
  <c r="T38" i="2"/>
  <c r="P38" i="2"/>
  <c r="Q38" i="2" s="1"/>
  <c r="N38" i="2"/>
  <c r="O38" i="2" s="1"/>
  <c r="L38" i="2"/>
  <c r="M38" i="2" s="1"/>
  <c r="J38" i="2"/>
  <c r="K38" i="2" s="1"/>
  <c r="H38" i="2"/>
  <c r="I38" i="2" s="1"/>
  <c r="AN37" i="2"/>
  <c r="AM37" i="2"/>
  <c r="AL37" i="2"/>
  <c r="AI37" i="2"/>
  <c r="AH37" i="2"/>
  <c r="AF37" i="2"/>
  <c r="AD37" i="2"/>
  <c r="AB37" i="2"/>
  <c r="Z37" i="2"/>
  <c r="X37" i="2"/>
  <c r="V37" i="2"/>
  <c r="T37" i="2"/>
  <c r="P37" i="2"/>
  <c r="Q37" i="2" s="1"/>
  <c r="N37" i="2"/>
  <c r="O37" i="2" s="1"/>
  <c r="L37" i="2"/>
  <c r="M37" i="2" s="1"/>
  <c r="J37" i="2"/>
  <c r="K37" i="2" s="1"/>
  <c r="H37" i="2"/>
  <c r="I37" i="2" s="1"/>
  <c r="AN36" i="2"/>
  <c r="AM36" i="2"/>
  <c r="AL36" i="2"/>
  <c r="AI36" i="2"/>
  <c r="AH36" i="2"/>
  <c r="AF36" i="2"/>
  <c r="AD36" i="2"/>
  <c r="AB36" i="2"/>
  <c r="Z36" i="2"/>
  <c r="X36" i="2"/>
  <c r="V36" i="2"/>
  <c r="T36" i="2"/>
  <c r="P36" i="2"/>
  <c r="Q36" i="2" s="1"/>
  <c r="N36" i="2"/>
  <c r="O36" i="2" s="1"/>
  <c r="L36" i="2"/>
  <c r="M36" i="2" s="1"/>
  <c r="J36" i="2"/>
  <c r="K36" i="2" s="1"/>
  <c r="H36" i="2"/>
  <c r="I36" i="2" s="1"/>
  <c r="AN35" i="2"/>
  <c r="AM35" i="2"/>
  <c r="AL35" i="2"/>
  <c r="AI35" i="2"/>
  <c r="AH35" i="2"/>
  <c r="AF35" i="2"/>
  <c r="AD35" i="2"/>
  <c r="AB35" i="2"/>
  <c r="Z35" i="2"/>
  <c r="X35" i="2"/>
  <c r="V35" i="2"/>
  <c r="T35" i="2"/>
  <c r="P35" i="2"/>
  <c r="Q35" i="2" s="1"/>
  <c r="N35" i="2"/>
  <c r="O35" i="2" s="1"/>
  <c r="L35" i="2"/>
  <c r="M35" i="2" s="1"/>
  <c r="J35" i="2"/>
  <c r="K35" i="2" s="1"/>
  <c r="H35" i="2"/>
  <c r="I35" i="2" s="1"/>
  <c r="AN34" i="2"/>
  <c r="AM34" i="2"/>
  <c r="AL34" i="2"/>
  <c r="AI34" i="2"/>
  <c r="AH34" i="2"/>
  <c r="AF34" i="2"/>
  <c r="AD34" i="2"/>
  <c r="AB34" i="2"/>
  <c r="Z34" i="2"/>
  <c r="X34" i="2"/>
  <c r="V34" i="2"/>
  <c r="T34" i="2"/>
  <c r="P34" i="2"/>
  <c r="Q34" i="2" s="1"/>
  <c r="N34" i="2"/>
  <c r="O34" i="2" s="1"/>
  <c r="L34" i="2"/>
  <c r="M34" i="2" s="1"/>
  <c r="J34" i="2"/>
  <c r="K34" i="2" s="1"/>
  <c r="H34" i="2"/>
  <c r="I34" i="2" s="1"/>
  <c r="AN33" i="2"/>
  <c r="AM33" i="2"/>
  <c r="AL33" i="2"/>
  <c r="AI33" i="2"/>
  <c r="AH33" i="2"/>
  <c r="AF33" i="2"/>
  <c r="AD33" i="2"/>
  <c r="AB33" i="2"/>
  <c r="Z33" i="2"/>
  <c r="X33" i="2"/>
  <c r="V33" i="2"/>
  <c r="T33" i="2"/>
  <c r="P33" i="2"/>
  <c r="Q33" i="2" s="1"/>
  <c r="N33" i="2"/>
  <c r="O33" i="2" s="1"/>
  <c r="L33" i="2"/>
  <c r="M33" i="2" s="1"/>
  <c r="J33" i="2"/>
  <c r="K33" i="2" s="1"/>
  <c r="H33" i="2"/>
  <c r="I33" i="2" s="1"/>
  <c r="AN32" i="2"/>
  <c r="AM32" i="2"/>
  <c r="AL32" i="2"/>
  <c r="AI32" i="2"/>
  <c r="AH32" i="2"/>
  <c r="AF32" i="2"/>
  <c r="AD32" i="2"/>
  <c r="AB32" i="2"/>
  <c r="Z32" i="2"/>
  <c r="X32" i="2"/>
  <c r="V32" i="2"/>
  <c r="T32" i="2"/>
  <c r="P32" i="2"/>
  <c r="Q32" i="2" s="1"/>
  <c r="N32" i="2"/>
  <c r="O32" i="2" s="1"/>
  <c r="L32" i="2"/>
  <c r="M32" i="2" s="1"/>
  <c r="J32" i="2"/>
  <c r="K32" i="2" s="1"/>
  <c r="H32" i="2"/>
  <c r="I32" i="2" s="1"/>
  <c r="AN31" i="2"/>
  <c r="AM31" i="2"/>
  <c r="AL31" i="2"/>
  <c r="AI31" i="2"/>
  <c r="AH31" i="2"/>
  <c r="AF31" i="2"/>
  <c r="AD31" i="2"/>
  <c r="AB31" i="2"/>
  <c r="Z31" i="2"/>
  <c r="X31" i="2"/>
  <c r="V31" i="2"/>
  <c r="T31" i="2"/>
  <c r="P31" i="2"/>
  <c r="Q31" i="2" s="1"/>
  <c r="N31" i="2"/>
  <c r="O31" i="2" s="1"/>
  <c r="L31" i="2"/>
  <c r="M31" i="2" s="1"/>
  <c r="J31" i="2"/>
  <c r="K31" i="2" s="1"/>
  <c r="H31" i="2"/>
  <c r="I31" i="2" s="1"/>
  <c r="AN30" i="2"/>
  <c r="AM30" i="2"/>
  <c r="AL30" i="2"/>
  <c r="AI30" i="2"/>
  <c r="AH30" i="2"/>
  <c r="AF30" i="2"/>
  <c r="AD30" i="2"/>
  <c r="AB30" i="2"/>
  <c r="Z30" i="2"/>
  <c r="X30" i="2"/>
  <c r="V30" i="2"/>
  <c r="T30" i="2"/>
  <c r="P30" i="2"/>
  <c r="Q30" i="2" s="1"/>
  <c r="N30" i="2"/>
  <c r="O30" i="2" s="1"/>
  <c r="L30" i="2"/>
  <c r="M30" i="2" s="1"/>
  <c r="J30" i="2"/>
  <c r="K30" i="2" s="1"/>
  <c r="H30" i="2"/>
  <c r="I30" i="2" s="1"/>
  <c r="AN29" i="2"/>
  <c r="AM29" i="2"/>
  <c r="AL29" i="2"/>
  <c r="AI29" i="2"/>
  <c r="AH29" i="2"/>
  <c r="AF29" i="2"/>
  <c r="AD29" i="2"/>
  <c r="AB29" i="2"/>
  <c r="Z29" i="2"/>
  <c r="X29" i="2"/>
  <c r="V29" i="2"/>
  <c r="T29" i="2"/>
  <c r="P29" i="2"/>
  <c r="Q29" i="2" s="1"/>
  <c r="N29" i="2"/>
  <c r="O29" i="2" s="1"/>
  <c r="L29" i="2"/>
  <c r="M29" i="2" s="1"/>
  <c r="J29" i="2"/>
  <c r="K29" i="2" s="1"/>
  <c r="H29" i="2"/>
  <c r="I29" i="2" s="1"/>
  <c r="AN28" i="2"/>
  <c r="AM28" i="2"/>
  <c r="AL28" i="2"/>
  <c r="AI28" i="2"/>
  <c r="AH28" i="2"/>
  <c r="AF28" i="2"/>
  <c r="AD28" i="2"/>
  <c r="AB28" i="2"/>
  <c r="Z28" i="2"/>
  <c r="X28" i="2"/>
  <c r="V28" i="2"/>
  <c r="T28" i="2"/>
  <c r="P28" i="2"/>
  <c r="Q28" i="2" s="1"/>
  <c r="N28" i="2"/>
  <c r="L28" i="2"/>
  <c r="L44" i="2" s="1"/>
  <c r="L45" i="2" s="1"/>
  <c r="J28" i="2"/>
  <c r="H28" i="2"/>
  <c r="I28" i="2" s="1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S21" i="2"/>
  <c r="AR21" i="2"/>
  <c r="AQ21" i="2"/>
  <c r="AP21" i="2"/>
  <c r="AO21" i="2"/>
  <c r="AN21" i="2"/>
  <c r="AM21" i="2"/>
  <c r="F43" i="2" s="1"/>
  <c r="G43" i="2" s="1"/>
  <c r="AL21" i="2"/>
  <c r="D43" i="2" s="1"/>
  <c r="E43" i="2" s="1"/>
  <c r="AI21" i="2"/>
  <c r="AJ21" i="2" s="1"/>
  <c r="AS20" i="2"/>
  <c r="AR20" i="2"/>
  <c r="AQ20" i="2"/>
  <c r="AP20" i="2"/>
  <c r="AO20" i="2"/>
  <c r="AN20" i="2"/>
  <c r="AM20" i="2"/>
  <c r="F42" i="2" s="1"/>
  <c r="G42" i="2" s="1"/>
  <c r="AL20" i="2"/>
  <c r="D42" i="2" s="1"/>
  <c r="E42" i="2" s="1"/>
  <c r="AI20" i="2"/>
  <c r="AJ20" i="2" s="1"/>
  <c r="AS19" i="2"/>
  <c r="AR19" i="2"/>
  <c r="AQ19" i="2"/>
  <c r="AP19" i="2"/>
  <c r="AO19" i="2"/>
  <c r="AN19" i="2"/>
  <c r="AM19" i="2"/>
  <c r="F41" i="2" s="1"/>
  <c r="G41" i="2" s="1"/>
  <c r="AI19" i="2"/>
  <c r="AJ19" i="2" s="1"/>
  <c r="AS18" i="2"/>
  <c r="AR18" i="2"/>
  <c r="AQ18" i="2"/>
  <c r="AP18" i="2"/>
  <c r="AO18" i="2"/>
  <c r="AN18" i="2"/>
  <c r="AM18" i="2"/>
  <c r="F40" i="2" s="1"/>
  <c r="G40" i="2" s="1"/>
  <c r="AL18" i="2"/>
  <c r="D40" i="2" s="1"/>
  <c r="E40" i="2" s="1"/>
  <c r="AI18" i="2"/>
  <c r="AJ18" i="2" s="1"/>
  <c r="AS17" i="2"/>
  <c r="AR17" i="2"/>
  <c r="AQ17" i="2"/>
  <c r="AP17" i="2"/>
  <c r="AO17" i="2"/>
  <c r="AN17" i="2"/>
  <c r="AM17" i="2"/>
  <c r="F39" i="2" s="1"/>
  <c r="G39" i="2" s="1"/>
  <c r="AI17" i="2"/>
  <c r="AJ17" i="2" s="1"/>
  <c r="AS16" i="2"/>
  <c r="AR16" i="2"/>
  <c r="AQ16" i="2"/>
  <c r="AP16" i="2"/>
  <c r="AO16" i="2"/>
  <c r="AN16" i="2"/>
  <c r="AM16" i="2"/>
  <c r="F38" i="2" s="1"/>
  <c r="G38" i="2" s="1"/>
  <c r="AJ16" i="2"/>
  <c r="AI16" i="2"/>
  <c r="AS15" i="2"/>
  <c r="AR15" i="2"/>
  <c r="AQ15" i="2"/>
  <c r="AP15" i="2"/>
  <c r="AO15" i="2"/>
  <c r="AN15" i="2"/>
  <c r="AM15" i="2"/>
  <c r="F37" i="2" s="1"/>
  <c r="G37" i="2" s="1"/>
  <c r="AL15" i="2"/>
  <c r="D37" i="2" s="1"/>
  <c r="E37" i="2" s="1"/>
  <c r="AI15" i="2"/>
  <c r="AJ15" i="2" s="1"/>
  <c r="AS14" i="2"/>
  <c r="AR14" i="2"/>
  <c r="AQ14" i="2"/>
  <c r="AP14" i="2"/>
  <c r="AO14" i="2"/>
  <c r="AN14" i="2"/>
  <c r="AM14" i="2"/>
  <c r="F36" i="2" s="1"/>
  <c r="G36" i="2" s="1"/>
  <c r="AI14" i="2"/>
  <c r="AJ14" i="2" s="1"/>
  <c r="AS13" i="2"/>
  <c r="AR13" i="2"/>
  <c r="AQ13" i="2"/>
  <c r="AP13" i="2"/>
  <c r="AO13" i="2"/>
  <c r="AN13" i="2"/>
  <c r="AM13" i="2"/>
  <c r="F35" i="2" s="1"/>
  <c r="G35" i="2" s="1"/>
  <c r="AI13" i="2"/>
  <c r="AJ13" i="2" s="1"/>
  <c r="AS12" i="2"/>
  <c r="AR12" i="2"/>
  <c r="AQ12" i="2"/>
  <c r="AP12" i="2"/>
  <c r="AO12" i="2"/>
  <c r="AN12" i="2"/>
  <c r="AM12" i="2"/>
  <c r="F34" i="2" s="1"/>
  <c r="G34" i="2" s="1"/>
  <c r="AI12" i="2"/>
  <c r="AJ12" i="2" s="1"/>
  <c r="AS11" i="2"/>
  <c r="AR11" i="2"/>
  <c r="AQ11" i="2"/>
  <c r="AP11" i="2"/>
  <c r="AO11" i="2"/>
  <c r="AN11" i="2"/>
  <c r="AM11" i="2"/>
  <c r="F33" i="2" s="1"/>
  <c r="G33" i="2" s="1"/>
  <c r="AL11" i="2"/>
  <c r="D33" i="2" s="1"/>
  <c r="E33" i="2" s="1"/>
  <c r="AI11" i="2"/>
  <c r="AJ11" i="2" s="1"/>
  <c r="AS10" i="2"/>
  <c r="AR10" i="2"/>
  <c r="AQ10" i="2"/>
  <c r="AP10" i="2"/>
  <c r="AO10" i="2"/>
  <c r="AN10" i="2"/>
  <c r="AM10" i="2"/>
  <c r="F32" i="2" s="1"/>
  <c r="G32" i="2" s="1"/>
  <c r="AI10" i="2"/>
  <c r="AJ10" i="2" s="1"/>
  <c r="AS9" i="2"/>
  <c r="AR9" i="2"/>
  <c r="AQ9" i="2"/>
  <c r="AP9" i="2"/>
  <c r="AO9" i="2"/>
  <c r="AN9" i="2"/>
  <c r="AM9" i="2"/>
  <c r="F31" i="2" s="1"/>
  <c r="G31" i="2" s="1"/>
  <c r="AL9" i="2"/>
  <c r="D31" i="2" s="1"/>
  <c r="E31" i="2" s="1"/>
  <c r="AI9" i="2"/>
  <c r="AJ9" i="2" s="1"/>
  <c r="AS8" i="2"/>
  <c r="AR8" i="2"/>
  <c r="AQ8" i="2"/>
  <c r="AP8" i="2"/>
  <c r="AO8" i="2"/>
  <c r="AN8" i="2"/>
  <c r="AM8" i="2"/>
  <c r="F30" i="2" s="1"/>
  <c r="G30" i="2" s="1"/>
  <c r="AJ8" i="2"/>
  <c r="AI8" i="2"/>
  <c r="AS7" i="2"/>
  <c r="AR7" i="2"/>
  <c r="AQ7" i="2"/>
  <c r="AP7" i="2"/>
  <c r="AO7" i="2"/>
  <c r="AN7" i="2"/>
  <c r="AM7" i="2"/>
  <c r="F29" i="2" s="1"/>
  <c r="G29" i="2" s="1"/>
  <c r="AI7" i="2"/>
  <c r="AJ7" i="2" s="1"/>
  <c r="AS6" i="2"/>
  <c r="AR6" i="2"/>
  <c r="AQ6" i="2"/>
  <c r="AP6" i="2"/>
  <c r="AO6" i="2"/>
  <c r="AN6" i="2"/>
  <c r="AM6" i="2"/>
  <c r="F28" i="2" s="1"/>
  <c r="AI6" i="2"/>
  <c r="AJ6" i="2" s="1"/>
  <c r="C4" i="2"/>
  <c r="D4" i="2" s="1"/>
  <c r="AL6" i="2" l="1"/>
  <c r="AL10" i="2"/>
  <c r="D32" i="2" s="1"/>
  <c r="E32" i="2" s="1"/>
  <c r="N44" i="2"/>
  <c r="P45" i="2"/>
  <c r="AQ22" i="2"/>
  <c r="AL7" i="2"/>
  <c r="D29" i="2" s="1"/>
  <c r="E29" i="2" s="1"/>
  <c r="AL12" i="2"/>
  <c r="D34" i="2" s="1"/>
  <c r="E34" i="2" s="1"/>
  <c r="AL19" i="2"/>
  <c r="D41" i="2" s="1"/>
  <c r="E41" i="2" s="1"/>
  <c r="AL8" i="2"/>
  <c r="D30" i="2" s="1"/>
  <c r="E30" i="2" s="1"/>
  <c r="AL14" i="2"/>
  <c r="D36" i="2" s="1"/>
  <c r="E36" i="2" s="1"/>
  <c r="AL16" i="2"/>
  <c r="D38" i="2" s="1"/>
  <c r="E38" i="2" s="1"/>
  <c r="AL17" i="2"/>
  <c r="D39" i="2" s="1"/>
  <c r="E39" i="2" s="1"/>
  <c r="AN22" i="2"/>
  <c r="J44" i="2"/>
  <c r="J45" i="2" s="1"/>
  <c r="AR22" i="2"/>
  <c r="AO22" i="2"/>
  <c r="AP22" i="2"/>
  <c r="AM22" i="2"/>
  <c r="AS22" i="2"/>
  <c r="AL13" i="2"/>
  <c r="D35" i="2" s="1"/>
  <c r="E35" i="2" s="1"/>
  <c r="G28" i="2"/>
  <c r="F44" i="2"/>
  <c r="F45" i="2" s="1"/>
  <c r="D5" i="2"/>
  <c r="E4" i="2"/>
  <c r="P44" i="2"/>
  <c r="K28" i="2"/>
  <c r="D28" i="2"/>
  <c r="M28" i="2"/>
  <c r="H44" i="2"/>
  <c r="H45" i="2" s="1"/>
  <c r="C5" i="2"/>
  <c r="O28" i="2"/>
  <c r="N45" i="2" s="1"/>
  <c r="AL22" i="2" l="1"/>
  <c r="E28" i="2"/>
  <c r="D44" i="2"/>
  <c r="D45" i="2" s="1"/>
  <c r="E5" i="2"/>
  <c r="F4" i="2"/>
  <c r="G4" i="2" l="1"/>
  <c r="F5" i="2"/>
  <c r="H4" i="2" l="1"/>
  <c r="G5" i="2"/>
  <c r="I4" i="2" l="1"/>
  <c r="H5" i="2"/>
  <c r="J4" i="2" l="1"/>
  <c r="I5" i="2"/>
  <c r="K4" i="2" l="1"/>
  <c r="J5" i="2"/>
  <c r="L4" i="2" l="1"/>
  <c r="K5" i="2"/>
  <c r="L5" i="2" l="1"/>
  <c r="M4" i="2"/>
  <c r="M5" i="2" l="1"/>
  <c r="N4" i="2"/>
  <c r="O4" i="2" l="1"/>
  <c r="N5" i="2"/>
  <c r="P4" i="2" l="1"/>
  <c r="O5" i="2"/>
  <c r="Q4" i="2" l="1"/>
  <c r="P5" i="2"/>
  <c r="R4" i="2" l="1"/>
  <c r="Q5" i="2"/>
  <c r="S4" i="2" l="1"/>
  <c r="R5" i="2"/>
  <c r="T4" i="2" l="1"/>
  <c r="S5" i="2"/>
  <c r="T5" i="2" l="1"/>
  <c r="U4" i="2"/>
  <c r="U5" i="2" l="1"/>
  <c r="V4" i="2"/>
  <c r="W4" i="2" l="1"/>
  <c r="V5" i="2"/>
  <c r="X4" i="2" l="1"/>
  <c r="W5" i="2"/>
  <c r="Y4" i="2" l="1"/>
  <c r="X5" i="2"/>
  <c r="Z4" i="2" l="1"/>
  <c r="Y5" i="2"/>
  <c r="AA4" i="2" l="1"/>
  <c r="Z5" i="2"/>
  <c r="AB4" i="2" l="1"/>
  <c r="AA5" i="2"/>
  <c r="AB5" i="2" l="1"/>
  <c r="AC4" i="2"/>
  <c r="AC5" i="2" l="1"/>
  <c r="AD4" i="2"/>
  <c r="AE4" i="2" l="1"/>
  <c r="AD5" i="2"/>
  <c r="AF4" i="2" l="1"/>
  <c r="AE5" i="2"/>
  <c r="AG4" i="2" l="1"/>
  <c r="AG5" i="2" s="1"/>
  <c r="AF5" i="2"/>
  <c r="AK30" i="2" l="1"/>
  <c r="AH8" i="2" s="1"/>
  <c r="AK35" i="2"/>
  <c r="AH13" i="2" s="1"/>
  <c r="AJ37" i="2"/>
  <c r="AJ33" i="2"/>
  <c r="AJ29" i="2"/>
  <c r="AK33" i="2"/>
  <c r="AH11" i="2" s="1"/>
  <c r="AK38" i="2"/>
  <c r="AH16" i="2" s="1"/>
  <c r="AK29" i="2"/>
  <c r="AH7" i="2" s="1"/>
  <c r="AK42" i="2"/>
  <c r="AH20" i="2" s="1"/>
  <c r="AJ35" i="2"/>
  <c r="AK36" i="2"/>
  <c r="AH14" i="2" s="1"/>
  <c r="AK41" i="2"/>
  <c r="AH19" i="2" s="1"/>
  <c r="AJ43" i="2"/>
  <c r="AJ30" i="2"/>
  <c r="AJ42" i="2"/>
  <c r="AK20" i="2" s="1"/>
  <c r="AJ31" i="2"/>
  <c r="AK37" i="2"/>
  <c r="AH15" i="2" s="1"/>
  <c r="AK34" i="2"/>
  <c r="AH12" i="2" s="1"/>
  <c r="AJ41" i="2"/>
  <c r="AK19" i="2" s="1"/>
  <c r="AK40" i="2"/>
  <c r="AH18" i="2" s="1"/>
  <c r="AJ28" i="2"/>
  <c r="AJ38" i="2"/>
  <c r="AK16" i="2" s="1"/>
  <c r="AJ32" i="2"/>
  <c r="AK39" i="2"/>
  <c r="AH17" i="2" s="1"/>
  <c r="AK28" i="2"/>
  <c r="AH6" i="2" s="1"/>
  <c r="AK32" i="2"/>
  <c r="AH10" i="2" s="1"/>
  <c r="AK43" i="2"/>
  <c r="AH21" i="2" s="1"/>
  <c r="AJ36" i="2"/>
  <c r="AK14" i="2" s="1"/>
  <c r="AJ39" i="2"/>
  <c r="AK31" i="2"/>
  <c r="AH9" i="2" s="1"/>
  <c r="AJ40" i="2"/>
  <c r="AJ34" i="2"/>
  <c r="AK10" i="2" l="1"/>
  <c r="AK18" i="2"/>
  <c r="AK17" i="2"/>
  <c r="AK6" i="2"/>
  <c r="AK21" i="2"/>
  <c r="AK7" i="2"/>
  <c r="AK13" i="2"/>
  <c r="AK12" i="2"/>
  <c r="AK9" i="2"/>
  <c r="AK8" i="2"/>
  <c r="AK11" i="2"/>
  <c r="AK15" i="2"/>
</calcChain>
</file>

<file path=xl/sharedStrings.xml><?xml version="1.0" encoding="utf-8"?>
<sst xmlns="http://schemas.openxmlformats.org/spreadsheetml/2006/main" count="157" uniqueCount="68">
  <si>
    <r>
      <t xml:space="preserve">平日勤務時間：日勤→8：30～17：45(休憩12：15～14：00）・早番→7：45～16：15(休憩11：00～12：00）・残番→10：00～18：30(休憩13：00～14：00）
</t>
    </r>
    <r>
      <rPr>
        <sz val="16"/>
        <color rgb="FFFF0000"/>
        <rFont val="游ゴシック"/>
        <family val="3"/>
        <charset val="128"/>
        <scheme val="minor"/>
      </rPr>
      <t xml:space="preserve"> 休日勤務時間：日直→8：30～17：45(休憩12：15～14：00）・早番→7：45～16：30(休憩11：00～12：00）・残番→　8：30～18：30(休憩12：30～14：30）</t>
    </r>
    <rPh sb="0" eb="2">
      <t>ヘイジツ</t>
    </rPh>
    <rPh sb="2" eb="4">
      <t>キンム</t>
    </rPh>
    <rPh sb="4" eb="6">
      <t>ジカン</t>
    </rPh>
    <rPh sb="7" eb="9">
      <t>ニッキン</t>
    </rPh>
    <rPh sb="21" eb="23">
      <t>キュウケイ</t>
    </rPh>
    <rPh sb="36" eb="38">
      <t>ハヤバン</t>
    </rPh>
    <rPh sb="50" eb="52">
      <t>キュウケイ</t>
    </rPh>
    <rPh sb="65" eb="66">
      <t>ノコ</t>
    </rPh>
    <rPh sb="66" eb="67">
      <t>バン</t>
    </rPh>
    <rPh sb="80" eb="82">
      <t>キュウケイ</t>
    </rPh>
    <rPh sb="97" eb="99">
      <t>キンム</t>
    </rPh>
    <rPh sb="99" eb="101">
      <t>ジカン</t>
    </rPh>
    <rPh sb="102" eb="104">
      <t>ニッチョク</t>
    </rPh>
    <rPh sb="116" eb="118">
      <t>キュウケイ</t>
    </rPh>
    <rPh sb="131" eb="133">
      <t>ハヤバン</t>
    </rPh>
    <rPh sb="145" eb="147">
      <t>キュウケイ</t>
    </rPh>
    <rPh sb="160" eb="161">
      <t>ザン</t>
    </rPh>
    <rPh sb="161" eb="162">
      <t>バン</t>
    </rPh>
    <rPh sb="175" eb="177">
      <t>キュウケイ</t>
    </rPh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</si>
  <si>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</si>
  <si>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</si>
  <si>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分</t>
    <rPh sb="0" eb="1">
      <t>ブン</t>
    </rPh>
    <phoneticPr fontId="3"/>
  </si>
  <si>
    <t>看護師勤務表</t>
    <rPh sb="0" eb="3">
      <t>カンゴシ</t>
    </rPh>
    <rPh sb="3" eb="5">
      <t>キンム</t>
    </rPh>
    <rPh sb="5" eb="6">
      <t>ヒョウ</t>
    </rPh>
    <phoneticPr fontId="3"/>
  </si>
  <si>
    <t>日</t>
    <rPh sb="0" eb="1">
      <t>ニチ</t>
    </rPh>
    <phoneticPr fontId="3"/>
  </si>
  <si>
    <t>～</t>
    <phoneticPr fontId="3"/>
  </si>
  <si>
    <t>定休日数</t>
    <rPh sb="0" eb="2">
      <t>テイキュウ</t>
    </rPh>
    <rPh sb="2" eb="4">
      <t>ニッスウ</t>
    </rPh>
    <phoneticPr fontId="3"/>
  </si>
  <si>
    <t>夜勤</t>
    <rPh sb="0" eb="2">
      <t>ヤキン</t>
    </rPh>
    <phoneticPr fontId="3"/>
  </si>
  <si>
    <t>水曜
夜勤</t>
    <rPh sb="0" eb="1">
      <t>ミズ</t>
    </rPh>
    <rPh sb="1" eb="2">
      <t>ヨウ</t>
    </rPh>
    <rPh sb="3" eb="5">
      <t>ヤキン</t>
    </rPh>
    <phoneticPr fontId="3"/>
  </si>
  <si>
    <t>残</t>
    <rPh sb="0" eb="1">
      <t>ノコ</t>
    </rPh>
    <phoneticPr fontId="3"/>
  </si>
  <si>
    <t>早</t>
    <rPh sb="0" eb="1">
      <t>ハヤ</t>
    </rPh>
    <phoneticPr fontId="3"/>
  </si>
  <si>
    <t>振/夕</t>
    <rPh sb="0" eb="1">
      <t>フ</t>
    </rPh>
    <rPh sb="2" eb="3">
      <t>ユウ</t>
    </rPh>
    <phoneticPr fontId="3"/>
  </si>
  <si>
    <t>日直</t>
    <rPh sb="0" eb="2">
      <t>ニッチョク</t>
    </rPh>
    <phoneticPr fontId="3"/>
  </si>
  <si>
    <t>残日</t>
    <phoneticPr fontId="3"/>
  </si>
  <si>
    <t>早日</t>
    <rPh sb="0" eb="2">
      <t>ハヤニチ</t>
    </rPh>
    <phoneticPr fontId="3"/>
  </si>
  <si>
    <t>日付</t>
    <rPh sb="0" eb="2">
      <t>ヒヅケ</t>
    </rPh>
    <phoneticPr fontId="3"/>
  </si>
  <si>
    <t>休みの
計算</t>
    <rPh sb="0" eb="1">
      <t>ヤス</t>
    </rPh>
    <rPh sb="4" eb="6">
      <t>ケイサン</t>
    </rPh>
    <phoneticPr fontId="3"/>
  </si>
  <si>
    <t>有給使
用日数</t>
    <rPh sb="0" eb="2">
      <t>ユウキュウ</t>
    </rPh>
    <rPh sb="2" eb="3">
      <t>シ</t>
    </rPh>
    <rPh sb="4" eb="5">
      <t>ヨウ</t>
    </rPh>
    <rPh sb="5" eb="7">
      <t>ニッスウ</t>
    </rPh>
    <phoneticPr fontId="3"/>
  </si>
  <si>
    <t>有給残
日数</t>
    <rPh sb="0" eb="2">
      <t>ユウキュウ</t>
    </rPh>
    <rPh sb="2" eb="3">
      <t>ザン</t>
    </rPh>
    <rPh sb="4" eb="6">
      <t>ニッスウ</t>
    </rPh>
    <phoneticPr fontId="3"/>
  </si>
  <si>
    <t>欠勤
日数</t>
    <rPh sb="0" eb="2">
      <t>ケッキン</t>
    </rPh>
    <rPh sb="3" eb="5">
      <t>ニッスウ</t>
    </rPh>
    <phoneticPr fontId="3"/>
  </si>
  <si>
    <t>曜日</t>
    <rPh sb="0" eb="2">
      <t>ヨウビ</t>
    </rPh>
    <phoneticPr fontId="3"/>
  </si>
  <si>
    <t>樋渡</t>
    <rPh sb="0" eb="2">
      <t>ヒワタシ</t>
    </rPh>
    <phoneticPr fontId="3"/>
  </si>
  <si>
    <t>中山</t>
    <rPh sb="0" eb="2">
      <t>ナカヤマ</t>
    </rPh>
    <phoneticPr fontId="3"/>
  </si>
  <si>
    <t>三好</t>
    <rPh sb="0" eb="2">
      <t>ミヨシ</t>
    </rPh>
    <phoneticPr fontId="3"/>
  </si>
  <si>
    <t>川原田</t>
    <rPh sb="0" eb="3">
      <t>カワハラダ</t>
    </rPh>
    <phoneticPr fontId="3"/>
  </si>
  <si>
    <t>板川</t>
    <rPh sb="0" eb="2">
      <t>イタガワ</t>
    </rPh>
    <phoneticPr fontId="3"/>
  </si>
  <si>
    <t>友枝</t>
    <rPh sb="0" eb="2">
      <t>トモエダ</t>
    </rPh>
    <phoneticPr fontId="3"/>
  </si>
  <si>
    <t>奥平</t>
    <rPh sb="0" eb="2">
      <t>オクヒラ</t>
    </rPh>
    <phoneticPr fontId="3"/>
  </si>
  <si>
    <t>前野</t>
    <rPh sb="0" eb="1">
      <t>マエ</t>
    </rPh>
    <rPh sb="1" eb="2">
      <t>ノ</t>
    </rPh>
    <phoneticPr fontId="3"/>
  </si>
  <si>
    <t>森園</t>
    <rPh sb="0" eb="2">
      <t>モリゾノ</t>
    </rPh>
    <phoneticPr fontId="3"/>
  </si>
  <si>
    <t>御書</t>
    <rPh sb="0" eb="2">
      <t>ゴショ</t>
    </rPh>
    <phoneticPr fontId="3"/>
  </si>
  <si>
    <t>久保</t>
    <rPh sb="0" eb="2">
      <t>クボ</t>
    </rPh>
    <phoneticPr fontId="3"/>
  </si>
  <si>
    <t>小嶋</t>
    <rPh sb="0" eb="2">
      <t>コジマ</t>
    </rPh>
    <phoneticPr fontId="3"/>
  </si>
  <si>
    <t>久保（千）</t>
    <rPh sb="0" eb="2">
      <t>クボ</t>
    </rPh>
    <rPh sb="3" eb="4">
      <t>セン</t>
    </rPh>
    <phoneticPr fontId="3"/>
  </si>
  <si>
    <t>田浦</t>
    <rPh sb="0" eb="2">
      <t>タウラ</t>
    </rPh>
    <phoneticPr fontId="3"/>
  </si>
  <si>
    <t>×</t>
  </si>
  <si>
    <t>×</t>
    <phoneticPr fontId="3"/>
  </si>
  <si>
    <t>終日
勤務者数</t>
    <rPh sb="0" eb="2">
      <t>シュウジツ</t>
    </rPh>
    <rPh sb="3" eb="5">
      <t>キンム</t>
    </rPh>
    <rPh sb="5" eb="6">
      <t>シャ</t>
    </rPh>
    <rPh sb="6" eb="7">
      <t>スウ</t>
    </rPh>
    <phoneticPr fontId="3"/>
  </si>
  <si>
    <t>合計</t>
    <rPh sb="0" eb="2">
      <t>ゴウケイ</t>
    </rPh>
    <phoneticPr fontId="3"/>
  </si>
  <si>
    <t>半日
勤務者数</t>
    <rPh sb="0" eb="2">
      <t>ハンニチ</t>
    </rPh>
    <rPh sb="3" eb="6">
      <t>キンムシャ</t>
    </rPh>
    <rPh sb="6" eb="7">
      <t>スウ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</si>
  <si>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夜勤
</t>
    </r>
    <r>
      <rPr>
        <sz val="11"/>
        <color theme="1"/>
        <rFont val="游ゴシック"/>
        <family val="3"/>
        <charset val="128"/>
        <scheme val="minor"/>
      </rPr>
      <t>（夜）
15000円</t>
    </r>
    <rPh sb="0" eb="2">
      <t>ヤキン</t>
    </rPh>
    <rPh sb="5" eb="6">
      <t>ヤ</t>
    </rPh>
    <rPh sb="13" eb="14">
      <t>エン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</si>
  <si>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水曜夜勤</t>
    </r>
    <r>
      <rPr>
        <sz val="11"/>
        <color theme="1"/>
        <rFont val="游ゴシック"/>
        <family val="3"/>
        <charset val="128"/>
        <scheme val="minor"/>
      </rPr>
      <t xml:space="preserve">
(夜)
20000円＋振休</t>
    </r>
    <rPh sb="0" eb="2">
      <t>スイヨウ</t>
    </rPh>
    <rPh sb="2" eb="4">
      <t>ヤキン</t>
    </rPh>
    <rPh sb="6" eb="7">
      <t>ヤ</t>
    </rPh>
    <rPh sb="14" eb="15">
      <t>エン</t>
    </rPh>
    <rPh sb="16" eb="18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</si>
  <si>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日直</t>
    </r>
    <r>
      <rPr>
        <sz val="11"/>
        <color theme="1"/>
        <rFont val="游ゴシック"/>
        <family val="3"/>
        <charset val="128"/>
        <scheme val="minor"/>
      </rPr>
      <t xml:space="preserve">
5,000円
+振休</t>
    </r>
    <rPh sb="0" eb="2">
      <t>ニッチョク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</si>
  <si>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早日
</t>
    </r>
    <r>
      <rPr>
        <sz val="11"/>
        <color theme="1"/>
        <rFont val="游ゴシック"/>
        <family val="3"/>
        <charset val="128"/>
        <scheme val="minor"/>
      </rPr>
      <t xml:space="preserve">
6,000円
+振休</t>
    </r>
    <rPh sb="0" eb="1">
      <t>ハヤ</t>
    </rPh>
    <rPh sb="1" eb="2">
      <t>ニチ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</si>
  <si>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残日
</t>
    </r>
    <r>
      <rPr>
        <sz val="11"/>
        <color theme="1"/>
        <rFont val="游ゴシック"/>
        <family val="3"/>
        <charset val="128"/>
        <scheme val="minor"/>
      </rPr>
      <t xml:space="preserve">
7,000円
+振休</t>
    </r>
    <rPh sb="0" eb="1">
      <t>ザン</t>
    </rPh>
    <rPh sb="1" eb="2">
      <t>ニチ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</si>
  <si>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午前日直</t>
    </r>
    <r>
      <rPr>
        <sz val="11"/>
        <color theme="1"/>
        <rFont val="游ゴシック"/>
        <family val="3"/>
        <charset val="128"/>
        <scheme val="minor"/>
      </rPr>
      <t xml:space="preserve">
（日/休）
2,500円
+半振</t>
    </r>
    <rPh sb="0" eb="2">
      <t>ゴゼン</t>
    </rPh>
    <rPh sb="2" eb="4">
      <t>ニッチョク</t>
    </rPh>
    <rPh sb="6" eb="7">
      <t>ニチ</t>
    </rPh>
    <rPh sb="8" eb="9">
      <t>ヤス</t>
    </rPh>
    <rPh sb="16" eb="17">
      <t>エン</t>
    </rPh>
    <rPh sb="19" eb="20">
      <t>ハン</t>
    </rPh>
    <rPh sb="20" eb="21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</si>
  <si>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半日直</t>
    </r>
    <r>
      <rPr>
        <sz val="11"/>
        <color theme="1"/>
        <rFont val="游ゴシック"/>
        <family val="3"/>
        <charset val="128"/>
        <scheme val="minor"/>
      </rPr>
      <t xml:space="preserve">
（/訪）
2,500円
+半振</t>
    </r>
    <rPh sb="0" eb="1">
      <t>ハン</t>
    </rPh>
    <rPh sb="1" eb="3">
      <t>ニッチョク</t>
    </rPh>
    <rPh sb="6" eb="7">
      <t>オトズ</t>
    </rPh>
    <rPh sb="14" eb="15">
      <t>エン</t>
    </rPh>
    <rPh sb="17" eb="18">
      <t>ハン</t>
    </rPh>
    <rPh sb="18" eb="19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</si>
  <si>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休み</t>
    </r>
    <r>
      <rPr>
        <sz val="11"/>
        <color theme="1"/>
        <rFont val="游ゴシック"/>
        <family val="3"/>
        <charset val="128"/>
        <scheme val="minor"/>
      </rPr>
      <t xml:space="preserve">
(休）
（振/休）
（休/振）</t>
    </r>
    <rPh sb="0" eb="1">
      <t>ヤス</t>
    </rPh>
    <rPh sb="4" eb="5">
      <t>ヤス</t>
    </rPh>
    <rPh sb="8" eb="9">
      <t>フ</t>
    </rPh>
    <rPh sb="10" eb="11">
      <t>ヤス</t>
    </rPh>
    <rPh sb="14" eb="15">
      <t>ヤス</t>
    </rPh>
    <rPh sb="16" eb="17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</si>
  <si>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半休</t>
    </r>
    <r>
      <rPr>
        <sz val="11"/>
        <color theme="1"/>
        <rFont val="游ゴシック"/>
        <family val="3"/>
        <charset val="128"/>
        <scheme val="minor"/>
      </rPr>
      <t xml:space="preserve">
（/休）(休/）（/）</t>
    </r>
    <rPh sb="0" eb="2">
      <t>ハンキュウ</t>
    </rPh>
    <rPh sb="5" eb="6">
      <t>ヤス</t>
    </rPh>
    <rPh sb="8" eb="9">
      <t>ヤス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</si>
  <si>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半振</t>
    </r>
    <r>
      <rPr>
        <sz val="11"/>
        <color theme="1"/>
        <rFont val="游ゴシック"/>
        <family val="3"/>
        <charset val="128"/>
        <scheme val="minor"/>
      </rPr>
      <t xml:space="preserve">
（有/振）</t>
    </r>
    <rPh sb="0" eb="1">
      <t>ハン</t>
    </rPh>
    <rPh sb="1" eb="2">
      <t>フ</t>
    </rPh>
    <rPh sb="4" eb="5">
      <t>ユウ</t>
    </rPh>
    <rPh sb="6" eb="7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</si>
  <si>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振替</t>
    </r>
    <r>
      <rPr>
        <sz val="11"/>
        <color theme="1"/>
        <rFont val="游ゴシック"/>
        <family val="3"/>
        <charset val="128"/>
        <scheme val="minor"/>
      </rPr>
      <t xml:space="preserve">
（振）</t>
    </r>
    <rPh sb="0" eb="2">
      <t>フリカエ</t>
    </rPh>
    <rPh sb="4" eb="5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</si>
  <si>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半振替</t>
    </r>
    <r>
      <rPr>
        <sz val="11"/>
        <color theme="1"/>
        <rFont val="游ゴシック"/>
        <family val="3"/>
        <charset val="128"/>
        <scheme val="minor"/>
      </rPr>
      <t xml:space="preserve">
（/振）
（振/）
(振/夕）</t>
    </r>
    <rPh sb="0" eb="1">
      <t>ハン</t>
    </rPh>
    <rPh sb="1" eb="2">
      <t>フ</t>
    </rPh>
    <rPh sb="2" eb="3">
      <t>カ</t>
    </rPh>
    <rPh sb="6" eb="7">
      <t>フ</t>
    </rPh>
    <rPh sb="10" eb="11">
      <t>フ</t>
    </rPh>
    <rPh sb="15" eb="16">
      <t>シン</t>
    </rPh>
    <rPh sb="17" eb="18">
      <t>ユウ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</si>
  <si>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有休</t>
    </r>
    <r>
      <rPr>
        <sz val="11"/>
        <color theme="1"/>
        <rFont val="游ゴシック"/>
        <family val="3"/>
        <charset val="128"/>
        <scheme val="minor"/>
      </rPr>
      <t xml:space="preserve">
（有）</t>
    </r>
    <rPh sb="0" eb="2">
      <t>ユウキュウ</t>
    </rPh>
    <rPh sb="4" eb="5">
      <t>ユウ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</si>
  <si>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半有休</t>
    </r>
    <r>
      <rPr>
        <sz val="11"/>
        <color theme="1"/>
        <rFont val="游ゴシック"/>
        <family val="3"/>
        <charset val="128"/>
        <scheme val="minor"/>
      </rPr>
      <t xml:space="preserve">
（/有）
（有/）</t>
    </r>
    <rPh sb="0" eb="1">
      <t>ハン</t>
    </rPh>
    <rPh sb="1" eb="2">
      <t>ユウ</t>
    </rPh>
    <rPh sb="2" eb="3">
      <t>キュウ</t>
    </rPh>
    <rPh sb="6" eb="7">
      <t>ユウ</t>
    </rPh>
    <rPh sb="10" eb="11">
      <t>ユウ</t>
    </rPh>
    <phoneticPr fontId="3"/>
  </si>
  <si>
    <t>有/休</t>
    <rPh sb="0" eb="1">
      <t>ユウ</t>
    </rPh>
    <rPh sb="2" eb="3">
      <t>ヤス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</si>
  <si>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欠勤</t>
    </r>
    <r>
      <rPr>
        <sz val="10"/>
        <color theme="1"/>
        <rFont val="游ゴシック"/>
        <family val="3"/>
        <charset val="128"/>
        <scheme val="minor"/>
      </rPr>
      <t xml:space="preserve">
（欠）</t>
    </r>
    <rPh sb="0" eb="2">
      <t>ケッキン</t>
    </rPh>
    <rPh sb="4" eb="5">
      <t>ケツ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</si>
  <si>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欠勤</t>
    </r>
    <r>
      <rPr>
        <sz val="10"/>
        <color theme="1"/>
        <rFont val="游ゴシック"/>
        <family val="3"/>
        <charset val="128"/>
        <scheme val="minor"/>
      </rPr>
      <t xml:space="preserve">
（欠/）</t>
    </r>
    <rPh sb="0" eb="2">
      <t>ケッキン</t>
    </rPh>
    <rPh sb="4" eb="5">
      <t>ケツ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</si>
  <si>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土曜欠勤</t>
    </r>
    <r>
      <rPr>
        <sz val="10"/>
        <color theme="1"/>
        <rFont val="游ゴシック"/>
        <family val="3"/>
        <charset val="128"/>
        <scheme val="minor"/>
      </rPr>
      <t xml:space="preserve">
（欠/）</t>
    </r>
    <rPh sb="0" eb="2">
      <t>ドヨウ</t>
    </rPh>
    <rPh sb="2" eb="4">
      <t>ケッキン</t>
    </rPh>
    <rPh sb="6" eb="7">
      <t>ケツ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</si>
  <si>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午前日直</t>
    </r>
    <r>
      <rPr>
        <sz val="12"/>
        <color theme="1"/>
        <rFont val="游ゴシック"/>
        <family val="2"/>
        <charset val="128"/>
        <scheme val="minor"/>
      </rPr>
      <t xml:space="preserve">
（日/休）</t>
    </r>
    <rPh sb="0" eb="2">
      <t>ゴゼン</t>
    </rPh>
    <rPh sb="2" eb="4">
      <t>ニッチョク</t>
    </rPh>
    <rPh sb="6" eb="7">
      <t>ニチ</t>
    </rPh>
    <rPh sb="8" eb="9">
      <t>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</si>
  <si>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半日直</t>
    </r>
    <r>
      <rPr>
        <sz val="12"/>
        <color theme="1"/>
        <rFont val="游ゴシック"/>
        <family val="2"/>
        <charset val="128"/>
        <scheme val="minor"/>
      </rPr>
      <t xml:space="preserve">
（/訪）</t>
    </r>
    <rPh sb="0" eb="3">
      <t>ハンニッチョク</t>
    </rPh>
    <rPh sb="6" eb="7">
      <t>ホウ</t>
    </rPh>
    <phoneticPr fontId="3"/>
  </si>
  <si>
    <t>有2</t>
    <rPh sb="0" eb="1">
      <t>ユウ</t>
    </rPh>
    <phoneticPr fontId="3"/>
  </si>
  <si>
    <t>有休残</t>
    <rPh sb="0" eb="2">
      <t>ユウキュウ</t>
    </rPh>
    <rPh sb="2" eb="3">
      <t>ザン</t>
    </rPh>
    <phoneticPr fontId="3"/>
  </si>
  <si>
    <t>回数</t>
    <rPh sb="0" eb="2">
      <t>カイスウ</t>
    </rPh>
    <phoneticPr fontId="3"/>
  </si>
  <si>
    <t>値段</t>
    <rPh sb="0" eb="2">
      <t>ネダン</t>
    </rPh>
    <phoneticPr fontId="3"/>
  </si>
  <si>
    <t>前野</t>
    <rPh sb="0" eb="2">
      <t>マエノ</t>
    </rPh>
    <phoneticPr fontId="3"/>
  </si>
  <si>
    <t>合計（回数）</t>
    <rPh sb="0" eb="2">
      <t>ゴウケイ</t>
    </rPh>
    <rPh sb="3" eb="5">
      <t>カイスウ</t>
    </rPh>
    <phoneticPr fontId="3"/>
  </si>
  <si>
    <t>合計（値段）</t>
    <rPh sb="0" eb="2">
      <t>ゴウケイ</t>
    </rPh>
    <rPh sb="3" eb="5">
      <t>ネダン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</si>
</sst>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0.00_ "/>
    <numFmt numFmtId="178" formatCode="[Black][&lt;171]General;[Red][&gt;172]General"/>
    <numFmt numFmtId="179" formatCode="[Black][&lt;8]General;[Red][&gt;8.01]General"/>
  </numFmts>
  <fonts count="1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rgb="FFFF000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4" fillId="0" borderId="0" xfId="1">
      <alignment vertical="center"/>
    </xf>
    <xf numFmtId="0" fontId="4" fillId="0" borderId="0" xfId="1" applyAlignment="1">
      <alignment horizontal="center" vertical="center"/>
    </xf>
    <xf numFmtId="0" fontId="7" fillId="0" borderId="3" xfId="1" applyFont="1" applyBorder="1">
      <alignment vertical="center"/>
    </xf>
    <xf numFmtId="0" fontId="4" fillId="0" borderId="4" xfId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0" fillId="0" borderId="4" xfId="1" applyFont="1" applyBorder="1">
      <alignment vertical="center"/>
    </xf>
    <xf numFmtId="0" fontId="10" fillId="0" borderId="5" xfId="1" applyFont="1" applyBorder="1">
      <alignment vertical="center"/>
    </xf>
    <xf numFmtId="0" fontId="11" fillId="0" borderId="0" xfId="1" applyFont="1">
      <alignment vertical="center"/>
    </xf>
    <xf numFmtId="0" fontId="4" fillId="0" borderId="0" xfId="1" applyAlignment="1">
      <alignment vertical="center" wrapText="1"/>
    </xf>
    <xf numFmtId="0" fontId="4" fillId="0" borderId="0" xfId="1" applyAlignment="1">
      <alignment wrapText="1"/>
    </xf>
    <xf numFmtId="0" fontId="10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7" fillId="0" borderId="11" xfId="1" applyNumberFormat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9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7" fontId="7" fillId="0" borderId="25" xfId="1" applyNumberFormat="1" applyFont="1" applyBorder="1" applyAlignment="1">
      <alignment horizontal="center" vertical="center"/>
    </xf>
    <xf numFmtId="177" fontId="7" fillId="0" borderId="27" xfId="1" applyNumberFormat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177" fontId="7" fillId="0" borderId="21" xfId="1" applyNumberFormat="1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center" vertical="center"/>
    </xf>
    <xf numFmtId="178" fontId="9" fillId="0" borderId="0" xfId="2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4" fillId="0" borderId="10" xfId="1" applyBorder="1">
      <alignment vertical="center"/>
    </xf>
    <xf numFmtId="0" fontId="4" fillId="0" borderId="1" xfId="1" applyBorder="1">
      <alignment vertical="center"/>
    </xf>
    <xf numFmtId="0" fontId="4" fillId="0" borderId="11" xfId="1" applyBorder="1">
      <alignment vertical="center"/>
    </xf>
    <xf numFmtId="0" fontId="4" fillId="0" borderId="32" xfId="1" applyBorder="1">
      <alignment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4" fillId="0" borderId="21" xfId="1" applyBorder="1">
      <alignment vertical="center"/>
    </xf>
    <xf numFmtId="0" fontId="11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horizontal="center"/>
    </xf>
    <xf numFmtId="0" fontId="10" fillId="0" borderId="35" xfId="1" applyFont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1" fillId="0" borderId="21" xfId="1" applyFont="1" applyBorder="1" applyAlignment="1">
      <alignment vertical="center" wrapText="1"/>
    </xf>
    <xf numFmtId="38" fontId="11" fillId="0" borderId="44" xfId="2" applyFont="1" applyBorder="1" applyAlignment="1">
      <alignment horizontal="center" vertical="center" wrapText="1"/>
    </xf>
    <xf numFmtId="38" fontId="11" fillId="0" borderId="45" xfId="2" applyFont="1" applyBorder="1" applyAlignment="1">
      <alignment horizontal="center" vertical="center" wrapText="1"/>
    </xf>
    <xf numFmtId="38" fontId="11" fillId="0" borderId="46" xfId="2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 wrapText="1"/>
    </xf>
    <xf numFmtId="0" fontId="10" fillId="0" borderId="45" xfId="1" applyFont="1" applyBorder="1" applyAlignment="1">
      <alignment vertical="center" wrapText="1"/>
    </xf>
    <xf numFmtId="177" fontId="11" fillId="3" borderId="1" xfId="1" applyNumberFormat="1" applyFont="1" applyFill="1" applyBorder="1">
      <alignment vertical="center"/>
    </xf>
    <xf numFmtId="0" fontId="10" fillId="0" borderId="35" xfId="1" applyFont="1" applyBorder="1" applyAlignment="1">
      <alignment horizontal="center" vertical="center"/>
    </xf>
    <xf numFmtId="38" fontId="16" fillId="0" borderId="36" xfId="2" applyFont="1" applyBorder="1" applyAlignment="1">
      <alignment horizontal="center" vertical="center"/>
    </xf>
    <xf numFmtId="0" fontId="10" fillId="0" borderId="37" xfId="1" applyFont="1" applyBorder="1" applyAlignment="1">
      <alignment horizontal="center" vertical="center"/>
    </xf>
    <xf numFmtId="38" fontId="16" fillId="0" borderId="37" xfId="2" applyFont="1" applyBorder="1" applyAlignment="1">
      <alignment horizontal="center" vertical="center"/>
    </xf>
    <xf numFmtId="38" fontId="16" fillId="0" borderId="36" xfId="2" applyFont="1" applyBorder="1" applyAlignment="1">
      <alignment horizontal="center" vertical="center" wrapText="1"/>
    </xf>
    <xf numFmtId="0" fontId="10" fillId="0" borderId="37" xfId="1" applyFont="1" applyBorder="1">
      <alignment vertical="center"/>
    </xf>
    <xf numFmtId="38" fontId="16" fillId="0" borderId="36" xfId="2" applyFont="1" applyBorder="1" applyAlignment="1">
      <alignment vertical="center"/>
    </xf>
    <xf numFmtId="0" fontId="10" fillId="0" borderId="47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38" fontId="16" fillId="0" borderId="40" xfId="2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38" fontId="16" fillId="0" borderId="41" xfId="2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 wrapText="1"/>
    </xf>
    <xf numFmtId="38" fontId="16" fillId="0" borderId="40" xfId="2" applyFont="1" applyBorder="1" applyAlignment="1">
      <alignment horizontal="center" vertical="center" wrapText="1"/>
    </xf>
    <xf numFmtId="0" fontId="10" fillId="0" borderId="23" xfId="1" applyFont="1" applyBorder="1">
      <alignment vertical="center"/>
    </xf>
    <xf numFmtId="38" fontId="16" fillId="0" borderId="40" xfId="2" applyFont="1" applyBorder="1" applyAlignment="1">
      <alignment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50" xfId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7" fillId="0" borderId="0" xfId="1" applyFont="1">
      <alignment vertical="center"/>
    </xf>
    <xf numFmtId="0" fontId="10" fillId="0" borderId="19" xfId="1" applyFont="1" applyBorder="1" applyAlignment="1">
      <alignment horizontal="center" vertical="center" wrapText="1"/>
    </xf>
    <xf numFmtId="0" fontId="10" fillId="0" borderId="41" xfId="1" applyFont="1" applyBorder="1">
      <alignment vertical="center"/>
    </xf>
    <xf numFmtId="177" fontId="11" fillId="3" borderId="25" xfId="1" applyNumberFormat="1" applyFont="1" applyFill="1" applyBorder="1">
      <alignment vertical="center"/>
    </xf>
    <xf numFmtId="0" fontId="10" fillId="0" borderId="53" xfId="1" applyFont="1" applyBorder="1" applyAlignment="1">
      <alignment horizontal="center" vertical="center"/>
    </xf>
    <xf numFmtId="38" fontId="16" fillId="0" borderId="54" xfId="2" applyFont="1" applyBorder="1" applyAlignment="1">
      <alignment horizontal="center" vertical="center"/>
    </xf>
    <xf numFmtId="38" fontId="16" fillId="0" borderId="55" xfId="2" applyFont="1" applyBorder="1" applyAlignment="1">
      <alignment horizontal="center" vertical="center"/>
    </xf>
    <xf numFmtId="0" fontId="10" fillId="0" borderId="55" xfId="1" applyFont="1" applyBorder="1" applyAlignment="1">
      <alignment horizontal="center" vertical="center"/>
    </xf>
    <xf numFmtId="0" fontId="10" fillId="0" borderId="53" xfId="1" applyFont="1" applyBorder="1" applyAlignment="1">
      <alignment horizontal="center" vertical="center" wrapText="1"/>
    </xf>
    <xf numFmtId="38" fontId="16" fillId="0" borderId="54" xfId="2" applyFont="1" applyBorder="1" applyAlignment="1">
      <alignment horizontal="center" vertical="center" wrapText="1"/>
    </xf>
    <xf numFmtId="0" fontId="10" fillId="0" borderId="55" xfId="1" applyFont="1" applyBorder="1">
      <alignment vertical="center"/>
    </xf>
    <xf numFmtId="38" fontId="16" fillId="0" borderId="54" xfId="2" applyFont="1" applyBorder="1" applyAlignment="1">
      <alignment vertical="center"/>
    </xf>
    <xf numFmtId="0" fontId="10" fillId="0" borderId="26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4" fillId="0" borderId="25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177" fontId="11" fillId="3" borderId="30" xfId="1" applyNumberFormat="1" applyFont="1" applyFill="1" applyBorder="1">
      <alignment vertical="center"/>
    </xf>
    <xf numFmtId="0" fontId="10" fillId="0" borderId="49" xfId="1" applyFont="1" applyBorder="1" applyAlignment="1">
      <alignment horizontal="center" vertical="center"/>
    </xf>
    <xf numFmtId="38" fontId="16" fillId="0" borderId="23" xfId="2" applyFont="1" applyBorder="1" applyAlignment="1">
      <alignment horizontal="center" vertical="center"/>
    </xf>
    <xf numFmtId="38" fontId="16" fillId="0" borderId="58" xfId="2" applyFont="1" applyBorder="1" applyAlignment="1">
      <alignment horizontal="center" vertical="center" wrapText="1"/>
    </xf>
    <xf numFmtId="38" fontId="16" fillId="0" borderId="58" xfId="2" applyFont="1" applyBorder="1" applyAlignment="1">
      <alignment horizontal="center" vertical="center"/>
    </xf>
    <xf numFmtId="0" fontId="10" fillId="0" borderId="31" xfId="1" applyFont="1" applyBorder="1">
      <alignment vertical="center"/>
    </xf>
    <xf numFmtId="38" fontId="16" fillId="0" borderId="57" xfId="2" applyFont="1" applyBorder="1" applyAlignment="1">
      <alignment vertical="center"/>
    </xf>
    <xf numFmtId="0" fontId="10" fillId="0" borderId="29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59" xfId="1" applyBorder="1" applyAlignment="1">
      <alignment horizontal="center" vertical="center"/>
    </xf>
    <xf numFmtId="38" fontId="16" fillId="0" borderId="58" xfId="2" applyFont="1" applyBorder="1" applyAlignment="1">
      <alignment vertical="center"/>
    </xf>
    <xf numFmtId="0" fontId="10" fillId="0" borderId="60" xfId="1" applyFont="1" applyBorder="1" applyAlignment="1">
      <alignment horizontal="center" vertical="center" wrapText="1"/>
    </xf>
    <xf numFmtId="38" fontId="16" fillId="0" borderId="61" xfId="2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 wrapText="1"/>
    </xf>
    <xf numFmtId="38" fontId="11" fillId="0" borderId="40" xfId="2" applyFont="1" applyBorder="1" applyAlignment="1">
      <alignment horizontal="center" vertical="center" wrapText="1"/>
    </xf>
    <xf numFmtId="177" fontId="11" fillId="0" borderId="1" xfId="1" applyNumberFormat="1" applyFont="1" applyBorder="1">
      <alignment vertical="center"/>
    </xf>
    <xf numFmtId="0" fontId="10" fillId="0" borderId="44" xfId="1" applyFont="1" applyBorder="1" applyAlignment="1">
      <alignment horizontal="center" vertical="center"/>
    </xf>
    <xf numFmtId="38" fontId="16" fillId="0" borderId="45" xfId="2" applyFont="1" applyBorder="1" applyAlignment="1">
      <alignment horizontal="center" vertical="center"/>
    </xf>
    <xf numFmtId="0" fontId="11" fillId="0" borderId="44" xfId="1" applyFont="1" applyBorder="1" applyAlignment="1">
      <alignment horizontal="center" vertical="center" wrapText="1"/>
    </xf>
    <xf numFmtId="0" fontId="10" fillId="0" borderId="48" xfId="1" applyFont="1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38" fontId="10" fillId="0" borderId="11" xfId="2" applyFont="1" applyBorder="1" applyAlignment="1">
      <alignment horizontal="center" vertical="center"/>
    </xf>
    <xf numFmtId="38" fontId="10" fillId="0" borderId="41" xfId="2" applyFont="1" applyBorder="1" applyAlignment="1">
      <alignment horizontal="center" vertical="center"/>
    </xf>
    <xf numFmtId="38" fontId="10" fillId="0" borderId="10" xfId="2" applyFont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40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50" xfId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4" fillId="0" borderId="51" xfId="1" applyBorder="1" applyAlignment="1">
      <alignment horizontal="center" vertical="center"/>
    </xf>
    <xf numFmtId="0" fontId="4" fillId="0" borderId="52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center" vertical="center"/>
    </xf>
    <xf numFmtId="38" fontId="10" fillId="0" borderId="19" xfId="2" applyFont="1" applyBorder="1" applyAlignment="1">
      <alignment horizontal="center" vertical="center" wrapText="1"/>
    </xf>
    <xf numFmtId="38" fontId="10" fillId="0" borderId="40" xfId="2" applyFont="1" applyBorder="1" applyAlignment="1">
      <alignment horizontal="center" vertical="center" wrapText="1"/>
    </xf>
    <xf numFmtId="38" fontId="10" fillId="0" borderId="41" xfId="2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4" fillId="0" borderId="12" xfId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0" fontId="15" fillId="0" borderId="39" xfId="1" applyFont="1" applyBorder="1" applyAlignment="1">
      <alignment horizontal="center" vertical="center" wrapText="1"/>
    </xf>
    <xf numFmtId="0" fontId="15" fillId="0" borderId="43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38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42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10" fillId="0" borderId="3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24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</cellXfs>
  <cellStyles count="3">
    <cellStyle name="桁区切り 2" xfId="2" xr:uid="{BCFB3E95-7E09-3C44-A751-A131D3E3E8CE}"/>
    <cellStyle name="標準" xfId="0" builtinId="0"/>
    <cellStyle name="標準 2" xfId="1" xr:uid="{4325CAA3-D72E-6B44-BF12-DFCF94600B04}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418D-354C-7C48-B899-FA3F2FA851AA}">
  <sheetPr codeName="Sheet1">
    <tabColor rgb="FFFFC000"/>
    <pageSetUpPr fitToPage="1"/>
  </sheetPr>
  <dimension ref="A1:BU45"/>
  <sheetViews>
    <sheetView tabSelected="1" zoomScale="135" zoomScaleNormal="135" workbookViewId="0">
      <selection activeCell="N7" sqref="N7"/>
    </sheetView>
  </sheetViews>
  <sheetFormatPr baseColWidth="10" defaultColWidth="7.7109375" defaultRowHeight="18"/>
  <cols>
    <col min="1" max="1" width="5.28515625" style="60" bestFit="1" customWidth="1"/>
    <col min="2" max="2" width="4.7109375" style="60" customWidth="1"/>
    <col min="3" max="29" width="4.7109375" style="17" customWidth="1"/>
    <col min="30" max="33" width="4.7109375" style="61" customWidth="1"/>
    <col min="34" max="34" width="7.140625" style="1" customWidth="1"/>
    <col min="35" max="35" width="7.5703125" style="1" customWidth="1"/>
    <col min="36" max="36" width="5.5703125" style="1" bestFit="1" customWidth="1"/>
    <col min="37" max="37" width="4.7109375" style="1" customWidth="1"/>
    <col min="38" max="45" width="6.28515625" style="1" customWidth="1"/>
    <col min="46" max="16384" width="7.7109375" style="1"/>
  </cols>
  <sheetData>
    <row r="1" spans="1:73" ht="2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</row>
    <row r="2" spans="1:73" ht="71.25" customHeight="1" thickBot="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2"/>
      <c r="AI2" s="2"/>
      <c r="AJ2" s="2"/>
      <c r="AK2" s="2"/>
      <c r="AS2" s="2"/>
    </row>
    <row r="3" spans="1:73" ht="24.75" customHeight="1">
      <c r="A3" s="3"/>
      <c r="B3" s="196">
        <v>2025</v>
      </c>
      <c r="C3" s="196"/>
      <c r="D3" s="4" t="s">
        <v>1</v>
      </c>
      <c r="E3" s="5">
        <v>8</v>
      </c>
      <c r="F3" s="6" t="s">
        <v>2</v>
      </c>
      <c r="G3" s="4" t="s">
        <v>3</v>
      </c>
      <c r="H3" s="197" t="s">
        <v>4</v>
      </c>
      <c r="I3" s="197"/>
      <c r="J3" s="197"/>
      <c r="K3" s="197"/>
      <c r="L3" s="197"/>
      <c r="M3" s="197"/>
      <c r="N3" s="6"/>
      <c r="O3" s="7">
        <v>7</v>
      </c>
      <c r="P3" s="7" t="s">
        <v>2</v>
      </c>
      <c r="Q3" s="5">
        <v>21</v>
      </c>
      <c r="R3" s="5" t="s">
        <v>5</v>
      </c>
      <c r="S3" s="5" t="s">
        <v>6</v>
      </c>
      <c r="T3" s="5">
        <v>8</v>
      </c>
      <c r="U3" s="5" t="s">
        <v>2</v>
      </c>
      <c r="V3" s="5">
        <v>20</v>
      </c>
      <c r="W3" s="5" t="s">
        <v>5</v>
      </c>
      <c r="X3" s="4"/>
      <c r="Y3" s="4"/>
      <c r="Z3" s="197" t="s">
        <v>7</v>
      </c>
      <c r="AA3" s="197"/>
      <c r="AB3" s="197"/>
      <c r="AC3" s="6">
        <v>13</v>
      </c>
      <c r="AD3" s="6" t="s">
        <v>5</v>
      </c>
      <c r="AE3" s="8"/>
      <c r="AF3" s="8"/>
      <c r="AG3" s="9"/>
      <c r="AH3" s="10"/>
      <c r="AI3" s="10"/>
      <c r="AJ3" s="10"/>
      <c r="AK3" s="10"/>
      <c r="AL3" s="198" t="s">
        <v>8</v>
      </c>
      <c r="AM3" s="201" t="s">
        <v>9</v>
      </c>
      <c r="AN3" s="185" t="s">
        <v>10</v>
      </c>
      <c r="AO3" s="185" t="s">
        <v>11</v>
      </c>
      <c r="AP3" s="185" t="s">
        <v>12</v>
      </c>
      <c r="AQ3" s="158" t="s">
        <v>13</v>
      </c>
      <c r="AR3" s="153" t="s">
        <v>14</v>
      </c>
      <c r="AS3" s="165" t="s">
        <v>15</v>
      </c>
      <c r="AV3" s="11"/>
      <c r="AW3" s="11"/>
      <c r="AX3" s="12"/>
      <c r="AZ3" s="11"/>
      <c r="BF3" s="11"/>
      <c r="BG3" s="13"/>
      <c r="BH3" s="11"/>
      <c r="BI3" s="11"/>
      <c r="BJ3" s="11"/>
      <c r="BL3" s="11"/>
      <c r="BM3" s="13"/>
      <c r="BN3" s="11"/>
      <c r="BO3" s="13"/>
    </row>
    <row r="4" spans="1:73" ht="25" customHeight="1">
      <c r="A4" s="183" t="s">
        <v>16</v>
      </c>
      <c r="B4" s="184"/>
      <c r="C4" s="15">
        <f>DATE(B3,O3,21)</f>
        <v>45859</v>
      </c>
      <c r="D4" s="15">
        <f>IF(C4="","",IF(DAY(C4)=20,"",C4+1))</f>
        <v>45860</v>
      </c>
      <c r="E4" s="15">
        <f t="shared" ref="E4:AG4" si="0">IF(D4="","",IF(DAY(D4)=20,"",D4+1))</f>
        <v>45861</v>
      </c>
      <c r="F4" s="15">
        <f t="shared" si="0"/>
        <v>45862</v>
      </c>
      <c r="G4" s="15">
        <f t="shared" si="0"/>
        <v>45863</v>
      </c>
      <c r="H4" s="15">
        <f t="shared" si="0"/>
        <v>45864</v>
      </c>
      <c r="I4" s="15">
        <f t="shared" si="0"/>
        <v>45865</v>
      </c>
      <c r="J4" s="15">
        <f t="shared" si="0"/>
        <v>45866</v>
      </c>
      <c r="K4" s="15">
        <f t="shared" si="0"/>
        <v>45867</v>
      </c>
      <c r="L4" s="15">
        <f t="shared" si="0"/>
        <v>45868</v>
      </c>
      <c r="M4" s="15">
        <f t="shared" si="0"/>
        <v>45869</v>
      </c>
      <c r="N4" s="15">
        <f t="shared" si="0"/>
        <v>45870</v>
      </c>
      <c r="O4" s="15">
        <f t="shared" si="0"/>
        <v>45871</v>
      </c>
      <c r="P4" s="15">
        <f t="shared" si="0"/>
        <v>45872</v>
      </c>
      <c r="Q4" s="15">
        <f t="shared" si="0"/>
        <v>45873</v>
      </c>
      <c r="R4" s="15">
        <f t="shared" si="0"/>
        <v>45874</v>
      </c>
      <c r="S4" s="15">
        <f t="shared" si="0"/>
        <v>45875</v>
      </c>
      <c r="T4" s="15">
        <f t="shared" si="0"/>
        <v>45876</v>
      </c>
      <c r="U4" s="15">
        <f t="shared" si="0"/>
        <v>45877</v>
      </c>
      <c r="V4" s="15">
        <f t="shared" si="0"/>
        <v>45878</v>
      </c>
      <c r="W4" s="15">
        <f t="shared" si="0"/>
        <v>45879</v>
      </c>
      <c r="X4" s="16">
        <f t="shared" si="0"/>
        <v>45880</v>
      </c>
      <c r="Y4" s="15">
        <f t="shared" si="0"/>
        <v>45881</v>
      </c>
      <c r="Z4" s="15">
        <f t="shared" si="0"/>
        <v>45882</v>
      </c>
      <c r="AA4" s="15">
        <f t="shared" si="0"/>
        <v>45883</v>
      </c>
      <c r="AB4" s="15">
        <f t="shared" si="0"/>
        <v>45884</v>
      </c>
      <c r="AC4" s="15">
        <f t="shared" si="0"/>
        <v>45885</v>
      </c>
      <c r="AD4" s="15">
        <f t="shared" si="0"/>
        <v>45886</v>
      </c>
      <c r="AE4" s="15">
        <f t="shared" si="0"/>
        <v>45887</v>
      </c>
      <c r="AF4" s="15">
        <f t="shared" si="0"/>
        <v>45888</v>
      </c>
      <c r="AG4" s="15">
        <f t="shared" si="0"/>
        <v>45889</v>
      </c>
      <c r="AH4" s="204" t="s">
        <v>17</v>
      </c>
      <c r="AI4" s="205" t="s">
        <v>18</v>
      </c>
      <c r="AJ4" s="205" t="s">
        <v>19</v>
      </c>
      <c r="AK4" s="182" t="s">
        <v>20</v>
      </c>
      <c r="AL4" s="199"/>
      <c r="AM4" s="202"/>
      <c r="AN4" s="186"/>
      <c r="AO4" s="186"/>
      <c r="AP4" s="186"/>
      <c r="AQ4" s="188"/>
      <c r="AR4" s="190"/>
      <c r="AS4" s="192"/>
      <c r="AV4" s="11"/>
      <c r="AW4" s="11"/>
      <c r="AX4" s="12"/>
      <c r="AZ4" s="11"/>
      <c r="BF4" s="11"/>
      <c r="BG4" s="13"/>
      <c r="BH4" s="11"/>
      <c r="BI4" s="11"/>
      <c r="BJ4" s="11"/>
      <c r="BL4" s="11"/>
      <c r="BM4" s="13"/>
      <c r="BN4" s="11"/>
      <c r="BO4" s="13"/>
    </row>
    <row r="5" spans="1:73" ht="14.25" customHeight="1" thickBot="1">
      <c r="A5" s="183" t="s">
        <v>21</v>
      </c>
      <c r="B5" s="184"/>
      <c r="C5" s="18" t="str">
        <f>TEXT(C4,"aaa")</f>
        <v>月</v>
      </c>
      <c r="D5" s="18" t="str">
        <f t="shared" ref="D5:AG5" si="1">TEXT(D4,"aaa")</f>
        <v>火</v>
      </c>
      <c r="E5" s="18" t="str">
        <f t="shared" si="1"/>
        <v>水</v>
      </c>
      <c r="F5" s="18" t="str">
        <f t="shared" si="1"/>
        <v>木</v>
      </c>
      <c r="G5" s="18" t="str">
        <f t="shared" si="1"/>
        <v>金</v>
      </c>
      <c r="H5" s="18" t="str">
        <f t="shared" si="1"/>
        <v>土</v>
      </c>
      <c r="I5" s="18" t="str">
        <f t="shared" si="1"/>
        <v>日</v>
      </c>
      <c r="J5" s="18" t="str">
        <f t="shared" si="1"/>
        <v>月</v>
      </c>
      <c r="K5" s="18" t="str">
        <f t="shared" si="1"/>
        <v>火</v>
      </c>
      <c r="L5" s="18" t="str">
        <f t="shared" si="1"/>
        <v>水</v>
      </c>
      <c r="M5" s="18" t="str">
        <f t="shared" si="1"/>
        <v>木</v>
      </c>
      <c r="N5" s="18" t="str">
        <f t="shared" si="1"/>
        <v>金</v>
      </c>
      <c r="O5" s="18" t="str">
        <f t="shared" si="1"/>
        <v>土</v>
      </c>
      <c r="P5" s="18" t="str">
        <f t="shared" si="1"/>
        <v>日</v>
      </c>
      <c r="Q5" s="18" t="str">
        <f t="shared" si="1"/>
        <v>月</v>
      </c>
      <c r="R5" s="18" t="str">
        <f t="shared" si="1"/>
        <v>火</v>
      </c>
      <c r="S5" s="18" t="str">
        <f t="shared" si="1"/>
        <v>水</v>
      </c>
      <c r="T5" s="18" t="str">
        <f t="shared" si="1"/>
        <v>木</v>
      </c>
      <c r="U5" s="18" t="str">
        <f t="shared" si="1"/>
        <v>金</v>
      </c>
      <c r="V5" s="18" t="str">
        <f t="shared" si="1"/>
        <v>土</v>
      </c>
      <c r="W5" s="18" t="str">
        <f t="shared" si="1"/>
        <v>日</v>
      </c>
      <c r="X5" s="18" t="str">
        <f t="shared" si="1"/>
        <v>月</v>
      </c>
      <c r="Y5" s="18" t="str">
        <f t="shared" si="1"/>
        <v>火</v>
      </c>
      <c r="Z5" s="18" t="str">
        <f t="shared" si="1"/>
        <v>水</v>
      </c>
      <c r="AA5" s="18" t="str">
        <f t="shared" si="1"/>
        <v>木</v>
      </c>
      <c r="AB5" s="18" t="str">
        <f t="shared" si="1"/>
        <v>金</v>
      </c>
      <c r="AC5" s="18" t="str">
        <f t="shared" si="1"/>
        <v>土</v>
      </c>
      <c r="AD5" s="18" t="str">
        <f t="shared" si="1"/>
        <v>日</v>
      </c>
      <c r="AE5" s="18" t="str">
        <f t="shared" si="1"/>
        <v>月</v>
      </c>
      <c r="AF5" s="18" t="str">
        <f t="shared" si="1"/>
        <v>火</v>
      </c>
      <c r="AG5" s="18" t="str">
        <f t="shared" si="1"/>
        <v>水</v>
      </c>
      <c r="AH5" s="135"/>
      <c r="AI5" s="168"/>
      <c r="AJ5" s="168"/>
      <c r="AK5" s="133"/>
      <c r="AL5" s="200"/>
      <c r="AM5" s="203"/>
      <c r="AN5" s="187"/>
      <c r="AO5" s="187"/>
      <c r="AP5" s="187"/>
      <c r="AQ5" s="189"/>
      <c r="AR5" s="191"/>
      <c r="AS5" s="19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L5" s="2"/>
      <c r="BM5" s="2"/>
      <c r="BN5" s="2"/>
      <c r="BO5" s="2"/>
    </row>
    <row r="6" spans="1:73" ht="30" customHeight="1">
      <c r="A6" s="176" t="s">
        <v>22</v>
      </c>
      <c r="B6" s="174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>
        <f t="shared" ref="AH6:AH21" si="2">$T28+($V28*0.5)+($X28*0.5)+$Z28+($AB28*0.5)+($AH28*0.5)+($AK28*0.5)+($AM28*0.5)</f>
        <v>0</v>
      </c>
      <c r="AI6" s="14">
        <f t="shared" ref="AI6:AI21" si="3">$AD28+($X28*0.5)+($AF28*0.5)+($AH28*0.5)+($AN28*0.25)</f>
        <v>0</v>
      </c>
      <c r="AJ6" s="21">
        <f t="shared" ref="AJ6:AJ21" si="4">$A28-$AI6</f>
        <v>0</v>
      </c>
      <c r="AK6" s="22">
        <f t="shared" ref="AK6:AK21" si="5">SUM($AI28)+($AJ28*0.5)+($AK28*0.5)</f>
        <v>0</v>
      </c>
      <c r="AL6" s="23">
        <f>COUNTIFS(C6:AG6,"夜")-(AM6)</f>
        <v>0</v>
      </c>
      <c r="AM6" s="14">
        <f>COUNTIFS(C6:AG6,"夜",$C$5:$AG$5,"水")</f>
        <v>0</v>
      </c>
      <c r="AN6" s="24">
        <f>COUNTIF(C6:AG6,"残")</f>
        <v>0</v>
      </c>
      <c r="AO6" s="24">
        <f>COUNTIF(C6:AG6,"早")</f>
        <v>0</v>
      </c>
      <c r="AP6" s="24">
        <f>COUNTIF(C6:AG6,"振/夕")</f>
        <v>0</v>
      </c>
      <c r="AQ6" s="25">
        <f>COUNTIF(C6:AG6,"日直")</f>
        <v>0</v>
      </c>
      <c r="AR6" s="26">
        <f>COUNTIF(C6:AG6,"残日")</f>
        <v>0</v>
      </c>
      <c r="AS6" s="27">
        <f>COUNTIF(C6:AG6,"早日")</f>
        <v>0</v>
      </c>
      <c r="AT6" s="28"/>
      <c r="AU6" s="29"/>
      <c r="AV6" s="30"/>
      <c r="AW6" s="31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3"/>
      <c r="BL6" s="32"/>
      <c r="BM6" s="32"/>
      <c r="BN6" s="32"/>
      <c r="BO6" s="32"/>
      <c r="BP6" s="28"/>
      <c r="BQ6" s="28"/>
      <c r="BR6" s="28"/>
      <c r="BS6" s="28"/>
      <c r="BT6" s="28"/>
      <c r="BU6" s="34"/>
    </row>
    <row r="7" spans="1:73" ht="30" customHeight="1">
      <c r="A7" s="176" t="s">
        <v>23</v>
      </c>
      <c r="B7" s="17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>
        <f t="shared" si="2"/>
        <v>0</v>
      </c>
      <c r="AI7" s="14">
        <f t="shared" si="3"/>
        <v>0</v>
      </c>
      <c r="AJ7" s="21">
        <f t="shared" si="4"/>
        <v>0</v>
      </c>
      <c r="AK7" s="22">
        <f t="shared" si="5"/>
        <v>0</v>
      </c>
      <c r="AL7" s="23">
        <f t="shared" ref="AL7:AL21" si="6">COUNTIFS(C7:AG7,"夜")-(AM7)</f>
        <v>0</v>
      </c>
      <c r="AM7" s="14">
        <f t="shared" ref="AM7:AM21" si="7">COUNTIFS(C7:AG7,"夜",$C$5:$AG$5,"水")</f>
        <v>0</v>
      </c>
      <c r="AN7" s="24">
        <f t="shared" ref="AN7:AN20" si="8">COUNTIF(C7:AG7,"残")</f>
        <v>0</v>
      </c>
      <c r="AO7" s="24">
        <f t="shared" ref="AO7:AO21" si="9">COUNTIF(C7:AG7,"早")</f>
        <v>0</v>
      </c>
      <c r="AP7" s="24">
        <f t="shared" ref="AP7:AP21" si="10">COUNTIF(C7:AG7,"振/夕")</f>
        <v>0</v>
      </c>
      <c r="AQ7" s="25">
        <f>COUNTIF(C7:AG7,"日直")</f>
        <v>0</v>
      </c>
      <c r="AR7" s="14">
        <f>COUNTIF(C7:AG7,"残日")</f>
        <v>0</v>
      </c>
      <c r="AS7" s="27">
        <f>COUNTIF(C7:AG7,"早日")</f>
        <v>0</v>
      </c>
      <c r="AT7" s="32"/>
      <c r="AU7" s="29"/>
      <c r="AV7" s="30"/>
      <c r="AW7" s="31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3"/>
      <c r="BL7" s="32"/>
      <c r="BM7" s="32"/>
      <c r="BN7" s="32"/>
      <c r="BO7" s="32"/>
      <c r="BP7" s="28"/>
      <c r="BQ7" s="28"/>
      <c r="BR7" s="28"/>
      <c r="BS7" s="28"/>
      <c r="BT7" s="28"/>
      <c r="BU7" s="35"/>
    </row>
    <row r="8" spans="1:73" ht="30" customHeight="1">
      <c r="A8" s="176" t="s">
        <v>24</v>
      </c>
      <c r="B8" s="174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>
        <f t="shared" si="2"/>
        <v>0</v>
      </c>
      <c r="AI8" s="14">
        <f t="shared" si="3"/>
        <v>0</v>
      </c>
      <c r="AJ8" s="21">
        <f t="shared" si="4"/>
        <v>0</v>
      </c>
      <c r="AK8" s="22">
        <f t="shared" si="5"/>
        <v>0</v>
      </c>
      <c r="AL8" s="23">
        <f t="shared" si="6"/>
        <v>0</v>
      </c>
      <c r="AM8" s="14">
        <f t="shared" si="7"/>
        <v>0</v>
      </c>
      <c r="AN8" s="24">
        <f t="shared" si="8"/>
        <v>0</v>
      </c>
      <c r="AO8" s="24">
        <f t="shared" si="9"/>
        <v>0</v>
      </c>
      <c r="AP8" s="24">
        <f t="shared" si="10"/>
        <v>0</v>
      </c>
      <c r="AQ8" s="25">
        <f t="shared" ref="AQ8:AQ21" si="11">COUNTIF(C8:AG8,"日直")</f>
        <v>0</v>
      </c>
      <c r="AR8" s="14">
        <f t="shared" ref="AR8:AR14" si="12">COUNTIF(C8:AG8,"残日")</f>
        <v>0</v>
      </c>
      <c r="AS8" s="27">
        <f t="shared" ref="AS8:AS20" si="13">COUNTIF(C8:AG8,"早日")</f>
        <v>0</v>
      </c>
      <c r="AT8" s="32"/>
      <c r="AU8" s="29"/>
      <c r="AV8" s="30"/>
      <c r="AW8" s="31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3"/>
      <c r="BL8" s="32"/>
      <c r="BM8" s="32"/>
      <c r="BN8" s="32"/>
      <c r="BO8" s="32"/>
      <c r="BP8" s="28"/>
      <c r="BQ8" s="28"/>
      <c r="BR8" s="28"/>
      <c r="BS8" s="28"/>
      <c r="BT8" s="28"/>
      <c r="BU8" s="35"/>
    </row>
    <row r="9" spans="1:73" ht="30" customHeight="1">
      <c r="A9" s="176" t="s">
        <v>25</v>
      </c>
      <c r="B9" s="174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>
        <f t="shared" si="2"/>
        <v>0</v>
      </c>
      <c r="AI9" s="14">
        <f t="shared" si="3"/>
        <v>0</v>
      </c>
      <c r="AJ9" s="21">
        <f t="shared" si="4"/>
        <v>0</v>
      </c>
      <c r="AK9" s="22">
        <f t="shared" si="5"/>
        <v>0</v>
      </c>
      <c r="AL9" s="23">
        <f t="shared" si="6"/>
        <v>0</v>
      </c>
      <c r="AM9" s="14">
        <f t="shared" si="7"/>
        <v>0</v>
      </c>
      <c r="AN9" s="24">
        <f t="shared" si="8"/>
        <v>0</v>
      </c>
      <c r="AO9" s="24">
        <f t="shared" si="9"/>
        <v>0</v>
      </c>
      <c r="AP9" s="24">
        <f t="shared" si="10"/>
        <v>0</v>
      </c>
      <c r="AQ9" s="25">
        <f t="shared" si="11"/>
        <v>0</v>
      </c>
      <c r="AR9" s="14">
        <f t="shared" si="12"/>
        <v>0</v>
      </c>
      <c r="AS9" s="27">
        <f t="shared" si="13"/>
        <v>0</v>
      </c>
      <c r="AT9" s="32"/>
      <c r="AU9" s="29"/>
      <c r="AV9" s="30"/>
      <c r="AW9" s="31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3"/>
      <c r="BL9" s="32"/>
      <c r="BM9" s="32"/>
      <c r="BN9" s="32"/>
      <c r="BO9" s="32"/>
      <c r="BP9" s="28"/>
      <c r="BQ9" s="28"/>
      <c r="BR9" s="28"/>
      <c r="BS9" s="28"/>
      <c r="BT9" s="28"/>
      <c r="BU9" s="32"/>
    </row>
    <row r="10" spans="1:73" ht="30" customHeight="1">
      <c r="A10" s="176" t="s">
        <v>26</v>
      </c>
      <c r="B10" s="174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0">
        <f t="shared" si="2"/>
        <v>0</v>
      </c>
      <c r="AI10" s="14">
        <f t="shared" si="3"/>
        <v>0</v>
      </c>
      <c r="AJ10" s="21">
        <f t="shared" si="4"/>
        <v>0</v>
      </c>
      <c r="AK10" s="22">
        <f t="shared" si="5"/>
        <v>0</v>
      </c>
      <c r="AL10" s="23">
        <f t="shared" si="6"/>
        <v>0</v>
      </c>
      <c r="AM10" s="14">
        <f t="shared" si="7"/>
        <v>0</v>
      </c>
      <c r="AN10" s="24">
        <f t="shared" si="8"/>
        <v>0</v>
      </c>
      <c r="AO10" s="24">
        <f t="shared" si="9"/>
        <v>0</v>
      </c>
      <c r="AP10" s="24">
        <f t="shared" si="10"/>
        <v>0</v>
      </c>
      <c r="AQ10" s="25">
        <f t="shared" si="11"/>
        <v>0</v>
      </c>
      <c r="AR10" s="14">
        <f t="shared" si="12"/>
        <v>0</v>
      </c>
      <c r="AS10" s="27">
        <f t="shared" si="13"/>
        <v>0</v>
      </c>
      <c r="AT10" s="32"/>
      <c r="AU10" s="29"/>
      <c r="AV10" s="30"/>
      <c r="AW10" s="31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3"/>
      <c r="BL10" s="32"/>
      <c r="BM10" s="32"/>
      <c r="BN10" s="32"/>
      <c r="BO10" s="32"/>
      <c r="BP10" s="28"/>
      <c r="BQ10" s="28"/>
      <c r="BR10" s="28"/>
      <c r="BS10" s="28"/>
      <c r="BT10" s="28"/>
      <c r="BU10" s="35"/>
    </row>
    <row r="11" spans="1:73" ht="30" customHeight="1">
      <c r="A11" s="177" t="s">
        <v>27</v>
      </c>
      <c r="B11" s="17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>
        <f t="shared" si="2"/>
        <v>0</v>
      </c>
      <c r="AI11" s="14">
        <f t="shared" si="3"/>
        <v>0</v>
      </c>
      <c r="AJ11" s="21">
        <f t="shared" si="4"/>
        <v>0</v>
      </c>
      <c r="AK11" s="22">
        <f t="shared" si="5"/>
        <v>0</v>
      </c>
      <c r="AL11" s="23">
        <f t="shared" si="6"/>
        <v>0</v>
      </c>
      <c r="AM11" s="14">
        <f t="shared" si="7"/>
        <v>0</v>
      </c>
      <c r="AN11" s="24">
        <f t="shared" si="8"/>
        <v>0</v>
      </c>
      <c r="AO11" s="24">
        <f t="shared" si="9"/>
        <v>0</v>
      </c>
      <c r="AP11" s="24">
        <f t="shared" si="10"/>
        <v>0</v>
      </c>
      <c r="AQ11" s="25">
        <f t="shared" si="11"/>
        <v>0</v>
      </c>
      <c r="AR11" s="14">
        <f t="shared" si="12"/>
        <v>0</v>
      </c>
      <c r="AS11" s="27">
        <f t="shared" si="13"/>
        <v>0</v>
      </c>
      <c r="AT11" s="32"/>
      <c r="AU11" s="29"/>
      <c r="AV11" s="30"/>
      <c r="AW11" s="31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3"/>
      <c r="BL11" s="32"/>
      <c r="BM11" s="32"/>
      <c r="BN11" s="32"/>
      <c r="BO11" s="32"/>
      <c r="BP11" s="28"/>
      <c r="BQ11" s="28"/>
      <c r="BR11" s="28"/>
      <c r="BS11" s="28"/>
      <c r="BT11" s="28"/>
      <c r="BU11" s="35"/>
    </row>
    <row r="12" spans="1:73" ht="30" customHeight="1">
      <c r="A12" s="177" t="s">
        <v>28</v>
      </c>
      <c r="B12" s="17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0">
        <f t="shared" si="2"/>
        <v>0</v>
      </c>
      <c r="AI12" s="14">
        <f t="shared" si="3"/>
        <v>0</v>
      </c>
      <c r="AJ12" s="21">
        <f t="shared" si="4"/>
        <v>0</v>
      </c>
      <c r="AK12" s="22">
        <f t="shared" si="5"/>
        <v>0</v>
      </c>
      <c r="AL12" s="23">
        <f t="shared" si="6"/>
        <v>0</v>
      </c>
      <c r="AM12" s="14">
        <f t="shared" si="7"/>
        <v>0</v>
      </c>
      <c r="AN12" s="24">
        <f>COUNTIF(C12:AG12,"残")</f>
        <v>0</v>
      </c>
      <c r="AO12" s="24">
        <f t="shared" si="9"/>
        <v>0</v>
      </c>
      <c r="AP12" s="24">
        <f t="shared" si="10"/>
        <v>0</v>
      </c>
      <c r="AQ12" s="25">
        <f t="shared" si="11"/>
        <v>0</v>
      </c>
      <c r="AR12" s="14">
        <f t="shared" si="12"/>
        <v>0</v>
      </c>
      <c r="AS12" s="27">
        <f t="shared" si="13"/>
        <v>0</v>
      </c>
      <c r="AT12" s="28"/>
      <c r="AU12" s="29"/>
      <c r="AV12" s="30"/>
      <c r="AW12" s="31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3"/>
      <c r="BL12" s="32"/>
      <c r="BM12" s="32"/>
      <c r="BN12" s="32"/>
      <c r="BO12" s="32"/>
      <c r="BP12" s="28"/>
      <c r="BQ12" s="28"/>
      <c r="BR12" s="28"/>
      <c r="BS12" s="28"/>
      <c r="BT12" s="28"/>
      <c r="BU12" s="28"/>
    </row>
    <row r="13" spans="1:73" ht="30" customHeight="1">
      <c r="A13" s="177" t="s">
        <v>29</v>
      </c>
      <c r="B13" s="17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0">
        <f t="shared" si="2"/>
        <v>0</v>
      </c>
      <c r="AI13" s="14">
        <f t="shared" si="3"/>
        <v>0</v>
      </c>
      <c r="AJ13" s="21">
        <f t="shared" si="4"/>
        <v>0</v>
      </c>
      <c r="AK13" s="22">
        <f t="shared" si="5"/>
        <v>0</v>
      </c>
      <c r="AL13" s="23">
        <f>COUNTIFS(C13:AG13,"夜")-(AM13)</f>
        <v>0</v>
      </c>
      <c r="AM13" s="14">
        <f t="shared" si="7"/>
        <v>0</v>
      </c>
      <c r="AN13" s="24">
        <f>COUNTIF(C13:AG13,"残")</f>
        <v>0</v>
      </c>
      <c r="AO13" s="24">
        <f t="shared" si="9"/>
        <v>0</v>
      </c>
      <c r="AP13" s="24">
        <f t="shared" si="10"/>
        <v>0</v>
      </c>
      <c r="AQ13" s="25">
        <f t="shared" si="11"/>
        <v>0</v>
      </c>
      <c r="AR13" s="14">
        <f t="shared" si="12"/>
        <v>0</v>
      </c>
      <c r="AS13" s="27">
        <f t="shared" si="13"/>
        <v>0</v>
      </c>
      <c r="AT13" s="28"/>
      <c r="AU13" s="29"/>
      <c r="AV13" s="30"/>
      <c r="AW13" s="31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3"/>
      <c r="BL13" s="32"/>
      <c r="BM13" s="32"/>
      <c r="BN13" s="32"/>
      <c r="BO13" s="32"/>
      <c r="BP13" s="28"/>
      <c r="BQ13" s="28"/>
      <c r="BR13" s="28"/>
      <c r="BS13" s="28"/>
      <c r="BT13" s="28"/>
      <c r="BU13" s="28"/>
    </row>
    <row r="14" spans="1:73" ht="30" customHeight="1">
      <c r="A14" s="179" t="s">
        <v>30</v>
      </c>
      <c r="B14" s="179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20">
        <f t="shared" si="2"/>
        <v>0</v>
      </c>
      <c r="AI14" s="14">
        <f t="shared" si="3"/>
        <v>0</v>
      </c>
      <c r="AJ14" s="21">
        <f t="shared" si="4"/>
        <v>0</v>
      </c>
      <c r="AK14" s="22">
        <f t="shared" si="5"/>
        <v>0</v>
      </c>
      <c r="AL14" s="23">
        <f>COUNTIFS(C14:AG14,"夜")-(AM14)</f>
        <v>0</v>
      </c>
      <c r="AM14" s="14">
        <f t="shared" si="7"/>
        <v>0</v>
      </c>
      <c r="AN14" s="24">
        <f t="shared" ref="AN14" si="14">COUNTIF(C14:AG14,"残")</f>
        <v>0</v>
      </c>
      <c r="AO14" s="24">
        <f t="shared" si="9"/>
        <v>0</v>
      </c>
      <c r="AP14" s="24">
        <f t="shared" si="10"/>
        <v>0</v>
      </c>
      <c r="AQ14" s="25">
        <f t="shared" si="11"/>
        <v>0</v>
      </c>
      <c r="AR14" s="14">
        <f t="shared" si="12"/>
        <v>0</v>
      </c>
      <c r="AS14" s="27">
        <f t="shared" si="13"/>
        <v>0</v>
      </c>
      <c r="AT14" s="28"/>
      <c r="AU14" s="29"/>
      <c r="AV14" s="30"/>
      <c r="AW14" s="31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3"/>
      <c r="BL14" s="32"/>
      <c r="BM14" s="32"/>
      <c r="BN14" s="32"/>
      <c r="BO14" s="32"/>
      <c r="BP14" s="28"/>
      <c r="BQ14" s="28"/>
      <c r="BR14" s="28"/>
      <c r="BS14" s="28"/>
      <c r="BT14" s="28"/>
      <c r="BU14" s="28"/>
    </row>
    <row r="15" spans="1:73" ht="30" customHeight="1" thickBot="1">
      <c r="A15" s="180" t="s">
        <v>31</v>
      </c>
      <c r="B15" s="181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7">
        <f t="shared" si="2"/>
        <v>0</v>
      </c>
      <c r="AI15" s="38">
        <f t="shared" si="3"/>
        <v>0</v>
      </c>
      <c r="AJ15" s="39">
        <f t="shared" si="4"/>
        <v>0</v>
      </c>
      <c r="AK15" s="40">
        <f t="shared" si="5"/>
        <v>0</v>
      </c>
      <c r="AL15" s="41">
        <f>COUNTIFS(C15:AG15,"夜")-(AM15)</f>
        <v>0</v>
      </c>
      <c r="AM15" s="38">
        <f>COUNTIFS(C15:AG15,"夜",$C$5:$AG$5,"水")</f>
        <v>0</v>
      </c>
      <c r="AN15" s="38">
        <f t="shared" si="8"/>
        <v>0</v>
      </c>
      <c r="AO15" s="38">
        <f t="shared" si="9"/>
        <v>0</v>
      </c>
      <c r="AP15" s="38">
        <f t="shared" si="10"/>
        <v>0</v>
      </c>
      <c r="AQ15" s="42">
        <f t="shared" si="11"/>
        <v>0</v>
      </c>
      <c r="AR15" s="38">
        <f>COUNTIF(C15:AG15,"残日")</f>
        <v>0</v>
      </c>
      <c r="AS15" s="42">
        <f t="shared" si="13"/>
        <v>0</v>
      </c>
      <c r="AT15" s="32"/>
      <c r="AU15" s="29"/>
      <c r="AV15" s="30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3"/>
      <c r="BL15" s="32"/>
      <c r="BM15" s="32"/>
      <c r="BN15" s="32"/>
      <c r="BO15" s="32"/>
      <c r="BP15" s="28"/>
      <c r="BQ15" s="28"/>
      <c r="BR15" s="28"/>
      <c r="BS15" s="2"/>
      <c r="BT15" s="28"/>
      <c r="BU15" s="32"/>
    </row>
    <row r="16" spans="1:73" ht="30" customHeight="1" thickTop="1">
      <c r="A16" s="171" t="s">
        <v>32</v>
      </c>
      <c r="B16" s="17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20">
        <f t="shared" si="2"/>
        <v>0</v>
      </c>
      <c r="AI16" s="14">
        <f t="shared" si="3"/>
        <v>0</v>
      </c>
      <c r="AJ16" s="21">
        <f t="shared" si="4"/>
        <v>0</v>
      </c>
      <c r="AK16" s="22">
        <f t="shared" si="5"/>
        <v>0</v>
      </c>
      <c r="AL16" s="23">
        <f>COUNTIFS(C16:AG16,"夜")-(AM16)</f>
        <v>0</v>
      </c>
      <c r="AM16" s="14">
        <f t="shared" ref="AM16" si="15">COUNTIFS(C16:AG16,"夜",$C$5:$AG$5,"水")</f>
        <v>0</v>
      </c>
      <c r="AN16" s="24">
        <f t="shared" si="8"/>
        <v>0</v>
      </c>
      <c r="AO16" s="24">
        <f t="shared" si="9"/>
        <v>0</v>
      </c>
      <c r="AP16" s="24">
        <f>COUNTIF(C16:AG16,"振/夕")</f>
        <v>0</v>
      </c>
      <c r="AQ16" s="25">
        <f t="shared" si="11"/>
        <v>0</v>
      </c>
      <c r="AR16" s="44">
        <f>COUNTIF(C16:AG16,"残日")</f>
        <v>0</v>
      </c>
      <c r="AS16" s="45">
        <f t="shared" si="13"/>
        <v>0</v>
      </c>
      <c r="AT16" s="28"/>
      <c r="AU16" s="29"/>
      <c r="AV16" s="30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3"/>
      <c r="BL16" s="32"/>
      <c r="BM16" s="32"/>
      <c r="BN16" s="32"/>
      <c r="BO16" s="32"/>
      <c r="BP16" s="28"/>
      <c r="BQ16" s="28"/>
      <c r="BR16" s="28"/>
      <c r="BS16" s="28"/>
      <c r="BT16" s="28"/>
      <c r="BU16" s="28"/>
    </row>
    <row r="17" spans="1:73" ht="30" customHeight="1">
      <c r="A17" s="173" t="s">
        <v>33</v>
      </c>
      <c r="B17" s="174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46">
        <f t="shared" si="2"/>
        <v>0</v>
      </c>
      <c r="AI17" s="24">
        <f t="shared" si="3"/>
        <v>0</v>
      </c>
      <c r="AJ17" s="47">
        <f t="shared" si="4"/>
        <v>0</v>
      </c>
      <c r="AK17" s="48">
        <f t="shared" si="5"/>
        <v>0</v>
      </c>
      <c r="AL17" s="23">
        <f t="shared" si="6"/>
        <v>0</v>
      </c>
      <c r="AM17" s="24">
        <f t="shared" si="7"/>
        <v>0</v>
      </c>
      <c r="AN17" s="24">
        <f t="shared" si="8"/>
        <v>0</v>
      </c>
      <c r="AO17" s="24">
        <f t="shared" si="9"/>
        <v>0</v>
      </c>
      <c r="AP17" s="24">
        <f t="shared" si="10"/>
        <v>0</v>
      </c>
      <c r="AQ17" s="25">
        <f t="shared" si="11"/>
        <v>0</v>
      </c>
      <c r="AR17" s="24">
        <f t="shared" ref="AR17:AR21" si="16">COUNTIF(C17:AG17,"残日")</f>
        <v>0</v>
      </c>
      <c r="AS17" s="27">
        <f t="shared" si="13"/>
        <v>0</v>
      </c>
      <c r="AT17" s="32"/>
      <c r="AU17" s="29"/>
      <c r="AV17" s="49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3"/>
      <c r="BL17" s="32"/>
      <c r="BM17" s="32"/>
      <c r="BN17" s="32"/>
      <c r="BO17" s="32"/>
      <c r="BP17" s="28"/>
      <c r="BQ17" s="28"/>
      <c r="BR17" s="28"/>
      <c r="BS17" s="28"/>
      <c r="BT17" s="28"/>
      <c r="BU17" s="32"/>
    </row>
    <row r="18" spans="1:73" ht="30" customHeight="1">
      <c r="A18" s="173" t="s">
        <v>34</v>
      </c>
      <c r="B18" s="174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0">
        <f t="shared" si="2"/>
        <v>0</v>
      </c>
      <c r="AI18" s="14">
        <f t="shared" si="3"/>
        <v>0</v>
      </c>
      <c r="AJ18" s="21">
        <f t="shared" si="4"/>
        <v>0</v>
      </c>
      <c r="AK18" s="22">
        <f t="shared" si="5"/>
        <v>0</v>
      </c>
      <c r="AL18" s="23">
        <f t="shared" si="6"/>
        <v>0</v>
      </c>
      <c r="AM18" s="14">
        <f t="shared" si="7"/>
        <v>0</v>
      </c>
      <c r="AN18" s="24">
        <f t="shared" si="8"/>
        <v>0</v>
      </c>
      <c r="AO18" s="24">
        <f t="shared" si="9"/>
        <v>0</v>
      </c>
      <c r="AP18" s="24">
        <f t="shared" si="10"/>
        <v>0</v>
      </c>
      <c r="AQ18" s="25">
        <f t="shared" si="11"/>
        <v>0</v>
      </c>
      <c r="AR18" s="24">
        <f t="shared" si="16"/>
        <v>0</v>
      </c>
      <c r="AS18" s="27">
        <f t="shared" si="13"/>
        <v>0</v>
      </c>
      <c r="AT18" s="28"/>
      <c r="AU18" s="29"/>
      <c r="AV18" s="30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3"/>
      <c r="BL18" s="32"/>
      <c r="BM18" s="32"/>
      <c r="BN18" s="32"/>
      <c r="BO18" s="32"/>
      <c r="BP18" s="28"/>
      <c r="BQ18" s="28"/>
      <c r="BR18" s="28"/>
      <c r="BS18" s="28"/>
      <c r="BT18" s="28"/>
      <c r="BU18" s="28"/>
    </row>
    <row r="19" spans="1:73" ht="30" customHeight="1">
      <c r="A19" s="173" t="s">
        <v>35</v>
      </c>
      <c r="B19" s="174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0">
        <f t="shared" si="2"/>
        <v>0</v>
      </c>
      <c r="AI19" s="14">
        <f t="shared" si="3"/>
        <v>0</v>
      </c>
      <c r="AJ19" s="21">
        <f t="shared" si="4"/>
        <v>0</v>
      </c>
      <c r="AK19" s="22">
        <f t="shared" si="5"/>
        <v>0</v>
      </c>
      <c r="AL19" s="23">
        <f t="shared" si="6"/>
        <v>0</v>
      </c>
      <c r="AM19" s="14">
        <f t="shared" si="7"/>
        <v>0</v>
      </c>
      <c r="AN19" s="24">
        <f t="shared" si="8"/>
        <v>0</v>
      </c>
      <c r="AO19" s="24">
        <f t="shared" si="9"/>
        <v>0</v>
      </c>
      <c r="AP19" s="24">
        <f t="shared" si="10"/>
        <v>0</v>
      </c>
      <c r="AQ19" s="25">
        <f t="shared" si="11"/>
        <v>0</v>
      </c>
      <c r="AR19" s="24">
        <f t="shared" si="16"/>
        <v>0</v>
      </c>
      <c r="AS19" s="27">
        <f t="shared" si="13"/>
        <v>0</v>
      </c>
      <c r="AT19" s="32"/>
      <c r="AU19" s="29"/>
      <c r="AV19" s="30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3"/>
      <c r="BL19" s="32"/>
      <c r="BM19" s="32"/>
      <c r="BN19" s="32"/>
      <c r="BO19" s="32"/>
      <c r="BP19" s="28"/>
      <c r="BQ19" s="28"/>
      <c r="BR19" s="28"/>
      <c r="BS19" s="2"/>
      <c r="BT19" s="28"/>
      <c r="BU19" s="32"/>
    </row>
    <row r="20" spans="1:73" ht="30" customHeight="1">
      <c r="A20" s="175"/>
      <c r="B20" s="175"/>
      <c r="C20" s="19" t="s">
        <v>36</v>
      </c>
      <c r="D20" s="19" t="s">
        <v>36</v>
      </c>
      <c r="E20" s="19" t="s">
        <v>36</v>
      </c>
      <c r="F20" s="19" t="s">
        <v>36</v>
      </c>
      <c r="G20" s="19" t="s">
        <v>36</v>
      </c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9" t="s">
        <v>36</v>
      </c>
      <c r="N20" s="19" t="s">
        <v>36</v>
      </c>
      <c r="O20" s="19" t="s">
        <v>36</v>
      </c>
      <c r="P20" s="19" t="s">
        <v>36</v>
      </c>
      <c r="Q20" s="19" t="s">
        <v>36</v>
      </c>
      <c r="R20" s="19" t="s">
        <v>36</v>
      </c>
      <c r="S20" s="19" t="s">
        <v>36</v>
      </c>
      <c r="T20" s="19" t="s">
        <v>36</v>
      </c>
      <c r="U20" s="19" t="s">
        <v>36</v>
      </c>
      <c r="V20" s="19" t="s">
        <v>36</v>
      </c>
      <c r="W20" s="19" t="s">
        <v>36</v>
      </c>
      <c r="X20" s="19" t="s">
        <v>36</v>
      </c>
      <c r="Y20" s="19" t="s">
        <v>36</v>
      </c>
      <c r="Z20" s="19" t="s">
        <v>36</v>
      </c>
      <c r="AA20" s="19" t="s">
        <v>36</v>
      </c>
      <c r="AB20" s="19" t="s">
        <v>36</v>
      </c>
      <c r="AC20" s="19" t="s">
        <v>36</v>
      </c>
      <c r="AD20" s="19" t="s">
        <v>36</v>
      </c>
      <c r="AE20" s="19" t="s">
        <v>36</v>
      </c>
      <c r="AF20" s="19" t="s">
        <v>36</v>
      </c>
      <c r="AG20" s="19" t="s">
        <v>36</v>
      </c>
      <c r="AH20" s="20">
        <f t="shared" si="2"/>
        <v>0</v>
      </c>
      <c r="AI20" s="14">
        <f t="shared" si="3"/>
        <v>0</v>
      </c>
      <c r="AJ20" s="21">
        <f t="shared" si="4"/>
        <v>0</v>
      </c>
      <c r="AK20" s="22">
        <f t="shared" si="5"/>
        <v>0</v>
      </c>
      <c r="AL20" s="23">
        <f t="shared" si="6"/>
        <v>0</v>
      </c>
      <c r="AM20" s="14">
        <f t="shared" si="7"/>
        <v>0</v>
      </c>
      <c r="AN20" s="24">
        <f t="shared" si="8"/>
        <v>0</v>
      </c>
      <c r="AO20" s="24">
        <f t="shared" si="9"/>
        <v>0</v>
      </c>
      <c r="AP20" s="24">
        <f t="shared" si="10"/>
        <v>0</v>
      </c>
      <c r="AQ20" s="25">
        <f t="shared" si="11"/>
        <v>0</v>
      </c>
      <c r="AR20" s="24">
        <f>COUNTIF(C20:AG20,"残日")</f>
        <v>0</v>
      </c>
      <c r="AS20" s="27">
        <f t="shared" si="13"/>
        <v>0</v>
      </c>
      <c r="AT20" s="32"/>
      <c r="AU20" s="50"/>
      <c r="AV20" s="30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3"/>
      <c r="BL20" s="32"/>
      <c r="BM20" s="32"/>
      <c r="BN20" s="32"/>
      <c r="BO20" s="32"/>
      <c r="BP20" s="28"/>
      <c r="BQ20" s="28"/>
      <c r="BR20" s="28"/>
      <c r="BS20" s="28"/>
      <c r="BT20" s="28"/>
      <c r="BU20" s="32"/>
    </row>
    <row r="21" spans="1:73" ht="30" customHeight="1" thickBot="1">
      <c r="A21" s="175"/>
      <c r="B21" s="175"/>
      <c r="C21" s="19" t="s">
        <v>37</v>
      </c>
      <c r="D21" s="19" t="s">
        <v>37</v>
      </c>
      <c r="E21" s="19" t="s">
        <v>37</v>
      </c>
      <c r="F21" s="19" t="s">
        <v>37</v>
      </c>
      <c r="G21" s="19" t="s">
        <v>37</v>
      </c>
      <c r="H21" s="19" t="s">
        <v>37</v>
      </c>
      <c r="I21" s="19" t="s">
        <v>37</v>
      </c>
      <c r="J21" s="19" t="s">
        <v>37</v>
      </c>
      <c r="K21" s="19" t="s">
        <v>37</v>
      </c>
      <c r="L21" s="19" t="s">
        <v>37</v>
      </c>
      <c r="M21" s="19" t="s">
        <v>37</v>
      </c>
      <c r="N21" s="19" t="s">
        <v>37</v>
      </c>
      <c r="O21" s="19" t="s">
        <v>37</v>
      </c>
      <c r="P21" s="19" t="s">
        <v>37</v>
      </c>
      <c r="Q21" s="19" t="s">
        <v>37</v>
      </c>
      <c r="R21" s="19" t="s">
        <v>37</v>
      </c>
      <c r="S21" s="19" t="s">
        <v>37</v>
      </c>
      <c r="T21" s="19" t="s">
        <v>37</v>
      </c>
      <c r="U21" s="19" t="s">
        <v>37</v>
      </c>
      <c r="V21" s="19" t="s">
        <v>37</v>
      </c>
      <c r="W21" s="19" t="s">
        <v>37</v>
      </c>
      <c r="X21" s="19" t="s">
        <v>37</v>
      </c>
      <c r="Y21" s="19" t="s">
        <v>37</v>
      </c>
      <c r="Z21" s="19" t="s">
        <v>37</v>
      </c>
      <c r="AA21" s="19" t="s">
        <v>37</v>
      </c>
      <c r="AB21" s="19" t="s">
        <v>37</v>
      </c>
      <c r="AC21" s="19" t="s">
        <v>37</v>
      </c>
      <c r="AD21" s="19" t="s">
        <v>37</v>
      </c>
      <c r="AE21" s="19" t="s">
        <v>37</v>
      </c>
      <c r="AF21" s="19" t="s">
        <v>37</v>
      </c>
      <c r="AG21" s="19" t="s">
        <v>37</v>
      </c>
      <c r="AH21" s="20">
        <f t="shared" si="2"/>
        <v>0</v>
      </c>
      <c r="AI21" s="14">
        <f t="shared" si="3"/>
        <v>0</v>
      </c>
      <c r="AJ21" s="21">
        <f t="shared" si="4"/>
        <v>0</v>
      </c>
      <c r="AK21" s="22">
        <f t="shared" si="5"/>
        <v>0</v>
      </c>
      <c r="AL21" s="23">
        <f t="shared" si="6"/>
        <v>0</v>
      </c>
      <c r="AM21" s="14">
        <f t="shared" si="7"/>
        <v>0</v>
      </c>
      <c r="AN21" s="24">
        <f>COUNTIF(C21:AG21,"残")</f>
        <v>0</v>
      </c>
      <c r="AO21" s="24">
        <f t="shared" si="9"/>
        <v>0</v>
      </c>
      <c r="AP21" s="24">
        <f t="shared" si="10"/>
        <v>0</v>
      </c>
      <c r="AQ21" s="25">
        <f t="shared" si="11"/>
        <v>0</v>
      </c>
      <c r="AR21" s="51">
        <f t="shared" si="16"/>
        <v>0</v>
      </c>
      <c r="AS21" s="27">
        <f>COUNTIF(C21:AG21,"早日")</f>
        <v>0</v>
      </c>
      <c r="AU21" s="29"/>
      <c r="AV21" s="30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3"/>
      <c r="BL21" s="32"/>
      <c r="BM21" s="32"/>
      <c r="BN21" s="32"/>
      <c r="BO21" s="32"/>
    </row>
    <row r="22" spans="1:73" ht="30" customHeight="1" thickBot="1">
      <c r="A22" s="167" t="s">
        <v>38</v>
      </c>
      <c r="B22" s="168"/>
      <c r="C22" s="18">
        <f>COUNTIF(C$6:C$21,"残")+COUNTIF(C$6:C$21,"残日")+COUNTIF(C$6:C$21,"早日")+COUNTBLANK(C$6:C$21)+COUNTIF(C$6:C$21,"昼")+COUNTIF(C$6:C$21,"残夕")+COUNTIF(C$6:C$21,"早")+COUNTIF(C$6:C$21,"日直")</f>
        <v>14</v>
      </c>
      <c r="D22" s="18">
        <f t="shared" ref="D22:AG22" si="17">COUNTIF(D$6:D$21,"残")+COUNTIF(D$6:D$21,"残日")+COUNTIF(D$6:D$21,"早日")+COUNTBLANK(D$6:D$21)+COUNTIF(D$6:D$21,"昼")+COUNTIF(D$6:D$21,"残夕")+COUNTIF(D$6:D$21,"早")+COUNTIF(D$6:D$21,"日直")</f>
        <v>14</v>
      </c>
      <c r="E22" s="18">
        <f t="shared" si="17"/>
        <v>14</v>
      </c>
      <c r="F22" s="18">
        <f t="shared" si="17"/>
        <v>14</v>
      </c>
      <c r="G22" s="18">
        <f t="shared" si="17"/>
        <v>14</v>
      </c>
      <c r="H22" s="18">
        <f t="shared" si="17"/>
        <v>14</v>
      </c>
      <c r="I22" s="18">
        <f t="shared" si="17"/>
        <v>14</v>
      </c>
      <c r="J22" s="18">
        <f t="shared" si="17"/>
        <v>14</v>
      </c>
      <c r="K22" s="18">
        <f t="shared" si="17"/>
        <v>14</v>
      </c>
      <c r="L22" s="18">
        <f t="shared" si="17"/>
        <v>14</v>
      </c>
      <c r="M22" s="18">
        <f t="shared" si="17"/>
        <v>14</v>
      </c>
      <c r="N22" s="18">
        <f t="shared" si="17"/>
        <v>14</v>
      </c>
      <c r="O22" s="18">
        <f t="shared" si="17"/>
        <v>14</v>
      </c>
      <c r="P22" s="18">
        <f t="shared" si="17"/>
        <v>14</v>
      </c>
      <c r="Q22" s="18">
        <f t="shared" si="17"/>
        <v>14</v>
      </c>
      <c r="R22" s="18">
        <f t="shared" si="17"/>
        <v>14</v>
      </c>
      <c r="S22" s="18">
        <f t="shared" si="17"/>
        <v>14</v>
      </c>
      <c r="T22" s="18">
        <f t="shared" si="17"/>
        <v>14</v>
      </c>
      <c r="U22" s="18">
        <f t="shared" si="17"/>
        <v>14</v>
      </c>
      <c r="V22" s="18">
        <f t="shared" si="17"/>
        <v>14</v>
      </c>
      <c r="W22" s="18">
        <f t="shared" si="17"/>
        <v>14</v>
      </c>
      <c r="X22" s="18">
        <f t="shared" si="17"/>
        <v>14</v>
      </c>
      <c r="Y22" s="18">
        <f t="shared" si="17"/>
        <v>14</v>
      </c>
      <c r="Z22" s="18">
        <f t="shared" si="17"/>
        <v>14</v>
      </c>
      <c r="AA22" s="18">
        <f t="shared" si="17"/>
        <v>14</v>
      </c>
      <c r="AB22" s="18">
        <f t="shared" si="17"/>
        <v>14</v>
      </c>
      <c r="AC22" s="18">
        <f t="shared" si="17"/>
        <v>14</v>
      </c>
      <c r="AD22" s="18">
        <f t="shared" si="17"/>
        <v>14</v>
      </c>
      <c r="AE22" s="18">
        <f t="shared" si="17"/>
        <v>14</v>
      </c>
      <c r="AF22" s="18">
        <f t="shared" si="17"/>
        <v>14</v>
      </c>
      <c r="AG22" s="18">
        <f t="shared" si="17"/>
        <v>14</v>
      </c>
      <c r="AH22" s="52"/>
      <c r="AI22" s="53"/>
      <c r="AJ22" s="54"/>
      <c r="AK22" s="55" t="s">
        <v>39</v>
      </c>
      <c r="AL22" s="56">
        <f t="shared" ref="AL22:AO22" si="18">SUM(AL6:AL21)</f>
        <v>0</v>
      </c>
      <c r="AM22" s="56">
        <f t="shared" si="18"/>
        <v>0</v>
      </c>
      <c r="AN22" s="56">
        <f t="shared" si="18"/>
        <v>0</v>
      </c>
      <c r="AO22" s="56">
        <f t="shared" si="18"/>
        <v>0</v>
      </c>
      <c r="AP22" s="56">
        <f>SUM(AP6:AP21)</f>
        <v>0</v>
      </c>
      <c r="AQ22" s="56">
        <f t="shared" ref="AQ22:AS22" si="19">SUM(AQ6:AQ21)</f>
        <v>0</v>
      </c>
      <c r="AR22" s="57">
        <f>SUM(AR6:AR21)</f>
        <v>0</v>
      </c>
      <c r="AS22" s="56">
        <f t="shared" si="19"/>
        <v>0</v>
      </c>
    </row>
    <row r="23" spans="1:73" s="10" customFormat="1" ht="39" customHeight="1" thickBot="1">
      <c r="A23" s="169" t="s">
        <v>40</v>
      </c>
      <c r="B23" s="170"/>
      <c r="C23" s="58">
        <f t="shared" ref="C23:AG23" si="20">COUNTIF(C$6:C$21,"/振")+COUNTIF(C$6:C$21,"振/")+COUNTIF(C$6:C$21,"/有")+COUNTIF(C$6:C$21,"有/")+COUNTIF(C$6:C$21,"/")+COUNTIF(C$6:C$21,"/休")+COUNTIF(C$6:C$21,"休/")+COUNTIF(C$6:C$21,"有2")+COUNTIF(C$6:C$21,"欠/")</f>
        <v>0</v>
      </c>
      <c r="D23" s="58">
        <f t="shared" si="20"/>
        <v>0</v>
      </c>
      <c r="E23" s="58">
        <f t="shared" si="20"/>
        <v>0</v>
      </c>
      <c r="F23" s="58">
        <f t="shared" si="20"/>
        <v>0</v>
      </c>
      <c r="G23" s="58">
        <f t="shared" si="20"/>
        <v>0</v>
      </c>
      <c r="H23" s="58">
        <f t="shared" si="20"/>
        <v>0</v>
      </c>
      <c r="I23" s="58">
        <f t="shared" si="20"/>
        <v>0</v>
      </c>
      <c r="J23" s="58">
        <f t="shared" si="20"/>
        <v>0</v>
      </c>
      <c r="K23" s="58">
        <f t="shared" si="20"/>
        <v>0</v>
      </c>
      <c r="L23" s="58">
        <f t="shared" si="20"/>
        <v>0</v>
      </c>
      <c r="M23" s="58">
        <f t="shared" si="20"/>
        <v>0</v>
      </c>
      <c r="N23" s="58">
        <f t="shared" si="20"/>
        <v>0</v>
      </c>
      <c r="O23" s="58">
        <f t="shared" si="20"/>
        <v>0</v>
      </c>
      <c r="P23" s="58">
        <f t="shared" si="20"/>
        <v>0</v>
      </c>
      <c r="Q23" s="58">
        <f t="shared" si="20"/>
        <v>0</v>
      </c>
      <c r="R23" s="58">
        <f t="shared" si="20"/>
        <v>0</v>
      </c>
      <c r="S23" s="58">
        <f t="shared" si="20"/>
        <v>0</v>
      </c>
      <c r="T23" s="58">
        <f t="shared" si="20"/>
        <v>0</v>
      </c>
      <c r="U23" s="58">
        <f t="shared" si="20"/>
        <v>0</v>
      </c>
      <c r="V23" s="58">
        <f t="shared" si="20"/>
        <v>0</v>
      </c>
      <c r="W23" s="58">
        <f t="shared" si="20"/>
        <v>0</v>
      </c>
      <c r="X23" s="58">
        <f t="shared" si="20"/>
        <v>0</v>
      </c>
      <c r="Y23" s="58">
        <f t="shared" si="20"/>
        <v>0</v>
      </c>
      <c r="Z23" s="58">
        <f t="shared" si="20"/>
        <v>0</v>
      </c>
      <c r="AA23" s="58">
        <f t="shared" si="20"/>
        <v>0</v>
      </c>
      <c r="AB23" s="58">
        <f t="shared" si="20"/>
        <v>0</v>
      </c>
      <c r="AC23" s="58">
        <f t="shared" si="20"/>
        <v>0</v>
      </c>
      <c r="AD23" s="58">
        <f t="shared" si="20"/>
        <v>0</v>
      </c>
      <c r="AE23" s="58">
        <f t="shared" si="20"/>
        <v>0</v>
      </c>
      <c r="AF23" s="58">
        <f t="shared" si="20"/>
        <v>0</v>
      </c>
      <c r="AG23" s="58">
        <f t="shared" si="20"/>
        <v>0</v>
      </c>
      <c r="AH23" s="52"/>
      <c r="AI23" s="53"/>
      <c r="AJ23" s="53"/>
      <c r="AK23" s="59"/>
      <c r="AL23" s="59"/>
      <c r="AM23" s="59"/>
      <c r="AN23" s="59"/>
      <c r="AO23" s="59"/>
      <c r="AP23" s="59"/>
      <c r="AQ23" s="59"/>
      <c r="AR23" s="59"/>
      <c r="AS23" s="59"/>
    </row>
    <row r="24" spans="1:73" s="10" customFormat="1" ht="42.75" customHeight="1" thickBot="1">
      <c r="A24" s="60"/>
      <c r="B24" s="6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61"/>
      <c r="AE24" s="61"/>
      <c r="AF24" s="61"/>
      <c r="AG24" s="6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62"/>
    </row>
    <row r="25" spans="1:73" ht="56.75" customHeight="1">
      <c r="D25" s="162" t="s">
        <v>41</v>
      </c>
      <c r="E25" s="163"/>
      <c r="F25" s="164" t="s">
        <v>42</v>
      </c>
      <c r="G25" s="164"/>
      <c r="H25" s="162" t="s">
        <v>43</v>
      </c>
      <c r="I25" s="163"/>
      <c r="J25" s="164" t="s">
        <v>44</v>
      </c>
      <c r="K25" s="164"/>
      <c r="L25" s="162" t="s">
        <v>45</v>
      </c>
      <c r="M25" s="163"/>
      <c r="N25" s="162" t="s">
        <v>46</v>
      </c>
      <c r="O25" s="163"/>
      <c r="P25" s="164" t="s">
        <v>47</v>
      </c>
      <c r="Q25" s="164"/>
      <c r="R25" s="162"/>
      <c r="S25" s="163"/>
      <c r="T25" s="165" t="s">
        <v>48</v>
      </c>
      <c r="U25" s="159"/>
      <c r="V25" s="158" t="s">
        <v>49</v>
      </c>
      <c r="W25" s="159"/>
      <c r="X25" s="158" t="s">
        <v>50</v>
      </c>
      <c r="Y25" s="159"/>
      <c r="Z25" s="158" t="s">
        <v>51</v>
      </c>
      <c r="AA25" s="159"/>
      <c r="AB25" s="158" t="s">
        <v>52</v>
      </c>
      <c r="AC25" s="159"/>
      <c r="AD25" s="158" t="s">
        <v>53</v>
      </c>
      <c r="AE25" s="159"/>
      <c r="AF25" s="158" t="s">
        <v>54</v>
      </c>
      <c r="AG25" s="159"/>
      <c r="AH25" s="151" t="s">
        <v>55</v>
      </c>
      <c r="AI25" s="151" t="s">
        <v>56</v>
      </c>
      <c r="AJ25" s="151" t="s">
        <v>57</v>
      </c>
      <c r="AK25" s="151" t="s">
        <v>58</v>
      </c>
      <c r="AL25" s="153" t="s">
        <v>59</v>
      </c>
      <c r="AM25" s="153" t="s">
        <v>60</v>
      </c>
      <c r="AN25" s="156" t="s">
        <v>61</v>
      </c>
    </row>
    <row r="26" spans="1:73" ht="23.25" customHeight="1">
      <c r="A26" s="64"/>
      <c r="D26" s="148">
        <v>15000</v>
      </c>
      <c r="E26" s="149"/>
      <c r="F26" s="150">
        <v>20000</v>
      </c>
      <c r="G26" s="150"/>
      <c r="H26" s="148">
        <v>5000</v>
      </c>
      <c r="I26" s="149"/>
      <c r="J26" s="148">
        <v>6000</v>
      </c>
      <c r="K26" s="149"/>
      <c r="L26" s="150">
        <v>7000</v>
      </c>
      <c r="M26" s="149"/>
      <c r="N26" s="150">
        <v>2500</v>
      </c>
      <c r="O26" s="149"/>
      <c r="P26" s="150">
        <v>2500</v>
      </c>
      <c r="Q26" s="150"/>
      <c r="R26" s="148"/>
      <c r="S26" s="149"/>
      <c r="T26" s="166"/>
      <c r="U26" s="161"/>
      <c r="V26" s="160"/>
      <c r="W26" s="161"/>
      <c r="X26" s="160"/>
      <c r="Y26" s="161"/>
      <c r="Z26" s="160"/>
      <c r="AA26" s="161"/>
      <c r="AB26" s="160"/>
      <c r="AC26" s="161"/>
      <c r="AD26" s="160"/>
      <c r="AE26" s="161"/>
      <c r="AF26" s="160"/>
      <c r="AG26" s="161"/>
      <c r="AH26" s="152"/>
      <c r="AI26" s="152"/>
      <c r="AJ26" s="152"/>
      <c r="AK26" s="152"/>
      <c r="AL26" s="154"/>
      <c r="AM26" s="154"/>
      <c r="AN26" s="157"/>
    </row>
    <row r="27" spans="1:73" ht="21.5" customHeight="1" thickBot="1">
      <c r="A27" s="65" t="s">
        <v>62</v>
      </c>
      <c r="C27" s="61"/>
      <c r="D27" s="66" t="s">
        <v>63</v>
      </c>
      <c r="E27" s="67" t="s">
        <v>64</v>
      </c>
      <c r="F27" s="68" t="s">
        <v>63</v>
      </c>
      <c r="G27" s="67" t="s">
        <v>64</v>
      </c>
      <c r="H27" s="68" t="s">
        <v>63</v>
      </c>
      <c r="I27" s="68" t="s">
        <v>64</v>
      </c>
      <c r="J27" s="66" t="s">
        <v>63</v>
      </c>
      <c r="K27" s="67" t="s">
        <v>64</v>
      </c>
      <c r="L27" s="68" t="s">
        <v>63</v>
      </c>
      <c r="M27" s="68" t="s">
        <v>64</v>
      </c>
      <c r="N27" s="66" t="s">
        <v>63</v>
      </c>
      <c r="O27" s="68" t="s">
        <v>64</v>
      </c>
      <c r="P27" s="66" t="s">
        <v>63</v>
      </c>
      <c r="Q27" s="67" t="s">
        <v>64</v>
      </c>
      <c r="R27" s="69"/>
      <c r="S27" s="70"/>
      <c r="T27" s="166"/>
      <c r="U27" s="161"/>
      <c r="V27" s="160"/>
      <c r="W27" s="161"/>
      <c r="X27" s="160"/>
      <c r="Y27" s="161"/>
      <c r="Z27" s="160"/>
      <c r="AA27" s="161"/>
      <c r="AB27" s="160"/>
      <c r="AC27" s="161"/>
      <c r="AD27" s="160"/>
      <c r="AE27" s="161"/>
      <c r="AF27" s="160"/>
      <c r="AG27" s="161"/>
      <c r="AH27" s="152"/>
      <c r="AI27" s="152"/>
      <c r="AJ27" s="152"/>
      <c r="AK27" s="152"/>
      <c r="AL27" s="155"/>
      <c r="AM27" s="155"/>
      <c r="AN27" s="157"/>
    </row>
    <row r="28" spans="1:73" ht="21.5" customHeight="1">
      <c r="A28" s="71"/>
      <c r="B28" s="139" t="s">
        <v>22</v>
      </c>
      <c r="C28" s="140"/>
      <c r="D28" s="72">
        <f t="shared" ref="D28:D43" si="21">AL6</f>
        <v>0</v>
      </c>
      <c r="E28" s="73">
        <f>$D$26*D28</f>
        <v>0</v>
      </c>
      <c r="F28" s="72">
        <f t="shared" ref="F28:F43" si="22">AM6</f>
        <v>0</v>
      </c>
      <c r="G28" s="73">
        <f t="shared" ref="G28:G43" si="23">$F$26*F28</f>
        <v>0</v>
      </c>
      <c r="H28" s="74">
        <f t="shared" ref="H28:H43" si="24">COUNTIF($C6:$AG6,"日直")</f>
        <v>0</v>
      </c>
      <c r="I28" s="73">
        <f t="shared" ref="I28:I43" si="25">$H$26*H28</f>
        <v>0</v>
      </c>
      <c r="J28" s="74">
        <f t="shared" ref="J28:J43" si="26">COUNTIF($C6:$AG6,"早日")</f>
        <v>0</v>
      </c>
      <c r="K28" s="75">
        <f>$J$26*J28</f>
        <v>0</v>
      </c>
      <c r="L28" s="63">
        <f t="shared" ref="L28:L43" si="27">COUNTIF($C6:$AG6,"残日")</f>
        <v>0</v>
      </c>
      <c r="M28" s="76">
        <f t="shared" ref="M28:M43" si="28">$L$26*L28</f>
        <v>0</v>
      </c>
      <c r="N28" s="74">
        <f t="shared" ref="N28:N43" si="29">COUNTIF($C6:$AG6,"日/休")</f>
        <v>0</v>
      </c>
      <c r="O28" s="75">
        <f t="shared" ref="O28:O43" si="30">$P$26*N28</f>
        <v>0</v>
      </c>
      <c r="P28" s="72">
        <f t="shared" ref="P28:P42" si="31">COUNTIF($C6:$AG6,"/訪")</f>
        <v>0</v>
      </c>
      <c r="Q28" s="73">
        <f>$N$26*P28</f>
        <v>0</v>
      </c>
      <c r="R28" s="77"/>
      <c r="S28" s="78"/>
      <c r="T28" s="72">
        <f t="shared" ref="T28:T43" si="32">COUNTIF($C6:$AG6,"休")+COUNTIF($C6:$AG6,"振/休")+COUNTIF($C6:$AG6,"休/振")</f>
        <v>0</v>
      </c>
      <c r="U28" s="79"/>
      <c r="V28" s="80">
        <f t="shared" ref="V28:V42" si="33">COUNTIF($C6:$AG6,"/休")+COUNTIF($C6:$AG6,"休/")+COUNTIF($C6:$AG6,"/")</f>
        <v>0</v>
      </c>
      <c r="W28" s="79"/>
      <c r="X28" s="80">
        <f t="shared" ref="X28:X42" si="34">COUNTIF($C6:$AG6,"有/振")</f>
        <v>0</v>
      </c>
      <c r="Y28" s="79"/>
      <c r="Z28" s="80">
        <f t="shared" ref="Z28:Z42" si="35">COUNTIF($C6:$AG6,"振")</f>
        <v>0</v>
      </c>
      <c r="AA28" s="79"/>
      <c r="AB28" s="80">
        <f t="shared" ref="AB28:AB42" si="36">COUNTIF($C6:$AG6,"/振")+COUNTIF($C6:$AG6,"振/")+COUNTIF($C6:$AG6,"振/夕")</f>
        <v>0</v>
      </c>
      <c r="AC28" s="79"/>
      <c r="AD28" s="80">
        <f t="shared" ref="AD28:AD42" si="37">COUNTIF($C6:$AG6,"有")</f>
        <v>0</v>
      </c>
      <c r="AE28" s="79"/>
      <c r="AF28" s="80">
        <f t="shared" ref="AF28:AF42" si="38">COUNTIF($C6:$AG6,"/有")+COUNTIF($C6:$AG6,"有/")</f>
        <v>0</v>
      </c>
      <c r="AG28" s="79"/>
      <c r="AH28" s="4">
        <f t="shared" ref="AH28:AH42" si="39">COUNTIF($C6:$AG6,"有/休")</f>
        <v>0</v>
      </c>
      <c r="AI28" s="4">
        <f t="shared" ref="AI28:AI42" si="40">COUNTIF($C6:$AG6,"欠")</f>
        <v>0</v>
      </c>
      <c r="AJ28" s="4">
        <f t="shared" ref="AJ28:AJ42" si="41">COUNTIFS($C$5:$AG$5,"&lt;&gt;土",$C6:$AG6,"欠/")</f>
        <v>0</v>
      </c>
      <c r="AK28" s="4">
        <f t="shared" ref="AK28:AK43" si="42">COUNTIFS($C$5:$AG$5,"土",$C6:$AG6,"欠/")</f>
        <v>0</v>
      </c>
      <c r="AL28" s="4">
        <f t="shared" ref="AL28:AL42" si="43">COUNTIF($C6:$AG6,"日/休")</f>
        <v>0</v>
      </c>
      <c r="AM28" s="4">
        <f t="shared" ref="AM28:AM42" si="44">COUNTIF($C6:$AG6,"/訪")</f>
        <v>0</v>
      </c>
      <c r="AN28" s="81">
        <f t="shared" ref="AN28:AN43" si="45">COUNTIF($C6:$AG6,"有２")</f>
        <v>0</v>
      </c>
    </row>
    <row r="29" spans="1:73" ht="25" customHeight="1">
      <c r="A29" s="71"/>
      <c r="B29" s="139" t="s">
        <v>23</v>
      </c>
      <c r="C29" s="140"/>
      <c r="D29" s="82">
        <f t="shared" si="21"/>
        <v>0</v>
      </c>
      <c r="E29" s="83">
        <f t="shared" ref="E29:E43" si="46">$D$26*D29</f>
        <v>0</v>
      </c>
      <c r="F29" s="82">
        <f t="shared" si="22"/>
        <v>0</v>
      </c>
      <c r="G29" s="83">
        <f t="shared" si="23"/>
        <v>0</v>
      </c>
      <c r="H29" s="84">
        <f t="shared" si="24"/>
        <v>0</v>
      </c>
      <c r="I29" s="85">
        <f t="shared" si="25"/>
        <v>0</v>
      </c>
      <c r="J29" s="82">
        <f t="shared" si="26"/>
        <v>0</v>
      </c>
      <c r="K29" s="85">
        <f t="shared" ref="K29:K43" si="47">$J$26*J29</f>
        <v>0</v>
      </c>
      <c r="L29" s="86">
        <f t="shared" si="27"/>
        <v>0</v>
      </c>
      <c r="M29" s="87">
        <f t="shared" si="28"/>
        <v>0</v>
      </c>
      <c r="N29" s="84">
        <f t="shared" si="29"/>
        <v>0</v>
      </c>
      <c r="O29" s="85">
        <f t="shared" si="30"/>
        <v>0</v>
      </c>
      <c r="P29" s="82">
        <f t="shared" si="31"/>
        <v>0</v>
      </c>
      <c r="Q29" s="83">
        <f t="shared" ref="Q29:Q43" si="48">$N$26*P29</f>
        <v>0</v>
      </c>
      <c r="R29" s="88"/>
      <c r="S29" s="89"/>
      <c r="T29" s="82">
        <f t="shared" si="32"/>
        <v>0</v>
      </c>
      <c r="U29" s="90"/>
      <c r="V29" s="91">
        <f t="shared" si="33"/>
        <v>0</v>
      </c>
      <c r="W29" s="90"/>
      <c r="X29" s="91">
        <f t="shared" si="34"/>
        <v>0</v>
      </c>
      <c r="Y29" s="90"/>
      <c r="Z29" s="91">
        <f t="shared" si="35"/>
        <v>0</v>
      </c>
      <c r="AA29" s="90"/>
      <c r="AB29" s="91">
        <f t="shared" si="36"/>
        <v>0</v>
      </c>
      <c r="AC29" s="90"/>
      <c r="AD29" s="91">
        <f t="shared" si="37"/>
        <v>0</v>
      </c>
      <c r="AE29" s="90"/>
      <c r="AF29" s="91">
        <f t="shared" si="38"/>
        <v>0</v>
      </c>
      <c r="AG29" s="90"/>
      <c r="AH29" s="92">
        <f t="shared" si="39"/>
        <v>0</v>
      </c>
      <c r="AI29" s="92">
        <f t="shared" si="40"/>
        <v>0</v>
      </c>
      <c r="AJ29" s="92">
        <f t="shared" si="41"/>
        <v>0</v>
      </c>
      <c r="AK29" s="92">
        <f t="shared" si="42"/>
        <v>0</v>
      </c>
      <c r="AL29" s="92">
        <f t="shared" si="43"/>
        <v>0</v>
      </c>
      <c r="AM29" s="92">
        <f t="shared" si="44"/>
        <v>0</v>
      </c>
      <c r="AN29" s="93">
        <f t="shared" si="45"/>
        <v>0</v>
      </c>
    </row>
    <row r="30" spans="1:73" ht="25" customHeight="1">
      <c r="A30" s="71"/>
      <c r="B30" s="139" t="s">
        <v>24</v>
      </c>
      <c r="C30" s="140"/>
      <c r="D30" s="82">
        <f t="shared" si="21"/>
        <v>0</v>
      </c>
      <c r="E30" s="83">
        <f t="shared" si="46"/>
        <v>0</v>
      </c>
      <c r="F30" s="82">
        <f t="shared" si="22"/>
        <v>0</v>
      </c>
      <c r="G30" s="85">
        <f t="shared" si="23"/>
        <v>0</v>
      </c>
      <c r="H30" s="82">
        <f t="shared" si="24"/>
        <v>0</v>
      </c>
      <c r="I30" s="85">
        <f t="shared" si="25"/>
        <v>0</v>
      </c>
      <c r="J30" s="82">
        <f t="shared" si="26"/>
        <v>0</v>
      </c>
      <c r="K30" s="85">
        <f t="shared" si="47"/>
        <v>0</v>
      </c>
      <c r="L30" s="86">
        <f t="shared" si="27"/>
        <v>0</v>
      </c>
      <c r="M30" s="87">
        <f t="shared" si="28"/>
        <v>0</v>
      </c>
      <c r="N30" s="84">
        <f t="shared" si="29"/>
        <v>0</v>
      </c>
      <c r="O30" s="85">
        <f t="shared" si="30"/>
        <v>0</v>
      </c>
      <c r="P30" s="82">
        <f t="shared" si="31"/>
        <v>0</v>
      </c>
      <c r="Q30" s="83">
        <f t="shared" si="48"/>
        <v>0</v>
      </c>
      <c r="R30" s="88"/>
      <c r="S30" s="89"/>
      <c r="T30" s="82">
        <f t="shared" si="32"/>
        <v>0</v>
      </c>
      <c r="U30" s="90"/>
      <c r="V30" s="91">
        <f t="shared" si="33"/>
        <v>0</v>
      </c>
      <c r="W30" s="90"/>
      <c r="X30" s="91">
        <f t="shared" si="34"/>
        <v>0</v>
      </c>
      <c r="Y30" s="90"/>
      <c r="Z30" s="91">
        <f t="shared" si="35"/>
        <v>0</v>
      </c>
      <c r="AA30" s="90"/>
      <c r="AB30" s="91">
        <f t="shared" si="36"/>
        <v>0</v>
      </c>
      <c r="AC30" s="90"/>
      <c r="AD30" s="91">
        <f t="shared" si="37"/>
        <v>0</v>
      </c>
      <c r="AE30" s="90"/>
      <c r="AF30" s="91">
        <f t="shared" si="38"/>
        <v>0</v>
      </c>
      <c r="AG30" s="90"/>
      <c r="AH30" s="92">
        <f t="shared" si="39"/>
        <v>0</v>
      </c>
      <c r="AI30" s="92">
        <f t="shared" si="40"/>
        <v>0</v>
      </c>
      <c r="AJ30" s="92">
        <f t="shared" si="41"/>
        <v>0</v>
      </c>
      <c r="AK30" s="92">
        <f t="shared" si="42"/>
        <v>0</v>
      </c>
      <c r="AL30" s="92">
        <f t="shared" si="43"/>
        <v>0</v>
      </c>
      <c r="AM30" s="92">
        <f t="shared" si="44"/>
        <v>0</v>
      </c>
      <c r="AN30" s="93">
        <f t="shared" si="45"/>
        <v>0</v>
      </c>
    </row>
    <row r="31" spans="1:73" ht="25" customHeight="1">
      <c r="A31" s="71"/>
      <c r="B31" s="139" t="s">
        <v>25</v>
      </c>
      <c r="C31" s="140"/>
      <c r="D31" s="82">
        <f t="shared" si="21"/>
        <v>0</v>
      </c>
      <c r="E31" s="83">
        <f t="shared" si="46"/>
        <v>0</v>
      </c>
      <c r="F31" s="82">
        <f t="shared" si="22"/>
        <v>0</v>
      </c>
      <c r="G31" s="85">
        <f t="shared" si="23"/>
        <v>0</v>
      </c>
      <c r="H31" s="82">
        <f t="shared" si="24"/>
        <v>0</v>
      </c>
      <c r="I31" s="85">
        <f t="shared" si="25"/>
        <v>0</v>
      </c>
      <c r="J31" s="82">
        <f t="shared" si="26"/>
        <v>0</v>
      </c>
      <c r="K31" s="85">
        <f t="shared" si="47"/>
        <v>0</v>
      </c>
      <c r="L31" s="86">
        <f t="shared" si="27"/>
        <v>0</v>
      </c>
      <c r="M31" s="87">
        <f t="shared" si="28"/>
        <v>0</v>
      </c>
      <c r="N31" s="84">
        <f t="shared" si="29"/>
        <v>0</v>
      </c>
      <c r="O31" s="85">
        <f t="shared" si="30"/>
        <v>0</v>
      </c>
      <c r="P31" s="82">
        <f t="shared" si="31"/>
        <v>0</v>
      </c>
      <c r="Q31" s="83">
        <f t="shared" si="48"/>
        <v>0</v>
      </c>
      <c r="R31" s="88"/>
      <c r="S31" s="89"/>
      <c r="T31" s="82">
        <f t="shared" si="32"/>
        <v>0</v>
      </c>
      <c r="U31" s="90"/>
      <c r="V31" s="91">
        <f t="shared" si="33"/>
        <v>0</v>
      </c>
      <c r="W31" s="90"/>
      <c r="X31" s="91">
        <f t="shared" si="34"/>
        <v>0</v>
      </c>
      <c r="Y31" s="90"/>
      <c r="Z31" s="91">
        <f t="shared" si="35"/>
        <v>0</v>
      </c>
      <c r="AA31" s="90"/>
      <c r="AB31" s="91">
        <f t="shared" si="36"/>
        <v>0</v>
      </c>
      <c r="AC31" s="90"/>
      <c r="AD31" s="91">
        <f t="shared" si="37"/>
        <v>0</v>
      </c>
      <c r="AE31" s="90"/>
      <c r="AF31" s="91">
        <f t="shared" si="38"/>
        <v>0</v>
      </c>
      <c r="AG31" s="90"/>
      <c r="AH31" s="92">
        <f t="shared" si="39"/>
        <v>0</v>
      </c>
      <c r="AI31" s="92">
        <f t="shared" si="40"/>
        <v>0</v>
      </c>
      <c r="AJ31" s="92">
        <f t="shared" si="41"/>
        <v>0</v>
      </c>
      <c r="AK31" s="92">
        <f t="shared" si="42"/>
        <v>0</v>
      </c>
      <c r="AL31" s="92">
        <f t="shared" si="43"/>
        <v>0</v>
      </c>
      <c r="AM31" s="92">
        <f t="shared" si="44"/>
        <v>0</v>
      </c>
      <c r="AN31" s="93">
        <f t="shared" si="45"/>
        <v>0</v>
      </c>
    </row>
    <row r="32" spans="1:73" ht="25" customHeight="1">
      <c r="A32" s="71"/>
      <c r="B32" s="139" t="s">
        <v>26</v>
      </c>
      <c r="C32" s="140"/>
      <c r="D32" s="82">
        <f t="shared" si="21"/>
        <v>0</v>
      </c>
      <c r="E32" s="83">
        <f t="shared" si="46"/>
        <v>0</v>
      </c>
      <c r="F32" s="82">
        <f t="shared" si="22"/>
        <v>0</v>
      </c>
      <c r="G32" s="85">
        <f t="shared" si="23"/>
        <v>0</v>
      </c>
      <c r="H32" s="82">
        <f t="shared" si="24"/>
        <v>0</v>
      </c>
      <c r="I32" s="83">
        <f t="shared" si="25"/>
        <v>0</v>
      </c>
      <c r="J32" s="94">
        <f t="shared" si="26"/>
        <v>0</v>
      </c>
      <c r="K32" s="85">
        <f t="shared" si="47"/>
        <v>0</v>
      </c>
      <c r="L32" s="86">
        <f t="shared" si="27"/>
        <v>0</v>
      </c>
      <c r="M32" s="87">
        <f t="shared" si="28"/>
        <v>0</v>
      </c>
      <c r="N32" s="84">
        <f t="shared" si="29"/>
        <v>0</v>
      </c>
      <c r="O32" s="85">
        <f t="shared" si="30"/>
        <v>0</v>
      </c>
      <c r="P32" s="82">
        <f t="shared" si="31"/>
        <v>0</v>
      </c>
      <c r="Q32" s="83">
        <f t="shared" si="48"/>
        <v>0</v>
      </c>
      <c r="R32" s="88"/>
      <c r="S32" s="89"/>
      <c r="T32" s="82">
        <f t="shared" si="32"/>
        <v>0</v>
      </c>
      <c r="U32" s="90"/>
      <c r="V32" s="91">
        <f t="shared" si="33"/>
        <v>0</v>
      </c>
      <c r="W32" s="90"/>
      <c r="X32" s="91">
        <f t="shared" si="34"/>
        <v>0</v>
      </c>
      <c r="Y32" s="90"/>
      <c r="Z32" s="91">
        <f t="shared" si="35"/>
        <v>0</v>
      </c>
      <c r="AA32" s="90"/>
      <c r="AB32" s="91">
        <f t="shared" si="36"/>
        <v>0</v>
      </c>
      <c r="AC32" s="90"/>
      <c r="AD32" s="91">
        <f t="shared" si="37"/>
        <v>0</v>
      </c>
      <c r="AE32" s="90"/>
      <c r="AF32" s="91">
        <f t="shared" si="38"/>
        <v>0</v>
      </c>
      <c r="AG32" s="90"/>
      <c r="AH32" s="92">
        <f t="shared" si="39"/>
        <v>0</v>
      </c>
      <c r="AI32" s="92">
        <f t="shared" si="40"/>
        <v>0</v>
      </c>
      <c r="AJ32" s="92">
        <f t="shared" si="41"/>
        <v>0</v>
      </c>
      <c r="AK32" s="92">
        <f t="shared" si="42"/>
        <v>0</v>
      </c>
      <c r="AL32" s="92">
        <f t="shared" si="43"/>
        <v>0</v>
      </c>
      <c r="AM32" s="92">
        <f t="shared" si="44"/>
        <v>0</v>
      </c>
      <c r="AN32" s="93">
        <f t="shared" si="45"/>
        <v>0</v>
      </c>
      <c r="AQ32" s="95"/>
    </row>
    <row r="33" spans="1:47" ht="25" customHeight="1">
      <c r="A33" s="71"/>
      <c r="B33" s="139" t="s">
        <v>27</v>
      </c>
      <c r="C33" s="140"/>
      <c r="D33" s="82">
        <f t="shared" si="21"/>
        <v>0</v>
      </c>
      <c r="E33" s="83">
        <f t="shared" si="46"/>
        <v>0</v>
      </c>
      <c r="F33" s="82">
        <f t="shared" si="22"/>
        <v>0</v>
      </c>
      <c r="G33" s="85">
        <f t="shared" si="23"/>
        <v>0</v>
      </c>
      <c r="H33" s="82">
        <f t="shared" si="24"/>
        <v>0</v>
      </c>
      <c r="I33" s="83">
        <f t="shared" si="25"/>
        <v>0</v>
      </c>
      <c r="J33" s="94">
        <f t="shared" si="26"/>
        <v>0</v>
      </c>
      <c r="K33" s="85">
        <f t="shared" si="47"/>
        <v>0</v>
      </c>
      <c r="L33" s="86">
        <f t="shared" si="27"/>
        <v>0</v>
      </c>
      <c r="M33" s="87">
        <f t="shared" si="28"/>
        <v>0</v>
      </c>
      <c r="N33" s="84">
        <f t="shared" si="29"/>
        <v>0</v>
      </c>
      <c r="O33" s="85">
        <f t="shared" si="30"/>
        <v>0</v>
      </c>
      <c r="P33" s="82">
        <f t="shared" si="31"/>
        <v>0</v>
      </c>
      <c r="Q33" s="83">
        <f t="shared" si="48"/>
        <v>0</v>
      </c>
      <c r="R33" s="88"/>
      <c r="S33" s="89"/>
      <c r="T33" s="82">
        <f t="shared" si="32"/>
        <v>0</v>
      </c>
      <c r="U33" s="90"/>
      <c r="V33" s="91">
        <f t="shared" si="33"/>
        <v>0</v>
      </c>
      <c r="W33" s="90"/>
      <c r="X33" s="91">
        <f t="shared" si="34"/>
        <v>0</v>
      </c>
      <c r="Y33" s="90"/>
      <c r="Z33" s="91">
        <f t="shared" si="35"/>
        <v>0</v>
      </c>
      <c r="AA33" s="90"/>
      <c r="AB33" s="91">
        <f t="shared" si="36"/>
        <v>0</v>
      </c>
      <c r="AC33" s="90"/>
      <c r="AD33" s="91">
        <f t="shared" si="37"/>
        <v>0</v>
      </c>
      <c r="AE33" s="90"/>
      <c r="AF33" s="91">
        <f t="shared" si="38"/>
        <v>0</v>
      </c>
      <c r="AG33" s="90"/>
      <c r="AH33" s="92">
        <f t="shared" si="39"/>
        <v>0</v>
      </c>
      <c r="AI33" s="92">
        <f t="shared" si="40"/>
        <v>0</v>
      </c>
      <c r="AJ33" s="92">
        <f t="shared" si="41"/>
        <v>0</v>
      </c>
      <c r="AK33" s="92">
        <f t="shared" si="42"/>
        <v>0</v>
      </c>
      <c r="AL33" s="92">
        <f t="shared" si="43"/>
        <v>0</v>
      </c>
      <c r="AM33" s="92">
        <f t="shared" si="44"/>
        <v>0</v>
      </c>
      <c r="AN33" s="93">
        <f t="shared" si="45"/>
        <v>0</v>
      </c>
    </row>
    <row r="34" spans="1:47" ht="25" customHeight="1">
      <c r="A34" s="71"/>
      <c r="B34" s="139" t="s">
        <v>28</v>
      </c>
      <c r="C34" s="140"/>
      <c r="D34" s="82">
        <f t="shared" si="21"/>
        <v>0</v>
      </c>
      <c r="E34" s="83">
        <f t="shared" si="46"/>
        <v>0</v>
      </c>
      <c r="F34" s="82">
        <f t="shared" si="22"/>
        <v>0</v>
      </c>
      <c r="G34" s="85">
        <f t="shared" si="23"/>
        <v>0</v>
      </c>
      <c r="H34" s="82">
        <f t="shared" si="24"/>
        <v>0</v>
      </c>
      <c r="I34" s="85">
        <f t="shared" si="25"/>
        <v>0</v>
      </c>
      <c r="J34" s="82">
        <f t="shared" si="26"/>
        <v>0</v>
      </c>
      <c r="K34" s="85">
        <f t="shared" si="47"/>
        <v>0</v>
      </c>
      <c r="L34" s="86">
        <f t="shared" si="27"/>
        <v>0</v>
      </c>
      <c r="M34" s="87">
        <f t="shared" si="28"/>
        <v>0</v>
      </c>
      <c r="N34" s="84">
        <f t="shared" si="29"/>
        <v>0</v>
      </c>
      <c r="O34" s="85">
        <f t="shared" si="30"/>
        <v>0</v>
      </c>
      <c r="P34" s="82">
        <f t="shared" si="31"/>
        <v>0</v>
      </c>
      <c r="Q34" s="83">
        <f t="shared" si="48"/>
        <v>0</v>
      </c>
      <c r="R34" s="88"/>
      <c r="S34" s="89"/>
      <c r="T34" s="82">
        <f t="shared" si="32"/>
        <v>0</v>
      </c>
      <c r="U34" s="90"/>
      <c r="V34" s="91">
        <f t="shared" si="33"/>
        <v>0</v>
      </c>
      <c r="W34" s="90"/>
      <c r="X34" s="91">
        <f t="shared" si="34"/>
        <v>0</v>
      </c>
      <c r="Y34" s="90"/>
      <c r="Z34" s="91">
        <f t="shared" si="35"/>
        <v>0</v>
      </c>
      <c r="AA34" s="90"/>
      <c r="AB34" s="91">
        <f t="shared" si="36"/>
        <v>0</v>
      </c>
      <c r="AC34" s="90"/>
      <c r="AD34" s="91">
        <f t="shared" si="37"/>
        <v>0</v>
      </c>
      <c r="AE34" s="90"/>
      <c r="AF34" s="91">
        <f t="shared" si="38"/>
        <v>0</v>
      </c>
      <c r="AG34" s="90"/>
      <c r="AH34" s="92">
        <f t="shared" si="39"/>
        <v>0</v>
      </c>
      <c r="AI34" s="92">
        <f t="shared" si="40"/>
        <v>0</v>
      </c>
      <c r="AJ34" s="92">
        <f t="shared" si="41"/>
        <v>0</v>
      </c>
      <c r="AK34" s="92">
        <f t="shared" si="42"/>
        <v>0</v>
      </c>
      <c r="AL34" s="92">
        <f t="shared" si="43"/>
        <v>0</v>
      </c>
      <c r="AM34" s="92">
        <f t="shared" si="44"/>
        <v>0</v>
      </c>
      <c r="AN34" s="93">
        <f t="shared" si="45"/>
        <v>0</v>
      </c>
    </row>
    <row r="35" spans="1:47" ht="25" customHeight="1">
      <c r="A35" s="71"/>
      <c r="B35" s="139" t="s">
        <v>65</v>
      </c>
      <c r="C35" s="140"/>
      <c r="D35" s="82">
        <f t="shared" si="21"/>
        <v>0</v>
      </c>
      <c r="E35" s="83">
        <f t="shared" si="46"/>
        <v>0</v>
      </c>
      <c r="F35" s="82">
        <f t="shared" si="22"/>
        <v>0</v>
      </c>
      <c r="G35" s="83">
        <f t="shared" si="23"/>
        <v>0</v>
      </c>
      <c r="H35" s="84">
        <f t="shared" si="24"/>
        <v>0</v>
      </c>
      <c r="I35" s="83">
        <f t="shared" si="25"/>
        <v>0</v>
      </c>
      <c r="J35" s="84">
        <f t="shared" si="26"/>
        <v>0</v>
      </c>
      <c r="K35" s="85">
        <f t="shared" si="47"/>
        <v>0</v>
      </c>
      <c r="L35" s="96">
        <f t="shared" si="27"/>
        <v>0</v>
      </c>
      <c r="M35" s="87">
        <f t="shared" si="28"/>
        <v>0</v>
      </c>
      <c r="N35" s="84">
        <f t="shared" si="29"/>
        <v>0</v>
      </c>
      <c r="O35" s="85">
        <f t="shared" si="30"/>
        <v>0</v>
      </c>
      <c r="P35" s="82">
        <f t="shared" si="31"/>
        <v>0</v>
      </c>
      <c r="Q35" s="83">
        <f t="shared" si="48"/>
        <v>0</v>
      </c>
      <c r="R35" s="97"/>
      <c r="S35" s="89"/>
      <c r="T35" s="82">
        <f t="shared" si="32"/>
        <v>0</v>
      </c>
      <c r="U35" s="90"/>
      <c r="V35" s="91">
        <f t="shared" si="33"/>
        <v>0</v>
      </c>
      <c r="W35" s="90"/>
      <c r="X35" s="91">
        <f t="shared" si="34"/>
        <v>0</v>
      </c>
      <c r="Y35" s="90"/>
      <c r="Z35" s="91">
        <f t="shared" si="35"/>
        <v>0</v>
      </c>
      <c r="AA35" s="90"/>
      <c r="AB35" s="91">
        <f t="shared" si="36"/>
        <v>0</v>
      </c>
      <c r="AC35" s="90"/>
      <c r="AD35" s="91">
        <f t="shared" si="37"/>
        <v>0</v>
      </c>
      <c r="AE35" s="90"/>
      <c r="AF35" s="91">
        <f t="shared" si="38"/>
        <v>0</v>
      </c>
      <c r="AG35" s="90"/>
      <c r="AH35" s="92">
        <f t="shared" si="39"/>
        <v>0</v>
      </c>
      <c r="AI35" s="92">
        <f t="shared" si="40"/>
        <v>0</v>
      </c>
      <c r="AJ35" s="92">
        <f t="shared" si="41"/>
        <v>0</v>
      </c>
      <c r="AK35" s="92">
        <f t="shared" si="42"/>
        <v>0</v>
      </c>
      <c r="AL35" s="92">
        <f t="shared" si="43"/>
        <v>0</v>
      </c>
      <c r="AM35" s="92">
        <f t="shared" si="44"/>
        <v>0</v>
      </c>
      <c r="AN35" s="93">
        <f t="shared" si="45"/>
        <v>0</v>
      </c>
    </row>
    <row r="36" spans="1:47" ht="25" customHeight="1">
      <c r="A36" s="71"/>
      <c r="B36" s="141" t="s">
        <v>30</v>
      </c>
      <c r="C36" s="142"/>
      <c r="D36" s="82">
        <f t="shared" si="21"/>
        <v>0</v>
      </c>
      <c r="E36" s="83">
        <f t="shared" si="46"/>
        <v>0</v>
      </c>
      <c r="F36" s="82">
        <f t="shared" si="22"/>
        <v>0</v>
      </c>
      <c r="G36" s="85">
        <f t="shared" si="23"/>
        <v>0</v>
      </c>
      <c r="H36" s="82">
        <f t="shared" si="24"/>
        <v>0</v>
      </c>
      <c r="I36" s="83">
        <f t="shared" si="25"/>
        <v>0</v>
      </c>
      <c r="J36" s="84">
        <f t="shared" si="26"/>
        <v>0</v>
      </c>
      <c r="K36" s="85">
        <f t="shared" si="47"/>
        <v>0</v>
      </c>
      <c r="L36" s="96">
        <f t="shared" si="27"/>
        <v>0</v>
      </c>
      <c r="M36" s="87">
        <f t="shared" si="28"/>
        <v>0</v>
      </c>
      <c r="N36" s="84">
        <f t="shared" si="29"/>
        <v>0</v>
      </c>
      <c r="O36" s="85">
        <f t="shared" si="30"/>
        <v>0</v>
      </c>
      <c r="P36" s="82">
        <f t="shared" si="31"/>
        <v>0</v>
      </c>
      <c r="Q36" s="83">
        <f t="shared" si="48"/>
        <v>0</v>
      </c>
      <c r="R36" s="97"/>
      <c r="S36" s="89"/>
      <c r="T36" s="82">
        <f t="shared" si="32"/>
        <v>0</v>
      </c>
      <c r="U36" s="90"/>
      <c r="V36" s="91">
        <f t="shared" si="33"/>
        <v>0</v>
      </c>
      <c r="W36" s="90"/>
      <c r="X36" s="91">
        <f t="shared" si="34"/>
        <v>0</v>
      </c>
      <c r="Y36" s="90"/>
      <c r="Z36" s="91">
        <f t="shared" si="35"/>
        <v>0</v>
      </c>
      <c r="AA36" s="90"/>
      <c r="AB36" s="91">
        <f t="shared" si="36"/>
        <v>0</v>
      </c>
      <c r="AC36" s="90"/>
      <c r="AD36" s="91">
        <f t="shared" si="37"/>
        <v>0</v>
      </c>
      <c r="AE36" s="90"/>
      <c r="AF36" s="91">
        <f t="shared" si="38"/>
        <v>0</v>
      </c>
      <c r="AG36" s="90"/>
      <c r="AH36" s="92">
        <f t="shared" si="39"/>
        <v>0</v>
      </c>
      <c r="AI36" s="92">
        <f t="shared" si="40"/>
        <v>0</v>
      </c>
      <c r="AJ36" s="92">
        <f t="shared" si="41"/>
        <v>0</v>
      </c>
      <c r="AK36" s="92">
        <f t="shared" si="42"/>
        <v>0</v>
      </c>
      <c r="AL36" s="92">
        <f t="shared" si="43"/>
        <v>0</v>
      </c>
      <c r="AM36" s="92">
        <f t="shared" si="44"/>
        <v>0</v>
      </c>
      <c r="AN36" s="93">
        <f t="shared" si="45"/>
        <v>0</v>
      </c>
      <c r="AU36" s="53"/>
    </row>
    <row r="37" spans="1:47" ht="25" customHeight="1" thickBot="1">
      <c r="A37" s="98"/>
      <c r="B37" s="144" t="s">
        <v>31</v>
      </c>
      <c r="C37" s="145"/>
      <c r="D37" s="99">
        <f t="shared" si="21"/>
        <v>0</v>
      </c>
      <c r="E37" s="100">
        <f t="shared" si="46"/>
        <v>0</v>
      </c>
      <c r="F37" s="99">
        <f t="shared" si="22"/>
        <v>0</v>
      </c>
      <c r="G37" s="101">
        <f t="shared" si="23"/>
        <v>0</v>
      </c>
      <c r="H37" s="99">
        <f t="shared" si="24"/>
        <v>0</v>
      </c>
      <c r="I37" s="100">
        <f t="shared" si="25"/>
        <v>0</v>
      </c>
      <c r="J37" s="102">
        <f t="shared" si="26"/>
        <v>0</v>
      </c>
      <c r="K37" s="101">
        <f t="shared" si="47"/>
        <v>0</v>
      </c>
      <c r="L37" s="103">
        <f t="shared" si="27"/>
        <v>0</v>
      </c>
      <c r="M37" s="104">
        <f t="shared" si="28"/>
        <v>0</v>
      </c>
      <c r="N37" s="102">
        <f t="shared" si="29"/>
        <v>0</v>
      </c>
      <c r="O37" s="101">
        <f t="shared" si="30"/>
        <v>0</v>
      </c>
      <c r="P37" s="99">
        <f t="shared" si="31"/>
        <v>0</v>
      </c>
      <c r="Q37" s="100">
        <f t="shared" si="48"/>
        <v>0</v>
      </c>
      <c r="R37" s="105"/>
      <c r="S37" s="106"/>
      <c r="T37" s="102">
        <f t="shared" si="32"/>
        <v>0</v>
      </c>
      <c r="U37" s="107"/>
      <c r="V37" s="108">
        <f t="shared" si="33"/>
        <v>0</v>
      </c>
      <c r="W37" s="107"/>
      <c r="X37" s="108">
        <f t="shared" si="34"/>
        <v>0</v>
      </c>
      <c r="Y37" s="107"/>
      <c r="Z37" s="108">
        <f t="shared" si="35"/>
        <v>0</v>
      </c>
      <c r="AA37" s="107"/>
      <c r="AB37" s="108">
        <f t="shared" si="36"/>
        <v>0</v>
      </c>
      <c r="AC37" s="107"/>
      <c r="AD37" s="108">
        <f t="shared" si="37"/>
        <v>0</v>
      </c>
      <c r="AE37" s="107"/>
      <c r="AF37" s="108">
        <f t="shared" si="38"/>
        <v>0</v>
      </c>
      <c r="AG37" s="107"/>
      <c r="AH37" s="109">
        <f t="shared" si="39"/>
        <v>0</v>
      </c>
      <c r="AI37" s="109">
        <f t="shared" si="40"/>
        <v>0</v>
      </c>
      <c r="AJ37" s="109">
        <f t="shared" si="41"/>
        <v>0</v>
      </c>
      <c r="AK37" s="109">
        <f t="shared" si="42"/>
        <v>0</v>
      </c>
      <c r="AL37" s="109">
        <f t="shared" si="43"/>
        <v>0</v>
      </c>
      <c r="AM37" s="109">
        <f t="shared" si="44"/>
        <v>0</v>
      </c>
      <c r="AN37" s="110">
        <f t="shared" si="45"/>
        <v>0</v>
      </c>
    </row>
    <row r="38" spans="1:47" ht="25" customHeight="1" thickTop="1">
      <c r="A38" s="111"/>
      <c r="B38" s="146" t="s">
        <v>32</v>
      </c>
      <c r="C38" s="147"/>
      <c r="D38" s="112">
        <f t="shared" si="21"/>
        <v>0</v>
      </c>
      <c r="E38" s="83">
        <f t="shared" si="46"/>
        <v>0</v>
      </c>
      <c r="F38" s="82">
        <f t="shared" si="22"/>
        <v>0</v>
      </c>
      <c r="G38" s="83">
        <f t="shared" si="23"/>
        <v>0</v>
      </c>
      <c r="H38" s="84">
        <f t="shared" si="24"/>
        <v>0</v>
      </c>
      <c r="I38" s="113">
        <f t="shared" si="25"/>
        <v>0</v>
      </c>
      <c r="J38" s="82">
        <f t="shared" si="26"/>
        <v>0</v>
      </c>
      <c r="K38" s="113">
        <f t="shared" si="47"/>
        <v>0</v>
      </c>
      <c r="L38" s="86">
        <f t="shared" si="27"/>
        <v>0</v>
      </c>
      <c r="M38" s="114">
        <f t="shared" si="28"/>
        <v>0</v>
      </c>
      <c r="N38" s="94">
        <f t="shared" si="29"/>
        <v>0</v>
      </c>
      <c r="O38" s="113">
        <f t="shared" si="30"/>
        <v>0</v>
      </c>
      <c r="P38" s="112">
        <f t="shared" si="31"/>
        <v>0</v>
      </c>
      <c r="Q38" s="115">
        <f t="shared" si="48"/>
        <v>0</v>
      </c>
      <c r="R38" s="116"/>
      <c r="S38" s="117"/>
      <c r="T38" s="94">
        <f t="shared" si="32"/>
        <v>0</v>
      </c>
      <c r="U38" s="118"/>
      <c r="V38" s="119">
        <f t="shared" si="33"/>
        <v>0</v>
      </c>
      <c r="W38" s="118"/>
      <c r="X38" s="119">
        <f t="shared" si="34"/>
        <v>0</v>
      </c>
      <c r="Y38" s="118"/>
      <c r="Z38" s="119">
        <f t="shared" si="35"/>
        <v>0</v>
      </c>
      <c r="AA38" s="118"/>
      <c r="AB38" s="119">
        <f t="shared" si="36"/>
        <v>0</v>
      </c>
      <c r="AC38" s="118"/>
      <c r="AD38" s="119">
        <f t="shared" si="37"/>
        <v>0</v>
      </c>
      <c r="AE38" s="118"/>
      <c r="AF38" s="119">
        <f t="shared" si="38"/>
        <v>0</v>
      </c>
      <c r="AG38" s="118"/>
      <c r="AH38" s="120">
        <f t="shared" si="39"/>
        <v>0</v>
      </c>
      <c r="AI38" s="120">
        <f t="shared" si="40"/>
        <v>0</v>
      </c>
      <c r="AJ38" s="120">
        <f t="shared" si="41"/>
        <v>0</v>
      </c>
      <c r="AK38" s="120">
        <f t="shared" si="42"/>
        <v>0</v>
      </c>
      <c r="AL38" s="120">
        <f t="shared" si="43"/>
        <v>0</v>
      </c>
      <c r="AM38" s="120">
        <f t="shared" si="44"/>
        <v>0</v>
      </c>
      <c r="AN38" s="121">
        <f t="shared" si="45"/>
        <v>0</v>
      </c>
    </row>
    <row r="39" spans="1:47" ht="25" customHeight="1">
      <c r="A39" s="71"/>
      <c r="B39" s="139" t="s">
        <v>33</v>
      </c>
      <c r="C39" s="140"/>
      <c r="D39" s="112">
        <f t="shared" si="21"/>
        <v>0</v>
      </c>
      <c r="E39" s="83">
        <f t="shared" si="46"/>
        <v>0</v>
      </c>
      <c r="F39" s="82">
        <f t="shared" si="22"/>
        <v>0</v>
      </c>
      <c r="G39" s="83">
        <f t="shared" si="23"/>
        <v>0</v>
      </c>
      <c r="H39" s="84">
        <f t="shared" si="24"/>
        <v>0</v>
      </c>
      <c r="I39" s="113">
        <f t="shared" si="25"/>
        <v>0</v>
      </c>
      <c r="J39" s="82">
        <f t="shared" si="26"/>
        <v>0</v>
      </c>
      <c r="K39" s="113">
        <f t="shared" si="47"/>
        <v>0</v>
      </c>
      <c r="L39" s="86">
        <f t="shared" si="27"/>
        <v>0</v>
      </c>
      <c r="M39" s="114">
        <f t="shared" si="28"/>
        <v>0</v>
      </c>
      <c r="N39" s="94">
        <f t="shared" si="29"/>
        <v>0</v>
      </c>
      <c r="O39" s="113">
        <f t="shared" si="30"/>
        <v>0</v>
      </c>
      <c r="P39" s="112">
        <f t="shared" si="31"/>
        <v>0</v>
      </c>
      <c r="Q39" s="115">
        <f t="shared" si="48"/>
        <v>0</v>
      </c>
      <c r="R39" s="88"/>
      <c r="S39" s="122"/>
      <c r="T39" s="94">
        <f t="shared" si="32"/>
        <v>0</v>
      </c>
      <c r="U39" s="118"/>
      <c r="V39" s="119">
        <f t="shared" si="33"/>
        <v>0</v>
      </c>
      <c r="W39" s="118"/>
      <c r="X39" s="119">
        <f t="shared" si="34"/>
        <v>0</v>
      </c>
      <c r="Y39" s="118"/>
      <c r="Z39" s="119">
        <f t="shared" si="35"/>
        <v>0</v>
      </c>
      <c r="AA39" s="118"/>
      <c r="AB39" s="119">
        <f t="shared" si="36"/>
        <v>0</v>
      </c>
      <c r="AC39" s="118"/>
      <c r="AD39" s="119">
        <f t="shared" si="37"/>
        <v>0</v>
      </c>
      <c r="AE39" s="118"/>
      <c r="AF39" s="119">
        <f t="shared" si="38"/>
        <v>0</v>
      </c>
      <c r="AG39" s="118"/>
      <c r="AH39" s="120">
        <f t="shared" si="39"/>
        <v>0</v>
      </c>
      <c r="AI39" s="120">
        <f t="shared" si="40"/>
        <v>0</v>
      </c>
      <c r="AJ39" s="120">
        <f t="shared" si="41"/>
        <v>0</v>
      </c>
      <c r="AK39" s="120">
        <f t="shared" si="42"/>
        <v>0</v>
      </c>
      <c r="AL39" s="120">
        <f t="shared" si="43"/>
        <v>0</v>
      </c>
      <c r="AM39" s="120">
        <f t="shared" si="44"/>
        <v>0</v>
      </c>
      <c r="AN39" s="121">
        <f t="shared" si="45"/>
        <v>0</v>
      </c>
    </row>
    <row r="40" spans="1:47" ht="25" customHeight="1">
      <c r="A40" s="71"/>
      <c r="B40" s="139" t="s">
        <v>34</v>
      </c>
      <c r="C40" s="140"/>
      <c r="D40" s="82">
        <f t="shared" si="21"/>
        <v>0</v>
      </c>
      <c r="E40" s="83">
        <f t="shared" si="46"/>
        <v>0</v>
      </c>
      <c r="F40" s="82">
        <f t="shared" si="22"/>
        <v>0</v>
      </c>
      <c r="G40" s="83">
        <f t="shared" si="23"/>
        <v>0</v>
      </c>
      <c r="H40" s="82">
        <f t="shared" si="24"/>
        <v>0</v>
      </c>
      <c r="I40" s="83">
        <f t="shared" si="25"/>
        <v>0</v>
      </c>
      <c r="J40" s="82">
        <f t="shared" si="26"/>
        <v>0</v>
      </c>
      <c r="K40" s="85">
        <f t="shared" si="47"/>
        <v>0</v>
      </c>
      <c r="L40" s="86">
        <f t="shared" si="27"/>
        <v>0</v>
      </c>
      <c r="M40" s="87">
        <f t="shared" si="28"/>
        <v>0</v>
      </c>
      <c r="N40" s="84">
        <f t="shared" si="29"/>
        <v>0</v>
      </c>
      <c r="O40" s="85">
        <f t="shared" si="30"/>
        <v>0</v>
      </c>
      <c r="P40" s="82">
        <f t="shared" si="31"/>
        <v>0</v>
      </c>
      <c r="Q40" s="83">
        <f t="shared" si="48"/>
        <v>0</v>
      </c>
      <c r="R40" s="88"/>
      <c r="S40" s="89"/>
      <c r="T40" s="82">
        <f t="shared" si="32"/>
        <v>0</v>
      </c>
      <c r="U40" s="90"/>
      <c r="V40" s="91">
        <f t="shared" si="33"/>
        <v>0</v>
      </c>
      <c r="W40" s="90"/>
      <c r="X40" s="91">
        <f t="shared" si="34"/>
        <v>0</v>
      </c>
      <c r="Y40" s="90"/>
      <c r="Z40" s="91">
        <f t="shared" si="35"/>
        <v>0</v>
      </c>
      <c r="AA40" s="90"/>
      <c r="AB40" s="91">
        <f t="shared" si="36"/>
        <v>0</v>
      </c>
      <c r="AC40" s="90"/>
      <c r="AD40" s="91">
        <f t="shared" si="37"/>
        <v>0</v>
      </c>
      <c r="AE40" s="90"/>
      <c r="AF40" s="91">
        <f t="shared" si="38"/>
        <v>0</v>
      </c>
      <c r="AG40" s="90"/>
      <c r="AH40" s="92">
        <f t="shared" si="39"/>
        <v>0</v>
      </c>
      <c r="AI40" s="92">
        <f t="shared" si="40"/>
        <v>0</v>
      </c>
      <c r="AJ40" s="92">
        <f t="shared" si="41"/>
        <v>0</v>
      </c>
      <c r="AK40" s="92">
        <f t="shared" si="42"/>
        <v>0</v>
      </c>
      <c r="AL40" s="92">
        <f t="shared" si="43"/>
        <v>0</v>
      </c>
      <c r="AM40" s="92">
        <f t="shared" si="44"/>
        <v>0</v>
      </c>
      <c r="AN40" s="93">
        <f t="shared" si="45"/>
        <v>0</v>
      </c>
    </row>
    <row r="41" spans="1:47" ht="25" customHeight="1">
      <c r="A41" s="71"/>
      <c r="B41" s="139" t="s">
        <v>35</v>
      </c>
      <c r="C41" s="140"/>
      <c r="D41" s="82">
        <f t="shared" si="21"/>
        <v>0</v>
      </c>
      <c r="E41" s="83">
        <f t="shared" si="46"/>
        <v>0</v>
      </c>
      <c r="F41" s="82">
        <f t="shared" si="22"/>
        <v>0</v>
      </c>
      <c r="G41" s="85">
        <f t="shared" si="23"/>
        <v>0</v>
      </c>
      <c r="H41" s="112">
        <f t="shared" si="24"/>
        <v>0</v>
      </c>
      <c r="I41" s="83">
        <f t="shared" si="25"/>
        <v>0</v>
      </c>
      <c r="J41" s="82">
        <f t="shared" si="26"/>
        <v>0</v>
      </c>
      <c r="K41" s="85">
        <f t="shared" si="47"/>
        <v>0</v>
      </c>
      <c r="L41" s="123">
        <f t="shared" si="27"/>
        <v>0</v>
      </c>
      <c r="M41" s="124">
        <f t="shared" si="28"/>
        <v>0</v>
      </c>
      <c r="N41" s="84">
        <f t="shared" si="29"/>
        <v>0</v>
      </c>
      <c r="O41" s="85">
        <f t="shared" si="30"/>
        <v>0</v>
      </c>
      <c r="P41" s="82">
        <f t="shared" si="31"/>
        <v>0</v>
      </c>
      <c r="Q41" s="83">
        <f t="shared" si="48"/>
        <v>0</v>
      </c>
      <c r="R41" s="88"/>
      <c r="S41" s="89"/>
      <c r="T41" s="82">
        <f t="shared" si="32"/>
        <v>0</v>
      </c>
      <c r="U41" s="90"/>
      <c r="V41" s="91">
        <f t="shared" si="33"/>
        <v>0</v>
      </c>
      <c r="W41" s="90"/>
      <c r="X41" s="91">
        <f t="shared" si="34"/>
        <v>0</v>
      </c>
      <c r="Y41" s="90"/>
      <c r="Z41" s="91">
        <f t="shared" si="35"/>
        <v>0</v>
      </c>
      <c r="AA41" s="90"/>
      <c r="AB41" s="91">
        <f t="shared" si="36"/>
        <v>0</v>
      </c>
      <c r="AC41" s="90"/>
      <c r="AD41" s="91">
        <f t="shared" si="37"/>
        <v>0</v>
      </c>
      <c r="AE41" s="90"/>
      <c r="AF41" s="91">
        <f t="shared" si="38"/>
        <v>0</v>
      </c>
      <c r="AG41" s="90"/>
      <c r="AH41" s="92">
        <f t="shared" si="39"/>
        <v>0</v>
      </c>
      <c r="AI41" s="92">
        <f t="shared" si="40"/>
        <v>0</v>
      </c>
      <c r="AJ41" s="92">
        <f t="shared" si="41"/>
        <v>0</v>
      </c>
      <c r="AK41" s="92">
        <f t="shared" si="42"/>
        <v>0</v>
      </c>
      <c r="AL41" s="92">
        <f t="shared" si="43"/>
        <v>0</v>
      </c>
      <c r="AM41" s="92">
        <f t="shared" si="44"/>
        <v>0</v>
      </c>
      <c r="AN41" s="93">
        <f t="shared" si="45"/>
        <v>0</v>
      </c>
    </row>
    <row r="42" spans="1:47" ht="25" customHeight="1">
      <c r="A42" s="71"/>
      <c r="B42" s="139"/>
      <c r="C42" s="140"/>
      <c r="D42" s="82">
        <f t="shared" si="21"/>
        <v>0</v>
      </c>
      <c r="E42" s="83">
        <f t="shared" si="46"/>
        <v>0</v>
      </c>
      <c r="F42" s="82">
        <f t="shared" si="22"/>
        <v>0</v>
      </c>
      <c r="G42" s="85">
        <f t="shared" si="23"/>
        <v>0</v>
      </c>
      <c r="H42" s="82">
        <f t="shared" si="24"/>
        <v>0</v>
      </c>
      <c r="I42" s="85">
        <f t="shared" si="25"/>
        <v>0</v>
      </c>
      <c r="J42" s="112">
        <f t="shared" si="26"/>
        <v>0</v>
      </c>
      <c r="K42" s="83">
        <f t="shared" si="47"/>
        <v>0</v>
      </c>
      <c r="L42" s="125">
        <f t="shared" si="27"/>
        <v>0</v>
      </c>
      <c r="M42" s="126">
        <f t="shared" si="28"/>
        <v>0</v>
      </c>
      <c r="N42" s="84">
        <f t="shared" si="29"/>
        <v>0</v>
      </c>
      <c r="O42" s="85">
        <f t="shared" si="30"/>
        <v>0</v>
      </c>
      <c r="P42" s="82">
        <f t="shared" si="31"/>
        <v>0</v>
      </c>
      <c r="Q42" s="83">
        <f t="shared" si="48"/>
        <v>0</v>
      </c>
      <c r="R42" s="88"/>
      <c r="S42" s="89"/>
      <c r="T42" s="82">
        <f t="shared" si="32"/>
        <v>0</v>
      </c>
      <c r="U42" s="90"/>
      <c r="V42" s="91">
        <f t="shared" si="33"/>
        <v>0</v>
      </c>
      <c r="W42" s="90"/>
      <c r="X42" s="91">
        <f t="shared" si="34"/>
        <v>0</v>
      </c>
      <c r="Y42" s="90"/>
      <c r="Z42" s="91">
        <f t="shared" si="35"/>
        <v>0</v>
      </c>
      <c r="AA42" s="90"/>
      <c r="AB42" s="91">
        <f t="shared" si="36"/>
        <v>0</v>
      </c>
      <c r="AC42" s="90"/>
      <c r="AD42" s="91">
        <f t="shared" si="37"/>
        <v>0</v>
      </c>
      <c r="AE42" s="90"/>
      <c r="AF42" s="91">
        <f t="shared" si="38"/>
        <v>0</v>
      </c>
      <c r="AG42" s="90"/>
      <c r="AH42" s="92">
        <f t="shared" si="39"/>
        <v>0</v>
      </c>
      <c r="AI42" s="92">
        <f t="shared" si="40"/>
        <v>0</v>
      </c>
      <c r="AJ42" s="92">
        <f t="shared" si="41"/>
        <v>0</v>
      </c>
      <c r="AK42" s="92">
        <f t="shared" si="42"/>
        <v>0</v>
      </c>
      <c r="AL42" s="92">
        <f t="shared" si="43"/>
        <v>0</v>
      </c>
      <c r="AM42" s="92">
        <f t="shared" si="44"/>
        <v>0</v>
      </c>
      <c r="AN42" s="93">
        <f t="shared" si="45"/>
        <v>0</v>
      </c>
    </row>
    <row r="43" spans="1:47" ht="25" customHeight="1" thickBot="1">
      <c r="A43" s="127"/>
      <c r="B43" s="141"/>
      <c r="C43" s="142"/>
      <c r="D43" s="128">
        <f t="shared" si="21"/>
        <v>0</v>
      </c>
      <c r="E43" s="83">
        <f t="shared" si="46"/>
        <v>0</v>
      </c>
      <c r="F43" s="82">
        <f t="shared" si="22"/>
        <v>0</v>
      </c>
      <c r="G43" s="85">
        <f t="shared" si="23"/>
        <v>0</v>
      </c>
      <c r="H43" s="128">
        <f t="shared" si="24"/>
        <v>0</v>
      </c>
      <c r="I43" s="129">
        <f t="shared" si="25"/>
        <v>0</v>
      </c>
      <c r="J43" s="84">
        <f t="shared" si="26"/>
        <v>0</v>
      </c>
      <c r="K43" s="85">
        <f t="shared" si="47"/>
        <v>0</v>
      </c>
      <c r="L43" s="130">
        <f t="shared" si="27"/>
        <v>0</v>
      </c>
      <c r="M43" s="68">
        <f t="shared" si="28"/>
        <v>0</v>
      </c>
      <c r="N43" s="128">
        <f t="shared" si="29"/>
        <v>0</v>
      </c>
      <c r="O43" s="85">
        <f t="shared" si="30"/>
        <v>0</v>
      </c>
      <c r="P43" s="128">
        <f>COUNTIF($C21:$AG21,"/訪")</f>
        <v>0</v>
      </c>
      <c r="Q43" s="129">
        <f t="shared" si="48"/>
        <v>0</v>
      </c>
      <c r="R43" s="97"/>
      <c r="S43" s="89"/>
      <c r="T43" s="82">
        <f t="shared" si="32"/>
        <v>0</v>
      </c>
      <c r="U43" s="90"/>
      <c r="V43" s="91">
        <f>COUNTIF($C21:$AG21,"/休")+COUNTIF($C21:$AG21,"休/")+COUNTIF($C21:$AG21,"/")</f>
        <v>0</v>
      </c>
      <c r="W43" s="90"/>
      <c r="X43" s="91">
        <f>COUNTIF($C21:$AG21,"有/振")</f>
        <v>0</v>
      </c>
      <c r="Y43" s="90"/>
      <c r="Z43" s="91">
        <f>COUNTIF($C21:$AG21,"振")</f>
        <v>0</v>
      </c>
      <c r="AA43" s="90"/>
      <c r="AB43" s="91">
        <f>COUNTIF($C21:$AG21,"/振")+COUNTIF($C21:$AG21,"振/")+COUNTIF($C21:$AG21,"振/夕")</f>
        <v>0</v>
      </c>
      <c r="AC43" s="90"/>
      <c r="AD43" s="91">
        <f>COUNTIF($C21:$AG21,"有")</f>
        <v>0</v>
      </c>
      <c r="AE43" s="90"/>
      <c r="AF43" s="91">
        <f>COUNTIF($C21:$AG21,"/有")+COUNTIF($C21:$AG21,"有/")</f>
        <v>0</v>
      </c>
      <c r="AG43" s="90"/>
      <c r="AH43" s="92">
        <f>COUNTIF($C21:$AG21,"有/休")</f>
        <v>0</v>
      </c>
      <c r="AI43" s="92">
        <f>COUNTIF($C21:$AG21,"欠")</f>
        <v>0</v>
      </c>
      <c r="AJ43" s="92">
        <f>COUNTIFS($C$5:$AG$5,"&lt;&gt;土",$C21:$AG21,"欠/")</f>
        <v>0</v>
      </c>
      <c r="AK43" s="92">
        <f t="shared" si="42"/>
        <v>0</v>
      </c>
      <c r="AL43" s="92">
        <f>COUNTIF($C21:$AG21,"日/休")</f>
        <v>0</v>
      </c>
      <c r="AM43" s="92">
        <f>COUNTIF($C21:$AG21,"/訪")</f>
        <v>0</v>
      </c>
      <c r="AN43" s="93">
        <f t="shared" si="45"/>
        <v>0</v>
      </c>
    </row>
    <row r="44" spans="1:47" ht="25" customHeight="1">
      <c r="A44" s="133" t="s">
        <v>66</v>
      </c>
      <c r="B44" s="134"/>
      <c r="C44" s="135"/>
      <c r="D44" s="143">
        <f>SUM(D28:D43)</f>
        <v>0</v>
      </c>
      <c r="E44" s="132"/>
      <c r="F44" s="131">
        <f>SUM(F28:F43)</f>
        <v>0</v>
      </c>
      <c r="G44" s="132"/>
      <c r="H44" s="131">
        <f>SUM(H28:H43)</f>
        <v>0</v>
      </c>
      <c r="I44" s="132"/>
      <c r="J44" s="131">
        <f>SUM(J28:J43)</f>
        <v>0</v>
      </c>
      <c r="K44" s="132"/>
      <c r="L44" s="131">
        <f>SUM(L28:L43)</f>
        <v>0</v>
      </c>
      <c r="M44" s="132"/>
      <c r="N44" s="131">
        <f>SUM(N28:N43)</f>
        <v>0</v>
      </c>
      <c r="O44" s="132"/>
      <c r="P44" s="131">
        <f>SUM(P28:P43)</f>
        <v>0</v>
      </c>
      <c r="Q44" s="132"/>
      <c r="R44" s="131"/>
      <c r="S44" s="132"/>
    </row>
    <row r="45" spans="1:47" ht="25" customHeight="1">
      <c r="A45" s="133" t="s">
        <v>67</v>
      </c>
      <c r="B45" s="134"/>
      <c r="C45" s="135"/>
      <c r="D45" s="136">
        <f>D44*D26</f>
        <v>0</v>
      </c>
      <c r="E45" s="137"/>
      <c r="F45" s="136">
        <f>F44*F26</f>
        <v>0</v>
      </c>
      <c r="G45" s="137"/>
      <c r="H45" s="136">
        <f>H44*H26</f>
        <v>0</v>
      </c>
      <c r="I45" s="137"/>
      <c r="J45" s="136">
        <f>J44*J26</f>
        <v>0</v>
      </c>
      <c r="K45" s="137"/>
      <c r="L45" s="136">
        <f>L44*L26</f>
        <v>0</v>
      </c>
      <c r="M45" s="137"/>
      <c r="N45" s="136">
        <f>SUM(O28:O43)</f>
        <v>0</v>
      </c>
      <c r="O45" s="137"/>
      <c r="P45" s="136">
        <f>SUM(Q28:Q43)</f>
        <v>0</v>
      </c>
      <c r="Q45" s="137"/>
      <c r="R45" s="136"/>
      <c r="S45" s="138"/>
    </row>
  </sheetData>
  <mergeCells count="100">
    <mergeCell ref="AS3:AS5"/>
    <mergeCell ref="A1:AG2"/>
    <mergeCell ref="B3:C3"/>
    <mergeCell ref="H3:M3"/>
    <mergeCell ref="Z3:AB3"/>
    <mergeCell ref="AL3:AL5"/>
    <mergeCell ref="AM3:AM5"/>
    <mergeCell ref="A4:B4"/>
    <mergeCell ref="AH4:AH5"/>
    <mergeCell ref="AI4:AI5"/>
    <mergeCell ref="AJ4:AJ5"/>
    <mergeCell ref="AN3:AN5"/>
    <mergeCell ref="AO3:AO5"/>
    <mergeCell ref="AP3:AP5"/>
    <mergeCell ref="AQ3:AQ5"/>
    <mergeCell ref="AR3:AR5"/>
    <mergeCell ref="A15:B15"/>
    <mergeCell ref="AK4:AK5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J25:K25"/>
    <mergeCell ref="A16:B16"/>
    <mergeCell ref="A17:B17"/>
    <mergeCell ref="A18:B18"/>
    <mergeCell ref="A19:B19"/>
    <mergeCell ref="A20:B20"/>
    <mergeCell ref="A21:B21"/>
    <mergeCell ref="A22:B22"/>
    <mergeCell ref="A23:B23"/>
    <mergeCell ref="D25:E25"/>
    <mergeCell ref="F25:G25"/>
    <mergeCell ref="H25:I25"/>
    <mergeCell ref="AL25:AL27"/>
    <mergeCell ref="AM25:AM27"/>
    <mergeCell ref="AN25:AN27"/>
    <mergeCell ref="X25:Y27"/>
    <mergeCell ref="Z25:AA27"/>
    <mergeCell ref="AB25:AC27"/>
    <mergeCell ref="AD25:AE27"/>
    <mergeCell ref="AF25:AG27"/>
    <mergeCell ref="AH25:AH27"/>
    <mergeCell ref="L26:M26"/>
    <mergeCell ref="N26:O26"/>
    <mergeCell ref="AI25:AI27"/>
    <mergeCell ref="AJ25:AJ27"/>
    <mergeCell ref="AK25:AK27"/>
    <mergeCell ref="L25:M25"/>
    <mergeCell ref="N25:O25"/>
    <mergeCell ref="P25:Q25"/>
    <mergeCell ref="R25:S25"/>
    <mergeCell ref="T25:U27"/>
    <mergeCell ref="V25:W27"/>
    <mergeCell ref="P26:Q26"/>
    <mergeCell ref="R26:S26"/>
    <mergeCell ref="B33:C33"/>
    <mergeCell ref="D26:E26"/>
    <mergeCell ref="F26:G26"/>
    <mergeCell ref="H26:I26"/>
    <mergeCell ref="J26:K26"/>
    <mergeCell ref="B28:C28"/>
    <mergeCell ref="B29:C29"/>
    <mergeCell ref="B30:C30"/>
    <mergeCell ref="B31:C31"/>
    <mergeCell ref="B32:C32"/>
    <mergeCell ref="D44:E44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A44:C44"/>
    <mergeCell ref="R44:S44"/>
    <mergeCell ref="A45:C45"/>
    <mergeCell ref="D45:E45"/>
    <mergeCell ref="F45:G45"/>
    <mergeCell ref="H45:I45"/>
    <mergeCell ref="J45:K45"/>
    <mergeCell ref="L45:M45"/>
    <mergeCell ref="N45:O45"/>
    <mergeCell ref="P45:Q45"/>
    <mergeCell ref="R45:S45"/>
    <mergeCell ref="F44:G44"/>
    <mergeCell ref="H44:I44"/>
    <mergeCell ref="J44:K44"/>
    <mergeCell ref="L44:M44"/>
    <mergeCell ref="N44:O44"/>
    <mergeCell ref="P44:Q44"/>
  </mergeCells>
  <phoneticPr fontId="3"/>
  <conditionalFormatting sqref="C4:AG5">
    <cfRule type="expression" dxfId="41" priority="20">
      <formula>C$5="木"</formula>
    </cfRule>
    <cfRule type="expression" dxfId="40" priority="41">
      <formula>C$5="土"</formula>
    </cfRule>
    <cfRule type="expression" dxfId="39" priority="40">
      <formula>C$5="日"</formula>
    </cfRule>
    <cfRule type="expression" dxfId="38" priority="42">
      <formula>C$5="水"</formula>
    </cfRule>
  </conditionalFormatting>
  <conditionalFormatting sqref="C6:AG21">
    <cfRule type="cellIs" dxfId="37" priority="1" operator="equal">
      <formula>"有２"</formula>
    </cfRule>
    <cfRule type="cellIs" dxfId="36" priority="6" operator="equal">
      <formula>"休/"</formula>
    </cfRule>
    <cfRule type="cellIs" dxfId="35" priority="7" operator="equal">
      <formula>"有/休"</formula>
    </cfRule>
    <cfRule type="cellIs" dxfId="34" priority="8" operator="equal">
      <formula>"振/休"</formula>
    </cfRule>
    <cfRule type="cellIs" dxfId="33" priority="9" operator="equal">
      <formula>"/"</formula>
    </cfRule>
    <cfRule type="cellIs" dxfId="32" priority="10" operator="equal">
      <formula>"有/"</formula>
    </cfRule>
    <cfRule type="cellIs" dxfId="31" priority="11" operator="equal">
      <formula>"/有"</formula>
    </cfRule>
    <cfRule type="cellIs" dxfId="30" priority="12" operator="equal">
      <formula>"/休"</formula>
    </cfRule>
    <cfRule type="cellIs" dxfId="29" priority="13" operator="equal">
      <formula>"振/"</formula>
    </cfRule>
    <cfRule type="cellIs" dxfId="28" priority="14" operator="equal">
      <formula>"夜"</formula>
    </cfRule>
    <cfRule type="cellIs" dxfId="27" priority="15" operator="equal">
      <formula>"休"</formula>
    </cfRule>
    <cfRule type="cellIs" dxfId="26" priority="16" operator="equal">
      <formula>"有/振"</formula>
    </cfRule>
    <cfRule type="cellIs" dxfId="25" priority="17" operator="equal">
      <formula>"/振"</formula>
    </cfRule>
    <cfRule type="cellIs" dxfId="24" priority="18" operator="equal">
      <formula>"振"</formula>
    </cfRule>
    <cfRule type="cellIs" dxfId="23" priority="19" operator="equal">
      <formula>"有"</formula>
    </cfRule>
    <cfRule type="cellIs" dxfId="22" priority="5" operator="equal">
      <formula>"有2"</formula>
    </cfRule>
    <cfRule type="cellIs" dxfId="21" priority="2" operator="equal">
      <formula>"休/振"</formula>
    </cfRule>
    <cfRule type="cellIs" dxfId="20" priority="4" operator="equal">
      <formula>"欠"</formula>
    </cfRule>
    <cfRule type="cellIs" dxfId="19" priority="3" operator="equal">
      <formula>"欠/"</formula>
    </cfRule>
  </conditionalFormatting>
  <conditionalFormatting sqref="AV6:AW21">
    <cfRule type="cellIs" dxfId="18" priority="24" operator="equal">
      <formula>"欠"</formula>
    </cfRule>
    <cfRule type="cellIs" dxfId="17" priority="25" operator="equal">
      <formula>"有2"</formula>
    </cfRule>
    <cfRule type="cellIs" dxfId="16" priority="26" operator="equal">
      <formula>"休/"</formula>
    </cfRule>
    <cfRule type="cellIs" dxfId="15" priority="27" operator="equal">
      <formula>"有/休"</formula>
    </cfRule>
    <cfRule type="cellIs" dxfId="14" priority="28" operator="equal">
      <formula>"振/休"</formula>
    </cfRule>
    <cfRule type="cellIs" dxfId="13" priority="29" operator="equal">
      <formula>"/"</formula>
    </cfRule>
    <cfRule type="cellIs" dxfId="12" priority="30" operator="equal">
      <formula>"有/"</formula>
    </cfRule>
    <cfRule type="cellIs" dxfId="11" priority="31" operator="equal">
      <formula>"/有"</formula>
    </cfRule>
    <cfRule type="cellIs" dxfId="10" priority="32" operator="equal">
      <formula>"/休"</formula>
    </cfRule>
    <cfRule type="cellIs" dxfId="9" priority="33" operator="equal">
      <formula>"振/"</formula>
    </cfRule>
    <cfRule type="cellIs" dxfId="8" priority="34" operator="equal">
      <formula>"夜"</formula>
    </cfRule>
    <cfRule type="cellIs" dxfId="7" priority="35" operator="equal">
      <formula>"休"</formula>
    </cfRule>
    <cfRule type="cellIs" dxfId="6" priority="36" operator="equal">
      <formula>"有/振"</formula>
    </cfRule>
    <cfRule type="cellIs" dxfId="5" priority="37" operator="equal">
      <formula>"/振"</formula>
    </cfRule>
    <cfRule type="cellIs" dxfId="4" priority="38" operator="equal">
      <formula>"振"</formula>
    </cfRule>
    <cfRule type="cellIs" dxfId="3" priority="39" operator="equal">
      <formula>"有"</formula>
    </cfRule>
    <cfRule type="cellIs" dxfId="2" priority="23" operator="equal">
      <formula>"欠/"</formula>
    </cfRule>
    <cfRule type="cellIs" dxfId="1" priority="21" operator="equal">
      <formula>"有２"</formula>
    </cfRule>
    <cfRule type="cellIs" dxfId="0" priority="22" operator="equal">
      <formula>"休/振"</formula>
    </cfRule>
  </conditionalFormatting>
  <printOptions horizontalCentered="1" verticalCentered="1"/>
  <pageMargins left="3.937007874015748E-2" right="3.937007874015748E-2" top="0.15748031496062992" bottom="0.15748031496062992" header="0" footer="0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シフト表</vt:lpstr>
      <vt:lpstr>シフト表!Print_Area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Taniguchi</dc:creator>
  <cp:lastModifiedBy>Kaito Taniguchi</cp:lastModifiedBy>
  <dcterms:created xsi:type="dcterms:W3CDTF">2025-07-12T01:47:30Z</dcterms:created>
  <dcterms:modified xsi:type="dcterms:W3CDTF">2025-07-27T12:58:35Z</dcterms:modified>
</cp:coreProperties>
</file>