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tions\"/>
    </mc:Choice>
  </mc:AlternateContent>
  <xr:revisionPtr revIDLastSave="0" documentId="8_{AFB93B3E-F266-4076-A219-AF0A5120AB78}" xr6:coauthVersionLast="47" xr6:coauthVersionMax="47" xr10:uidLastSave="{00000000-0000-0000-0000-000000000000}"/>
  <bookViews>
    <workbookView xWindow="-120" yWindow="-120" windowWidth="29040" windowHeight="15720" xr2:uid="{E9CB1FA7-EA68-484C-B666-044EE83262EE}"/>
  </bookViews>
  <sheets>
    <sheet name="科创50ETF期权_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</calcChain>
</file>

<file path=xl/sharedStrings.xml><?xml version="1.0" encoding="utf-8"?>
<sst xmlns="http://schemas.openxmlformats.org/spreadsheetml/2006/main" count="263" uniqueCount="156">
  <si>
    <t>序</t>
  </si>
  <si>
    <t>代码</t>
  </si>
  <si>
    <t>名称</t>
  </si>
  <si>
    <t>最新</t>
  </si>
  <si>
    <t>涨幅%</t>
  </si>
  <si>
    <t>涨速%</t>
  </si>
  <si>
    <t>涨跌</t>
  </si>
  <si>
    <t>总量</t>
  </si>
  <si>
    <t>金额</t>
  </si>
  <si>
    <t>持仓量</t>
  </si>
  <si>
    <t>日增</t>
  </si>
  <si>
    <t>剩余</t>
  </si>
  <si>
    <t>内在价值</t>
  </si>
  <si>
    <t>理论价格</t>
  </si>
  <si>
    <t>时间价值</t>
  </si>
  <si>
    <t>杠杆比率</t>
  </si>
  <si>
    <t>实际杠杆</t>
  </si>
  <si>
    <t>折溢价率%</t>
  </si>
  <si>
    <t>隐含波动%</t>
  </si>
  <si>
    <t>Delta</t>
  </si>
  <si>
    <t>Gamma</t>
  </si>
  <si>
    <t>Vega</t>
  </si>
  <si>
    <t>Theta</t>
  </si>
  <si>
    <t>Rho</t>
  </si>
  <si>
    <t>标的名称</t>
  </si>
  <si>
    <t>行权</t>
  </si>
  <si>
    <t>到期日</t>
  </si>
  <si>
    <t>量比</t>
  </si>
  <si>
    <t>昨结算</t>
  </si>
  <si>
    <t>开盘</t>
  </si>
  <si>
    <t>最高</t>
  </si>
  <si>
    <t>最低</t>
  </si>
  <si>
    <t>结算</t>
  </si>
  <si>
    <t xml:space="preserve"> 科创50购3月550</t>
  </si>
  <si>
    <t xml:space="preserve"> 3.65万</t>
  </si>
  <si>
    <t xml:space="preserve"> 47日</t>
  </si>
  <si>
    <t xml:space="preserve"> —</t>
  </si>
  <si>
    <t xml:space="preserve"> 科创50ETF</t>
  </si>
  <si>
    <t xml:space="preserve"> 科创50购3月600</t>
  </si>
  <si>
    <t xml:space="preserve"> 4.67万</t>
  </si>
  <si>
    <t xml:space="preserve"> 科创50购3月650</t>
  </si>
  <si>
    <t xml:space="preserve"> 6.66万</t>
  </si>
  <si>
    <t xml:space="preserve"> 科创50购3月700</t>
  </si>
  <si>
    <t xml:space="preserve"> 105万</t>
  </si>
  <si>
    <t xml:space="preserve"> 科创50购3月750</t>
  </si>
  <si>
    <t xml:space="preserve"> 164万</t>
  </si>
  <si>
    <t xml:space="preserve"> 科创50购3月800</t>
  </si>
  <si>
    <t xml:space="preserve"> 46.49万</t>
  </si>
  <si>
    <t xml:space="preserve"> 科创50购3月850</t>
  </si>
  <si>
    <t xml:space="preserve"> 90.87万</t>
  </si>
  <si>
    <t xml:space="preserve"> 科创50购3月900</t>
  </si>
  <si>
    <t xml:space="preserve"> 190万</t>
  </si>
  <si>
    <t xml:space="preserve"> 科创50购3月950</t>
  </si>
  <si>
    <t xml:space="preserve"> 科创50购3月1000</t>
  </si>
  <si>
    <t xml:space="preserve"> 1.14万</t>
  </si>
  <si>
    <t xml:space="preserve"> 1027万</t>
  </si>
  <si>
    <t xml:space="preserve"> 科创50购3月500</t>
  </si>
  <si>
    <t xml:space="preserve"> 2.31万</t>
  </si>
  <si>
    <t xml:space="preserve"> 科创50购3月450</t>
  </si>
  <si>
    <t xml:space="preserve"> 47.51万</t>
  </si>
  <si>
    <t xml:space="preserve"> 科创50购3月1050</t>
  </si>
  <si>
    <t xml:space="preserve"> 2.39万</t>
  </si>
  <si>
    <t xml:space="preserve"> 1405万</t>
  </si>
  <si>
    <t xml:space="preserve"> 科创50购3月1100</t>
  </si>
  <si>
    <t xml:space="preserve"> 884万</t>
  </si>
  <si>
    <t xml:space="preserve"> 科创50购3月1150</t>
  </si>
  <si>
    <t xml:space="preserve"> 2.48万</t>
  </si>
  <si>
    <t xml:space="preserve"> 637万</t>
  </si>
  <si>
    <t xml:space="preserve"> 科创50购3月1200</t>
  </si>
  <si>
    <t xml:space="preserve"> 2.12万</t>
  </si>
  <si>
    <t xml:space="preserve"> 379万</t>
  </si>
  <si>
    <t xml:space="preserve"> 科创50购3月1250</t>
  </si>
  <si>
    <t xml:space="preserve"> 1.40万</t>
  </si>
  <si>
    <t xml:space="preserve"> 165万</t>
  </si>
  <si>
    <t xml:space="preserve"> 科创50购3月1300</t>
  </si>
  <si>
    <t xml:space="preserve"> 1.13万</t>
  </si>
  <si>
    <t xml:space="preserve"> 98.83万</t>
  </si>
  <si>
    <t xml:space="preserve"> 科创50购3月1350</t>
  </si>
  <si>
    <t xml:space="preserve"> 2.82万</t>
  </si>
  <si>
    <t xml:space="preserve"> 207万</t>
  </si>
  <si>
    <t xml:space="preserve"> 科创50购6月850</t>
  </si>
  <si>
    <t xml:space="preserve"> 61.65万</t>
  </si>
  <si>
    <t xml:space="preserve"> 138日</t>
  </si>
  <si>
    <t xml:space="preserve"> 科创50购6月900</t>
  </si>
  <si>
    <t xml:space="preserve"> 75.69万</t>
  </si>
  <si>
    <t xml:space="preserve"> 科创50购6月950</t>
  </si>
  <si>
    <t xml:space="preserve"> 43.35万</t>
  </si>
  <si>
    <t xml:space="preserve"> 科创50购6月1000</t>
  </si>
  <si>
    <t xml:space="preserve"> 175万</t>
  </si>
  <si>
    <t xml:space="preserve"> 科创50购6月1050</t>
  </si>
  <si>
    <t xml:space="preserve"> 307万</t>
  </si>
  <si>
    <t xml:space="preserve"> 科创50购6月1100</t>
  </si>
  <si>
    <t xml:space="preserve"> 264万</t>
  </si>
  <si>
    <t xml:space="preserve"> 科创50购6月1150</t>
  </si>
  <si>
    <t xml:space="preserve"> 144万</t>
  </si>
  <si>
    <t xml:space="preserve"> 科创50购6月1200</t>
  </si>
  <si>
    <t xml:space="preserve"> 科创50购6月1250</t>
  </si>
  <si>
    <t xml:space="preserve"> 249万</t>
  </si>
  <si>
    <t xml:space="preserve"> 科创50购6月800</t>
  </si>
  <si>
    <t xml:space="preserve"> 202万</t>
  </si>
  <si>
    <t xml:space="preserve"> 科创50购6月1300</t>
  </si>
  <si>
    <t xml:space="preserve"> 278万</t>
  </si>
  <si>
    <t xml:space="preserve"> 科创50购6月1350</t>
  </si>
  <si>
    <t xml:space="preserve"> 1.85万</t>
  </si>
  <si>
    <t xml:space="preserve"> 507万</t>
  </si>
  <si>
    <t xml:space="preserve"> 科创50购2月850</t>
  </si>
  <si>
    <t xml:space="preserve"> 17.56万</t>
  </si>
  <si>
    <t xml:space="preserve"> 19日</t>
  </si>
  <si>
    <t xml:space="preserve"> 科创50购2月900</t>
  </si>
  <si>
    <t xml:space="preserve"> 113万</t>
  </si>
  <si>
    <t xml:space="preserve"> 科创50购2月950</t>
  </si>
  <si>
    <t xml:space="preserve"> 1.33万</t>
  </si>
  <si>
    <t xml:space="preserve"> 1642万</t>
  </si>
  <si>
    <t xml:space="preserve"> 科创50购2月1000</t>
  </si>
  <si>
    <t xml:space="preserve"> 5.54万</t>
  </si>
  <si>
    <t xml:space="preserve"> 4339万</t>
  </si>
  <si>
    <t xml:space="preserve"> 科创50购2月1050</t>
  </si>
  <si>
    <t xml:space="preserve"> 14.0万</t>
  </si>
  <si>
    <t xml:space="preserve"> 5737万</t>
  </si>
  <si>
    <t xml:space="preserve"> 科创50购2月1100</t>
  </si>
  <si>
    <t xml:space="preserve"> 14.9万</t>
  </si>
  <si>
    <t xml:space="preserve"> 2864万</t>
  </si>
  <si>
    <t xml:space="preserve"> 科创50购2月1150</t>
  </si>
  <si>
    <t xml:space="preserve"> 7.51万</t>
  </si>
  <si>
    <t xml:space="preserve"> 774万</t>
  </si>
  <si>
    <t xml:space="preserve"> 科创50购2月1200</t>
  </si>
  <si>
    <t xml:space="preserve"> 3.73万</t>
  </si>
  <si>
    <t xml:space="preserve"> 科创50购2月1250</t>
  </si>
  <si>
    <t xml:space="preserve"> 1.92万</t>
  </si>
  <si>
    <t xml:space="preserve"> 70.18万</t>
  </si>
  <si>
    <t xml:space="preserve"> 科创50购2月1300</t>
  </si>
  <si>
    <t xml:space="preserve"> 3.14万</t>
  </si>
  <si>
    <t xml:space="preserve"> 74.04万</t>
  </si>
  <si>
    <t xml:space="preserve"> 科创50购2月800</t>
  </si>
  <si>
    <t xml:space="preserve"> 14.70万</t>
  </si>
  <si>
    <t xml:space="preserve"> 科创50购9月850</t>
  </si>
  <si>
    <t xml:space="preserve"> 34.31万</t>
  </si>
  <si>
    <t xml:space="preserve"> 229日</t>
  </si>
  <si>
    <t xml:space="preserve"> 科创50购9月900</t>
  </si>
  <si>
    <t xml:space="preserve"> 12.05万</t>
  </si>
  <si>
    <t xml:space="preserve"> 科创50购9月950</t>
  </si>
  <si>
    <t xml:space="preserve"> 10.96万</t>
  </si>
  <si>
    <t xml:space="preserve"> 科创50购9月1000</t>
  </si>
  <si>
    <t xml:space="preserve"> 15.04万</t>
  </si>
  <si>
    <t xml:space="preserve"> 科创50购9月1050</t>
  </si>
  <si>
    <t xml:space="preserve"> 49.73万</t>
  </si>
  <si>
    <t xml:space="preserve"> 科创50购9月1100</t>
  </si>
  <si>
    <t xml:space="preserve"> 47.91万</t>
  </si>
  <si>
    <t xml:space="preserve"> 科创50购9月1150</t>
  </si>
  <si>
    <t xml:space="preserve"> 21.95万</t>
  </si>
  <si>
    <t xml:space="preserve"> 科创50购9月1200</t>
  </si>
  <si>
    <t xml:space="preserve"> 35.79万</t>
  </si>
  <si>
    <t xml:space="preserve"> 科创50购9月1250</t>
  </si>
  <si>
    <t xml:space="preserve"> 77.15万</t>
  </si>
  <si>
    <t xml:space="preserve"> 科创50购9月800</t>
  </si>
  <si>
    <t xml:space="preserve"> 61.40万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</si>
</sst>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3436-7836-47CB-AC0B-F51D74B80D26}">
  <dimension ref="A1:AG53"/>
  <sheetViews>
    <sheetView tabSelected="1" topLeftCell="J1" workbookViewId="0">
      <selection activeCell="AH2" sqref="AH2"/>
    </sheetView>
  </sheetViews>
  <sheetFormatPr defaultRowHeight="14.25" x14ac:dyDescent="0.2"/>
  <cols>
    <col min="3" max="3" width="17.25" bestFit="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>
        <v>1</v>
      </c>
      <c r="B2" t="str">
        <f xml:space="preserve"> "10007649"</f>
        <v>10007649</v>
      </c>
      <c r="C2" t="s">
        <v>33</v>
      </c>
      <c r="D2">
        <v>0.52529999999999999</v>
      </c>
      <c r="E2">
        <v>1.61</v>
      </c>
      <c r="F2">
        <v>0</v>
      </c>
      <c r="G2">
        <v>8.3000000000000001E-3</v>
      </c>
      <c r="H2">
        <v>7</v>
      </c>
      <c r="I2" t="s">
        <v>34</v>
      </c>
      <c r="J2">
        <v>1955</v>
      </c>
      <c r="K2">
        <v>-4</v>
      </c>
      <c r="L2" t="s">
        <v>35</v>
      </c>
      <c r="M2">
        <v>0.52600000000000002</v>
      </c>
      <c r="N2">
        <v>0.52700000000000002</v>
      </c>
      <c r="O2">
        <v>-6.9999999999999999E-4</v>
      </c>
      <c r="P2">
        <v>2.0499999999999998</v>
      </c>
      <c r="Q2">
        <v>2.0499999999999998</v>
      </c>
      <c r="R2">
        <v>-7.0000000000000007E-2</v>
      </c>
      <c r="S2">
        <v>0</v>
      </c>
      <c r="T2">
        <v>1</v>
      </c>
      <c r="U2">
        <v>1E-4</v>
      </c>
      <c r="V2" t="s">
        <v>36</v>
      </c>
      <c r="W2">
        <v>-7.6E-3</v>
      </c>
      <c r="X2">
        <v>7.22E-2</v>
      </c>
      <c r="Y2" t="s">
        <v>37</v>
      </c>
      <c r="Z2">
        <v>0.55000000000000004</v>
      </c>
      <c r="AA2">
        <v>20250326</v>
      </c>
      <c r="AB2">
        <v>0.69</v>
      </c>
      <c r="AC2">
        <v>0.51700000000000002</v>
      </c>
      <c r="AD2">
        <v>0.51519999999999999</v>
      </c>
      <c r="AE2">
        <v>0.52529999999999999</v>
      </c>
      <c r="AF2">
        <v>0.51519999999999999</v>
      </c>
      <c r="AG2">
        <v>0.52600000000000002</v>
      </c>
    </row>
    <row r="3" spans="1:33" x14ac:dyDescent="0.2">
      <c r="A3">
        <v>2</v>
      </c>
      <c r="B3" t="str">
        <f xml:space="preserve"> "10007650"</f>
        <v>10007650</v>
      </c>
      <c r="C3" t="s">
        <v>38</v>
      </c>
      <c r="D3">
        <v>0.46560000000000001</v>
      </c>
      <c r="E3">
        <v>-0.3</v>
      </c>
      <c r="F3">
        <v>0</v>
      </c>
      <c r="G3">
        <v>-1.4E-3</v>
      </c>
      <c r="H3">
        <v>10</v>
      </c>
      <c r="I3" t="s">
        <v>39</v>
      </c>
      <c r="J3">
        <v>1977</v>
      </c>
      <c r="K3">
        <v>0</v>
      </c>
      <c r="L3" t="s">
        <v>35</v>
      </c>
      <c r="M3">
        <v>0.47599999999999998</v>
      </c>
      <c r="N3">
        <v>0.47710000000000002</v>
      </c>
      <c r="O3">
        <v>-1.04E-2</v>
      </c>
      <c r="P3">
        <v>2.31</v>
      </c>
      <c r="Q3">
        <v>2.31</v>
      </c>
      <c r="R3">
        <v>-0.97</v>
      </c>
      <c r="S3">
        <v>0</v>
      </c>
      <c r="T3">
        <v>1</v>
      </c>
      <c r="U3">
        <v>8.9999999999999998E-4</v>
      </c>
      <c r="V3">
        <v>1E-4</v>
      </c>
      <c r="W3">
        <v>-8.3999999999999995E-3</v>
      </c>
      <c r="X3">
        <v>7.8799999999999995E-2</v>
      </c>
      <c r="Y3" t="s">
        <v>37</v>
      </c>
      <c r="Z3">
        <v>0.6</v>
      </c>
      <c r="AA3">
        <v>20250326</v>
      </c>
      <c r="AB3">
        <v>0.41</v>
      </c>
      <c r="AC3">
        <v>0.46700000000000003</v>
      </c>
      <c r="AD3">
        <v>0.46700000000000003</v>
      </c>
      <c r="AE3">
        <v>0.4733</v>
      </c>
      <c r="AF3">
        <v>0.46489999999999998</v>
      </c>
      <c r="AG3">
        <v>0.47599999999999998</v>
      </c>
    </row>
    <row r="4" spans="1:33" x14ac:dyDescent="0.2">
      <c r="A4">
        <v>3</v>
      </c>
      <c r="B4" t="str">
        <f xml:space="preserve"> "10007651"</f>
        <v>10007651</v>
      </c>
      <c r="C4" t="s">
        <v>40</v>
      </c>
      <c r="D4">
        <v>0.41320000000000001</v>
      </c>
      <c r="E4">
        <v>-0.91</v>
      </c>
      <c r="F4">
        <v>0</v>
      </c>
      <c r="G4">
        <v>-3.8E-3</v>
      </c>
      <c r="H4">
        <v>16</v>
      </c>
      <c r="I4" t="s">
        <v>41</v>
      </c>
      <c r="J4">
        <v>1075</v>
      </c>
      <c r="K4">
        <v>-6</v>
      </c>
      <c r="L4" t="s">
        <v>35</v>
      </c>
      <c r="M4">
        <v>0.42599999999999999</v>
      </c>
      <c r="N4">
        <v>0.42720000000000002</v>
      </c>
      <c r="O4">
        <v>-1.2800000000000001E-2</v>
      </c>
      <c r="P4">
        <v>2.6</v>
      </c>
      <c r="Q4">
        <v>2.6</v>
      </c>
      <c r="R4">
        <v>-1.19</v>
      </c>
      <c r="S4">
        <v>0</v>
      </c>
      <c r="T4">
        <v>0.99970000000000003</v>
      </c>
      <c r="U4">
        <v>6.7000000000000002E-3</v>
      </c>
      <c r="V4">
        <v>4.0000000000000002E-4</v>
      </c>
      <c r="W4">
        <v>-9.5999999999999992E-3</v>
      </c>
      <c r="X4">
        <v>8.5300000000000001E-2</v>
      </c>
      <c r="Y4" t="s">
        <v>37</v>
      </c>
      <c r="Z4">
        <v>0.65</v>
      </c>
      <c r="AA4">
        <v>20250326</v>
      </c>
      <c r="AB4">
        <v>1.57</v>
      </c>
      <c r="AC4">
        <v>0.41699999999999998</v>
      </c>
      <c r="AD4">
        <v>0.40350000000000003</v>
      </c>
      <c r="AE4">
        <v>0.42980000000000002</v>
      </c>
      <c r="AF4">
        <v>0.40350000000000003</v>
      </c>
      <c r="AG4">
        <v>0.42599999999999999</v>
      </c>
    </row>
    <row r="5" spans="1:33" x14ac:dyDescent="0.2">
      <c r="A5">
        <v>4</v>
      </c>
      <c r="B5" t="str">
        <f xml:space="preserve"> "10007652"</f>
        <v>10007652</v>
      </c>
      <c r="C5" t="s">
        <v>42</v>
      </c>
      <c r="D5">
        <v>0.36499999999999999</v>
      </c>
      <c r="E5">
        <v>-0.54</v>
      </c>
      <c r="F5">
        <v>0</v>
      </c>
      <c r="G5">
        <v>-2E-3</v>
      </c>
      <c r="H5">
        <v>281</v>
      </c>
      <c r="I5" t="s">
        <v>43</v>
      </c>
      <c r="J5">
        <v>4281</v>
      </c>
      <c r="K5">
        <v>-114</v>
      </c>
      <c r="L5" t="s">
        <v>35</v>
      </c>
      <c r="M5">
        <v>0.376</v>
      </c>
      <c r="N5">
        <v>0.37740000000000001</v>
      </c>
      <c r="O5">
        <v>-1.0999999999999999E-2</v>
      </c>
      <c r="P5">
        <v>2.95</v>
      </c>
      <c r="Q5">
        <v>2.94</v>
      </c>
      <c r="R5">
        <v>-1.02</v>
      </c>
      <c r="S5">
        <v>0</v>
      </c>
      <c r="T5">
        <v>0.99839999999999995</v>
      </c>
      <c r="U5">
        <v>3.2099999999999997E-2</v>
      </c>
      <c r="V5">
        <v>2E-3</v>
      </c>
      <c r="W5">
        <v>-1.29E-2</v>
      </c>
      <c r="X5">
        <v>9.1600000000000001E-2</v>
      </c>
      <c r="Y5" t="s">
        <v>37</v>
      </c>
      <c r="Z5">
        <v>0.7</v>
      </c>
      <c r="AA5">
        <v>20250326</v>
      </c>
      <c r="AB5">
        <v>1.32</v>
      </c>
      <c r="AC5">
        <v>0.36699999999999999</v>
      </c>
      <c r="AD5">
        <v>0.3639</v>
      </c>
      <c r="AE5">
        <v>0.38279999999999997</v>
      </c>
      <c r="AF5">
        <v>0.35680000000000001</v>
      </c>
      <c r="AG5">
        <v>0.376</v>
      </c>
    </row>
    <row r="6" spans="1:33" x14ac:dyDescent="0.2">
      <c r="A6">
        <v>5</v>
      </c>
      <c r="B6" t="str">
        <f xml:space="preserve"> "10007653"</f>
        <v>10007653</v>
      </c>
      <c r="C6" t="s">
        <v>44</v>
      </c>
      <c r="D6">
        <v>0.31950000000000001</v>
      </c>
      <c r="E6">
        <v>0.79</v>
      </c>
      <c r="F6">
        <v>0</v>
      </c>
      <c r="G6">
        <v>2.5000000000000001E-3</v>
      </c>
      <c r="H6">
        <v>503</v>
      </c>
      <c r="I6" t="s">
        <v>45</v>
      </c>
      <c r="J6">
        <v>2432</v>
      </c>
      <c r="K6">
        <v>-61</v>
      </c>
      <c r="L6" t="s">
        <v>35</v>
      </c>
      <c r="M6">
        <v>0.32600000000000001</v>
      </c>
      <c r="N6">
        <v>0.32769999999999999</v>
      </c>
      <c r="O6">
        <v>-6.4999999999999997E-3</v>
      </c>
      <c r="P6">
        <v>3.37</v>
      </c>
      <c r="Q6">
        <v>3.35</v>
      </c>
      <c r="R6">
        <v>-0.6</v>
      </c>
      <c r="S6">
        <v>0</v>
      </c>
      <c r="T6">
        <v>0.99360000000000004</v>
      </c>
      <c r="U6">
        <v>0.11169999999999999</v>
      </c>
      <c r="V6">
        <v>7.1000000000000004E-3</v>
      </c>
      <c r="W6">
        <v>-2.1399999999999999E-2</v>
      </c>
      <c r="X6">
        <v>9.7500000000000003E-2</v>
      </c>
      <c r="Y6" t="s">
        <v>37</v>
      </c>
      <c r="Z6">
        <v>0.75</v>
      </c>
      <c r="AA6">
        <v>20250326</v>
      </c>
      <c r="AB6">
        <v>8.09</v>
      </c>
      <c r="AC6">
        <v>0.317</v>
      </c>
      <c r="AD6">
        <v>0.31</v>
      </c>
      <c r="AE6">
        <v>0.3357</v>
      </c>
      <c r="AF6">
        <v>0.30230000000000001</v>
      </c>
      <c r="AG6">
        <v>0.32600000000000001</v>
      </c>
    </row>
    <row r="7" spans="1:33" x14ac:dyDescent="0.2">
      <c r="A7">
        <v>6</v>
      </c>
      <c r="B7" t="str">
        <f xml:space="preserve"> "10007654"</f>
        <v>10007654</v>
      </c>
      <c r="C7" t="s">
        <v>46</v>
      </c>
      <c r="D7">
        <v>0.27100000000000002</v>
      </c>
      <c r="E7">
        <v>1.5</v>
      </c>
      <c r="F7">
        <v>0</v>
      </c>
      <c r="G7">
        <v>4.0000000000000001E-3</v>
      </c>
      <c r="H7">
        <v>170</v>
      </c>
      <c r="I7" t="s">
        <v>47</v>
      </c>
      <c r="J7">
        <v>7929</v>
      </c>
      <c r="K7">
        <v>-144</v>
      </c>
      <c r="L7" t="s">
        <v>35</v>
      </c>
      <c r="M7">
        <v>0.27600000000000002</v>
      </c>
      <c r="N7">
        <v>0.2787</v>
      </c>
      <c r="O7">
        <v>-5.0000000000000001E-3</v>
      </c>
      <c r="P7">
        <v>3.97</v>
      </c>
      <c r="Q7">
        <v>3.89</v>
      </c>
      <c r="R7">
        <v>-0.46</v>
      </c>
      <c r="S7">
        <v>0</v>
      </c>
      <c r="T7">
        <v>0.98019999999999996</v>
      </c>
      <c r="U7">
        <v>0.2964</v>
      </c>
      <c r="V7">
        <v>1.8700000000000001E-2</v>
      </c>
      <c r="W7">
        <v>-4.0300000000000002E-2</v>
      </c>
      <c r="X7">
        <v>0.1021</v>
      </c>
      <c r="Y7" t="s">
        <v>37</v>
      </c>
      <c r="Z7">
        <v>0.8</v>
      </c>
      <c r="AA7">
        <v>20250326</v>
      </c>
      <c r="AB7">
        <v>1.25</v>
      </c>
      <c r="AC7">
        <v>0.26700000000000002</v>
      </c>
      <c r="AD7">
        <v>0.26640000000000003</v>
      </c>
      <c r="AE7">
        <v>0.28549999999999998</v>
      </c>
      <c r="AF7">
        <v>0.26100000000000001</v>
      </c>
      <c r="AG7">
        <v>0.27600000000000002</v>
      </c>
    </row>
    <row r="8" spans="1:33" x14ac:dyDescent="0.2">
      <c r="A8">
        <v>7</v>
      </c>
      <c r="B8" t="str">
        <f xml:space="preserve"> "10007655"</f>
        <v>10007655</v>
      </c>
      <c r="C8" t="s">
        <v>48</v>
      </c>
      <c r="D8">
        <v>0.2074</v>
      </c>
      <c r="E8">
        <v>-4.42</v>
      </c>
      <c r="F8">
        <v>0</v>
      </c>
      <c r="G8">
        <v>-9.5999999999999992E-3</v>
      </c>
      <c r="H8">
        <v>400</v>
      </c>
      <c r="I8" t="s">
        <v>49</v>
      </c>
      <c r="J8">
        <v>3124</v>
      </c>
      <c r="K8">
        <v>-71</v>
      </c>
      <c r="L8" t="s">
        <v>35</v>
      </c>
      <c r="M8">
        <v>0.22600000000000001</v>
      </c>
      <c r="N8">
        <v>0.2311</v>
      </c>
      <c r="O8">
        <v>-1.8599999999999998E-2</v>
      </c>
      <c r="P8">
        <v>5.19</v>
      </c>
      <c r="Q8">
        <v>4.93</v>
      </c>
      <c r="R8">
        <v>-1.73</v>
      </c>
      <c r="S8">
        <v>0</v>
      </c>
      <c r="T8">
        <v>0.95109999999999995</v>
      </c>
      <c r="U8">
        <v>0.62660000000000005</v>
      </c>
      <c r="V8">
        <v>3.9600000000000003E-2</v>
      </c>
      <c r="W8">
        <v>-7.3400000000000007E-2</v>
      </c>
      <c r="X8">
        <v>0.1042</v>
      </c>
      <c r="Y8" t="s">
        <v>37</v>
      </c>
      <c r="Z8">
        <v>0.85</v>
      </c>
      <c r="AA8">
        <v>20250326</v>
      </c>
      <c r="AB8">
        <v>1.4</v>
      </c>
      <c r="AC8">
        <v>0.217</v>
      </c>
      <c r="AD8">
        <v>0.2104</v>
      </c>
      <c r="AE8">
        <v>0.23599999999999999</v>
      </c>
      <c r="AF8">
        <v>0.2074</v>
      </c>
      <c r="AG8">
        <v>0.22600000000000001</v>
      </c>
    </row>
    <row r="9" spans="1:33" x14ac:dyDescent="0.2">
      <c r="A9">
        <v>8</v>
      </c>
      <c r="B9" t="str">
        <f xml:space="preserve"> "10007656"</f>
        <v>10007656</v>
      </c>
      <c r="C9" t="s">
        <v>50</v>
      </c>
      <c r="D9">
        <v>0.17349999999999999</v>
      </c>
      <c r="E9">
        <v>3.89</v>
      </c>
      <c r="F9">
        <v>0</v>
      </c>
      <c r="G9">
        <v>6.4999999999999997E-3</v>
      </c>
      <c r="H9">
        <v>1083</v>
      </c>
      <c r="I9" t="s">
        <v>51</v>
      </c>
      <c r="J9">
        <v>6479</v>
      </c>
      <c r="K9">
        <v>-31</v>
      </c>
      <c r="L9" t="s">
        <v>35</v>
      </c>
      <c r="M9">
        <v>0.17599999999999999</v>
      </c>
      <c r="N9">
        <v>0.18590000000000001</v>
      </c>
      <c r="O9">
        <v>-2.5000000000000001E-3</v>
      </c>
      <c r="P9">
        <v>6.2</v>
      </c>
      <c r="Q9">
        <v>5.57</v>
      </c>
      <c r="R9">
        <v>-0.23</v>
      </c>
      <c r="S9">
        <v>0</v>
      </c>
      <c r="T9">
        <v>0.89890000000000003</v>
      </c>
      <c r="U9">
        <v>1.0934999999999999</v>
      </c>
      <c r="V9">
        <v>6.9000000000000006E-2</v>
      </c>
      <c r="W9">
        <v>-0.1197</v>
      </c>
      <c r="X9">
        <v>0.1027</v>
      </c>
      <c r="Y9" t="s">
        <v>37</v>
      </c>
      <c r="Z9">
        <v>0.9</v>
      </c>
      <c r="AA9">
        <v>20250326</v>
      </c>
      <c r="AB9">
        <v>1.26</v>
      </c>
      <c r="AC9">
        <v>0.16700000000000001</v>
      </c>
      <c r="AD9">
        <v>0.1691</v>
      </c>
      <c r="AE9">
        <v>0.18940000000000001</v>
      </c>
      <c r="AF9">
        <v>0.15620000000000001</v>
      </c>
      <c r="AG9">
        <v>0.17599999999999999</v>
      </c>
    </row>
    <row r="10" spans="1:33" x14ac:dyDescent="0.2">
      <c r="A10">
        <v>9</v>
      </c>
      <c r="B10" t="str">
        <f xml:space="preserve"> "10007657"</f>
        <v>10007657</v>
      </c>
      <c r="C10" t="s">
        <v>52</v>
      </c>
      <c r="D10">
        <v>0.12859999999999999</v>
      </c>
      <c r="E10">
        <v>5.67</v>
      </c>
      <c r="F10">
        <v>-0.08</v>
      </c>
      <c r="G10">
        <v>6.8999999999999999E-3</v>
      </c>
      <c r="H10">
        <v>1462</v>
      </c>
      <c r="I10" t="s">
        <v>51</v>
      </c>
      <c r="J10">
        <v>8383</v>
      </c>
      <c r="K10">
        <v>-102</v>
      </c>
      <c r="L10" t="s">
        <v>35</v>
      </c>
      <c r="M10">
        <v>0.126</v>
      </c>
      <c r="N10">
        <v>0.1447</v>
      </c>
      <c r="O10">
        <v>2.5999999999999999E-3</v>
      </c>
      <c r="P10">
        <v>8.3699999999999992</v>
      </c>
      <c r="Q10">
        <v>6.86</v>
      </c>
      <c r="R10">
        <v>0.24</v>
      </c>
      <c r="S10">
        <v>18.75</v>
      </c>
      <c r="T10">
        <v>0.82010000000000005</v>
      </c>
      <c r="U10">
        <v>1.6213</v>
      </c>
      <c r="V10">
        <v>0.1024</v>
      </c>
      <c r="W10">
        <v>-0.1716</v>
      </c>
      <c r="X10">
        <v>9.7000000000000003E-2</v>
      </c>
      <c r="Y10" t="s">
        <v>37</v>
      </c>
      <c r="Z10">
        <v>0.95</v>
      </c>
      <c r="AA10">
        <v>20250326</v>
      </c>
      <c r="AB10">
        <v>0.87</v>
      </c>
      <c r="AC10">
        <v>0.1217</v>
      </c>
      <c r="AD10">
        <v>0.1216</v>
      </c>
      <c r="AE10">
        <v>0.14099999999999999</v>
      </c>
      <c r="AF10">
        <v>0.114</v>
      </c>
      <c r="AG10">
        <v>0.12859999999999999</v>
      </c>
    </row>
    <row r="11" spans="1:33" x14ac:dyDescent="0.2">
      <c r="A11">
        <v>10</v>
      </c>
      <c r="B11" t="str">
        <f xml:space="preserve"> "10007697"</f>
        <v>10007697</v>
      </c>
      <c r="C11" t="s">
        <v>53</v>
      </c>
      <c r="D11">
        <v>8.8800000000000004E-2</v>
      </c>
      <c r="E11">
        <v>7.64</v>
      </c>
      <c r="F11">
        <v>-0.11</v>
      </c>
      <c r="G11">
        <v>6.3E-3</v>
      </c>
      <c r="H11" t="s">
        <v>54</v>
      </c>
      <c r="I11" t="s">
        <v>55</v>
      </c>
      <c r="J11">
        <v>24542</v>
      </c>
      <c r="K11">
        <v>-158</v>
      </c>
      <c r="L11" t="s">
        <v>35</v>
      </c>
      <c r="M11">
        <v>7.5999999999999998E-2</v>
      </c>
      <c r="N11">
        <v>0.1087</v>
      </c>
      <c r="O11">
        <v>1.2800000000000001E-2</v>
      </c>
      <c r="P11">
        <v>12.12</v>
      </c>
      <c r="Q11">
        <v>8.69</v>
      </c>
      <c r="R11">
        <v>1.19</v>
      </c>
      <c r="S11">
        <v>25.2</v>
      </c>
      <c r="T11">
        <v>0.71719999999999995</v>
      </c>
      <c r="U11">
        <v>2.0903999999999998</v>
      </c>
      <c r="V11">
        <v>0.13200000000000001</v>
      </c>
      <c r="W11">
        <v>-0.21729999999999999</v>
      </c>
      <c r="X11">
        <v>8.72E-2</v>
      </c>
      <c r="Y11" t="s">
        <v>37</v>
      </c>
      <c r="Z11">
        <v>1</v>
      </c>
      <c r="AA11">
        <v>20250326</v>
      </c>
      <c r="AB11">
        <v>1.93</v>
      </c>
      <c r="AC11">
        <v>8.2500000000000004E-2</v>
      </c>
      <c r="AD11">
        <v>8.2500000000000004E-2</v>
      </c>
      <c r="AE11">
        <v>0.1017</v>
      </c>
      <c r="AF11">
        <v>7.5999999999999998E-2</v>
      </c>
      <c r="AG11">
        <v>8.8800000000000004E-2</v>
      </c>
    </row>
    <row r="12" spans="1:33" x14ac:dyDescent="0.2">
      <c r="A12">
        <v>11</v>
      </c>
      <c r="B12" t="str">
        <f xml:space="preserve"> "10007707"</f>
        <v>10007707</v>
      </c>
      <c r="C12" t="s">
        <v>56</v>
      </c>
      <c r="D12">
        <v>0.57999999999999996</v>
      </c>
      <c r="E12">
        <v>2.29</v>
      </c>
      <c r="F12">
        <v>0</v>
      </c>
      <c r="G12">
        <v>1.2999999999999999E-2</v>
      </c>
      <c r="H12">
        <v>4</v>
      </c>
      <c r="I12" t="s">
        <v>57</v>
      </c>
      <c r="J12">
        <v>2071</v>
      </c>
      <c r="K12">
        <v>-3</v>
      </c>
      <c r="L12" t="s">
        <v>35</v>
      </c>
      <c r="M12">
        <v>0.57599999999999996</v>
      </c>
      <c r="N12">
        <v>0.57689999999999997</v>
      </c>
      <c r="O12">
        <v>4.0000000000000001E-3</v>
      </c>
      <c r="P12">
        <v>1.86</v>
      </c>
      <c r="Q12">
        <v>1.86</v>
      </c>
      <c r="R12">
        <v>0.37</v>
      </c>
      <c r="S12">
        <v>110.55</v>
      </c>
      <c r="T12">
        <v>1</v>
      </c>
      <c r="U12" t="s">
        <v>36</v>
      </c>
      <c r="V12" t="s">
        <v>36</v>
      </c>
      <c r="W12">
        <v>-6.8999999999999999E-3</v>
      </c>
      <c r="X12">
        <v>6.5600000000000006E-2</v>
      </c>
      <c r="Y12" t="s">
        <v>37</v>
      </c>
      <c r="Z12">
        <v>0.5</v>
      </c>
      <c r="AA12">
        <v>20250326</v>
      </c>
      <c r="AB12">
        <v>0.2</v>
      </c>
      <c r="AC12">
        <v>0.56699999999999995</v>
      </c>
      <c r="AD12">
        <v>0.56999999999999995</v>
      </c>
      <c r="AE12">
        <v>0.57999999999999996</v>
      </c>
      <c r="AF12">
        <v>0.56999999999999995</v>
      </c>
      <c r="AG12">
        <v>0.57599999999999996</v>
      </c>
    </row>
    <row r="13" spans="1:33" x14ac:dyDescent="0.2">
      <c r="A13">
        <v>12</v>
      </c>
      <c r="B13" t="str">
        <f xml:space="preserve"> "10007851"</f>
        <v>10007851</v>
      </c>
      <c r="C13" t="s">
        <v>58</v>
      </c>
      <c r="D13">
        <v>0.61550000000000005</v>
      </c>
      <c r="E13">
        <v>-0.24</v>
      </c>
      <c r="F13">
        <v>0</v>
      </c>
      <c r="G13">
        <v>-1.5E-3</v>
      </c>
      <c r="H13">
        <v>77</v>
      </c>
      <c r="I13" t="s">
        <v>59</v>
      </c>
      <c r="J13">
        <v>3915</v>
      </c>
      <c r="K13">
        <v>-73</v>
      </c>
      <c r="L13" t="s">
        <v>35</v>
      </c>
      <c r="M13">
        <v>0.626</v>
      </c>
      <c r="N13">
        <v>0.62680000000000002</v>
      </c>
      <c r="O13">
        <v>-1.0500000000000001E-2</v>
      </c>
      <c r="P13">
        <v>1.75</v>
      </c>
      <c r="Q13">
        <v>1.75</v>
      </c>
      <c r="R13">
        <v>-0.98</v>
      </c>
      <c r="S13">
        <v>0</v>
      </c>
      <c r="T13">
        <v>1</v>
      </c>
      <c r="U13" t="s">
        <v>36</v>
      </c>
      <c r="V13" t="s">
        <v>36</v>
      </c>
      <c r="W13">
        <v>-6.1999999999999998E-3</v>
      </c>
      <c r="X13">
        <v>5.91E-2</v>
      </c>
      <c r="Y13" t="s">
        <v>37</v>
      </c>
      <c r="Z13">
        <v>0.45</v>
      </c>
      <c r="AA13">
        <v>20250326</v>
      </c>
      <c r="AB13">
        <v>7</v>
      </c>
      <c r="AC13">
        <v>0.61699999999999999</v>
      </c>
      <c r="AD13">
        <v>0.61480000000000001</v>
      </c>
      <c r="AE13">
        <v>0.62890000000000001</v>
      </c>
      <c r="AF13">
        <v>0.61470000000000002</v>
      </c>
      <c r="AG13">
        <v>0.626</v>
      </c>
    </row>
    <row r="14" spans="1:33" x14ac:dyDescent="0.2">
      <c r="A14">
        <v>13</v>
      </c>
      <c r="B14" t="str">
        <f xml:space="preserve"> "10008129"</f>
        <v>10008129</v>
      </c>
      <c r="C14" t="s">
        <v>60</v>
      </c>
      <c r="D14">
        <v>5.8200000000000002E-2</v>
      </c>
      <c r="E14">
        <v>7.78</v>
      </c>
      <c r="F14">
        <v>0.34</v>
      </c>
      <c r="G14">
        <v>4.1999999999999997E-3</v>
      </c>
      <c r="H14" t="s">
        <v>61</v>
      </c>
      <c r="I14" t="s">
        <v>62</v>
      </c>
      <c r="J14">
        <v>34902</v>
      </c>
      <c r="K14">
        <v>786</v>
      </c>
      <c r="L14" t="s">
        <v>35</v>
      </c>
      <c r="M14">
        <v>2.5999999999999999E-2</v>
      </c>
      <c r="N14">
        <v>7.8600000000000003E-2</v>
      </c>
      <c r="O14">
        <v>3.2199999999999999E-2</v>
      </c>
      <c r="P14">
        <v>18.489999999999998</v>
      </c>
      <c r="Q14">
        <v>11.07</v>
      </c>
      <c r="R14">
        <v>2.99</v>
      </c>
      <c r="S14">
        <v>27.83</v>
      </c>
      <c r="T14">
        <v>0.59870000000000001</v>
      </c>
      <c r="U14">
        <v>2.3896000000000002</v>
      </c>
      <c r="V14">
        <v>0.15090000000000001</v>
      </c>
      <c r="W14">
        <v>-0.2457</v>
      </c>
      <c r="X14">
        <v>7.4399999999999994E-2</v>
      </c>
      <c r="Y14" t="s">
        <v>37</v>
      </c>
      <c r="Z14">
        <v>1.05</v>
      </c>
      <c r="AA14">
        <v>20250326</v>
      </c>
      <c r="AB14">
        <v>2.64</v>
      </c>
      <c r="AC14">
        <v>5.3999999999999999E-2</v>
      </c>
      <c r="AD14">
        <v>5.4899999999999997E-2</v>
      </c>
      <c r="AE14">
        <v>6.7900000000000002E-2</v>
      </c>
      <c r="AF14">
        <v>4.82E-2</v>
      </c>
      <c r="AG14">
        <v>5.8200000000000002E-2</v>
      </c>
    </row>
    <row r="15" spans="1:33" x14ac:dyDescent="0.2">
      <c r="A15">
        <v>14</v>
      </c>
      <c r="B15" t="str">
        <f xml:space="preserve"> "10008130"</f>
        <v>10008130</v>
      </c>
      <c r="C15" t="s">
        <v>63</v>
      </c>
      <c r="D15">
        <v>3.78E-2</v>
      </c>
      <c r="E15">
        <v>9.25</v>
      </c>
      <c r="F15">
        <v>0</v>
      </c>
      <c r="G15">
        <v>3.2000000000000002E-3</v>
      </c>
      <c r="H15" t="s">
        <v>57</v>
      </c>
      <c r="I15" t="s">
        <v>64</v>
      </c>
      <c r="J15">
        <v>39375</v>
      </c>
      <c r="K15">
        <v>-380</v>
      </c>
      <c r="L15" t="s">
        <v>35</v>
      </c>
      <c r="M15">
        <v>0</v>
      </c>
      <c r="N15">
        <v>5.4699999999999999E-2</v>
      </c>
      <c r="O15">
        <v>3.78E-2</v>
      </c>
      <c r="P15">
        <v>28.47</v>
      </c>
      <c r="Q15">
        <v>13.56</v>
      </c>
      <c r="R15">
        <v>5.74</v>
      </c>
      <c r="S15">
        <v>30.52</v>
      </c>
      <c r="T15">
        <v>0.47639999999999999</v>
      </c>
      <c r="U15">
        <v>2.4611999999999998</v>
      </c>
      <c r="V15">
        <v>0.15540000000000001</v>
      </c>
      <c r="W15">
        <v>-0.25130000000000002</v>
      </c>
      <c r="X15">
        <v>6.0199999999999997E-2</v>
      </c>
      <c r="Y15" t="s">
        <v>37</v>
      </c>
      <c r="Z15">
        <v>1.1000000000000001</v>
      </c>
      <c r="AA15">
        <v>20250326</v>
      </c>
      <c r="AB15">
        <v>2.77</v>
      </c>
      <c r="AC15">
        <v>3.4599999999999999E-2</v>
      </c>
      <c r="AD15">
        <v>3.4700000000000002E-2</v>
      </c>
      <c r="AE15">
        <v>4.4600000000000001E-2</v>
      </c>
      <c r="AF15">
        <v>3.0800000000000001E-2</v>
      </c>
      <c r="AG15">
        <v>3.78E-2</v>
      </c>
    </row>
    <row r="16" spans="1:33" x14ac:dyDescent="0.2">
      <c r="A16">
        <v>15</v>
      </c>
      <c r="B16" t="str">
        <f xml:space="preserve"> "10008131"</f>
        <v>10008131</v>
      </c>
      <c r="C16" t="s">
        <v>65</v>
      </c>
      <c r="D16">
        <v>2.4299999999999999E-2</v>
      </c>
      <c r="E16">
        <v>8</v>
      </c>
      <c r="F16">
        <v>-2.41</v>
      </c>
      <c r="G16">
        <v>1.8E-3</v>
      </c>
      <c r="H16" t="s">
        <v>66</v>
      </c>
      <c r="I16" t="s">
        <v>67</v>
      </c>
      <c r="J16">
        <v>28869</v>
      </c>
      <c r="K16">
        <v>-5696</v>
      </c>
      <c r="L16" t="s">
        <v>35</v>
      </c>
      <c r="M16">
        <v>0</v>
      </c>
      <c r="N16">
        <v>3.6799999999999999E-2</v>
      </c>
      <c r="O16">
        <v>2.4299999999999999E-2</v>
      </c>
      <c r="P16">
        <v>44.28</v>
      </c>
      <c r="Q16">
        <v>16</v>
      </c>
      <c r="R16">
        <v>9.14</v>
      </c>
      <c r="S16">
        <v>32.71</v>
      </c>
      <c r="T16">
        <v>0.3614</v>
      </c>
      <c r="U16">
        <v>2.3149999999999999</v>
      </c>
      <c r="V16">
        <v>0.1462</v>
      </c>
      <c r="W16">
        <v>-0.23530000000000001</v>
      </c>
      <c r="X16">
        <v>4.6300000000000001E-2</v>
      </c>
      <c r="Y16" t="s">
        <v>37</v>
      </c>
      <c r="Z16">
        <v>1.1499999999999999</v>
      </c>
      <c r="AA16">
        <v>20250326</v>
      </c>
      <c r="AB16">
        <v>3.77</v>
      </c>
      <c r="AC16">
        <v>2.2499999999999999E-2</v>
      </c>
      <c r="AD16">
        <v>2.2800000000000001E-2</v>
      </c>
      <c r="AE16">
        <v>3.0099999999999998E-2</v>
      </c>
      <c r="AF16">
        <v>2.01E-2</v>
      </c>
      <c r="AG16">
        <v>2.4299999999999999E-2</v>
      </c>
    </row>
    <row r="17" spans="1:33" x14ac:dyDescent="0.2">
      <c r="A17">
        <v>16</v>
      </c>
      <c r="B17" t="str">
        <f xml:space="preserve"> "10008221"</f>
        <v>10008221</v>
      </c>
      <c r="C17" t="s">
        <v>68</v>
      </c>
      <c r="D17">
        <v>1.67E-2</v>
      </c>
      <c r="E17">
        <v>14.38</v>
      </c>
      <c r="F17">
        <v>-3.47</v>
      </c>
      <c r="G17">
        <v>2.0999999999999999E-3</v>
      </c>
      <c r="H17" t="s">
        <v>69</v>
      </c>
      <c r="I17" t="s">
        <v>70</v>
      </c>
      <c r="J17">
        <v>30400</v>
      </c>
      <c r="K17">
        <v>-3187</v>
      </c>
      <c r="L17" t="s">
        <v>35</v>
      </c>
      <c r="M17">
        <v>0</v>
      </c>
      <c r="N17">
        <v>2.3800000000000002E-2</v>
      </c>
      <c r="O17">
        <v>1.67E-2</v>
      </c>
      <c r="P17">
        <v>64.430000000000007</v>
      </c>
      <c r="Q17">
        <v>16.87</v>
      </c>
      <c r="R17">
        <v>13.08</v>
      </c>
      <c r="S17">
        <v>35.64</v>
      </c>
      <c r="T17">
        <v>0.26179999999999998</v>
      </c>
      <c r="U17">
        <v>2.0116999999999998</v>
      </c>
      <c r="V17">
        <v>0.127</v>
      </c>
      <c r="W17">
        <v>-0.20380000000000001</v>
      </c>
      <c r="X17">
        <v>3.39E-2</v>
      </c>
      <c r="Y17" t="s">
        <v>37</v>
      </c>
      <c r="Z17">
        <v>1.2</v>
      </c>
      <c r="AA17">
        <v>20250326</v>
      </c>
      <c r="AB17">
        <v>3.16</v>
      </c>
      <c r="AC17">
        <v>1.46E-2</v>
      </c>
      <c r="AD17">
        <v>1.46E-2</v>
      </c>
      <c r="AE17">
        <v>2.12E-2</v>
      </c>
      <c r="AF17">
        <v>1.38E-2</v>
      </c>
      <c r="AG17">
        <v>1.67E-2</v>
      </c>
    </row>
    <row r="18" spans="1:33" x14ac:dyDescent="0.2">
      <c r="A18">
        <v>17</v>
      </c>
      <c r="B18" t="str">
        <f xml:space="preserve"> "10008222"</f>
        <v>10008222</v>
      </c>
      <c r="C18" t="s">
        <v>71</v>
      </c>
      <c r="D18">
        <v>1.1299999999999999E-2</v>
      </c>
      <c r="E18">
        <v>15.31</v>
      </c>
      <c r="F18">
        <v>-2.59</v>
      </c>
      <c r="G18">
        <v>1.5E-3</v>
      </c>
      <c r="H18" t="s">
        <v>72</v>
      </c>
      <c r="I18" t="s">
        <v>73</v>
      </c>
      <c r="J18">
        <v>23031</v>
      </c>
      <c r="K18">
        <v>3722</v>
      </c>
      <c r="L18" t="s">
        <v>35</v>
      </c>
      <c r="M18">
        <v>0</v>
      </c>
      <c r="N18">
        <v>1.49E-2</v>
      </c>
      <c r="O18">
        <v>1.1299999999999999E-2</v>
      </c>
      <c r="P18">
        <v>95.22</v>
      </c>
      <c r="Q18">
        <v>17.29</v>
      </c>
      <c r="R18">
        <v>17.22</v>
      </c>
      <c r="S18">
        <v>37.79</v>
      </c>
      <c r="T18">
        <v>0.18160000000000001</v>
      </c>
      <c r="U18">
        <v>1.6306</v>
      </c>
      <c r="V18">
        <v>0.10299999999999999</v>
      </c>
      <c r="W18">
        <v>-0.1648</v>
      </c>
      <c r="X18">
        <v>2.3699999999999999E-2</v>
      </c>
      <c r="Y18" t="s">
        <v>37</v>
      </c>
      <c r="Z18">
        <v>1.25</v>
      </c>
      <c r="AA18">
        <v>20250326</v>
      </c>
      <c r="AB18">
        <v>3.48</v>
      </c>
      <c r="AC18">
        <v>9.7999999999999997E-3</v>
      </c>
      <c r="AD18">
        <v>1.0800000000000001E-2</v>
      </c>
      <c r="AE18">
        <v>1.4999999999999999E-2</v>
      </c>
      <c r="AF18">
        <v>8.9999999999999993E-3</v>
      </c>
      <c r="AG18">
        <v>1.1299999999999999E-2</v>
      </c>
    </row>
    <row r="19" spans="1:33" x14ac:dyDescent="0.2">
      <c r="A19">
        <v>18</v>
      </c>
      <c r="B19" t="str">
        <f xml:space="preserve"> "10008223"</f>
        <v>10008223</v>
      </c>
      <c r="C19" t="s">
        <v>74</v>
      </c>
      <c r="D19">
        <v>8.3000000000000001E-3</v>
      </c>
      <c r="E19">
        <v>16.899999999999999</v>
      </c>
      <c r="F19">
        <v>1.22</v>
      </c>
      <c r="G19">
        <v>1.1999999999999999E-3</v>
      </c>
      <c r="H19" t="s">
        <v>75</v>
      </c>
      <c r="I19" t="s">
        <v>76</v>
      </c>
      <c r="J19">
        <v>37708</v>
      </c>
      <c r="K19">
        <v>1267</v>
      </c>
      <c r="L19" t="s">
        <v>35</v>
      </c>
      <c r="M19">
        <v>0</v>
      </c>
      <c r="N19">
        <v>9.1000000000000004E-3</v>
      </c>
      <c r="O19">
        <v>8.3000000000000001E-3</v>
      </c>
      <c r="P19">
        <v>129.63999999999999</v>
      </c>
      <c r="Q19">
        <v>15.69</v>
      </c>
      <c r="R19">
        <v>21.59</v>
      </c>
      <c r="S19">
        <v>40.43</v>
      </c>
      <c r="T19">
        <v>0.121</v>
      </c>
      <c r="U19">
        <v>1.2433000000000001</v>
      </c>
      <c r="V19">
        <v>7.85E-2</v>
      </c>
      <c r="W19">
        <v>-0.12540000000000001</v>
      </c>
      <c r="X19">
        <v>1.5900000000000001E-2</v>
      </c>
      <c r="Y19" t="s">
        <v>37</v>
      </c>
      <c r="Z19">
        <v>1.3</v>
      </c>
      <c r="AA19">
        <v>20250326</v>
      </c>
      <c r="AB19">
        <v>1.54</v>
      </c>
      <c r="AC19">
        <v>7.1000000000000004E-3</v>
      </c>
      <c r="AD19">
        <v>7.7999999999999996E-3</v>
      </c>
      <c r="AE19">
        <v>1.09E-2</v>
      </c>
      <c r="AF19">
        <v>6.4000000000000003E-3</v>
      </c>
      <c r="AG19">
        <v>8.3000000000000001E-3</v>
      </c>
    </row>
    <row r="20" spans="1:33" x14ac:dyDescent="0.2">
      <c r="A20">
        <v>19</v>
      </c>
      <c r="B20" t="str">
        <f xml:space="preserve"> "10008224"</f>
        <v>10008224</v>
      </c>
      <c r="C20" t="s">
        <v>77</v>
      </c>
      <c r="D20">
        <v>6.4999999999999997E-3</v>
      </c>
      <c r="E20">
        <v>3.17</v>
      </c>
      <c r="F20">
        <v>0</v>
      </c>
      <c r="G20">
        <v>2.0000000000000001E-4</v>
      </c>
      <c r="H20" t="s">
        <v>78</v>
      </c>
      <c r="I20" t="s">
        <v>79</v>
      </c>
      <c r="J20">
        <v>102779</v>
      </c>
      <c r="K20">
        <v>-6635</v>
      </c>
      <c r="L20" t="s">
        <v>35</v>
      </c>
      <c r="M20">
        <v>0</v>
      </c>
      <c r="N20">
        <v>5.3E-3</v>
      </c>
      <c r="O20">
        <v>6.4999999999999997E-3</v>
      </c>
      <c r="P20">
        <v>165.54</v>
      </c>
      <c r="Q20">
        <v>12.85</v>
      </c>
      <c r="R20">
        <v>26.07</v>
      </c>
      <c r="S20">
        <v>43.36</v>
      </c>
      <c r="T20">
        <v>7.7600000000000002E-2</v>
      </c>
      <c r="U20">
        <v>0.8982</v>
      </c>
      <c r="V20">
        <v>5.67E-2</v>
      </c>
      <c r="W20">
        <v>-9.0399999999999994E-2</v>
      </c>
      <c r="X20">
        <v>1.03E-2</v>
      </c>
      <c r="Y20" t="s">
        <v>37</v>
      </c>
      <c r="Z20">
        <v>1.35</v>
      </c>
      <c r="AA20">
        <v>20250326</v>
      </c>
      <c r="AB20">
        <v>2.15</v>
      </c>
      <c r="AC20">
        <v>6.3E-3</v>
      </c>
      <c r="AD20">
        <v>6.6E-3</v>
      </c>
      <c r="AE20">
        <v>9.1000000000000004E-3</v>
      </c>
      <c r="AF20">
        <v>5.0000000000000001E-3</v>
      </c>
      <c r="AG20">
        <v>6.4999999999999997E-3</v>
      </c>
    </row>
    <row r="21" spans="1:33" x14ac:dyDescent="0.2">
      <c r="A21">
        <v>20</v>
      </c>
      <c r="B21" t="str">
        <f xml:space="preserve"> "10008315"</f>
        <v>10008315</v>
      </c>
      <c r="C21" t="s">
        <v>80</v>
      </c>
      <c r="D21">
        <v>0.2162</v>
      </c>
      <c r="E21">
        <v>-0.37</v>
      </c>
      <c r="F21">
        <v>0</v>
      </c>
      <c r="G21">
        <v>-8.0000000000000004E-4</v>
      </c>
      <c r="H21">
        <v>282</v>
      </c>
      <c r="I21" t="s">
        <v>81</v>
      </c>
      <c r="J21">
        <v>1982</v>
      </c>
      <c r="K21">
        <v>72</v>
      </c>
      <c r="L21" t="s">
        <v>82</v>
      </c>
      <c r="M21">
        <v>0.22600000000000001</v>
      </c>
      <c r="N21">
        <v>0.25309999999999999</v>
      </c>
      <c r="O21">
        <v>-9.7999999999999997E-3</v>
      </c>
      <c r="P21">
        <v>4.9800000000000004</v>
      </c>
      <c r="Q21">
        <v>4.2699999999999996</v>
      </c>
      <c r="R21">
        <v>-0.91</v>
      </c>
      <c r="S21">
        <v>0</v>
      </c>
      <c r="T21">
        <v>0.85770000000000002</v>
      </c>
      <c r="U21">
        <v>0.81730000000000003</v>
      </c>
      <c r="V21">
        <v>0.14940000000000001</v>
      </c>
      <c r="W21">
        <v>-9.06E-2</v>
      </c>
      <c r="X21">
        <v>0.25509999999999999</v>
      </c>
      <c r="Y21" t="s">
        <v>37</v>
      </c>
      <c r="Z21">
        <v>0.85</v>
      </c>
      <c r="AA21">
        <v>20250625</v>
      </c>
      <c r="AB21">
        <v>2.23</v>
      </c>
      <c r="AC21">
        <v>0.217</v>
      </c>
      <c r="AD21">
        <v>0.21029999999999999</v>
      </c>
      <c r="AE21">
        <v>0.23300000000000001</v>
      </c>
      <c r="AF21">
        <v>0.20530000000000001</v>
      </c>
      <c r="AG21">
        <v>0.22600000000000001</v>
      </c>
    </row>
    <row r="22" spans="1:33" x14ac:dyDescent="0.2">
      <c r="A22">
        <v>21</v>
      </c>
      <c r="B22" t="str">
        <f xml:space="preserve"> "10008316"</f>
        <v>10008316</v>
      </c>
      <c r="C22" t="s">
        <v>83</v>
      </c>
      <c r="D22">
        <v>0.17829999999999999</v>
      </c>
      <c r="E22">
        <v>1.65</v>
      </c>
      <c r="F22">
        <v>0.85</v>
      </c>
      <c r="G22">
        <v>2.8999999999999998E-3</v>
      </c>
      <c r="H22">
        <v>417</v>
      </c>
      <c r="I22" t="s">
        <v>84</v>
      </c>
      <c r="J22">
        <v>1615</v>
      </c>
      <c r="K22">
        <v>79</v>
      </c>
      <c r="L22" t="s">
        <v>82</v>
      </c>
      <c r="M22">
        <v>0.17599999999999999</v>
      </c>
      <c r="N22">
        <v>0.21540000000000001</v>
      </c>
      <c r="O22">
        <v>2.3E-3</v>
      </c>
      <c r="P22">
        <v>6.03</v>
      </c>
      <c r="Q22">
        <v>4.84</v>
      </c>
      <c r="R22">
        <v>0.21</v>
      </c>
      <c r="S22">
        <v>0</v>
      </c>
      <c r="T22">
        <v>0.8014</v>
      </c>
      <c r="U22">
        <v>1.0123</v>
      </c>
      <c r="V22">
        <v>0.18509999999999999</v>
      </c>
      <c r="W22">
        <v>-0.10970000000000001</v>
      </c>
      <c r="X22">
        <v>0.24640000000000001</v>
      </c>
      <c r="Y22" t="s">
        <v>37</v>
      </c>
      <c r="Z22">
        <v>0.9</v>
      </c>
      <c r="AA22">
        <v>20250625</v>
      </c>
      <c r="AB22">
        <v>3.08</v>
      </c>
      <c r="AC22">
        <v>0.1754</v>
      </c>
      <c r="AD22">
        <v>0.1769</v>
      </c>
      <c r="AE22">
        <v>0.1928</v>
      </c>
      <c r="AF22">
        <v>0.16900000000000001</v>
      </c>
      <c r="AG22">
        <v>0.17829999999999999</v>
      </c>
    </row>
    <row r="23" spans="1:33" x14ac:dyDescent="0.2">
      <c r="A23">
        <v>22</v>
      </c>
      <c r="B23" t="str">
        <f xml:space="preserve"> "10008317"</f>
        <v>10008317</v>
      </c>
      <c r="C23" t="s">
        <v>85</v>
      </c>
      <c r="D23">
        <v>0.14230000000000001</v>
      </c>
      <c r="E23">
        <v>1.79</v>
      </c>
      <c r="F23">
        <v>0</v>
      </c>
      <c r="G23">
        <v>2.5000000000000001E-3</v>
      </c>
      <c r="H23">
        <v>300</v>
      </c>
      <c r="I23" t="s">
        <v>86</v>
      </c>
      <c r="J23">
        <v>1337</v>
      </c>
      <c r="K23">
        <v>182</v>
      </c>
      <c r="L23" t="s">
        <v>82</v>
      </c>
      <c r="M23">
        <v>0.126</v>
      </c>
      <c r="N23">
        <v>0.18129999999999999</v>
      </c>
      <c r="O23">
        <v>1.6299999999999999E-2</v>
      </c>
      <c r="P23">
        <v>7.56</v>
      </c>
      <c r="Q23">
        <v>5.58</v>
      </c>
      <c r="R23">
        <v>1.51</v>
      </c>
      <c r="S23">
        <v>21.29</v>
      </c>
      <c r="T23">
        <v>0.73740000000000006</v>
      </c>
      <c r="U23">
        <v>1.1839</v>
      </c>
      <c r="V23">
        <v>0.2165</v>
      </c>
      <c r="W23">
        <v>-0.1263</v>
      </c>
      <c r="X23">
        <v>0.2331</v>
      </c>
      <c r="Y23" t="s">
        <v>37</v>
      </c>
      <c r="Z23">
        <v>0.95</v>
      </c>
      <c r="AA23">
        <v>20250625</v>
      </c>
      <c r="AB23">
        <v>1.63</v>
      </c>
      <c r="AC23">
        <v>0.13980000000000001</v>
      </c>
      <c r="AD23">
        <v>0.14180000000000001</v>
      </c>
      <c r="AE23">
        <v>0.15609999999999999</v>
      </c>
      <c r="AF23">
        <v>0.1343</v>
      </c>
      <c r="AG23">
        <v>0.14230000000000001</v>
      </c>
    </row>
    <row r="24" spans="1:33" x14ac:dyDescent="0.2">
      <c r="A24">
        <v>23</v>
      </c>
      <c r="B24" t="str">
        <f xml:space="preserve"> "10008318"</f>
        <v>10008318</v>
      </c>
      <c r="C24" t="s">
        <v>87</v>
      </c>
      <c r="D24">
        <v>0.1152</v>
      </c>
      <c r="E24">
        <v>1.23</v>
      </c>
      <c r="F24">
        <v>0</v>
      </c>
      <c r="G24">
        <v>1.4E-3</v>
      </c>
      <c r="H24">
        <v>1486</v>
      </c>
      <c r="I24" t="s">
        <v>88</v>
      </c>
      <c r="J24">
        <v>7359</v>
      </c>
      <c r="K24">
        <v>-265</v>
      </c>
      <c r="L24" t="s">
        <v>82</v>
      </c>
      <c r="M24">
        <v>7.5999999999999998E-2</v>
      </c>
      <c r="N24">
        <v>0.151</v>
      </c>
      <c r="O24">
        <v>3.9199999999999999E-2</v>
      </c>
      <c r="P24">
        <v>9.34</v>
      </c>
      <c r="Q24">
        <v>6.24</v>
      </c>
      <c r="R24">
        <v>3.64</v>
      </c>
      <c r="S24">
        <v>26.27</v>
      </c>
      <c r="T24">
        <v>0.66820000000000002</v>
      </c>
      <c r="U24">
        <v>1.3180000000000001</v>
      </c>
      <c r="V24">
        <v>0.24099999999999999</v>
      </c>
      <c r="W24">
        <v>-0.1391</v>
      </c>
      <c r="X24">
        <v>0.21629999999999999</v>
      </c>
      <c r="Y24" t="s">
        <v>37</v>
      </c>
      <c r="Z24">
        <v>1</v>
      </c>
      <c r="AA24">
        <v>20250625</v>
      </c>
      <c r="AB24">
        <v>1.1299999999999999</v>
      </c>
      <c r="AC24">
        <v>0.1138</v>
      </c>
      <c r="AD24">
        <v>0.11020000000000001</v>
      </c>
      <c r="AE24">
        <v>0.126</v>
      </c>
      <c r="AF24">
        <v>0.1051</v>
      </c>
      <c r="AG24">
        <v>0.115</v>
      </c>
    </row>
    <row r="25" spans="1:33" x14ac:dyDescent="0.2">
      <c r="A25">
        <v>24</v>
      </c>
      <c r="B25" t="str">
        <f xml:space="preserve"> "10008319"</f>
        <v>10008319</v>
      </c>
      <c r="C25" t="s">
        <v>89</v>
      </c>
      <c r="D25">
        <v>9.1300000000000006E-2</v>
      </c>
      <c r="E25">
        <v>2.4700000000000002</v>
      </c>
      <c r="F25">
        <v>0</v>
      </c>
      <c r="G25">
        <v>2.2000000000000001E-3</v>
      </c>
      <c r="H25">
        <v>3250</v>
      </c>
      <c r="I25" t="s">
        <v>90</v>
      </c>
      <c r="J25">
        <v>10445</v>
      </c>
      <c r="K25">
        <v>715</v>
      </c>
      <c r="L25" t="s">
        <v>82</v>
      </c>
      <c r="M25">
        <v>2.5999999999999999E-2</v>
      </c>
      <c r="N25">
        <v>0.1245</v>
      </c>
      <c r="O25">
        <v>6.5299999999999997E-2</v>
      </c>
      <c r="P25">
        <v>11.79</v>
      </c>
      <c r="Q25">
        <v>7.03</v>
      </c>
      <c r="R25">
        <v>6.07</v>
      </c>
      <c r="S25">
        <v>28.56</v>
      </c>
      <c r="T25">
        <v>0.59650000000000003</v>
      </c>
      <c r="U25">
        <v>1.4061999999999999</v>
      </c>
      <c r="V25">
        <v>0.2571</v>
      </c>
      <c r="W25">
        <v>-0.14710000000000001</v>
      </c>
      <c r="X25">
        <v>0.19700000000000001</v>
      </c>
      <c r="Y25" t="s">
        <v>37</v>
      </c>
      <c r="Z25">
        <v>1.05</v>
      </c>
      <c r="AA25">
        <v>20250625</v>
      </c>
      <c r="AB25">
        <v>2.14</v>
      </c>
      <c r="AC25">
        <v>8.9099999999999999E-2</v>
      </c>
      <c r="AD25">
        <v>8.7499999999999994E-2</v>
      </c>
      <c r="AE25">
        <v>0.10100000000000001</v>
      </c>
      <c r="AF25">
        <v>8.3000000000000004E-2</v>
      </c>
      <c r="AG25">
        <v>9.0800000000000006E-2</v>
      </c>
    </row>
    <row r="26" spans="1:33" x14ac:dyDescent="0.2">
      <c r="A26">
        <v>25</v>
      </c>
      <c r="B26" t="str">
        <f xml:space="preserve"> "10008320"</f>
        <v>10008320</v>
      </c>
      <c r="C26" t="s">
        <v>91</v>
      </c>
      <c r="D26">
        <v>7.3999999999999996E-2</v>
      </c>
      <c r="E26">
        <v>0.95</v>
      </c>
      <c r="F26">
        <v>0.14000000000000001</v>
      </c>
      <c r="G26">
        <v>6.9999999999999999E-4</v>
      </c>
      <c r="H26">
        <v>3443</v>
      </c>
      <c r="I26" t="s">
        <v>92</v>
      </c>
      <c r="J26">
        <v>10793</v>
      </c>
      <c r="K26">
        <v>882</v>
      </c>
      <c r="L26" t="s">
        <v>82</v>
      </c>
      <c r="M26">
        <v>0</v>
      </c>
      <c r="N26">
        <v>0.1016</v>
      </c>
      <c r="O26">
        <v>7.3999999999999996E-2</v>
      </c>
      <c r="P26">
        <v>14.54</v>
      </c>
      <c r="Q26">
        <v>7.63</v>
      </c>
      <c r="R26">
        <v>9.11</v>
      </c>
      <c r="S26">
        <v>31.03</v>
      </c>
      <c r="T26">
        <v>0.52500000000000002</v>
      </c>
      <c r="U26">
        <v>1.446</v>
      </c>
      <c r="V26">
        <v>0.26440000000000002</v>
      </c>
      <c r="W26">
        <v>-0.15029999999999999</v>
      </c>
      <c r="X26">
        <v>0.1764</v>
      </c>
      <c r="Y26" t="s">
        <v>37</v>
      </c>
      <c r="Z26">
        <v>1.1000000000000001</v>
      </c>
      <c r="AA26">
        <v>20250625</v>
      </c>
      <c r="AB26">
        <v>3.3</v>
      </c>
      <c r="AC26">
        <v>7.3300000000000004E-2</v>
      </c>
      <c r="AD26">
        <v>7.2700000000000001E-2</v>
      </c>
      <c r="AE26">
        <v>8.1699999999999995E-2</v>
      </c>
      <c r="AF26">
        <v>6.7199999999999996E-2</v>
      </c>
      <c r="AG26">
        <v>7.3999999999999996E-2</v>
      </c>
    </row>
    <row r="27" spans="1:33" x14ac:dyDescent="0.2">
      <c r="A27">
        <v>26</v>
      </c>
      <c r="B27" t="str">
        <f xml:space="preserve"> "10008321"</f>
        <v>10008321</v>
      </c>
      <c r="C27" t="s">
        <v>93</v>
      </c>
      <c r="D27">
        <v>0.06</v>
      </c>
      <c r="E27">
        <v>3.27</v>
      </c>
      <c r="F27">
        <v>0</v>
      </c>
      <c r="G27">
        <v>1.9E-3</v>
      </c>
      <c r="H27">
        <v>2336</v>
      </c>
      <c r="I27" t="s">
        <v>94</v>
      </c>
      <c r="J27">
        <v>10720</v>
      </c>
      <c r="K27">
        <v>388</v>
      </c>
      <c r="L27" t="s">
        <v>82</v>
      </c>
      <c r="M27">
        <v>0</v>
      </c>
      <c r="N27">
        <v>8.2299999999999998E-2</v>
      </c>
      <c r="O27">
        <v>0.06</v>
      </c>
      <c r="P27">
        <v>17.93</v>
      </c>
      <c r="Q27">
        <v>8.17</v>
      </c>
      <c r="R27">
        <v>12.45</v>
      </c>
      <c r="S27">
        <v>32.96</v>
      </c>
      <c r="T27">
        <v>0.45579999999999998</v>
      </c>
      <c r="U27">
        <v>1.4399</v>
      </c>
      <c r="V27">
        <v>0.26329999999999998</v>
      </c>
      <c r="W27">
        <v>-0.14899999999999999</v>
      </c>
      <c r="X27">
        <v>0.15540000000000001</v>
      </c>
      <c r="Y27" t="s">
        <v>37</v>
      </c>
      <c r="Z27">
        <v>1.1499999999999999</v>
      </c>
      <c r="AA27">
        <v>20250625</v>
      </c>
      <c r="AB27">
        <v>1.29</v>
      </c>
      <c r="AC27">
        <v>5.8099999999999999E-2</v>
      </c>
      <c r="AD27">
        <v>5.7000000000000002E-2</v>
      </c>
      <c r="AE27">
        <v>6.9900000000000004E-2</v>
      </c>
      <c r="AF27">
        <v>5.4100000000000002E-2</v>
      </c>
      <c r="AG27">
        <v>5.8400000000000001E-2</v>
      </c>
    </row>
    <row r="28" spans="1:33" x14ac:dyDescent="0.2">
      <c r="A28">
        <v>27</v>
      </c>
      <c r="B28" t="str">
        <f xml:space="preserve"> "10008322"</f>
        <v>10008322</v>
      </c>
      <c r="C28" t="s">
        <v>95</v>
      </c>
      <c r="D28">
        <v>4.8399999999999999E-2</v>
      </c>
      <c r="E28">
        <v>1.89</v>
      </c>
      <c r="F28">
        <v>0</v>
      </c>
      <c r="G28">
        <v>8.9999999999999998E-4</v>
      </c>
      <c r="H28">
        <v>2876</v>
      </c>
      <c r="I28" t="s">
        <v>94</v>
      </c>
      <c r="J28">
        <v>5998</v>
      </c>
      <c r="K28">
        <v>513</v>
      </c>
      <c r="L28" t="s">
        <v>82</v>
      </c>
      <c r="M28">
        <v>0</v>
      </c>
      <c r="N28">
        <v>6.6000000000000003E-2</v>
      </c>
      <c r="O28">
        <v>4.8399999999999999E-2</v>
      </c>
      <c r="P28">
        <v>22.23</v>
      </c>
      <c r="Q28">
        <v>8.69</v>
      </c>
      <c r="R28">
        <v>16.02</v>
      </c>
      <c r="S28">
        <v>34.42</v>
      </c>
      <c r="T28">
        <v>0.39069999999999999</v>
      </c>
      <c r="U28">
        <v>1.3940999999999999</v>
      </c>
      <c r="V28">
        <v>0.25490000000000002</v>
      </c>
      <c r="W28">
        <v>-0.14360000000000001</v>
      </c>
      <c r="X28">
        <v>0.13500000000000001</v>
      </c>
      <c r="Y28" t="s">
        <v>37</v>
      </c>
      <c r="Z28">
        <v>1.2</v>
      </c>
      <c r="AA28">
        <v>20250625</v>
      </c>
      <c r="AB28">
        <v>2.35</v>
      </c>
      <c r="AC28">
        <v>4.7500000000000001E-2</v>
      </c>
      <c r="AD28">
        <v>4.6399999999999997E-2</v>
      </c>
      <c r="AE28">
        <v>5.4100000000000002E-2</v>
      </c>
      <c r="AF28">
        <v>4.3900000000000002E-2</v>
      </c>
      <c r="AG28">
        <v>4.7100000000000003E-2</v>
      </c>
    </row>
    <row r="29" spans="1:33" x14ac:dyDescent="0.2">
      <c r="A29">
        <v>28</v>
      </c>
      <c r="B29" t="str">
        <f xml:space="preserve"> "10008323"</f>
        <v>10008323</v>
      </c>
      <c r="C29" t="s">
        <v>96</v>
      </c>
      <c r="D29">
        <v>3.9899999999999998E-2</v>
      </c>
      <c r="E29">
        <v>3.91</v>
      </c>
      <c r="F29">
        <v>0</v>
      </c>
      <c r="G29">
        <v>1.5E-3</v>
      </c>
      <c r="H29">
        <v>6004</v>
      </c>
      <c r="I29" t="s">
        <v>97</v>
      </c>
      <c r="J29">
        <v>8968</v>
      </c>
      <c r="K29">
        <v>359</v>
      </c>
      <c r="L29" t="s">
        <v>82</v>
      </c>
      <c r="M29">
        <v>0</v>
      </c>
      <c r="N29">
        <v>5.2600000000000001E-2</v>
      </c>
      <c r="O29">
        <v>3.9899999999999998E-2</v>
      </c>
      <c r="P29">
        <v>26.97</v>
      </c>
      <c r="Q29">
        <v>8.93</v>
      </c>
      <c r="R29">
        <v>19.88</v>
      </c>
      <c r="S29">
        <v>36.08</v>
      </c>
      <c r="T29">
        <v>0.33110000000000001</v>
      </c>
      <c r="U29">
        <v>1.3169</v>
      </c>
      <c r="V29">
        <v>0.24079999999999999</v>
      </c>
      <c r="W29">
        <v>-0.13519999999999999</v>
      </c>
      <c r="X29">
        <v>0.11559999999999999</v>
      </c>
      <c r="Y29" t="s">
        <v>37</v>
      </c>
      <c r="Z29">
        <v>1.25</v>
      </c>
      <c r="AA29">
        <v>20250625</v>
      </c>
      <c r="AB29">
        <v>2.78</v>
      </c>
      <c r="AC29">
        <v>3.8399999999999997E-2</v>
      </c>
      <c r="AD29">
        <v>3.8800000000000001E-2</v>
      </c>
      <c r="AE29">
        <v>4.3999999999999997E-2</v>
      </c>
      <c r="AF29">
        <v>3.6400000000000002E-2</v>
      </c>
      <c r="AG29">
        <v>3.8899999999999997E-2</v>
      </c>
    </row>
    <row r="30" spans="1:33" x14ac:dyDescent="0.2">
      <c r="A30">
        <v>29</v>
      </c>
      <c r="B30" t="str">
        <f xml:space="preserve"> "10008357"</f>
        <v>10008357</v>
      </c>
      <c r="C30" t="s">
        <v>98</v>
      </c>
      <c r="D30">
        <v>0.26379999999999998</v>
      </c>
      <c r="E30">
        <v>-1.2</v>
      </c>
      <c r="F30">
        <v>0</v>
      </c>
      <c r="G30">
        <v>-3.2000000000000002E-3</v>
      </c>
      <c r="H30">
        <v>764</v>
      </c>
      <c r="I30" t="s">
        <v>99</v>
      </c>
      <c r="J30">
        <v>6303</v>
      </c>
      <c r="K30">
        <v>493</v>
      </c>
      <c r="L30" t="s">
        <v>82</v>
      </c>
      <c r="M30">
        <v>0.27600000000000002</v>
      </c>
      <c r="N30">
        <v>0.29399999999999998</v>
      </c>
      <c r="O30">
        <v>-1.2200000000000001E-2</v>
      </c>
      <c r="P30">
        <v>4.08</v>
      </c>
      <c r="Q30">
        <v>3.69</v>
      </c>
      <c r="R30">
        <v>-1.1299999999999999</v>
      </c>
      <c r="S30">
        <v>0</v>
      </c>
      <c r="T30">
        <v>0.90439999999999998</v>
      </c>
      <c r="U30">
        <v>0.61670000000000003</v>
      </c>
      <c r="V30">
        <v>0.1128</v>
      </c>
      <c r="W30">
        <v>-7.0800000000000002E-2</v>
      </c>
      <c r="X30">
        <v>0.2586</v>
      </c>
      <c r="Y30" t="s">
        <v>37</v>
      </c>
      <c r="Z30">
        <v>0.8</v>
      </c>
      <c r="AA30">
        <v>20250625</v>
      </c>
      <c r="AB30">
        <v>2.5499999999999998</v>
      </c>
      <c r="AC30">
        <v>0.26700000000000002</v>
      </c>
      <c r="AD30">
        <v>0.255</v>
      </c>
      <c r="AE30">
        <v>0.28000000000000003</v>
      </c>
      <c r="AF30">
        <v>0.24879999999999999</v>
      </c>
      <c r="AG30">
        <v>0.27600000000000002</v>
      </c>
    </row>
    <row r="31" spans="1:33" x14ac:dyDescent="0.2">
      <c r="A31">
        <v>30</v>
      </c>
      <c r="B31" t="str">
        <f xml:space="preserve"> "10008371"</f>
        <v>10008371</v>
      </c>
      <c r="C31" t="s">
        <v>100</v>
      </c>
      <c r="D31">
        <v>3.2500000000000001E-2</v>
      </c>
      <c r="E31">
        <v>1.88</v>
      </c>
      <c r="F31">
        <v>-1.22</v>
      </c>
      <c r="G31">
        <v>5.9999999999999995E-4</v>
      </c>
      <c r="H31">
        <v>8279</v>
      </c>
      <c r="I31" t="s">
        <v>101</v>
      </c>
      <c r="J31">
        <v>6869</v>
      </c>
      <c r="K31">
        <v>-405</v>
      </c>
      <c r="L31" t="s">
        <v>82</v>
      </c>
      <c r="M31">
        <v>0</v>
      </c>
      <c r="N31">
        <v>4.1599999999999998E-2</v>
      </c>
      <c r="O31">
        <v>3.2500000000000001E-2</v>
      </c>
      <c r="P31">
        <v>33.11</v>
      </c>
      <c r="Q31">
        <v>9.19</v>
      </c>
      <c r="R31">
        <v>23.84</v>
      </c>
      <c r="S31">
        <v>37.26</v>
      </c>
      <c r="T31">
        <v>0.27750000000000002</v>
      </c>
      <c r="U31">
        <v>1.2172000000000001</v>
      </c>
      <c r="V31">
        <v>0.22259999999999999</v>
      </c>
      <c r="W31">
        <v>-0.12470000000000001</v>
      </c>
      <c r="X31">
        <v>9.7900000000000001E-2</v>
      </c>
      <c r="Y31" t="s">
        <v>37</v>
      </c>
      <c r="Z31">
        <v>1.3</v>
      </c>
      <c r="AA31">
        <v>20250625</v>
      </c>
      <c r="AB31">
        <v>1.63</v>
      </c>
      <c r="AC31">
        <v>3.1899999999999998E-2</v>
      </c>
      <c r="AD31">
        <v>3.09E-2</v>
      </c>
      <c r="AE31">
        <v>3.6299999999999999E-2</v>
      </c>
      <c r="AF31">
        <v>3.0099999999999998E-2</v>
      </c>
      <c r="AG31">
        <v>3.2500000000000001E-2</v>
      </c>
    </row>
    <row r="32" spans="1:33" x14ac:dyDescent="0.2">
      <c r="A32">
        <v>31</v>
      </c>
      <c r="B32" t="str">
        <f xml:space="preserve"> "10008383"</f>
        <v>10008383</v>
      </c>
      <c r="C32" t="s">
        <v>102</v>
      </c>
      <c r="D32">
        <v>2.6599999999999999E-2</v>
      </c>
      <c r="E32">
        <v>1.53</v>
      </c>
      <c r="F32">
        <v>0</v>
      </c>
      <c r="G32">
        <v>4.0000000000000002E-4</v>
      </c>
      <c r="H32" t="s">
        <v>103</v>
      </c>
      <c r="I32" t="s">
        <v>104</v>
      </c>
      <c r="J32">
        <v>25444</v>
      </c>
      <c r="K32">
        <v>861</v>
      </c>
      <c r="L32" t="s">
        <v>82</v>
      </c>
      <c r="M32">
        <v>0</v>
      </c>
      <c r="N32">
        <v>3.27E-2</v>
      </c>
      <c r="O32">
        <v>2.6599999999999999E-2</v>
      </c>
      <c r="P32">
        <v>40.450000000000003</v>
      </c>
      <c r="Q32">
        <v>9.32</v>
      </c>
      <c r="R32">
        <v>27.94</v>
      </c>
      <c r="S32">
        <v>38.33</v>
      </c>
      <c r="T32">
        <v>0.23039999999999999</v>
      </c>
      <c r="U32">
        <v>1.1036999999999999</v>
      </c>
      <c r="V32">
        <v>0.20180000000000001</v>
      </c>
      <c r="W32">
        <v>-0.1128</v>
      </c>
      <c r="X32">
        <v>8.1900000000000001E-2</v>
      </c>
      <c r="Y32" t="s">
        <v>37</v>
      </c>
      <c r="Z32">
        <v>1.35</v>
      </c>
      <c r="AA32">
        <v>20250625</v>
      </c>
      <c r="AB32">
        <v>1.56</v>
      </c>
      <c r="AC32">
        <v>2.6200000000000001E-2</v>
      </c>
      <c r="AD32">
        <v>2.5600000000000001E-2</v>
      </c>
      <c r="AE32">
        <v>2.9899999999999999E-2</v>
      </c>
      <c r="AF32">
        <v>2.47E-2</v>
      </c>
      <c r="AG32">
        <v>2.6599999999999999E-2</v>
      </c>
    </row>
    <row r="33" spans="1:33" x14ac:dyDescent="0.2">
      <c r="A33">
        <v>32</v>
      </c>
      <c r="B33" t="str">
        <f xml:space="preserve"> "10008627"</f>
        <v>10008627</v>
      </c>
      <c r="C33" t="s">
        <v>105</v>
      </c>
      <c r="D33">
        <v>0.21279999999999999</v>
      </c>
      <c r="E33">
        <v>-1.94</v>
      </c>
      <c r="F33">
        <v>0</v>
      </c>
      <c r="G33">
        <v>-4.1999999999999997E-3</v>
      </c>
      <c r="H33">
        <v>78</v>
      </c>
      <c r="I33" t="s">
        <v>106</v>
      </c>
      <c r="J33">
        <v>425</v>
      </c>
      <c r="K33">
        <v>-27</v>
      </c>
      <c r="L33" t="s">
        <v>107</v>
      </c>
      <c r="M33">
        <v>0.22600000000000001</v>
      </c>
      <c r="N33">
        <v>0.22689999999999999</v>
      </c>
      <c r="O33">
        <v>-1.32E-2</v>
      </c>
      <c r="P33">
        <v>5.0599999999999996</v>
      </c>
      <c r="Q33">
        <v>5.0199999999999996</v>
      </c>
      <c r="R33">
        <v>-1.23</v>
      </c>
      <c r="S33">
        <v>0</v>
      </c>
      <c r="T33">
        <v>0.99350000000000005</v>
      </c>
      <c r="U33">
        <v>0.1741</v>
      </c>
      <c r="V33">
        <v>4.5999999999999999E-3</v>
      </c>
      <c r="W33">
        <v>-2.9000000000000001E-2</v>
      </c>
      <c r="X33">
        <v>4.6100000000000002E-2</v>
      </c>
      <c r="Y33" t="s">
        <v>37</v>
      </c>
      <c r="Z33">
        <v>0.85</v>
      </c>
      <c r="AA33">
        <v>20250226</v>
      </c>
      <c r="AB33">
        <v>0.37</v>
      </c>
      <c r="AC33">
        <v>0.217</v>
      </c>
      <c r="AD33">
        <v>0.21790000000000001</v>
      </c>
      <c r="AE33">
        <v>0.2361</v>
      </c>
      <c r="AF33">
        <v>0.21279999999999999</v>
      </c>
      <c r="AG33">
        <v>0.22600000000000001</v>
      </c>
    </row>
    <row r="34" spans="1:33" x14ac:dyDescent="0.2">
      <c r="A34">
        <v>33</v>
      </c>
      <c r="B34" t="str">
        <f xml:space="preserve"> "10008628"</f>
        <v>10008628</v>
      </c>
      <c r="C34" t="s">
        <v>108</v>
      </c>
      <c r="D34">
        <v>0.17180000000000001</v>
      </c>
      <c r="E34">
        <v>2.87</v>
      </c>
      <c r="F34">
        <v>0</v>
      </c>
      <c r="G34">
        <v>4.7999999999999996E-3</v>
      </c>
      <c r="H34">
        <v>657</v>
      </c>
      <c r="I34" t="s">
        <v>109</v>
      </c>
      <c r="J34">
        <v>2153</v>
      </c>
      <c r="K34">
        <v>-256</v>
      </c>
      <c r="L34" t="s">
        <v>107</v>
      </c>
      <c r="M34">
        <v>0.17599999999999999</v>
      </c>
      <c r="N34">
        <v>0.1779</v>
      </c>
      <c r="O34">
        <v>-4.1999999999999997E-3</v>
      </c>
      <c r="P34">
        <v>6.26</v>
      </c>
      <c r="Q34">
        <v>6.08</v>
      </c>
      <c r="R34">
        <v>-0.39</v>
      </c>
      <c r="S34">
        <v>0</v>
      </c>
      <c r="T34">
        <v>0.97099999999999997</v>
      </c>
      <c r="U34">
        <v>0.63249999999999995</v>
      </c>
      <c r="V34">
        <v>1.66E-2</v>
      </c>
      <c r="W34">
        <v>-7.4999999999999997E-2</v>
      </c>
      <c r="X34">
        <v>4.7500000000000001E-2</v>
      </c>
      <c r="Y34" t="s">
        <v>37</v>
      </c>
      <c r="Z34">
        <v>0.9</v>
      </c>
      <c r="AA34">
        <v>20250226</v>
      </c>
      <c r="AB34">
        <v>0.6</v>
      </c>
      <c r="AC34">
        <v>0.16700000000000001</v>
      </c>
      <c r="AD34">
        <v>0.16370000000000001</v>
      </c>
      <c r="AE34">
        <v>0.18809999999999999</v>
      </c>
      <c r="AF34">
        <v>0.15640000000000001</v>
      </c>
      <c r="AG34">
        <v>0.17599999999999999</v>
      </c>
    </row>
    <row r="35" spans="1:33" x14ac:dyDescent="0.2">
      <c r="A35">
        <v>34</v>
      </c>
      <c r="B35" t="str">
        <f xml:space="preserve"> "10008629"</f>
        <v>10008629</v>
      </c>
      <c r="C35" t="s">
        <v>110</v>
      </c>
      <c r="D35">
        <v>0.1236</v>
      </c>
      <c r="E35">
        <v>5.64</v>
      </c>
      <c r="F35">
        <v>-0.32</v>
      </c>
      <c r="G35">
        <v>6.6E-3</v>
      </c>
      <c r="H35" t="s">
        <v>111</v>
      </c>
      <c r="I35" t="s">
        <v>112</v>
      </c>
      <c r="J35">
        <v>9429</v>
      </c>
      <c r="K35">
        <v>-1287</v>
      </c>
      <c r="L35" t="s">
        <v>107</v>
      </c>
      <c r="M35">
        <v>0.126</v>
      </c>
      <c r="N35">
        <v>0.1313</v>
      </c>
      <c r="O35">
        <v>-2.3999999999999998E-3</v>
      </c>
      <c r="P35">
        <v>8.7100000000000009</v>
      </c>
      <c r="Q35">
        <v>7.92</v>
      </c>
      <c r="R35">
        <v>-0.22</v>
      </c>
      <c r="S35">
        <v>0</v>
      </c>
      <c r="T35">
        <v>0.90980000000000005</v>
      </c>
      <c r="U35">
        <v>1.5575000000000001</v>
      </c>
      <c r="V35">
        <v>4.1000000000000002E-2</v>
      </c>
      <c r="W35">
        <v>-0.1668</v>
      </c>
      <c r="X35">
        <v>4.6399999999999997E-2</v>
      </c>
      <c r="Y35" t="s">
        <v>37</v>
      </c>
      <c r="Z35">
        <v>0.95</v>
      </c>
      <c r="AA35">
        <v>20250226</v>
      </c>
      <c r="AB35">
        <v>0.63</v>
      </c>
      <c r="AC35">
        <v>0.11700000000000001</v>
      </c>
      <c r="AD35">
        <v>0.1144</v>
      </c>
      <c r="AE35">
        <v>0.1399</v>
      </c>
      <c r="AF35">
        <v>0.10780000000000001</v>
      </c>
      <c r="AG35">
        <v>0.126</v>
      </c>
    </row>
    <row r="36" spans="1:33" x14ac:dyDescent="0.2">
      <c r="A36">
        <v>35</v>
      </c>
      <c r="B36" t="str">
        <f xml:space="preserve"> "10008630"</f>
        <v>10008630</v>
      </c>
      <c r="C36" t="s">
        <v>113</v>
      </c>
      <c r="D36">
        <v>7.6200000000000004E-2</v>
      </c>
      <c r="E36">
        <v>8.24</v>
      </c>
      <c r="F36">
        <v>-0.26</v>
      </c>
      <c r="G36">
        <v>5.7999999999999996E-3</v>
      </c>
      <c r="H36" t="s">
        <v>114</v>
      </c>
      <c r="I36" t="s">
        <v>115</v>
      </c>
      <c r="J36">
        <v>31577</v>
      </c>
      <c r="K36">
        <v>-3159</v>
      </c>
      <c r="L36" t="s">
        <v>107</v>
      </c>
      <c r="M36">
        <v>7.5999999999999998E-2</v>
      </c>
      <c r="N36">
        <v>8.9700000000000002E-2</v>
      </c>
      <c r="O36">
        <v>2.0000000000000001E-4</v>
      </c>
      <c r="P36">
        <v>14.12</v>
      </c>
      <c r="Q36">
        <v>11.17</v>
      </c>
      <c r="R36">
        <v>0.02</v>
      </c>
      <c r="S36">
        <v>0</v>
      </c>
      <c r="T36">
        <v>0.7913</v>
      </c>
      <c r="U36">
        <v>2.7490000000000001</v>
      </c>
      <c r="V36">
        <v>7.2300000000000003E-2</v>
      </c>
      <c r="W36">
        <v>-0.28420000000000001</v>
      </c>
      <c r="X36">
        <v>4.1700000000000001E-2</v>
      </c>
      <c r="Y36" t="s">
        <v>37</v>
      </c>
      <c r="Z36">
        <v>1</v>
      </c>
      <c r="AA36">
        <v>20250226</v>
      </c>
      <c r="AB36">
        <v>0.95</v>
      </c>
      <c r="AC36">
        <v>7.0400000000000004E-2</v>
      </c>
      <c r="AD36">
        <v>7.1400000000000005E-2</v>
      </c>
      <c r="AE36">
        <v>9.2600000000000002E-2</v>
      </c>
      <c r="AF36">
        <v>6.2100000000000002E-2</v>
      </c>
      <c r="AG36">
        <v>7.6200000000000004E-2</v>
      </c>
    </row>
    <row r="37" spans="1:33" x14ac:dyDescent="0.2">
      <c r="A37">
        <v>36</v>
      </c>
      <c r="B37" t="str">
        <f xml:space="preserve"> "10008631"</f>
        <v>10008631</v>
      </c>
      <c r="C37" t="s">
        <v>116</v>
      </c>
      <c r="D37">
        <v>3.8699999999999998E-2</v>
      </c>
      <c r="E37">
        <v>7.8</v>
      </c>
      <c r="F37">
        <v>0</v>
      </c>
      <c r="G37">
        <v>2.8E-3</v>
      </c>
      <c r="H37" t="s">
        <v>117</v>
      </c>
      <c r="I37" t="s">
        <v>118</v>
      </c>
      <c r="J37">
        <v>62326</v>
      </c>
      <c r="K37">
        <v>-7104</v>
      </c>
      <c r="L37" t="s">
        <v>107</v>
      </c>
      <c r="M37">
        <v>2.5999999999999999E-2</v>
      </c>
      <c r="N37">
        <v>5.5899999999999998E-2</v>
      </c>
      <c r="O37">
        <v>1.2699999999999999E-2</v>
      </c>
      <c r="P37">
        <v>27.8</v>
      </c>
      <c r="Q37">
        <v>17.27</v>
      </c>
      <c r="R37">
        <v>1.18</v>
      </c>
      <c r="S37">
        <v>23.05</v>
      </c>
      <c r="T37">
        <v>0.62109999999999999</v>
      </c>
      <c r="U37">
        <v>3.6421000000000001</v>
      </c>
      <c r="V37">
        <v>9.5799999999999996E-2</v>
      </c>
      <c r="W37">
        <v>-0.371</v>
      </c>
      <c r="X37">
        <v>3.3599999999999998E-2</v>
      </c>
      <c r="Y37" t="s">
        <v>37</v>
      </c>
      <c r="Z37">
        <v>1.05</v>
      </c>
      <c r="AA37">
        <v>20250226</v>
      </c>
      <c r="AB37">
        <v>1.63</v>
      </c>
      <c r="AC37">
        <v>3.5900000000000001E-2</v>
      </c>
      <c r="AD37">
        <v>3.5999999999999997E-2</v>
      </c>
      <c r="AE37">
        <v>5.2200000000000003E-2</v>
      </c>
      <c r="AF37">
        <v>2.8500000000000001E-2</v>
      </c>
      <c r="AG37">
        <v>3.8699999999999998E-2</v>
      </c>
    </row>
    <row r="38" spans="1:33" x14ac:dyDescent="0.2">
      <c r="A38">
        <v>37</v>
      </c>
      <c r="B38" t="str">
        <f xml:space="preserve"> "10008632"</f>
        <v>10008632</v>
      </c>
      <c r="C38" t="s">
        <v>119</v>
      </c>
      <c r="D38">
        <v>1.7299999999999999E-2</v>
      </c>
      <c r="E38">
        <v>8.81</v>
      </c>
      <c r="F38">
        <v>-1.1399999999999999</v>
      </c>
      <c r="G38">
        <v>1.4E-3</v>
      </c>
      <c r="H38" t="s">
        <v>120</v>
      </c>
      <c r="I38" t="s">
        <v>121</v>
      </c>
      <c r="J38">
        <v>78214</v>
      </c>
      <c r="K38">
        <v>7433</v>
      </c>
      <c r="L38" t="s">
        <v>107</v>
      </c>
      <c r="M38">
        <v>0</v>
      </c>
      <c r="N38">
        <v>3.15E-2</v>
      </c>
      <c r="O38">
        <v>1.7299999999999999E-2</v>
      </c>
      <c r="P38">
        <v>62.2</v>
      </c>
      <c r="Q38">
        <v>26.88</v>
      </c>
      <c r="R38">
        <v>3.84</v>
      </c>
      <c r="S38">
        <v>26.95</v>
      </c>
      <c r="T38">
        <v>0.43219999999999997</v>
      </c>
      <c r="U38">
        <v>3.7642000000000002</v>
      </c>
      <c r="V38">
        <v>9.9000000000000005E-2</v>
      </c>
      <c r="W38">
        <v>-0.38069999999999998</v>
      </c>
      <c r="X38">
        <v>2.3800000000000002E-2</v>
      </c>
      <c r="Y38" t="s">
        <v>37</v>
      </c>
      <c r="Z38">
        <v>1.1000000000000001</v>
      </c>
      <c r="AA38">
        <v>20250226</v>
      </c>
      <c r="AB38">
        <v>2.4900000000000002</v>
      </c>
      <c r="AC38">
        <v>1.5900000000000001E-2</v>
      </c>
      <c r="AD38">
        <v>1.6299999999999999E-2</v>
      </c>
      <c r="AE38">
        <v>2.58E-2</v>
      </c>
      <c r="AF38">
        <v>1.24E-2</v>
      </c>
      <c r="AG38">
        <v>1.7299999999999999E-2</v>
      </c>
    </row>
    <row r="39" spans="1:33" x14ac:dyDescent="0.2">
      <c r="A39">
        <v>38</v>
      </c>
      <c r="B39" t="str">
        <f xml:space="preserve"> "10008633"</f>
        <v>10008633</v>
      </c>
      <c r="C39" t="s">
        <v>122</v>
      </c>
      <c r="D39">
        <v>9.1000000000000004E-3</v>
      </c>
      <c r="E39">
        <v>16.670000000000002</v>
      </c>
      <c r="F39">
        <v>0</v>
      </c>
      <c r="G39">
        <v>1.2999999999999999E-3</v>
      </c>
      <c r="H39" t="s">
        <v>123</v>
      </c>
      <c r="I39" t="s">
        <v>124</v>
      </c>
      <c r="J39">
        <v>57669</v>
      </c>
      <c r="K39">
        <v>2572</v>
      </c>
      <c r="L39" t="s">
        <v>107</v>
      </c>
      <c r="M39">
        <v>0</v>
      </c>
      <c r="N39">
        <v>1.6E-2</v>
      </c>
      <c r="O39">
        <v>9.1000000000000004E-3</v>
      </c>
      <c r="P39">
        <v>118.24</v>
      </c>
      <c r="Q39">
        <v>31.31</v>
      </c>
      <c r="R39">
        <v>7.72</v>
      </c>
      <c r="S39">
        <v>32.619999999999997</v>
      </c>
      <c r="T39">
        <v>0.26479999999999998</v>
      </c>
      <c r="U39">
        <v>3.1345000000000001</v>
      </c>
      <c r="V39">
        <v>8.2500000000000004E-2</v>
      </c>
      <c r="W39">
        <v>-0.31569999999999998</v>
      </c>
      <c r="X39">
        <v>1.47E-2</v>
      </c>
      <c r="Y39" t="s">
        <v>37</v>
      </c>
      <c r="Z39">
        <v>1.1499999999999999</v>
      </c>
      <c r="AA39">
        <v>20250226</v>
      </c>
      <c r="AB39">
        <v>2.88</v>
      </c>
      <c r="AC39">
        <v>7.7999999999999996E-3</v>
      </c>
      <c r="AD39">
        <v>7.7999999999999996E-3</v>
      </c>
      <c r="AE39">
        <v>1.38E-2</v>
      </c>
      <c r="AF39">
        <v>6.4000000000000003E-3</v>
      </c>
      <c r="AG39">
        <v>9.1000000000000004E-3</v>
      </c>
    </row>
    <row r="40" spans="1:33" x14ac:dyDescent="0.2">
      <c r="A40">
        <v>39</v>
      </c>
      <c r="B40" t="str">
        <f xml:space="preserve"> "10008634"</f>
        <v>10008634</v>
      </c>
      <c r="C40" t="s">
        <v>125</v>
      </c>
      <c r="D40">
        <v>4.4999999999999997E-3</v>
      </c>
      <c r="E40">
        <v>7.14</v>
      </c>
      <c r="F40">
        <v>-8.16</v>
      </c>
      <c r="G40">
        <v>2.9999999999999997E-4</v>
      </c>
      <c r="H40" t="s">
        <v>126</v>
      </c>
      <c r="I40" t="s">
        <v>99</v>
      </c>
      <c r="J40">
        <v>41643</v>
      </c>
      <c r="K40">
        <v>4573</v>
      </c>
      <c r="L40" t="s">
        <v>107</v>
      </c>
      <c r="M40">
        <v>0</v>
      </c>
      <c r="N40">
        <v>7.3000000000000001E-3</v>
      </c>
      <c r="O40">
        <v>4.4999999999999997E-3</v>
      </c>
      <c r="P40">
        <v>239.11</v>
      </c>
      <c r="Q40">
        <v>34.17</v>
      </c>
      <c r="R40">
        <v>11.94</v>
      </c>
      <c r="S40">
        <v>35.94</v>
      </c>
      <c r="T40">
        <v>0.1429</v>
      </c>
      <c r="U40">
        <v>2.1612</v>
      </c>
      <c r="V40">
        <v>5.6899999999999999E-2</v>
      </c>
      <c r="W40">
        <v>-0.21709999999999999</v>
      </c>
      <c r="X40">
        <v>8.0000000000000002E-3</v>
      </c>
      <c r="Y40" t="s">
        <v>37</v>
      </c>
      <c r="Z40">
        <v>1.2</v>
      </c>
      <c r="AA40">
        <v>20250226</v>
      </c>
      <c r="AB40">
        <v>2.52</v>
      </c>
      <c r="AC40">
        <v>4.1999999999999997E-3</v>
      </c>
      <c r="AD40">
        <v>4.1999999999999997E-3</v>
      </c>
      <c r="AE40">
        <v>7.6E-3</v>
      </c>
      <c r="AF40">
        <v>3.3E-3</v>
      </c>
      <c r="AG40">
        <v>4.4999999999999997E-3</v>
      </c>
    </row>
    <row r="41" spans="1:33" x14ac:dyDescent="0.2">
      <c r="A41">
        <v>40</v>
      </c>
      <c r="B41" t="str">
        <f xml:space="preserve"> "10008635"</f>
        <v>10008635</v>
      </c>
      <c r="C41" t="s">
        <v>127</v>
      </c>
      <c r="D41">
        <v>2.8999999999999998E-3</v>
      </c>
      <c r="E41">
        <v>7.41</v>
      </c>
      <c r="F41">
        <v>-3.33</v>
      </c>
      <c r="G41">
        <v>2.0000000000000001E-4</v>
      </c>
      <c r="H41" t="s">
        <v>128</v>
      </c>
      <c r="I41" t="s">
        <v>129</v>
      </c>
      <c r="J41">
        <v>29262</v>
      </c>
      <c r="K41">
        <v>1713</v>
      </c>
      <c r="L41" t="s">
        <v>107</v>
      </c>
      <c r="M41">
        <v>0</v>
      </c>
      <c r="N41">
        <v>3.0000000000000001E-3</v>
      </c>
      <c r="O41">
        <v>2.8999999999999998E-3</v>
      </c>
      <c r="P41">
        <v>371.03</v>
      </c>
      <c r="Q41">
        <v>25.38</v>
      </c>
      <c r="R41">
        <v>16.440000000000001</v>
      </c>
      <c r="S41">
        <v>41.02</v>
      </c>
      <c r="T41">
        <v>6.8400000000000002E-2</v>
      </c>
      <c r="U41">
        <v>1.2629999999999999</v>
      </c>
      <c r="V41">
        <v>3.32E-2</v>
      </c>
      <c r="W41">
        <v>-0.12659999999999999</v>
      </c>
      <c r="X41">
        <v>3.8999999999999998E-3</v>
      </c>
      <c r="Y41" t="s">
        <v>37</v>
      </c>
      <c r="Z41">
        <v>1.25</v>
      </c>
      <c r="AA41">
        <v>20250226</v>
      </c>
      <c r="AB41">
        <v>2.17</v>
      </c>
      <c r="AC41">
        <v>2.7000000000000001E-3</v>
      </c>
      <c r="AD41">
        <v>2.5999999999999999E-3</v>
      </c>
      <c r="AE41">
        <v>6.4999999999999997E-3</v>
      </c>
      <c r="AF41">
        <v>2.2000000000000001E-3</v>
      </c>
      <c r="AG41">
        <v>2.8999999999999998E-3</v>
      </c>
    </row>
    <row r="42" spans="1:33" x14ac:dyDescent="0.2">
      <c r="A42">
        <v>41</v>
      </c>
      <c r="B42" t="str">
        <f xml:space="preserve"> "10008665"</f>
        <v>10008665</v>
      </c>
      <c r="C42" t="s">
        <v>130</v>
      </c>
      <c r="D42">
        <v>1.9E-3</v>
      </c>
      <c r="E42">
        <v>11.76</v>
      </c>
      <c r="F42">
        <v>-5</v>
      </c>
      <c r="G42">
        <v>2.0000000000000001E-4</v>
      </c>
      <c r="H42" t="s">
        <v>131</v>
      </c>
      <c r="I42" t="s">
        <v>132</v>
      </c>
      <c r="J42">
        <v>58954</v>
      </c>
      <c r="K42">
        <v>-321</v>
      </c>
      <c r="L42" t="s">
        <v>107</v>
      </c>
      <c r="M42">
        <v>0</v>
      </c>
      <c r="N42">
        <v>1.1000000000000001E-3</v>
      </c>
      <c r="O42">
        <v>1.9E-3</v>
      </c>
      <c r="P42">
        <v>566.32000000000005</v>
      </c>
      <c r="Q42">
        <v>16.59</v>
      </c>
      <c r="R42">
        <v>20.99</v>
      </c>
      <c r="S42">
        <v>45.31</v>
      </c>
      <c r="T42">
        <v>2.93E-2</v>
      </c>
      <c r="U42">
        <v>0.6381</v>
      </c>
      <c r="V42">
        <v>1.6799999999999999E-2</v>
      </c>
      <c r="W42">
        <v>-6.3799999999999996E-2</v>
      </c>
      <c r="X42">
        <v>1.6999999999999999E-3</v>
      </c>
      <c r="Y42" t="s">
        <v>37</v>
      </c>
      <c r="Z42">
        <v>1.3</v>
      </c>
      <c r="AA42">
        <v>20250226</v>
      </c>
      <c r="AB42">
        <v>1.86</v>
      </c>
      <c r="AC42">
        <v>1.6999999999999999E-3</v>
      </c>
      <c r="AD42">
        <v>1.6999999999999999E-3</v>
      </c>
      <c r="AE42">
        <v>3.5000000000000001E-3</v>
      </c>
      <c r="AF42">
        <v>1.2999999999999999E-3</v>
      </c>
      <c r="AG42">
        <v>1.9E-3</v>
      </c>
    </row>
    <row r="43" spans="1:33" x14ac:dyDescent="0.2">
      <c r="A43">
        <v>42</v>
      </c>
      <c r="B43" t="str">
        <f xml:space="preserve"> "10008687"</f>
        <v>10008687</v>
      </c>
      <c r="C43" t="s">
        <v>133</v>
      </c>
      <c r="D43">
        <v>0.2641</v>
      </c>
      <c r="E43">
        <v>-1.0900000000000001</v>
      </c>
      <c r="F43">
        <v>0</v>
      </c>
      <c r="G43">
        <v>-2.8999999999999998E-3</v>
      </c>
      <c r="H43">
        <v>54</v>
      </c>
      <c r="I43" t="s">
        <v>134</v>
      </c>
      <c r="J43">
        <v>621</v>
      </c>
      <c r="K43">
        <v>-9</v>
      </c>
      <c r="L43" t="s">
        <v>107</v>
      </c>
      <c r="M43">
        <v>0.27600000000000002</v>
      </c>
      <c r="N43">
        <v>0.27660000000000001</v>
      </c>
      <c r="O43">
        <v>-1.1900000000000001E-2</v>
      </c>
      <c r="P43">
        <v>4.07</v>
      </c>
      <c r="Q43">
        <v>4.07</v>
      </c>
      <c r="R43">
        <v>-1.1100000000000001</v>
      </c>
      <c r="S43">
        <v>0</v>
      </c>
      <c r="T43">
        <v>0.99909999999999999</v>
      </c>
      <c r="U43">
        <v>3.0300000000000001E-2</v>
      </c>
      <c r="V43">
        <v>8.0000000000000004E-4</v>
      </c>
      <c r="W43">
        <v>-1.41E-2</v>
      </c>
      <c r="X43">
        <v>4.3700000000000003E-2</v>
      </c>
      <c r="Y43" t="s">
        <v>37</v>
      </c>
      <c r="Z43">
        <v>0.8</v>
      </c>
      <c r="AA43">
        <v>20250226</v>
      </c>
      <c r="AB43">
        <v>0.48</v>
      </c>
      <c r="AC43">
        <v>0.26700000000000002</v>
      </c>
      <c r="AD43">
        <v>0.26629999999999998</v>
      </c>
      <c r="AE43">
        <v>0.28689999999999999</v>
      </c>
      <c r="AF43">
        <v>0.25779999999999997</v>
      </c>
      <c r="AG43">
        <v>0.27600000000000002</v>
      </c>
    </row>
    <row r="44" spans="1:33" x14ac:dyDescent="0.2">
      <c r="A44">
        <v>43</v>
      </c>
      <c r="B44" t="str">
        <f xml:space="preserve"> "10008847"</f>
        <v>10008847</v>
      </c>
      <c r="C44" t="s">
        <v>135</v>
      </c>
      <c r="D44">
        <v>0.2233</v>
      </c>
      <c r="E44">
        <v>-1.63</v>
      </c>
      <c r="F44">
        <v>0</v>
      </c>
      <c r="G44">
        <v>-3.7000000000000002E-3</v>
      </c>
      <c r="H44">
        <v>151</v>
      </c>
      <c r="I44" t="s">
        <v>136</v>
      </c>
      <c r="J44">
        <v>135</v>
      </c>
      <c r="K44">
        <v>-13</v>
      </c>
      <c r="L44" t="s">
        <v>137</v>
      </c>
      <c r="M44">
        <v>0.22600000000000001</v>
      </c>
      <c r="N44">
        <v>0.27479999999999999</v>
      </c>
      <c r="O44">
        <v>-2.7000000000000001E-3</v>
      </c>
      <c r="P44">
        <v>4.82</v>
      </c>
      <c r="Q44">
        <v>3.94</v>
      </c>
      <c r="R44">
        <v>-0.25</v>
      </c>
      <c r="S44">
        <v>0</v>
      </c>
      <c r="T44">
        <v>0.81799999999999995</v>
      </c>
      <c r="U44">
        <v>0.74609999999999999</v>
      </c>
      <c r="V44">
        <v>0.22570000000000001</v>
      </c>
      <c r="W44">
        <v>-8.2600000000000007E-2</v>
      </c>
      <c r="X44">
        <v>0.38150000000000001</v>
      </c>
      <c r="Y44" t="s">
        <v>37</v>
      </c>
      <c r="Z44">
        <v>0.85</v>
      </c>
      <c r="AA44">
        <v>20250924</v>
      </c>
      <c r="AB44">
        <v>3.15</v>
      </c>
      <c r="AC44">
        <v>0.22700000000000001</v>
      </c>
      <c r="AD44">
        <v>0.22600000000000001</v>
      </c>
      <c r="AE44">
        <v>0.24310000000000001</v>
      </c>
      <c r="AF44">
        <v>0.219</v>
      </c>
      <c r="AG44">
        <v>0.2263</v>
      </c>
    </row>
    <row r="45" spans="1:33" x14ac:dyDescent="0.2">
      <c r="A45">
        <v>44</v>
      </c>
      <c r="B45" t="str">
        <f xml:space="preserve"> "10008848"</f>
        <v>10008848</v>
      </c>
      <c r="C45" t="s">
        <v>138</v>
      </c>
      <c r="D45">
        <v>0.18609999999999999</v>
      </c>
      <c r="E45">
        <v>-3.72</v>
      </c>
      <c r="F45">
        <v>0</v>
      </c>
      <c r="G45">
        <v>-7.1999999999999998E-3</v>
      </c>
      <c r="H45">
        <v>61</v>
      </c>
      <c r="I45" t="s">
        <v>139</v>
      </c>
      <c r="J45">
        <v>136</v>
      </c>
      <c r="K45">
        <v>33</v>
      </c>
      <c r="L45" t="s">
        <v>137</v>
      </c>
      <c r="M45">
        <v>0.17599999999999999</v>
      </c>
      <c r="N45">
        <v>0.2407</v>
      </c>
      <c r="O45">
        <v>1.01E-2</v>
      </c>
      <c r="P45">
        <v>5.78</v>
      </c>
      <c r="Q45">
        <v>4.4400000000000004</v>
      </c>
      <c r="R45">
        <v>0.94</v>
      </c>
      <c r="S45">
        <v>14.16</v>
      </c>
      <c r="T45">
        <v>0.76849999999999996</v>
      </c>
      <c r="U45">
        <v>0.86040000000000005</v>
      </c>
      <c r="V45">
        <v>0.26029999999999998</v>
      </c>
      <c r="W45">
        <v>-9.3799999999999994E-2</v>
      </c>
      <c r="X45">
        <v>0.36940000000000001</v>
      </c>
      <c r="Y45" t="s">
        <v>37</v>
      </c>
      <c r="Z45">
        <v>0.9</v>
      </c>
      <c r="AA45">
        <v>20250924</v>
      </c>
      <c r="AB45">
        <v>2.09</v>
      </c>
      <c r="AC45">
        <v>0.1933</v>
      </c>
      <c r="AD45">
        <v>0.19639999999999999</v>
      </c>
      <c r="AE45">
        <v>0.20680000000000001</v>
      </c>
      <c r="AF45">
        <v>0.185</v>
      </c>
      <c r="AG45">
        <v>0.19400000000000001</v>
      </c>
    </row>
    <row r="46" spans="1:33" x14ac:dyDescent="0.2">
      <c r="A46">
        <v>45</v>
      </c>
      <c r="B46" t="str">
        <f xml:space="preserve"> "10008849"</f>
        <v>10008849</v>
      </c>
      <c r="C46" t="s">
        <v>140</v>
      </c>
      <c r="D46">
        <v>0.1583</v>
      </c>
      <c r="E46">
        <v>-1.68</v>
      </c>
      <c r="F46">
        <v>0</v>
      </c>
      <c r="G46">
        <v>-2.7000000000000001E-3</v>
      </c>
      <c r="H46">
        <v>66</v>
      </c>
      <c r="I46" t="s">
        <v>141</v>
      </c>
      <c r="J46">
        <v>274</v>
      </c>
      <c r="K46">
        <v>6</v>
      </c>
      <c r="L46" t="s">
        <v>137</v>
      </c>
      <c r="M46">
        <v>0.126</v>
      </c>
      <c r="N46">
        <v>0.20960000000000001</v>
      </c>
      <c r="O46">
        <v>3.2300000000000002E-2</v>
      </c>
      <c r="P46">
        <v>6.8</v>
      </c>
      <c r="Q46">
        <v>4.8600000000000003</v>
      </c>
      <c r="R46">
        <v>3</v>
      </c>
      <c r="S46">
        <v>22.61</v>
      </c>
      <c r="T46">
        <v>0.71560000000000001</v>
      </c>
      <c r="U46">
        <v>0.95760000000000001</v>
      </c>
      <c r="V46">
        <v>0.28970000000000001</v>
      </c>
      <c r="W46">
        <v>-0.1031</v>
      </c>
      <c r="X46">
        <v>0.35310000000000002</v>
      </c>
      <c r="Y46" t="s">
        <v>37</v>
      </c>
      <c r="Z46">
        <v>0.95</v>
      </c>
      <c r="AA46">
        <v>20250924</v>
      </c>
      <c r="AB46">
        <v>0.8</v>
      </c>
      <c r="AC46">
        <v>0.161</v>
      </c>
      <c r="AD46">
        <v>0.1618</v>
      </c>
      <c r="AE46">
        <v>0.1754</v>
      </c>
      <c r="AF46">
        <v>0.15540000000000001</v>
      </c>
      <c r="AG46">
        <v>0.16489999999999999</v>
      </c>
    </row>
    <row r="47" spans="1:33" x14ac:dyDescent="0.2">
      <c r="A47">
        <v>46</v>
      </c>
      <c r="B47" t="str">
        <f xml:space="preserve"> "10008850"</f>
        <v>10008850</v>
      </c>
      <c r="C47" t="s">
        <v>142</v>
      </c>
      <c r="D47">
        <v>0.13120000000000001</v>
      </c>
      <c r="E47">
        <v>-2.31</v>
      </c>
      <c r="F47">
        <v>0</v>
      </c>
      <c r="G47">
        <v>-3.0999999999999999E-3</v>
      </c>
      <c r="H47">
        <v>110</v>
      </c>
      <c r="I47" t="s">
        <v>143</v>
      </c>
      <c r="J47">
        <v>1108</v>
      </c>
      <c r="K47">
        <v>40</v>
      </c>
      <c r="L47" t="s">
        <v>137</v>
      </c>
      <c r="M47">
        <v>7.5999999999999998E-2</v>
      </c>
      <c r="N47">
        <v>0.1817</v>
      </c>
      <c r="O47">
        <v>5.5199999999999999E-2</v>
      </c>
      <c r="P47">
        <v>8.1999999999999993</v>
      </c>
      <c r="Q47">
        <v>5.42</v>
      </c>
      <c r="R47">
        <v>5.13</v>
      </c>
      <c r="S47">
        <v>25.1</v>
      </c>
      <c r="T47">
        <v>0.66049999999999998</v>
      </c>
      <c r="U47">
        <v>1.0338000000000001</v>
      </c>
      <c r="V47">
        <v>0.31280000000000002</v>
      </c>
      <c r="W47">
        <v>-0.11020000000000001</v>
      </c>
      <c r="X47">
        <v>0.33339999999999997</v>
      </c>
      <c r="Y47" t="s">
        <v>37</v>
      </c>
      <c r="Z47">
        <v>1</v>
      </c>
      <c r="AA47">
        <v>20250924</v>
      </c>
      <c r="AB47">
        <v>0.37</v>
      </c>
      <c r="AC47">
        <v>0.1343</v>
      </c>
      <c r="AD47">
        <v>0.13420000000000001</v>
      </c>
      <c r="AE47">
        <v>0.1457</v>
      </c>
      <c r="AF47">
        <v>0.13</v>
      </c>
      <c r="AG47">
        <v>0.1381</v>
      </c>
    </row>
    <row r="48" spans="1:33" x14ac:dyDescent="0.2">
      <c r="A48">
        <v>47</v>
      </c>
      <c r="B48" t="str">
        <f xml:space="preserve"> "10008851"</f>
        <v>10008851</v>
      </c>
      <c r="C48" t="s">
        <v>144</v>
      </c>
      <c r="D48">
        <v>0.1123</v>
      </c>
      <c r="E48">
        <v>0.72</v>
      </c>
      <c r="F48">
        <v>2.37</v>
      </c>
      <c r="G48">
        <v>8.0000000000000004E-4</v>
      </c>
      <c r="H48">
        <v>422</v>
      </c>
      <c r="I48" t="s">
        <v>145</v>
      </c>
      <c r="J48">
        <v>672</v>
      </c>
      <c r="K48">
        <v>84</v>
      </c>
      <c r="L48" t="s">
        <v>137</v>
      </c>
      <c r="M48">
        <v>2.5999999999999999E-2</v>
      </c>
      <c r="N48">
        <v>0.15670000000000001</v>
      </c>
      <c r="O48">
        <v>8.6300000000000002E-2</v>
      </c>
      <c r="P48">
        <v>9.58</v>
      </c>
      <c r="Q48">
        <v>5.79</v>
      </c>
      <c r="R48">
        <v>8.02</v>
      </c>
      <c r="S48">
        <v>28</v>
      </c>
      <c r="T48">
        <v>0.6048</v>
      </c>
      <c r="U48">
        <v>1.0872999999999999</v>
      </c>
      <c r="V48">
        <v>0.32890000000000003</v>
      </c>
      <c r="W48">
        <v>-0.11509999999999999</v>
      </c>
      <c r="X48">
        <v>0.31130000000000002</v>
      </c>
      <c r="Y48" t="s">
        <v>37</v>
      </c>
      <c r="Z48">
        <v>1.05</v>
      </c>
      <c r="AA48">
        <v>20250924</v>
      </c>
      <c r="AB48">
        <v>2.15</v>
      </c>
      <c r="AC48">
        <v>0.1115</v>
      </c>
      <c r="AD48">
        <v>0.11409999999999999</v>
      </c>
      <c r="AE48">
        <v>0.12520000000000001</v>
      </c>
      <c r="AF48">
        <v>0.1081</v>
      </c>
      <c r="AG48">
        <v>0.1123</v>
      </c>
    </row>
    <row r="49" spans="1:33" x14ac:dyDescent="0.2">
      <c r="A49">
        <v>48</v>
      </c>
      <c r="B49" t="str">
        <f xml:space="preserve"> "10008852"</f>
        <v>10008852</v>
      </c>
      <c r="C49" t="s">
        <v>146</v>
      </c>
      <c r="D49">
        <v>9.4799999999999995E-2</v>
      </c>
      <c r="E49">
        <v>2.16</v>
      </c>
      <c r="F49">
        <v>2.0499999999999998</v>
      </c>
      <c r="G49">
        <v>2E-3</v>
      </c>
      <c r="H49">
        <v>491</v>
      </c>
      <c r="I49" t="s">
        <v>147</v>
      </c>
      <c r="J49">
        <v>527</v>
      </c>
      <c r="K49">
        <v>223</v>
      </c>
      <c r="L49" t="s">
        <v>137</v>
      </c>
      <c r="M49">
        <v>0</v>
      </c>
      <c r="N49">
        <v>0.1346</v>
      </c>
      <c r="O49">
        <v>9.4799999999999995E-2</v>
      </c>
      <c r="P49">
        <v>11.35</v>
      </c>
      <c r="Q49">
        <v>6.24</v>
      </c>
      <c r="R49">
        <v>11.04</v>
      </c>
      <c r="S49">
        <v>29.74</v>
      </c>
      <c r="T49">
        <v>0.54949999999999999</v>
      </c>
      <c r="U49">
        <v>1.1175999999999999</v>
      </c>
      <c r="V49">
        <v>0.33810000000000001</v>
      </c>
      <c r="W49">
        <v>-0.1176</v>
      </c>
      <c r="X49">
        <v>0.2878</v>
      </c>
      <c r="Y49" t="s">
        <v>37</v>
      </c>
      <c r="Z49">
        <v>1.1000000000000001</v>
      </c>
      <c r="AA49">
        <v>20250924</v>
      </c>
      <c r="AB49">
        <v>5.0199999999999996</v>
      </c>
      <c r="AC49">
        <v>9.2799999999999994E-2</v>
      </c>
      <c r="AD49">
        <v>9.5000000000000001E-2</v>
      </c>
      <c r="AE49">
        <v>0.104</v>
      </c>
      <c r="AF49">
        <v>9.1499999999999998E-2</v>
      </c>
      <c r="AG49">
        <v>9.4799999999999995E-2</v>
      </c>
    </row>
    <row r="50" spans="1:33" x14ac:dyDescent="0.2">
      <c r="A50">
        <v>49</v>
      </c>
      <c r="B50" t="str">
        <f xml:space="preserve"> "10008853"</f>
        <v>10008853</v>
      </c>
      <c r="C50" t="s">
        <v>148</v>
      </c>
      <c r="D50">
        <v>7.9500000000000001E-2</v>
      </c>
      <c r="E50">
        <v>1.4</v>
      </c>
      <c r="F50">
        <v>0.63</v>
      </c>
      <c r="G50">
        <v>1.1000000000000001E-3</v>
      </c>
      <c r="H50">
        <v>268</v>
      </c>
      <c r="I50" t="s">
        <v>149</v>
      </c>
      <c r="J50">
        <v>980</v>
      </c>
      <c r="K50">
        <v>89</v>
      </c>
      <c r="L50" t="s">
        <v>137</v>
      </c>
      <c r="M50">
        <v>0</v>
      </c>
      <c r="N50">
        <v>0.11509999999999999</v>
      </c>
      <c r="O50">
        <v>7.9500000000000001E-2</v>
      </c>
      <c r="P50">
        <v>13.53</v>
      </c>
      <c r="Q50">
        <v>6.71</v>
      </c>
      <c r="R50">
        <v>14.27</v>
      </c>
      <c r="S50">
        <v>31.01</v>
      </c>
      <c r="T50">
        <v>0.49569999999999997</v>
      </c>
      <c r="U50">
        <v>1.1262000000000001</v>
      </c>
      <c r="V50">
        <v>0.3407</v>
      </c>
      <c r="W50">
        <v>-0.1179</v>
      </c>
      <c r="X50">
        <v>0.2636</v>
      </c>
      <c r="Y50" t="s">
        <v>37</v>
      </c>
      <c r="Z50">
        <v>1.1499999999999999</v>
      </c>
      <c r="AA50">
        <v>20250924</v>
      </c>
      <c r="AB50">
        <v>1.27</v>
      </c>
      <c r="AC50">
        <v>7.8399999999999997E-2</v>
      </c>
      <c r="AD50">
        <v>7.8399999999999997E-2</v>
      </c>
      <c r="AE50">
        <v>8.7900000000000006E-2</v>
      </c>
      <c r="AF50">
        <v>7.8E-2</v>
      </c>
      <c r="AG50">
        <v>7.9500000000000001E-2</v>
      </c>
    </row>
    <row r="51" spans="1:33" x14ac:dyDescent="0.2">
      <c r="A51">
        <v>50</v>
      </c>
      <c r="B51" t="str">
        <f xml:space="preserve"> "10008854"</f>
        <v>10008854</v>
      </c>
      <c r="C51" t="s">
        <v>150</v>
      </c>
      <c r="D51">
        <v>6.7500000000000004E-2</v>
      </c>
      <c r="E51">
        <v>-0.74</v>
      </c>
      <c r="F51">
        <v>0.45</v>
      </c>
      <c r="G51">
        <v>-5.0000000000000001E-4</v>
      </c>
      <c r="H51">
        <v>516</v>
      </c>
      <c r="I51" t="s">
        <v>151</v>
      </c>
      <c r="J51">
        <v>1181</v>
      </c>
      <c r="K51">
        <v>105</v>
      </c>
      <c r="L51" t="s">
        <v>137</v>
      </c>
      <c r="M51">
        <v>0</v>
      </c>
      <c r="N51">
        <v>9.8100000000000007E-2</v>
      </c>
      <c r="O51">
        <v>6.7500000000000004E-2</v>
      </c>
      <c r="P51">
        <v>15.94</v>
      </c>
      <c r="Q51">
        <v>7.08</v>
      </c>
      <c r="R51">
        <v>17.8</v>
      </c>
      <c r="S51">
        <v>32.299999999999997</v>
      </c>
      <c r="T51">
        <v>0.44440000000000002</v>
      </c>
      <c r="U51">
        <v>1.1153</v>
      </c>
      <c r="V51">
        <v>0.33739999999999998</v>
      </c>
      <c r="W51">
        <v>-0.1163</v>
      </c>
      <c r="X51">
        <v>0.23949999999999999</v>
      </c>
      <c r="Y51" t="s">
        <v>37</v>
      </c>
      <c r="Z51">
        <v>1.2</v>
      </c>
      <c r="AA51">
        <v>20250924</v>
      </c>
      <c r="AB51">
        <v>1.61</v>
      </c>
      <c r="AC51">
        <v>6.8000000000000005E-2</v>
      </c>
      <c r="AD51">
        <v>7.1199999999999999E-2</v>
      </c>
      <c r="AE51">
        <v>7.3800000000000004E-2</v>
      </c>
      <c r="AF51">
        <v>6.6199999999999995E-2</v>
      </c>
      <c r="AG51">
        <v>6.7500000000000004E-2</v>
      </c>
    </row>
    <row r="52" spans="1:33" x14ac:dyDescent="0.2">
      <c r="A52">
        <v>51</v>
      </c>
      <c r="B52" t="str">
        <f xml:space="preserve"> "10008855"</f>
        <v>10008855</v>
      </c>
      <c r="C52" t="s">
        <v>152</v>
      </c>
      <c r="D52">
        <v>5.8900000000000001E-2</v>
      </c>
      <c r="E52">
        <v>2.61</v>
      </c>
      <c r="F52">
        <v>1.73</v>
      </c>
      <c r="G52">
        <v>1.5E-3</v>
      </c>
      <c r="H52">
        <v>1308</v>
      </c>
      <c r="I52" t="s">
        <v>153</v>
      </c>
      <c r="J52">
        <v>2850</v>
      </c>
      <c r="K52">
        <v>186</v>
      </c>
      <c r="L52" t="s">
        <v>137</v>
      </c>
      <c r="M52">
        <v>0</v>
      </c>
      <c r="N52">
        <v>8.3400000000000002E-2</v>
      </c>
      <c r="O52">
        <v>5.8900000000000001E-2</v>
      </c>
      <c r="P52">
        <v>18.27</v>
      </c>
      <c r="Q52">
        <v>7.23</v>
      </c>
      <c r="R52">
        <v>21.64</v>
      </c>
      <c r="S52">
        <v>33.909999999999997</v>
      </c>
      <c r="T52">
        <v>0.39589999999999997</v>
      </c>
      <c r="U52">
        <v>1.0878000000000001</v>
      </c>
      <c r="V52">
        <v>0.3291</v>
      </c>
      <c r="W52">
        <v>-0.113</v>
      </c>
      <c r="X52">
        <v>0.21590000000000001</v>
      </c>
      <c r="Y52" t="s">
        <v>37</v>
      </c>
      <c r="Z52">
        <v>1.25</v>
      </c>
      <c r="AA52">
        <v>20250924</v>
      </c>
      <c r="AB52">
        <v>1.47</v>
      </c>
      <c r="AC52">
        <v>5.74E-2</v>
      </c>
      <c r="AD52">
        <v>5.8000000000000003E-2</v>
      </c>
      <c r="AE52">
        <v>6.3299999999999995E-2</v>
      </c>
      <c r="AF52">
        <v>5.5800000000000002E-2</v>
      </c>
      <c r="AG52">
        <v>5.8900000000000001E-2</v>
      </c>
    </row>
    <row r="53" spans="1:33" x14ac:dyDescent="0.2">
      <c r="A53">
        <v>52</v>
      </c>
      <c r="B53" t="str">
        <f xml:space="preserve"> "10008883"</f>
        <v>10008883</v>
      </c>
      <c r="C53" t="s">
        <v>154</v>
      </c>
      <c r="D53">
        <v>0.2621</v>
      </c>
      <c r="E53">
        <v>-1.84</v>
      </c>
      <c r="F53">
        <v>0</v>
      </c>
      <c r="G53">
        <v>-4.8999999999999998E-3</v>
      </c>
      <c r="H53">
        <v>226</v>
      </c>
      <c r="I53" t="s">
        <v>155</v>
      </c>
      <c r="J53">
        <v>294</v>
      </c>
      <c r="K53">
        <v>142</v>
      </c>
      <c r="L53" t="s">
        <v>137</v>
      </c>
      <c r="M53">
        <v>0.27600000000000002</v>
      </c>
      <c r="N53">
        <v>0.31180000000000002</v>
      </c>
      <c r="O53">
        <v>-1.3899999999999999E-2</v>
      </c>
      <c r="P53">
        <v>4.1100000000000003</v>
      </c>
      <c r="Q53">
        <v>3.54</v>
      </c>
      <c r="R53">
        <v>-1.29</v>
      </c>
      <c r="S53">
        <v>0</v>
      </c>
      <c r="T53">
        <v>0.86250000000000004</v>
      </c>
      <c r="U53">
        <v>0.62060000000000004</v>
      </c>
      <c r="V53">
        <v>0.18779999999999999</v>
      </c>
      <c r="W53">
        <v>-7.0300000000000001E-2</v>
      </c>
      <c r="X53">
        <v>0.38829999999999998</v>
      </c>
      <c r="Y53" t="s">
        <v>37</v>
      </c>
      <c r="Z53">
        <v>0.8</v>
      </c>
      <c r="AA53">
        <v>20250924</v>
      </c>
      <c r="AB53">
        <v>3.68</v>
      </c>
      <c r="AC53">
        <v>0.26700000000000002</v>
      </c>
      <c r="AD53">
        <v>0.26700000000000002</v>
      </c>
      <c r="AE53">
        <v>0.28420000000000001</v>
      </c>
      <c r="AF53">
        <v>0.26119999999999999</v>
      </c>
      <c r="AG53">
        <v>0.27600000000000002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科创50ETF期权_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</dc:creator>
  <cp:lastModifiedBy>Wang Robert</cp:lastModifiedBy>
  <dcterms:created xsi:type="dcterms:W3CDTF">2025-02-08T03:11:53Z</dcterms:created>
  <dcterms:modified xsi:type="dcterms:W3CDTF">2025-02-08T03:11:53Z</dcterms:modified>
</cp:coreProperties>
</file>