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P2" i="2"/>
  <c r="O2" i="2"/>
  <c r="C25" i="2"/>
  <c r="F25" i="2"/>
  <c r="K25" i="2"/>
  <c r="J26" i="2"/>
  <c r="G26" i="2"/>
  <c r="D26" i="2"/>
  <c r="B27" i="2"/>
  <c r="G27" i="2"/>
  <c r="I27" i="2"/>
  <c r="I28" i="2"/>
  <c r="G28" i="2"/>
  <c r="B28" i="2"/>
  <c r="B29" i="2"/>
  <c r="G29" i="2"/>
  <c r="I29" i="2"/>
  <c r="I30" i="2"/>
  <c r="C30" i="2"/>
  <c r="B30" i="2"/>
  <c r="E31" i="2"/>
  <c r="F31" i="2"/>
  <c r="J31" i="2"/>
  <c r="J24" i="2"/>
  <c r="F24" i="2"/>
  <c r="D24" i="2"/>
  <c r="J23" i="2"/>
  <c r="I23" i="2"/>
  <c r="E23" i="2"/>
  <c r="I22" i="2"/>
  <c r="H22" i="2"/>
  <c r="C22" i="2"/>
  <c r="I21" i="2"/>
  <c r="H21" i="2"/>
  <c r="G21" i="2"/>
  <c r="I20" i="2"/>
  <c r="G20" i="2"/>
  <c r="B20" i="2"/>
  <c r="B19" i="2"/>
  <c r="E19" i="2"/>
  <c r="J19" i="2"/>
  <c r="J18" i="2"/>
  <c r="E18" i="2"/>
  <c r="B18" i="2"/>
  <c r="I17" i="2"/>
  <c r="G17" i="2"/>
  <c r="B17" i="2"/>
  <c r="J16" i="2"/>
  <c r="I16" i="2"/>
  <c r="F16" i="2"/>
  <c r="J15" i="2"/>
  <c r="I15" i="2"/>
  <c r="E15" i="2"/>
  <c r="J14" i="2"/>
  <c r="I14" i="2"/>
  <c r="G14" i="2"/>
  <c r="I13" i="2"/>
  <c r="H13" i="2"/>
  <c r="G13" i="2"/>
  <c r="B12" i="2"/>
  <c r="E12" i="2"/>
  <c r="J12" i="2"/>
  <c r="J11" i="2"/>
  <c r="E11" i="2"/>
  <c r="B11" i="2"/>
  <c r="I10" i="2"/>
  <c r="G10" i="2"/>
  <c r="B10" i="2"/>
  <c r="J9" i="2"/>
  <c r="I9" i="2"/>
  <c r="B9" i="2"/>
  <c r="J8" i="2"/>
  <c r="E8" i="2"/>
  <c r="D8" i="2"/>
  <c r="G7" i="2"/>
  <c r="F7" i="2"/>
  <c r="D7" i="2"/>
  <c r="J6" i="2"/>
  <c r="I6" i="2"/>
  <c r="E6" i="2"/>
  <c r="I5" i="2"/>
  <c r="E5" i="2"/>
  <c r="D5" i="2"/>
  <c r="J4" i="2"/>
  <c r="I4" i="2"/>
  <c r="E4" i="2"/>
  <c r="F3" i="2"/>
  <c r="E3" i="2"/>
  <c r="D3" i="2"/>
  <c r="G2" i="2"/>
  <c r="E2" i="2"/>
  <c r="C2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1" i="1"/>
  <c r="M32" i="1" l="1"/>
  <c r="N32" i="1"/>
  <c r="O32" i="1"/>
  <c r="P32" i="1"/>
  <c r="Q32" i="1"/>
  <c r="R32" i="1"/>
  <c r="S32" i="1"/>
  <c r="T32" i="1"/>
  <c r="U32" i="1"/>
  <c r="V32" i="1"/>
  <c r="W32" i="1"/>
  <c r="C32" i="1" l="1"/>
  <c r="D32" i="1"/>
  <c r="E32" i="1"/>
  <c r="F32" i="1"/>
  <c r="G32" i="1"/>
  <c r="H32" i="1"/>
  <c r="I32" i="1"/>
  <c r="J32" i="1"/>
  <c r="K32" i="1"/>
  <c r="B32" i="1"/>
</calcChain>
</file>

<file path=xl/sharedStrings.xml><?xml version="1.0" encoding="utf-8"?>
<sst xmlns="http://schemas.openxmlformats.org/spreadsheetml/2006/main" count="101" uniqueCount="41">
  <si>
    <t>Comics</t>
  </si>
  <si>
    <t>Communication</t>
  </si>
  <si>
    <t>Sports</t>
  </si>
  <si>
    <t>Social</t>
  </si>
  <si>
    <t>Lifestyle</t>
  </si>
  <si>
    <t>Libraries &amp; Demo</t>
  </si>
  <si>
    <t>Books &amp; Reference</t>
  </si>
  <si>
    <t>Transportation</t>
  </si>
  <si>
    <t>Sports Games</t>
  </si>
  <si>
    <t>Medical</t>
  </si>
  <si>
    <t>Travel &amp; Local</t>
  </si>
  <si>
    <t>Entertainment</t>
  </si>
  <si>
    <t>Health &amp; Fitness</t>
  </si>
  <si>
    <t>Shopping</t>
  </si>
  <si>
    <t>Weather</t>
  </si>
  <si>
    <t>Arcade &amp; Action</t>
  </si>
  <si>
    <t>Finance</t>
  </si>
  <si>
    <t>Business</t>
  </si>
  <si>
    <t>Cards &amp; Casino</t>
  </si>
  <si>
    <t>Music &amp; Audio</t>
  </si>
  <si>
    <t>Media &amp; Video</t>
  </si>
  <si>
    <t>News &amp; Magazines</t>
  </si>
  <si>
    <t>Tools</t>
  </si>
  <si>
    <t>Personalization</t>
  </si>
  <si>
    <t>Education</t>
  </si>
  <si>
    <t>Casual</t>
  </si>
  <si>
    <t>Racing</t>
  </si>
  <si>
    <t>Brain &amp; Puzzle</t>
  </si>
  <si>
    <t>Photography</t>
  </si>
  <si>
    <t>Productivity</t>
  </si>
  <si>
    <t>Cost</t>
  </si>
  <si>
    <t>Picture</t>
  </si>
  <si>
    <t>Phone</t>
  </si>
  <si>
    <t>Connection</t>
  </si>
  <si>
    <t>Compatability</t>
  </si>
  <si>
    <t>Attraction</t>
  </si>
  <si>
    <t>Reliability</t>
  </si>
  <si>
    <t>Search</t>
  </si>
  <si>
    <t>Media</t>
  </si>
  <si>
    <t>Total</t>
  </si>
  <si>
    <t>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</si>
</sst>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/>
  </sheetViews>
  <sheetFormatPr defaultRowHeight="15" x14ac:dyDescent="0.25"/>
  <cols>
    <col min="1" max="1" width="18.42578125" customWidth="1"/>
  </cols>
  <sheetData>
    <row r="1" spans="1:24" x14ac:dyDescent="0.25">
      <c r="A1" t="s">
        <v>0</v>
      </c>
      <c r="B1">
        <v>8</v>
      </c>
      <c r="C1">
        <v>35</v>
      </c>
      <c r="D1">
        <v>6</v>
      </c>
      <c r="E1">
        <v>33</v>
      </c>
      <c r="F1">
        <v>7</v>
      </c>
      <c r="G1">
        <v>61</v>
      </c>
      <c r="H1">
        <v>6</v>
      </c>
      <c r="I1">
        <v>28</v>
      </c>
      <c r="J1">
        <v>11</v>
      </c>
      <c r="K1">
        <v>17</v>
      </c>
      <c r="M1">
        <f>SUM(B1:K1)</f>
        <v>212</v>
      </c>
      <c r="N1" t="s">
        <v>0</v>
      </c>
      <c r="O1">
        <v>10.874612786628299</v>
      </c>
      <c r="P1">
        <v>32.431118288849802</v>
      </c>
      <c r="Q1">
        <v>11.427130009665699</v>
      </c>
      <c r="R1">
        <v>24.796734831011999</v>
      </c>
      <c r="S1">
        <v>9.9056530955871995</v>
      </c>
      <c r="T1">
        <v>55.786883524781302</v>
      </c>
      <c r="U1">
        <v>7.0406121430270696</v>
      </c>
      <c r="V1">
        <v>29.370477693806599</v>
      </c>
      <c r="W1">
        <v>13.456950595031</v>
      </c>
      <c r="X1">
        <v>16.9098270316106</v>
      </c>
    </row>
    <row r="2" spans="1:24" x14ac:dyDescent="0.25">
      <c r="A2" t="s">
        <v>1</v>
      </c>
      <c r="B2">
        <v>209</v>
      </c>
      <c r="C2">
        <v>58</v>
      </c>
      <c r="D2">
        <v>636</v>
      </c>
      <c r="E2">
        <v>349</v>
      </c>
      <c r="F2">
        <v>243</v>
      </c>
      <c r="G2">
        <v>106</v>
      </c>
      <c r="H2">
        <v>65</v>
      </c>
      <c r="I2">
        <v>124</v>
      </c>
      <c r="J2">
        <v>120</v>
      </c>
      <c r="K2">
        <v>31</v>
      </c>
      <c r="M2">
        <f t="shared" ref="M2:M30" si="0">SUM(B2:K2)</f>
        <v>1941</v>
      </c>
      <c r="N2" t="s">
        <v>1</v>
      </c>
      <c r="O2">
        <v>212.33054228512299</v>
      </c>
      <c r="P2">
        <v>80.092466155903793</v>
      </c>
      <c r="Q2">
        <v>504.69315540374703</v>
      </c>
      <c r="R2">
        <v>297.320998867681</v>
      </c>
      <c r="S2">
        <v>273.07513088904199</v>
      </c>
      <c r="T2">
        <v>112.052987940923</v>
      </c>
      <c r="U2">
        <v>81.651581732976496</v>
      </c>
      <c r="V2">
        <v>179.07767000760401</v>
      </c>
      <c r="W2">
        <v>145.279536355245</v>
      </c>
      <c r="X2">
        <v>55.425930361751099</v>
      </c>
    </row>
    <row r="3" spans="1:24" x14ac:dyDescent="0.25">
      <c r="A3" t="s">
        <v>2</v>
      </c>
      <c r="B3">
        <v>119</v>
      </c>
      <c r="C3">
        <v>31</v>
      </c>
      <c r="D3">
        <v>28</v>
      </c>
      <c r="E3">
        <v>309</v>
      </c>
      <c r="F3">
        <v>64</v>
      </c>
      <c r="G3">
        <v>100</v>
      </c>
      <c r="H3">
        <v>98</v>
      </c>
      <c r="I3">
        <v>192</v>
      </c>
      <c r="J3">
        <v>256</v>
      </c>
      <c r="K3">
        <v>24</v>
      </c>
      <c r="M3">
        <f t="shared" si="0"/>
        <v>1221</v>
      </c>
      <c r="N3" t="s">
        <v>2</v>
      </c>
      <c r="O3">
        <v>124.503157632406</v>
      </c>
      <c r="P3">
        <v>51.349761615395799</v>
      </c>
      <c r="Q3">
        <v>46.146649158723498</v>
      </c>
      <c r="R3">
        <v>251.80029785679599</v>
      </c>
      <c r="S3">
        <v>89.412234869030101</v>
      </c>
      <c r="T3">
        <v>112.619298566911</v>
      </c>
      <c r="U3">
        <v>92.849452567850093</v>
      </c>
      <c r="V3">
        <v>191.28591584575199</v>
      </c>
      <c r="W3">
        <v>223.905457095701</v>
      </c>
      <c r="X3">
        <v>37.127774791430902</v>
      </c>
    </row>
    <row r="4" spans="1:24" x14ac:dyDescent="0.25">
      <c r="A4" t="s">
        <v>3</v>
      </c>
      <c r="B4">
        <v>73</v>
      </c>
      <c r="C4">
        <v>112</v>
      </c>
      <c r="D4">
        <v>165</v>
      </c>
      <c r="E4">
        <v>421</v>
      </c>
      <c r="F4">
        <v>39</v>
      </c>
      <c r="G4">
        <v>108</v>
      </c>
      <c r="H4">
        <v>15</v>
      </c>
      <c r="I4">
        <v>148</v>
      </c>
      <c r="J4">
        <v>124</v>
      </c>
      <c r="K4">
        <v>21</v>
      </c>
      <c r="M4">
        <f t="shared" si="0"/>
        <v>1226</v>
      </c>
      <c r="N4" t="s">
        <v>3</v>
      </c>
      <c r="O4">
        <v>83.671634380768893</v>
      </c>
      <c r="P4">
        <v>130.81658829895801</v>
      </c>
      <c r="Q4">
        <v>167.49458207959299</v>
      </c>
      <c r="R4">
        <v>301.893279393949</v>
      </c>
      <c r="S4">
        <v>70.004674541575696</v>
      </c>
      <c r="T4">
        <v>115.439750397701</v>
      </c>
      <c r="U4">
        <v>24.577595005258299</v>
      </c>
      <c r="V4">
        <v>172.87499184986899</v>
      </c>
      <c r="W4">
        <v>117.470335240143</v>
      </c>
      <c r="X4">
        <v>41.756568812181001</v>
      </c>
    </row>
    <row r="5" spans="1:24" x14ac:dyDescent="0.25">
      <c r="A5" t="s">
        <v>4</v>
      </c>
      <c r="B5">
        <v>146</v>
      </c>
      <c r="C5">
        <v>209</v>
      </c>
      <c r="D5">
        <v>163</v>
      </c>
      <c r="E5">
        <v>288</v>
      </c>
      <c r="F5">
        <v>179</v>
      </c>
      <c r="G5">
        <v>253</v>
      </c>
      <c r="H5">
        <v>111</v>
      </c>
      <c r="I5">
        <v>295</v>
      </c>
      <c r="J5">
        <v>622</v>
      </c>
      <c r="K5">
        <v>114</v>
      </c>
      <c r="M5">
        <f t="shared" si="0"/>
        <v>2380</v>
      </c>
      <c r="N5" t="s">
        <v>4</v>
      </c>
      <c r="O5">
        <v>164.41057482983601</v>
      </c>
      <c r="P5">
        <v>213.24985781074199</v>
      </c>
      <c r="Q5">
        <v>200.70812409618301</v>
      </c>
      <c r="R5">
        <v>264.743554414404</v>
      </c>
      <c r="S5">
        <v>207.792555353296</v>
      </c>
      <c r="T5">
        <v>260.29308499787601</v>
      </c>
      <c r="U5">
        <v>133.61940544132099</v>
      </c>
      <c r="V5">
        <v>310.05984706727997</v>
      </c>
      <c r="W5">
        <v>507.75919171732198</v>
      </c>
      <c r="X5">
        <v>117.36380427173501</v>
      </c>
    </row>
    <row r="6" spans="1:24" x14ac:dyDescent="0.25">
      <c r="A6" t="s">
        <v>5</v>
      </c>
      <c r="B6">
        <v>20</v>
      </c>
      <c r="C6">
        <v>31</v>
      </c>
      <c r="D6">
        <v>39</v>
      </c>
      <c r="E6">
        <v>13</v>
      </c>
      <c r="F6">
        <v>50</v>
      </c>
      <c r="G6">
        <v>56</v>
      </c>
      <c r="H6">
        <v>5</v>
      </c>
      <c r="I6">
        <v>21</v>
      </c>
      <c r="J6">
        <v>16</v>
      </c>
      <c r="K6">
        <v>12</v>
      </c>
      <c r="M6">
        <f t="shared" si="0"/>
        <v>263</v>
      </c>
      <c r="N6" t="s">
        <v>5</v>
      </c>
      <c r="O6">
        <v>17.2749306086959</v>
      </c>
      <c r="P6">
        <v>29.794149510270699</v>
      </c>
      <c r="Q6">
        <v>36.322370263549502</v>
      </c>
      <c r="R6">
        <v>15.2667552040818</v>
      </c>
      <c r="S6">
        <v>45.968143189806099</v>
      </c>
      <c r="T6">
        <v>51.991007203526699</v>
      </c>
      <c r="U6">
        <v>11.109265037953</v>
      </c>
      <c r="V6">
        <v>23.679064971903799</v>
      </c>
      <c r="W6">
        <v>19.100200785651701</v>
      </c>
      <c r="X6">
        <v>12.4941132245603</v>
      </c>
    </row>
    <row r="7" spans="1:24" x14ac:dyDescent="0.25">
      <c r="A7" t="s">
        <v>6</v>
      </c>
      <c r="B7">
        <v>208</v>
      </c>
      <c r="C7">
        <v>38</v>
      </c>
      <c r="D7">
        <v>224</v>
      </c>
      <c r="E7">
        <v>224</v>
      </c>
      <c r="F7">
        <v>109</v>
      </c>
      <c r="G7">
        <v>126</v>
      </c>
      <c r="H7">
        <v>41</v>
      </c>
      <c r="I7">
        <v>170</v>
      </c>
      <c r="J7">
        <v>442</v>
      </c>
      <c r="K7">
        <v>90</v>
      </c>
      <c r="M7">
        <f t="shared" si="0"/>
        <v>1672</v>
      </c>
      <c r="N7" t="s">
        <v>6</v>
      </c>
      <c r="O7">
        <v>192.13899531208801</v>
      </c>
      <c r="P7">
        <v>63.576854956578799</v>
      </c>
      <c r="Q7">
        <v>215.37275029661299</v>
      </c>
      <c r="R7">
        <v>218.36950346311701</v>
      </c>
      <c r="S7">
        <v>136.433354952477</v>
      </c>
      <c r="T7">
        <v>146.74559983651901</v>
      </c>
      <c r="U7">
        <v>55.777542481141801</v>
      </c>
      <c r="V7">
        <v>173.35812092681999</v>
      </c>
      <c r="W7">
        <v>377.605282655049</v>
      </c>
      <c r="X7">
        <v>92.621995119592896</v>
      </c>
    </row>
    <row r="8" spans="1:24" x14ac:dyDescent="0.25">
      <c r="A8" t="s">
        <v>7</v>
      </c>
      <c r="B8">
        <v>63</v>
      </c>
      <c r="C8">
        <v>22</v>
      </c>
      <c r="D8">
        <v>16</v>
      </c>
      <c r="E8">
        <v>41</v>
      </c>
      <c r="F8">
        <v>47</v>
      </c>
      <c r="G8">
        <v>16</v>
      </c>
      <c r="H8">
        <v>12</v>
      </c>
      <c r="I8">
        <v>50</v>
      </c>
      <c r="J8">
        <v>306</v>
      </c>
      <c r="K8">
        <v>14</v>
      </c>
      <c r="M8">
        <f t="shared" si="0"/>
        <v>587</v>
      </c>
      <c r="N8" t="s">
        <v>7</v>
      </c>
      <c r="O8">
        <v>57.734405905952102</v>
      </c>
      <c r="P8">
        <v>27.379841610276198</v>
      </c>
      <c r="Q8">
        <v>29.580928774674899</v>
      </c>
      <c r="R8">
        <v>51.933770562865803</v>
      </c>
      <c r="S8">
        <v>56.313991829050401</v>
      </c>
      <c r="T8">
        <v>28.941563489138499</v>
      </c>
      <c r="U8">
        <v>15.9571883384349</v>
      </c>
      <c r="V8">
        <v>71.487378325247604</v>
      </c>
      <c r="W8">
        <v>228.62256592302799</v>
      </c>
      <c r="X8">
        <v>19.0483652413306</v>
      </c>
    </row>
    <row r="9" spans="1:24" x14ac:dyDescent="0.25">
      <c r="A9" t="s">
        <v>8</v>
      </c>
      <c r="B9">
        <v>63</v>
      </c>
      <c r="C9">
        <v>6</v>
      </c>
      <c r="D9">
        <v>7</v>
      </c>
      <c r="E9">
        <v>25</v>
      </c>
      <c r="F9">
        <v>8</v>
      </c>
      <c r="G9">
        <v>410</v>
      </c>
      <c r="H9">
        <v>3</v>
      </c>
      <c r="I9">
        <v>91</v>
      </c>
      <c r="J9">
        <v>3</v>
      </c>
      <c r="K9">
        <v>11</v>
      </c>
      <c r="M9">
        <f t="shared" si="0"/>
        <v>627</v>
      </c>
      <c r="N9" t="s">
        <v>8</v>
      </c>
      <c r="O9">
        <v>69.665715503534102</v>
      </c>
      <c r="P9">
        <v>13.7575702268178</v>
      </c>
      <c r="Q9">
        <v>19.359218737191799</v>
      </c>
      <c r="R9">
        <v>26.590656672277699</v>
      </c>
      <c r="S9">
        <v>32.006179636672002</v>
      </c>
      <c r="T9">
        <v>314.74440042278599</v>
      </c>
      <c r="U9">
        <v>7.04620777378046</v>
      </c>
      <c r="V9">
        <v>107.393181906824</v>
      </c>
      <c r="W9">
        <v>11.5103836607856</v>
      </c>
      <c r="X9">
        <v>24.9264854593286</v>
      </c>
    </row>
    <row r="10" spans="1:24" x14ac:dyDescent="0.25">
      <c r="A10" t="s">
        <v>9</v>
      </c>
      <c r="B10">
        <v>61</v>
      </c>
      <c r="C10">
        <v>14</v>
      </c>
      <c r="D10">
        <v>16</v>
      </c>
      <c r="E10">
        <v>38</v>
      </c>
      <c r="F10">
        <v>21</v>
      </c>
      <c r="G10">
        <v>28</v>
      </c>
      <c r="H10">
        <v>10</v>
      </c>
      <c r="I10">
        <v>31</v>
      </c>
      <c r="J10">
        <v>97</v>
      </c>
      <c r="K10">
        <v>12</v>
      </c>
      <c r="M10">
        <f t="shared" si="0"/>
        <v>328</v>
      </c>
      <c r="N10" t="s">
        <v>9</v>
      </c>
      <c r="O10">
        <v>56.021058667310903</v>
      </c>
      <c r="P10">
        <v>18.339372495109199</v>
      </c>
      <c r="Q10">
        <v>23.749742208561699</v>
      </c>
      <c r="R10">
        <v>36.947550189929501</v>
      </c>
      <c r="S10">
        <v>22.169754590292499</v>
      </c>
      <c r="T10">
        <v>28.0630781117457</v>
      </c>
      <c r="U10">
        <v>11.650387840158499</v>
      </c>
      <c r="V10">
        <v>34.290733640225397</v>
      </c>
      <c r="W10">
        <v>83.985315048557794</v>
      </c>
      <c r="X10">
        <v>12.7830072081083</v>
      </c>
    </row>
    <row r="11" spans="1:24" x14ac:dyDescent="0.25">
      <c r="A11" t="s">
        <v>10</v>
      </c>
      <c r="B11">
        <v>146</v>
      </c>
      <c r="C11">
        <v>37</v>
      </c>
      <c r="D11">
        <v>118</v>
      </c>
      <c r="E11">
        <v>174</v>
      </c>
      <c r="F11">
        <v>114</v>
      </c>
      <c r="G11">
        <v>46</v>
      </c>
      <c r="H11">
        <v>11</v>
      </c>
      <c r="I11">
        <v>133</v>
      </c>
      <c r="J11">
        <v>809</v>
      </c>
      <c r="K11">
        <v>19</v>
      </c>
      <c r="M11">
        <f t="shared" si="0"/>
        <v>1607</v>
      </c>
      <c r="N11" t="s">
        <v>10</v>
      </c>
      <c r="O11">
        <v>159.38114733991199</v>
      </c>
      <c r="P11">
        <v>63.799771381292402</v>
      </c>
      <c r="Q11">
        <v>123.062786258215</v>
      </c>
      <c r="R11">
        <v>179.30265590077201</v>
      </c>
      <c r="S11">
        <v>143.87666281376801</v>
      </c>
      <c r="T11">
        <v>78.097228328815206</v>
      </c>
      <c r="U11">
        <v>31.429373668226599</v>
      </c>
      <c r="V11">
        <v>192.31355908196301</v>
      </c>
      <c r="W11">
        <v>602.10311738699102</v>
      </c>
      <c r="X11">
        <v>33.633697840041201</v>
      </c>
    </row>
    <row r="12" spans="1:24" x14ac:dyDescent="0.25">
      <c r="A12" t="s">
        <v>11</v>
      </c>
      <c r="B12">
        <v>255</v>
      </c>
      <c r="C12">
        <v>589</v>
      </c>
      <c r="D12">
        <v>261</v>
      </c>
      <c r="E12">
        <v>339</v>
      </c>
      <c r="F12">
        <v>275</v>
      </c>
      <c r="G12">
        <v>1487</v>
      </c>
      <c r="H12">
        <v>844</v>
      </c>
      <c r="I12">
        <v>594</v>
      </c>
      <c r="J12">
        <v>337</v>
      </c>
      <c r="K12">
        <v>320</v>
      </c>
      <c r="M12">
        <f t="shared" si="0"/>
        <v>5301</v>
      </c>
      <c r="N12" t="s">
        <v>11</v>
      </c>
      <c r="O12">
        <v>284.904941884462</v>
      </c>
      <c r="P12">
        <v>575.06088421710797</v>
      </c>
      <c r="Q12">
        <v>362.76156864361297</v>
      </c>
      <c r="R12">
        <v>360.84274212868797</v>
      </c>
      <c r="S12">
        <v>346.46466358219101</v>
      </c>
      <c r="T12">
        <v>1263.89778977061</v>
      </c>
      <c r="U12">
        <v>738.37051951189005</v>
      </c>
      <c r="V12">
        <v>659.22232784363905</v>
      </c>
      <c r="W12">
        <v>358.77116764462198</v>
      </c>
      <c r="X12">
        <v>350.70339477316799</v>
      </c>
    </row>
    <row r="13" spans="1:24" x14ac:dyDescent="0.25">
      <c r="A13" t="s">
        <v>12</v>
      </c>
      <c r="B13">
        <v>119</v>
      </c>
      <c r="C13">
        <v>34</v>
      </c>
      <c r="D13">
        <v>49</v>
      </c>
      <c r="E13">
        <v>120</v>
      </c>
      <c r="F13">
        <v>63</v>
      </c>
      <c r="G13">
        <v>129</v>
      </c>
      <c r="H13">
        <v>85</v>
      </c>
      <c r="I13">
        <v>143</v>
      </c>
      <c r="J13">
        <v>504</v>
      </c>
      <c r="K13">
        <v>80</v>
      </c>
      <c r="M13">
        <f t="shared" si="0"/>
        <v>1326</v>
      </c>
      <c r="N13" t="s">
        <v>12</v>
      </c>
      <c r="O13">
        <v>130.99014179471899</v>
      </c>
      <c r="P13">
        <v>52.245600289956201</v>
      </c>
      <c r="Q13">
        <v>76.591087806612606</v>
      </c>
      <c r="R13">
        <v>125.32485792515899</v>
      </c>
      <c r="S13">
        <v>95.914430205306303</v>
      </c>
      <c r="T13">
        <v>131.796559604495</v>
      </c>
      <c r="U13">
        <v>85.931162499622602</v>
      </c>
      <c r="V13">
        <v>159.44004358458099</v>
      </c>
      <c r="W13">
        <v>386.13033237959502</v>
      </c>
      <c r="X13">
        <v>81.635783909950504</v>
      </c>
    </row>
    <row r="14" spans="1:24" x14ac:dyDescent="0.25">
      <c r="A14" t="s">
        <v>13</v>
      </c>
      <c r="B14">
        <v>21</v>
      </c>
      <c r="C14">
        <v>18</v>
      </c>
      <c r="D14">
        <v>25</v>
      </c>
      <c r="E14">
        <v>110</v>
      </c>
      <c r="F14">
        <v>20</v>
      </c>
      <c r="G14">
        <v>22</v>
      </c>
      <c r="H14">
        <v>2</v>
      </c>
      <c r="I14">
        <v>85</v>
      </c>
      <c r="J14">
        <v>372</v>
      </c>
      <c r="K14">
        <v>13</v>
      </c>
      <c r="M14">
        <f t="shared" si="0"/>
        <v>688</v>
      </c>
      <c r="N14" t="s">
        <v>13</v>
      </c>
      <c r="O14">
        <v>45.446489555100399</v>
      </c>
      <c r="P14">
        <v>31.363340181767398</v>
      </c>
      <c r="Q14">
        <v>36.303347981886098</v>
      </c>
      <c r="R14">
        <v>104.544106300065</v>
      </c>
      <c r="S14">
        <v>38.305176183899498</v>
      </c>
      <c r="T14">
        <v>34.777411447661599</v>
      </c>
      <c r="U14">
        <v>5.7619282202361299</v>
      </c>
      <c r="V14">
        <v>96.502238979255594</v>
      </c>
      <c r="W14">
        <v>270.603039545169</v>
      </c>
      <c r="X14">
        <v>24.3929216049582</v>
      </c>
    </row>
    <row r="15" spans="1:24" x14ac:dyDescent="0.25">
      <c r="A15" t="s">
        <v>14</v>
      </c>
      <c r="B15">
        <v>31</v>
      </c>
      <c r="C15">
        <v>20</v>
      </c>
      <c r="D15">
        <v>9</v>
      </c>
      <c r="E15">
        <v>21</v>
      </c>
      <c r="F15">
        <v>51</v>
      </c>
      <c r="G15">
        <v>13</v>
      </c>
      <c r="H15">
        <v>1</v>
      </c>
      <c r="I15">
        <v>48</v>
      </c>
      <c r="J15">
        <v>258</v>
      </c>
      <c r="K15">
        <v>10</v>
      </c>
      <c r="M15">
        <f t="shared" si="0"/>
        <v>462</v>
      </c>
      <c r="N15" t="s">
        <v>14</v>
      </c>
      <c r="O15">
        <v>32.579943276932902</v>
      </c>
      <c r="P15">
        <v>22.2614506705048</v>
      </c>
      <c r="Q15">
        <v>18.827878351502001</v>
      </c>
      <c r="R15">
        <v>28.939189057447798</v>
      </c>
      <c r="S15">
        <v>64.984647396360899</v>
      </c>
      <c r="T15">
        <v>18.532928695853499</v>
      </c>
      <c r="U15">
        <v>7.4712435097637098</v>
      </c>
      <c r="V15">
        <v>65.162421186693805</v>
      </c>
      <c r="W15">
        <v>181.78529621259401</v>
      </c>
      <c r="X15">
        <v>21.4550016423457</v>
      </c>
    </row>
    <row r="16" spans="1:24" x14ac:dyDescent="0.25">
      <c r="A16" t="s">
        <v>15</v>
      </c>
      <c r="B16">
        <v>406</v>
      </c>
      <c r="C16">
        <v>37</v>
      </c>
      <c r="D16">
        <v>41</v>
      </c>
      <c r="E16">
        <v>61</v>
      </c>
      <c r="F16">
        <v>112</v>
      </c>
      <c r="G16">
        <v>2213</v>
      </c>
      <c r="H16">
        <v>15</v>
      </c>
      <c r="I16">
        <v>680</v>
      </c>
      <c r="J16">
        <v>19</v>
      </c>
      <c r="K16">
        <v>94</v>
      </c>
      <c r="M16">
        <f t="shared" si="0"/>
        <v>3678</v>
      </c>
      <c r="N16" t="s">
        <v>15</v>
      </c>
      <c r="O16">
        <v>415.84801274955299</v>
      </c>
      <c r="P16">
        <v>83.547665427094103</v>
      </c>
      <c r="Q16">
        <v>100.06712031370201</v>
      </c>
      <c r="R16">
        <v>109.56482254466</v>
      </c>
      <c r="S16">
        <v>256.93456362464798</v>
      </c>
      <c r="T16">
        <v>1716.7534580506999</v>
      </c>
      <c r="U16">
        <v>51.228959270803003</v>
      </c>
      <c r="V16">
        <v>706.78880236181499</v>
      </c>
      <c r="W16">
        <v>76.710626887517193</v>
      </c>
      <c r="X16">
        <v>160.555968769495</v>
      </c>
    </row>
    <row r="17" spans="1:24" x14ac:dyDescent="0.25">
      <c r="A17" t="s">
        <v>16</v>
      </c>
      <c r="B17">
        <v>107</v>
      </c>
      <c r="C17">
        <v>27</v>
      </c>
      <c r="D17">
        <v>41</v>
      </c>
      <c r="E17">
        <v>479</v>
      </c>
      <c r="F17">
        <v>49</v>
      </c>
      <c r="G17">
        <v>43</v>
      </c>
      <c r="H17">
        <v>1</v>
      </c>
      <c r="I17">
        <v>76</v>
      </c>
      <c r="J17">
        <v>283</v>
      </c>
      <c r="K17">
        <v>21</v>
      </c>
      <c r="M17">
        <f t="shared" si="0"/>
        <v>1127</v>
      </c>
      <c r="N17" t="s">
        <v>16</v>
      </c>
      <c r="O17">
        <v>118.562836363459</v>
      </c>
      <c r="P17">
        <v>43.853621942333497</v>
      </c>
      <c r="Q17">
        <v>70.081168747280103</v>
      </c>
      <c r="R17">
        <v>368.87247436532601</v>
      </c>
      <c r="S17">
        <v>90.880335703654495</v>
      </c>
      <c r="T17">
        <v>58.247515000320803</v>
      </c>
      <c r="U17">
        <v>9.2118668712044993</v>
      </c>
      <c r="V17">
        <v>117.50342788267</v>
      </c>
      <c r="W17">
        <v>220.40469006675301</v>
      </c>
      <c r="X17">
        <v>29.382063056996</v>
      </c>
    </row>
    <row r="18" spans="1:24" x14ac:dyDescent="0.25">
      <c r="A18" t="s">
        <v>17</v>
      </c>
      <c r="B18">
        <v>118</v>
      </c>
      <c r="C18">
        <v>27</v>
      </c>
      <c r="D18">
        <v>71</v>
      </c>
      <c r="E18">
        <v>241</v>
      </c>
      <c r="F18">
        <v>47</v>
      </c>
      <c r="G18">
        <v>19</v>
      </c>
      <c r="H18">
        <v>15</v>
      </c>
      <c r="I18">
        <v>36</v>
      </c>
      <c r="J18">
        <v>166</v>
      </c>
      <c r="K18">
        <v>32</v>
      </c>
      <c r="M18">
        <f t="shared" si="0"/>
        <v>772</v>
      </c>
      <c r="N18" t="s">
        <v>17</v>
      </c>
      <c r="O18">
        <v>109.538612624287</v>
      </c>
      <c r="P18">
        <v>38.638558325637902</v>
      </c>
      <c r="Q18">
        <v>76.919148256224602</v>
      </c>
      <c r="R18">
        <v>179.53197996024701</v>
      </c>
      <c r="S18">
        <v>75.781741918277007</v>
      </c>
      <c r="T18">
        <v>28.765097753372601</v>
      </c>
      <c r="U18">
        <v>17.609900996862699</v>
      </c>
      <c r="V18">
        <v>60.839333552743597</v>
      </c>
      <c r="W18">
        <v>150.85423542026001</v>
      </c>
      <c r="X18">
        <v>33.521391192086099</v>
      </c>
    </row>
    <row r="19" spans="1:24" x14ac:dyDescent="0.25">
      <c r="A19" t="s">
        <v>18</v>
      </c>
      <c r="B19">
        <v>216</v>
      </c>
      <c r="C19">
        <v>29</v>
      </c>
      <c r="D19">
        <v>23</v>
      </c>
      <c r="E19">
        <v>28</v>
      </c>
      <c r="F19">
        <v>15</v>
      </c>
      <c r="G19">
        <v>377</v>
      </c>
      <c r="H19">
        <v>3</v>
      </c>
      <c r="I19">
        <v>178</v>
      </c>
      <c r="J19">
        <v>22</v>
      </c>
      <c r="K19">
        <v>35</v>
      </c>
      <c r="M19">
        <f t="shared" si="0"/>
        <v>926</v>
      </c>
      <c r="N19" t="s">
        <v>18</v>
      </c>
      <c r="O19">
        <v>209.41027817627699</v>
      </c>
      <c r="P19">
        <v>36.931181859080901</v>
      </c>
      <c r="Q19">
        <v>40.005016107544101</v>
      </c>
      <c r="R19">
        <v>46.936823367584701</v>
      </c>
      <c r="S19">
        <v>38.592561337937497</v>
      </c>
      <c r="T19">
        <v>289.305363000152</v>
      </c>
      <c r="U19">
        <v>11.623430966487099</v>
      </c>
      <c r="V19">
        <v>172.68937393427001</v>
      </c>
      <c r="W19">
        <v>37.188723060033197</v>
      </c>
      <c r="X19">
        <v>43.317248190631297</v>
      </c>
    </row>
    <row r="20" spans="1:24" x14ac:dyDescent="0.25">
      <c r="A20" t="s">
        <v>19</v>
      </c>
      <c r="B20">
        <v>141</v>
      </c>
      <c r="C20">
        <v>34</v>
      </c>
      <c r="D20">
        <v>61</v>
      </c>
      <c r="E20">
        <v>120</v>
      </c>
      <c r="F20">
        <v>161</v>
      </c>
      <c r="G20">
        <v>188</v>
      </c>
      <c r="H20">
        <v>534</v>
      </c>
      <c r="I20">
        <v>286</v>
      </c>
      <c r="J20">
        <v>115</v>
      </c>
      <c r="K20">
        <v>48</v>
      </c>
      <c r="M20">
        <f t="shared" si="0"/>
        <v>1688</v>
      </c>
      <c r="N20" t="s">
        <v>19</v>
      </c>
      <c r="O20">
        <v>131.26948443146799</v>
      </c>
      <c r="P20">
        <v>53.707057782454598</v>
      </c>
      <c r="Q20">
        <v>97.966327179436007</v>
      </c>
      <c r="R20">
        <v>127.34173746738099</v>
      </c>
      <c r="S20">
        <v>177.77115429385799</v>
      </c>
      <c r="T20">
        <v>197.881925705122</v>
      </c>
      <c r="U20">
        <v>439.25030881991398</v>
      </c>
      <c r="V20">
        <v>274.63989707652399</v>
      </c>
      <c r="W20">
        <v>126.287495052395</v>
      </c>
      <c r="X20">
        <v>61.884612191443999</v>
      </c>
    </row>
    <row r="21" spans="1:24" x14ac:dyDescent="0.25">
      <c r="A21" t="s">
        <v>20</v>
      </c>
      <c r="B21">
        <v>85</v>
      </c>
      <c r="C21">
        <v>204</v>
      </c>
      <c r="D21">
        <v>57</v>
      </c>
      <c r="E21">
        <v>167</v>
      </c>
      <c r="F21">
        <v>120</v>
      </c>
      <c r="G21">
        <v>92</v>
      </c>
      <c r="H21">
        <v>389</v>
      </c>
      <c r="I21">
        <v>168</v>
      </c>
      <c r="J21">
        <v>71</v>
      </c>
      <c r="K21">
        <v>25</v>
      </c>
      <c r="M21">
        <f t="shared" si="0"/>
        <v>1378</v>
      </c>
      <c r="N21" t="s">
        <v>20</v>
      </c>
      <c r="O21">
        <v>101.720488311008</v>
      </c>
      <c r="P21">
        <v>167.61354278574299</v>
      </c>
      <c r="Q21">
        <v>73.252870609208202</v>
      </c>
      <c r="R21">
        <v>152.83888886957999</v>
      </c>
      <c r="S21">
        <v>160.698831725677</v>
      </c>
      <c r="T21">
        <v>117.996968182773</v>
      </c>
      <c r="U21">
        <v>294.471322481703</v>
      </c>
      <c r="V21">
        <v>193.32319399862601</v>
      </c>
      <c r="W21">
        <v>80.100587927594603</v>
      </c>
      <c r="X21">
        <v>35.983305108083002</v>
      </c>
    </row>
    <row r="22" spans="1:24" x14ac:dyDescent="0.25">
      <c r="A22" t="s">
        <v>21</v>
      </c>
      <c r="B22">
        <v>67</v>
      </c>
      <c r="C22">
        <v>42</v>
      </c>
      <c r="D22">
        <v>39</v>
      </c>
      <c r="E22">
        <v>641</v>
      </c>
      <c r="F22">
        <v>106</v>
      </c>
      <c r="G22">
        <v>97</v>
      </c>
      <c r="H22">
        <v>63</v>
      </c>
      <c r="I22">
        <v>308</v>
      </c>
      <c r="J22">
        <v>184</v>
      </c>
      <c r="K22">
        <v>42</v>
      </c>
      <c r="M22">
        <f t="shared" si="0"/>
        <v>1589</v>
      </c>
      <c r="N22" t="s">
        <v>21</v>
      </c>
      <c r="O22">
        <v>75.518829196466399</v>
      </c>
      <c r="P22">
        <v>65.149418349048901</v>
      </c>
      <c r="Q22">
        <v>72.039160565491798</v>
      </c>
      <c r="R22">
        <v>473.05091017761401</v>
      </c>
      <c r="S22">
        <v>148.67201889049699</v>
      </c>
      <c r="T22">
        <v>108.279357798172</v>
      </c>
      <c r="U22">
        <v>77.606676622330895</v>
      </c>
      <c r="V22">
        <v>298.27348672940599</v>
      </c>
      <c r="W22">
        <v>198.38250888027301</v>
      </c>
      <c r="X22">
        <v>72.027632790698604</v>
      </c>
    </row>
    <row r="23" spans="1:24" x14ac:dyDescent="0.25">
      <c r="A23" t="s">
        <v>22</v>
      </c>
      <c r="B23">
        <v>518</v>
      </c>
      <c r="C23">
        <v>306</v>
      </c>
      <c r="D23">
        <v>805</v>
      </c>
      <c r="E23">
        <v>622</v>
      </c>
      <c r="F23">
        <v>1865</v>
      </c>
      <c r="G23">
        <v>347</v>
      </c>
      <c r="H23">
        <v>174</v>
      </c>
      <c r="I23">
        <v>513</v>
      </c>
      <c r="J23">
        <v>1015</v>
      </c>
      <c r="K23">
        <v>201</v>
      </c>
      <c r="M23">
        <f t="shared" si="0"/>
        <v>6366</v>
      </c>
      <c r="N23" t="s">
        <v>22</v>
      </c>
      <c r="O23">
        <v>556.89111447215498</v>
      </c>
      <c r="P23">
        <v>357.14623553110499</v>
      </c>
      <c r="Q23">
        <v>782.94120599428902</v>
      </c>
      <c r="R23">
        <v>606.66189551762204</v>
      </c>
      <c r="S23">
        <v>1518.97764349923</v>
      </c>
      <c r="T23">
        <v>453.008346613789</v>
      </c>
      <c r="U23">
        <v>221.91052120642499</v>
      </c>
      <c r="V23">
        <v>652.73908733032602</v>
      </c>
      <c r="W23">
        <v>942.46788119476196</v>
      </c>
      <c r="X23">
        <v>273.25606864028401</v>
      </c>
    </row>
    <row r="24" spans="1:24" x14ac:dyDescent="0.25">
      <c r="A24" t="s">
        <v>23</v>
      </c>
      <c r="B24">
        <v>403</v>
      </c>
      <c r="C24">
        <v>987</v>
      </c>
      <c r="D24">
        <v>187</v>
      </c>
      <c r="E24">
        <v>41</v>
      </c>
      <c r="F24">
        <v>706</v>
      </c>
      <c r="G24">
        <v>361</v>
      </c>
      <c r="H24">
        <v>45</v>
      </c>
      <c r="I24">
        <v>344</v>
      </c>
      <c r="J24">
        <v>88</v>
      </c>
      <c r="K24">
        <v>510</v>
      </c>
      <c r="M24">
        <f t="shared" si="0"/>
        <v>3672</v>
      </c>
      <c r="N24" t="s">
        <v>23</v>
      </c>
      <c r="O24">
        <v>408.74218913814701</v>
      </c>
      <c r="P24">
        <v>899.35812724978996</v>
      </c>
      <c r="Q24">
        <v>251.757709743318</v>
      </c>
      <c r="R24">
        <v>68.359358176106895</v>
      </c>
      <c r="S24">
        <v>607.00781076201201</v>
      </c>
      <c r="T24">
        <v>428.379008276783</v>
      </c>
      <c r="U24">
        <v>59.939173727036</v>
      </c>
      <c r="V24">
        <v>389.55285718559099</v>
      </c>
      <c r="W24">
        <v>129.76509801621501</v>
      </c>
      <c r="X24">
        <v>429.13866772499898</v>
      </c>
    </row>
    <row r="25" spans="1:24" x14ac:dyDescent="0.25">
      <c r="A25" t="s">
        <v>24</v>
      </c>
      <c r="B25">
        <v>161</v>
      </c>
      <c r="C25">
        <v>70</v>
      </c>
      <c r="D25">
        <v>199</v>
      </c>
      <c r="E25">
        <v>198</v>
      </c>
      <c r="F25">
        <v>86</v>
      </c>
      <c r="G25">
        <v>256</v>
      </c>
      <c r="H25">
        <v>74</v>
      </c>
      <c r="I25">
        <v>164</v>
      </c>
      <c r="J25">
        <v>202</v>
      </c>
      <c r="K25">
        <v>94</v>
      </c>
      <c r="M25">
        <f t="shared" si="0"/>
        <v>1504</v>
      </c>
      <c r="N25" t="s">
        <v>24</v>
      </c>
      <c r="O25">
        <v>151.495646257978</v>
      </c>
      <c r="P25">
        <v>91.080720841876001</v>
      </c>
      <c r="Q25">
        <v>194.45064371962701</v>
      </c>
      <c r="R25">
        <v>179.817972486656</v>
      </c>
      <c r="S25">
        <v>108.04950869072999</v>
      </c>
      <c r="T25">
        <v>223.41006296220101</v>
      </c>
      <c r="U25">
        <v>89.718339592694306</v>
      </c>
      <c r="V25">
        <v>173.618146151335</v>
      </c>
      <c r="W25">
        <v>201.00602566497</v>
      </c>
      <c r="X25">
        <v>91.352933631929901</v>
      </c>
    </row>
    <row r="26" spans="1:24" x14ac:dyDescent="0.25">
      <c r="A26" t="s">
        <v>25</v>
      </c>
      <c r="B26">
        <v>247</v>
      </c>
      <c r="C26">
        <v>111</v>
      </c>
      <c r="D26">
        <v>91</v>
      </c>
      <c r="E26">
        <v>89</v>
      </c>
      <c r="F26">
        <v>77</v>
      </c>
      <c r="G26">
        <v>1574</v>
      </c>
      <c r="H26">
        <v>46</v>
      </c>
      <c r="I26">
        <v>497</v>
      </c>
      <c r="J26">
        <v>45</v>
      </c>
      <c r="K26">
        <v>119</v>
      </c>
      <c r="M26">
        <f t="shared" si="0"/>
        <v>2896</v>
      </c>
      <c r="N26" t="s">
        <v>25</v>
      </c>
      <c r="O26">
        <v>269.13724552536797</v>
      </c>
      <c r="P26">
        <v>157.13933982290499</v>
      </c>
      <c r="Q26">
        <v>148.69364130346401</v>
      </c>
      <c r="R26">
        <v>113.19954436809</v>
      </c>
      <c r="S26">
        <v>149.604207210928</v>
      </c>
      <c r="T26">
        <v>1256.4678703750601</v>
      </c>
      <c r="U26">
        <v>71.7377952661449</v>
      </c>
      <c r="V26">
        <v>484.444283674958</v>
      </c>
      <c r="W26">
        <v>90.079567408024403</v>
      </c>
      <c r="X26">
        <v>155.49650504504899</v>
      </c>
    </row>
    <row r="27" spans="1:24" x14ac:dyDescent="0.25">
      <c r="A27" t="s">
        <v>26</v>
      </c>
      <c r="B27">
        <v>51</v>
      </c>
      <c r="C27">
        <v>23</v>
      </c>
      <c r="D27">
        <v>11</v>
      </c>
      <c r="E27">
        <v>7</v>
      </c>
      <c r="F27">
        <v>8</v>
      </c>
      <c r="G27">
        <v>281</v>
      </c>
      <c r="H27">
        <v>1</v>
      </c>
      <c r="I27">
        <v>63</v>
      </c>
      <c r="J27">
        <v>3</v>
      </c>
      <c r="K27">
        <v>13</v>
      </c>
      <c r="M27">
        <f t="shared" si="0"/>
        <v>461</v>
      </c>
      <c r="N27" t="s">
        <v>26</v>
      </c>
      <c r="O27">
        <v>47.952157126177902</v>
      </c>
      <c r="P27">
        <v>27.042944081789901</v>
      </c>
      <c r="Q27">
        <v>14.3686187232293</v>
      </c>
      <c r="R27">
        <v>10.9711959451993</v>
      </c>
      <c r="S27">
        <v>26.795399330590399</v>
      </c>
      <c r="T27">
        <v>220.818175060909</v>
      </c>
      <c r="U27">
        <v>5.7503088006316698</v>
      </c>
      <c r="V27">
        <v>80.871557959108102</v>
      </c>
      <c r="W27">
        <v>6.4115866312204002</v>
      </c>
      <c r="X27">
        <v>20.018056341142898</v>
      </c>
    </row>
    <row r="28" spans="1:24" x14ac:dyDescent="0.25">
      <c r="A28" t="s">
        <v>27</v>
      </c>
      <c r="B28">
        <v>252</v>
      </c>
      <c r="C28">
        <v>73</v>
      </c>
      <c r="D28">
        <v>182</v>
      </c>
      <c r="E28">
        <v>84</v>
      </c>
      <c r="F28">
        <v>118</v>
      </c>
      <c r="G28">
        <v>1572</v>
      </c>
      <c r="H28">
        <v>34</v>
      </c>
      <c r="I28">
        <v>575</v>
      </c>
      <c r="J28">
        <v>126</v>
      </c>
      <c r="K28">
        <v>164</v>
      </c>
      <c r="M28">
        <f t="shared" si="0"/>
        <v>3180</v>
      </c>
      <c r="N28" t="s">
        <v>27</v>
      </c>
      <c r="O28">
        <v>261.63904603747102</v>
      </c>
      <c r="P28">
        <v>127.127689104046</v>
      </c>
      <c r="Q28">
        <v>236.358913171518</v>
      </c>
      <c r="R28">
        <v>119.227094100732</v>
      </c>
      <c r="S28">
        <v>188.57029883679101</v>
      </c>
      <c r="T28">
        <v>1223.9456785616201</v>
      </c>
      <c r="U28">
        <v>63.749759020015098</v>
      </c>
      <c r="V28">
        <v>565.66740150619205</v>
      </c>
      <c r="W28">
        <v>198.85164975137801</v>
      </c>
      <c r="X28">
        <v>194.862469910225</v>
      </c>
    </row>
    <row r="29" spans="1:24" x14ac:dyDescent="0.25">
      <c r="A29" t="s">
        <v>28</v>
      </c>
      <c r="B29">
        <v>64</v>
      </c>
      <c r="C29">
        <v>596</v>
      </c>
      <c r="D29">
        <v>13</v>
      </c>
      <c r="E29">
        <v>43</v>
      </c>
      <c r="F29">
        <v>36</v>
      </c>
      <c r="G29">
        <v>37</v>
      </c>
      <c r="H29">
        <v>16</v>
      </c>
      <c r="I29">
        <v>97</v>
      </c>
      <c r="J29">
        <v>24</v>
      </c>
      <c r="K29">
        <v>47</v>
      </c>
      <c r="M29">
        <f t="shared" si="0"/>
        <v>973</v>
      </c>
      <c r="N29" t="s">
        <v>28</v>
      </c>
      <c r="O29">
        <v>88.308550681704304</v>
      </c>
      <c r="P29">
        <v>424.17530701476102</v>
      </c>
      <c r="Q29">
        <v>37.914209049159602</v>
      </c>
      <c r="R29">
        <v>53.717532047859599</v>
      </c>
      <c r="S29">
        <v>64.885875072094393</v>
      </c>
      <c r="T29">
        <v>60.384889688674498</v>
      </c>
      <c r="U29">
        <v>22.097368141894901</v>
      </c>
      <c r="V29">
        <v>139.738315956766</v>
      </c>
      <c r="W29">
        <v>35.535986973129098</v>
      </c>
      <c r="X29">
        <v>46.241965373955402</v>
      </c>
    </row>
    <row r="30" spans="1:24" x14ac:dyDescent="0.25">
      <c r="A30" t="s">
        <v>29</v>
      </c>
      <c r="B30">
        <v>260</v>
      </c>
      <c r="C30">
        <v>115</v>
      </c>
      <c r="D30">
        <v>233</v>
      </c>
      <c r="E30">
        <v>392</v>
      </c>
      <c r="F30">
        <v>406</v>
      </c>
      <c r="G30">
        <v>69</v>
      </c>
      <c r="H30">
        <v>73</v>
      </c>
      <c r="I30">
        <v>186</v>
      </c>
      <c r="J30">
        <v>787</v>
      </c>
      <c r="K30">
        <v>59</v>
      </c>
      <c r="M30">
        <f t="shared" si="0"/>
        <v>2580</v>
      </c>
      <c r="N30" t="s">
        <v>29</v>
      </c>
      <c r="O30">
        <v>285.66588423436298</v>
      </c>
      <c r="P30">
        <v>151.80856229109199</v>
      </c>
      <c r="Q30">
        <v>255.99687321785299</v>
      </c>
      <c r="R30">
        <v>348.166705629175</v>
      </c>
      <c r="S30">
        <v>386.45021915299401</v>
      </c>
      <c r="T30">
        <v>124.581438930023</v>
      </c>
      <c r="U30">
        <v>74.582574534709593</v>
      </c>
      <c r="V30">
        <v>252.483997879567</v>
      </c>
      <c r="W30">
        <v>615.25665825327098</v>
      </c>
      <c r="X30">
        <v>85.007085876947997</v>
      </c>
    </row>
    <row r="32" spans="1:24" x14ac:dyDescent="0.25">
      <c r="B32">
        <f>SUM(B1:B30)</f>
        <v>4638</v>
      </c>
      <c r="C32">
        <f t="shared" ref="C32:K32" si="1">SUM(C1:C30)</f>
        <v>3935</v>
      </c>
      <c r="D32">
        <f t="shared" si="1"/>
        <v>3816</v>
      </c>
      <c r="E32">
        <f t="shared" si="1"/>
        <v>5718</v>
      </c>
      <c r="F32">
        <f t="shared" si="1"/>
        <v>5202</v>
      </c>
      <c r="G32">
        <f t="shared" si="1"/>
        <v>10487</v>
      </c>
      <c r="H32">
        <f t="shared" si="1"/>
        <v>2792</v>
      </c>
      <c r="I32">
        <f t="shared" si="1"/>
        <v>6324</v>
      </c>
      <c r="J32">
        <f t="shared" si="1"/>
        <v>7427</v>
      </c>
      <c r="K32">
        <f t="shared" si="1"/>
        <v>2292</v>
      </c>
      <c r="M32">
        <f>SUM(M1:M30)</f>
        <v>52631</v>
      </c>
      <c r="N32">
        <f>SUM(O1:O30)</f>
        <v>4873.6286670893523</v>
      </c>
      <c r="O32">
        <f>SUM(P1:P30)</f>
        <v>4129.8386001182889</v>
      </c>
      <c r="P32">
        <f>SUM(Q1:Q30)</f>
        <v>4325.2139467716761</v>
      </c>
      <c r="Q32">
        <f>SUM(R1:R30)</f>
        <v>5246.8755877920794</v>
      </c>
      <c r="R32">
        <f>SUM(S1:S30)</f>
        <v>5632.2994231782732</v>
      </c>
      <c r="S32">
        <f>SUM(T1:T30)</f>
        <v>9262.0047282990145</v>
      </c>
      <c r="T32">
        <f>SUM(U1:U30)</f>
        <v>2820.7317720904975</v>
      </c>
      <c r="U32">
        <f>SUM(V1:V30)</f>
        <v>7028.6911360913618</v>
      </c>
      <c r="V32">
        <f>SUM(W1:W30)</f>
        <v>6637.3914934332815</v>
      </c>
      <c r="W32">
        <f>SUM(X1:X30)</f>
        <v>2674.3246451360601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F6" sqref="F6"/>
    </sheetView>
  </sheetViews>
  <sheetFormatPr defaultRowHeight="15" x14ac:dyDescent="0.25"/>
  <cols>
    <col min="1" max="1" width="20.28515625" style="1" customWidth="1"/>
    <col min="2" max="4" width="9.140625" style="1"/>
    <col min="5" max="5" width="11.7109375" style="1" customWidth="1"/>
    <col min="6" max="6" width="14.7109375" style="1" customWidth="1"/>
    <col min="7" max="8" width="9.140625" style="1"/>
    <col min="9" max="9" width="10.7109375" style="1" customWidth="1"/>
    <col min="10" max="16384" width="9.140625" style="1"/>
  </cols>
  <sheetData>
    <row r="1" spans="1:1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38</v>
      </c>
      <c r="I1" s="1" t="s">
        <v>36</v>
      </c>
      <c r="J1" s="1" t="s">
        <v>37</v>
      </c>
      <c r="K1" s="1" t="s">
        <v>40</v>
      </c>
      <c r="M1" s="1" t="s">
        <v>39</v>
      </c>
    </row>
    <row r="2" spans="1:16" x14ac:dyDescent="0.25">
      <c r="A2" s="1" t="s">
        <v>0</v>
      </c>
      <c r="C2" s="1">
        <f>35/212</f>
        <v>0.1650943396226415</v>
      </c>
      <c r="E2" s="1">
        <f>33/212</f>
        <v>0.15566037735849056</v>
      </c>
      <c r="G2" s="1">
        <f>61/212</f>
        <v>0.28773584905660377</v>
      </c>
      <c r="M2" s="1">
        <v>212</v>
      </c>
      <c r="N2" s="1">
        <v>129</v>
      </c>
      <c r="O2" s="1">
        <f>N2/M2</f>
        <v>0.60849056603773588</v>
      </c>
      <c r="P2" s="1">
        <f>SUM(B2:K2)</f>
        <v>0.60849056603773577</v>
      </c>
    </row>
    <row r="3" spans="1:16" x14ac:dyDescent="0.25">
      <c r="A3" s="1" t="s">
        <v>1</v>
      </c>
      <c r="D3" s="1">
        <f>636/1941</f>
        <v>0.32766615146831529</v>
      </c>
      <c r="E3" s="1">
        <f>349/1941</f>
        <v>0.17980422462648118</v>
      </c>
      <c r="F3" s="1">
        <f>243/1941</f>
        <v>0.12519319938176199</v>
      </c>
      <c r="M3" s="1">
        <v>1941</v>
      </c>
      <c r="N3" s="1">
        <v>1228</v>
      </c>
      <c r="O3" s="1">
        <f t="shared" ref="O3:O31" si="0">N3/M3</f>
        <v>0.63266357547655849</v>
      </c>
      <c r="P3" s="1">
        <f t="shared" ref="P3:P31" si="1">SUM(B3:K3)</f>
        <v>0.63266357547655849</v>
      </c>
    </row>
    <row r="4" spans="1:16" x14ac:dyDescent="0.25">
      <c r="A4" s="1" t="s">
        <v>2</v>
      </c>
      <c r="E4" s="1">
        <f>309/1221</f>
        <v>0.25307125307125306</v>
      </c>
      <c r="I4" s="1">
        <f>192/1221</f>
        <v>0.15724815724815724</v>
      </c>
      <c r="J4" s="1">
        <f>256/1221</f>
        <v>0.20966420966420968</v>
      </c>
      <c r="M4" s="1">
        <v>1221</v>
      </c>
      <c r="N4" s="1">
        <v>757</v>
      </c>
      <c r="O4" s="1">
        <f t="shared" si="0"/>
        <v>0.61998361998361995</v>
      </c>
      <c r="P4" s="1">
        <f t="shared" si="1"/>
        <v>0.61998361998361995</v>
      </c>
    </row>
    <row r="5" spans="1:16" x14ac:dyDescent="0.25">
      <c r="A5" s="1" t="s">
        <v>3</v>
      </c>
      <c r="D5" s="1">
        <f>165/1226</f>
        <v>0.13458401305057097</v>
      </c>
      <c r="E5" s="1">
        <f>421/1226</f>
        <v>0.34339314845024471</v>
      </c>
      <c r="I5" s="1">
        <f>148/1226</f>
        <v>0.12071778140293637</v>
      </c>
      <c r="M5" s="1">
        <v>1226</v>
      </c>
      <c r="N5" s="1">
        <v>734</v>
      </c>
      <c r="O5" s="1">
        <f t="shared" si="0"/>
        <v>0.59869494290375203</v>
      </c>
      <c r="P5" s="1">
        <f t="shared" si="1"/>
        <v>0.59869494290375203</v>
      </c>
    </row>
    <row r="6" spans="1:16" x14ac:dyDescent="0.25">
      <c r="A6" s="1" t="s">
        <v>4</v>
      </c>
      <c r="E6" s="1">
        <f>288/2380</f>
        <v>0.12100840336134454</v>
      </c>
      <c r="I6" s="1">
        <f>295/2380</f>
        <v>0.12394957983193278</v>
      </c>
      <c r="J6" s="1">
        <f>622/2380</f>
        <v>0.26134453781512607</v>
      </c>
      <c r="M6" s="1">
        <v>2380</v>
      </c>
      <c r="N6" s="1">
        <v>1205</v>
      </c>
      <c r="O6" s="1">
        <f t="shared" si="0"/>
        <v>0.50630252100840334</v>
      </c>
      <c r="P6" s="1">
        <f t="shared" si="1"/>
        <v>0.50630252100840334</v>
      </c>
    </row>
    <row r="7" spans="1:16" x14ac:dyDescent="0.25">
      <c r="A7" s="1" t="s">
        <v>5</v>
      </c>
      <c r="D7" s="1">
        <f>39/263</f>
        <v>0.14828897338403041</v>
      </c>
      <c r="F7" s="1">
        <f>50/263</f>
        <v>0.19011406844106463</v>
      </c>
      <c r="G7" s="1">
        <f>56/263</f>
        <v>0.21292775665399238</v>
      </c>
      <c r="M7" s="1">
        <v>263</v>
      </c>
      <c r="N7" s="1">
        <v>145</v>
      </c>
      <c r="O7" s="1">
        <f t="shared" si="0"/>
        <v>0.5513307984790875</v>
      </c>
      <c r="P7" s="1">
        <f t="shared" si="1"/>
        <v>0.55133079847908739</v>
      </c>
    </row>
    <row r="8" spans="1:16" x14ac:dyDescent="0.25">
      <c r="A8" s="1" t="s">
        <v>6</v>
      </c>
      <c r="D8" s="1">
        <f>224/1672</f>
        <v>0.13397129186602871</v>
      </c>
      <c r="E8" s="1">
        <f>224/1672</f>
        <v>0.13397129186602871</v>
      </c>
      <c r="J8" s="1">
        <f>442/1672</f>
        <v>0.26435406698564595</v>
      </c>
      <c r="M8" s="1">
        <v>1672</v>
      </c>
      <c r="N8" s="1">
        <v>890</v>
      </c>
      <c r="O8" s="1">
        <f t="shared" si="0"/>
        <v>0.53229665071770338</v>
      </c>
      <c r="P8" s="1">
        <f t="shared" si="1"/>
        <v>0.53229665071770338</v>
      </c>
    </row>
    <row r="9" spans="1:16" x14ac:dyDescent="0.25">
      <c r="A9" s="1" t="s">
        <v>7</v>
      </c>
      <c r="B9" s="1">
        <f>63/587</f>
        <v>0.10732538330494037</v>
      </c>
      <c r="I9" s="1">
        <f>50/587</f>
        <v>8.5178875638841564E-2</v>
      </c>
      <c r="J9" s="1">
        <f>306/587</f>
        <v>0.52129471890971035</v>
      </c>
      <c r="M9" s="1">
        <v>587</v>
      </c>
      <c r="N9" s="1">
        <v>419</v>
      </c>
      <c r="O9" s="1">
        <f t="shared" si="0"/>
        <v>0.71379897785349233</v>
      </c>
      <c r="P9" s="1">
        <f t="shared" si="1"/>
        <v>0.71379897785349233</v>
      </c>
    </row>
    <row r="10" spans="1:16" x14ac:dyDescent="0.25">
      <c r="A10" s="1" t="s">
        <v>8</v>
      </c>
      <c r="B10" s="1">
        <f>63/627</f>
        <v>0.10047846889952153</v>
      </c>
      <c r="G10" s="1">
        <f>410/627</f>
        <v>0.65390749601275922</v>
      </c>
      <c r="I10" s="1">
        <f>91/627</f>
        <v>0.14513556618819776</v>
      </c>
      <c r="M10" s="1">
        <v>627</v>
      </c>
      <c r="N10" s="1">
        <v>564</v>
      </c>
      <c r="O10" s="1">
        <f t="shared" si="0"/>
        <v>0.8995215311004785</v>
      </c>
      <c r="P10" s="1">
        <f t="shared" si="1"/>
        <v>0.8995215311004785</v>
      </c>
    </row>
    <row r="11" spans="1:16" x14ac:dyDescent="0.25">
      <c r="A11" s="1" t="s">
        <v>9</v>
      </c>
      <c r="B11" s="1">
        <f>61/328</f>
        <v>0.18597560975609756</v>
      </c>
      <c r="E11" s="1">
        <f>38/328</f>
        <v>0.11585365853658537</v>
      </c>
      <c r="J11" s="1">
        <f>97/328</f>
        <v>0.29573170731707316</v>
      </c>
      <c r="M11" s="1">
        <v>328</v>
      </c>
      <c r="N11" s="1">
        <v>196</v>
      </c>
      <c r="O11" s="1">
        <f t="shared" si="0"/>
        <v>0.59756097560975607</v>
      </c>
      <c r="P11" s="1">
        <f t="shared" si="1"/>
        <v>0.59756097560975607</v>
      </c>
    </row>
    <row r="12" spans="1:16" x14ac:dyDescent="0.25">
      <c r="A12" s="1" t="s">
        <v>10</v>
      </c>
      <c r="B12" s="1">
        <f>146/1607</f>
        <v>9.085252022401992E-2</v>
      </c>
      <c r="E12" s="1">
        <f>174/1607</f>
        <v>0.10827629122588675</v>
      </c>
      <c r="J12" s="1">
        <f>809/1607</f>
        <v>0.5034225264467953</v>
      </c>
      <c r="M12" s="1">
        <v>1607</v>
      </c>
      <c r="N12" s="1">
        <v>1129</v>
      </c>
      <c r="O12" s="1">
        <f t="shared" si="0"/>
        <v>0.70255133789670188</v>
      </c>
      <c r="P12" s="1">
        <f t="shared" si="1"/>
        <v>0.70255133789670199</v>
      </c>
    </row>
    <row r="13" spans="1:16" x14ac:dyDescent="0.25">
      <c r="A13" s="1" t="s">
        <v>11</v>
      </c>
      <c r="G13" s="1">
        <f>1487/5301</f>
        <v>0.28051311073382379</v>
      </c>
      <c r="H13" s="1">
        <f>844/5301</f>
        <v>0.15921524240709301</v>
      </c>
      <c r="I13" s="1">
        <f>594/5301</f>
        <v>0.11205432937181664</v>
      </c>
      <c r="M13" s="1">
        <v>5301</v>
      </c>
      <c r="N13" s="1">
        <v>2925</v>
      </c>
      <c r="O13" s="1">
        <f t="shared" si="0"/>
        <v>0.55178268251273344</v>
      </c>
      <c r="P13" s="1">
        <f t="shared" si="1"/>
        <v>0.55178268251273344</v>
      </c>
    </row>
    <row r="14" spans="1:16" x14ac:dyDescent="0.25">
      <c r="A14" s="1" t="s">
        <v>12</v>
      </c>
      <c r="G14" s="1">
        <f>129/1326</f>
        <v>9.7285067873303169E-2</v>
      </c>
      <c r="I14" s="1">
        <f>143/1326</f>
        <v>0.10784313725490197</v>
      </c>
      <c r="J14" s="1">
        <f>504/1326</f>
        <v>0.38009049773755654</v>
      </c>
      <c r="M14" s="1">
        <v>1326</v>
      </c>
      <c r="N14" s="1">
        <v>776</v>
      </c>
      <c r="O14" s="1">
        <f t="shared" si="0"/>
        <v>0.58521870286576172</v>
      </c>
      <c r="P14" s="1">
        <f t="shared" si="1"/>
        <v>0.58521870286576161</v>
      </c>
    </row>
    <row r="15" spans="1:16" x14ac:dyDescent="0.25">
      <c r="A15" s="1" t="s">
        <v>13</v>
      </c>
      <c r="E15" s="1">
        <f>110/688</f>
        <v>0.15988372093023256</v>
      </c>
      <c r="I15" s="1">
        <f>85/688</f>
        <v>0.12354651162790697</v>
      </c>
      <c r="J15" s="1">
        <f>372/688</f>
        <v>0.54069767441860461</v>
      </c>
      <c r="M15" s="1">
        <v>688</v>
      </c>
      <c r="N15" s="1">
        <v>567</v>
      </c>
      <c r="O15" s="1">
        <f t="shared" si="0"/>
        <v>0.82412790697674421</v>
      </c>
      <c r="P15" s="1">
        <f t="shared" si="1"/>
        <v>0.82412790697674421</v>
      </c>
    </row>
    <row r="16" spans="1:16" x14ac:dyDescent="0.25">
      <c r="A16" s="1" t="s">
        <v>14</v>
      </c>
      <c r="F16" s="1">
        <f>51/462</f>
        <v>0.11038961038961038</v>
      </c>
      <c r="I16" s="1">
        <f>48/462</f>
        <v>0.1038961038961039</v>
      </c>
      <c r="J16" s="1">
        <f>258/462</f>
        <v>0.55844155844155841</v>
      </c>
      <c r="M16" s="1">
        <v>462</v>
      </c>
      <c r="N16" s="1">
        <v>357</v>
      </c>
      <c r="O16" s="1">
        <f t="shared" si="0"/>
        <v>0.77272727272727271</v>
      </c>
      <c r="P16" s="1">
        <f t="shared" si="1"/>
        <v>0.77272727272727271</v>
      </c>
    </row>
    <row r="17" spans="1:16" x14ac:dyDescent="0.25">
      <c r="A17" s="1" t="s">
        <v>15</v>
      </c>
      <c r="B17" s="1">
        <f>406/3678</f>
        <v>0.11038607939097335</v>
      </c>
      <c r="G17" s="1">
        <f>2213/3678</f>
        <v>0.60168569874932032</v>
      </c>
      <c r="I17" s="1">
        <f>680/3678</f>
        <v>0.18488308863512778</v>
      </c>
      <c r="M17" s="1">
        <v>3678</v>
      </c>
      <c r="N17" s="1">
        <v>3299</v>
      </c>
      <c r="O17" s="1">
        <f t="shared" si="0"/>
        <v>0.89695486677542147</v>
      </c>
      <c r="P17" s="1">
        <f t="shared" si="1"/>
        <v>0.89695486677542147</v>
      </c>
    </row>
    <row r="18" spans="1:16" x14ac:dyDescent="0.25">
      <c r="A18" s="1" t="s">
        <v>16</v>
      </c>
      <c r="B18" s="1">
        <f>107/1127</f>
        <v>9.4942324755989349E-2</v>
      </c>
      <c r="E18" s="1">
        <f>479/1127</f>
        <v>0.42502218278615794</v>
      </c>
      <c r="J18" s="1">
        <f>283/1127</f>
        <v>0.25110913930789708</v>
      </c>
      <c r="M18" s="1">
        <v>1127</v>
      </c>
      <c r="N18" s="1">
        <v>869</v>
      </c>
      <c r="O18" s="1">
        <f t="shared" si="0"/>
        <v>0.77107364685004431</v>
      </c>
      <c r="P18" s="1">
        <f t="shared" si="1"/>
        <v>0.77107364685004431</v>
      </c>
    </row>
    <row r="19" spans="1:16" x14ac:dyDescent="0.25">
      <c r="A19" s="1" t="s">
        <v>17</v>
      </c>
      <c r="B19" s="1">
        <f>118/772</f>
        <v>0.15284974093264247</v>
      </c>
      <c r="E19" s="1">
        <f>241/772</f>
        <v>0.31217616580310881</v>
      </c>
      <c r="J19" s="1">
        <f>166/772</f>
        <v>0.21502590673575128</v>
      </c>
      <c r="M19" s="1">
        <v>772</v>
      </c>
      <c r="N19" s="1">
        <v>525</v>
      </c>
      <c r="O19" s="1">
        <f t="shared" si="0"/>
        <v>0.68005181347150256</v>
      </c>
      <c r="P19" s="1">
        <f t="shared" si="1"/>
        <v>0.68005181347150256</v>
      </c>
    </row>
    <row r="20" spans="1:16" x14ac:dyDescent="0.25">
      <c r="A20" s="1" t="s">
        <v>18</v>
      </c>
      <c r="B20" s="1">
        <f>216/926</f>
        <v>0.23326133909287258</v>
      </c>
      <c r="G20" s="1">
        <f>377/926</f>
        <v>0.40712742980561556</v>
      </c>
      <c r="I20" s="1">
        <f>178/926</f>
        <v>0.19222462203023757</v>
      </c>
      <c r="M20" s="1">
        <v>926</v>
      </c>
      <c r="N20" s="1">
        <v>771</v>
      </c>
      <c r="O20" s="1">
        <f t="shared" si="0"/>
        <v>0.83261339092872566</v>
      </c>
      <c r="P20" s="1">
        <f t="shared" si="1"/>
        <v>0.83261339092872577</v>
      </c>
    </row>
    <row r="21" spans="1:16" x14ac:dyDescent="0.25">
      <c r="A21" s="1" t="s">
        <v>19</v>
      </c>
      <c r="G21" s="1">
        <f>188/1688</f>
        <v>0.11137440758293839</v>
      </c>
      <c r="H21" s="1">
        <f>534/1688</f>
        <v>0.31635071090047395</v>
      </c>
      <c r="I21" s="1">
        <f>286/1688</f>
        <v>0.16943127962085308</v>
      </c>
      <c r="M21" s="1">
        <v>1688</v>
      </c>
      <c r="N21" s="1">
        <v>1008</v>
      </c>
      <c r="O21" s="1">
        <f t="shared" si="0"/>
        <v>0.59715639810426535</v>
      </c>
      <c r="P21" s="1">
        <f t="shared" si="1"/>
        <v>0.59715639810426535</v>
      </c>
    </row>
    <row r="22" spans="1:16" x14ac:dyDescent="0.25">
      <c r="A22" s="1" t="s">
        <v>20</v>
      </c>
      <c r="C22" s="1">
        <f>204/1378</f>
        <v>0.14804063860667635</v>
      </c>
      <c r="H22" s="1">
        <f>389/1378</f>
        <v>0.28229317851959362</v>
      </c>
      <c r="I22" s="1">
        <f>168/1378</f>
        <v>0.12191582002902758</v>
      </c>
      <c r="M22" s="1">
        <v>1378</v>
      </c>
      <c r="N22" s="1">
        <v>761</v>
      </c>
      <c r="O22" s="1">
        <f t="shared" si="0"/>
        <v>0.55224963715529751</v>
      </c>
      <c r="P22" s="1">
        <f t="shared" si="1"/>
        <v>0.55224963715529751</v>
      </c>
    </row>
    <row r="23" spans="1:16" x14ac:dyDescent="0.25">
      <c r="A23" s="1" t="s">
        <v>21</v>
      </c>
      <c r="E23" s="1">
        <f>641/1589</f>
        <v>0.40339836375078664</v>
      </c>
      <c r="I23" s="1">
        <f>308/1589</f>
        <v>0.19383259911894274</v>
      </c>
      <c r="J23" s="1">
        <f>184/1589</f>
        <v>0.1157960981749528</v>
      </c>
      <c r="M23" s="1">
        <v>1589</v>
      </c>
      <c r="N23" s="1">
        <v>1133</v>
      </c>
      <c r="O23" s="1">
        <f t="shared" si="0"/>
        <v>0.71302706104468216</v>
      </c>
      <c r="P23" s="1">
        <f t="shared" si="1"/>
        <v>0.71302706104468228</v>
      </c>
    </row>
    <row r="24" spans="1:16" x14ac:dyDescent="0.25">
      <c r="A24" s="1" t="s">
        <v>22</v>
      </c>
      <c r="D24" s="1">
        <f>805/6366</f>
        <v>0.12645303173107131</v>
      </c>
      <c r="F24" s="1">
        <f>1865/6366</f>
        <v>0.29296261388627082</v>
      </c>
      <c r="J24" s="1">
        <f>1015/6366</f>
        <v>0.15944077913917687</v>
      </c>
      <c r="M24" s="1">
        <v>6366</v>
      </c>
      <c r="N24" s="1">
        <v>3685</v>
      </c>
      <c r="O24" s="1">
        <f t="shared" si="0"/>
        <v>0.57885642475651899</v>
      </c>
      <c r="P24" s="1">
        <f t="shared" si="1"/>
        <v>0.57885642475651899</v>
      </c>
    </row>
    <row r="25" spans="1:16" x14ac:dyDescent="0.25">
      <c r="A25" s="1" t="s">
        <v>23</v>
      </c>
      <c r="C25" s="1">
        <f>987/3672</f>
        <v>0.2687908496732026</v>
      </c>
      <c r="F25" s="1">
        <f>706/3672</f>
        <v>0.19226579520697168</v>
      </c>
      <c r="K25" s="1">
        <f>510/3672</f>
        <v>0.1388888888888889</v>
      </c>
      <c r="M25" s="1">
        <v>3672</v>
      </c>
      <c r="N25" s="1">
        <v>2203</v>
      </c>
      <c r="O25" s="1">
        <f t="shared" si="0"/>
        <v>0.59994553376906323</v>
      </c>
      <c r="P25" s="1">
        <f t="shared" si="1"/>
        <v>0.59994553376906312</v>
      </c>
    </row>
    <row r="26" spans="1:16" x14ac:dyDescent="0.25">
      <c r="A26" s="1" t="s">
        <v>24</v>
      </c>
      <c r="D26" s="1">
        <f>199/1504</f>
        <v>0.13231382978723405</v>
      </c>
      <c r="G26" s="1">
        <f>256/1504</f>
        <v>0.1702127659574468</v>
      </c>
      <c r="J26" s="1">
        <f>202/1504</f>
        <v>0.13430851063829788</v>
      </c>
      <c r="M26" s="1">
        <v>1504</v>
      </c>
      <c r="N26" s="1">
        <v>657</v>
      </c>
      <c r="O26" s="1">
        <f t="shared" si="0"/>
        <v>0.43683510638297873</v>
      </c>
      <c r="P26" s="1">
        <f t="shared" si="1"/>
        <v>0.43683510638297873</v>
      </c>
    </row>
    <row r="27" spans="1:16" x14ac:dyDescent="0.25">
      <c r="A27" s="1" t="s">
        <v>25</v>
      </c>
      <c r="B27" s="1">
        <f>247/2896</f>
        <v>8.5290055248618782E-2</v>
      </c>
      <c r="G27" s="1">
        <f>1574/2896</f>
        <v>0.54350828729281764</v>
      </c>
      <c r="I27" s="1">
        <f>497/2896</f>
        <v>0.17161602209944751</v>
      </c>
      <c r="M27" s="1">
        <v>2896</v>
      </c>
      <c r="N27" s="1">
        <v>2318</v>
      </c>
      <c r="O27" s="1">
        <f t="shared" si="0"/>
        <v>0.800414364640884</v>
      </c>
      <c r="P27" s="1">
        <f t="shared" si="1"/>
        <v>0.80041436464088389</v>
      </c>
    </row>
    <row r="28" spans="1:16" x14ac:dyDescent="0.25">
      <c r="A28" s="1" t="s">
        <v>26</v>
      </c>
      <c r="B28" s="1">
        <f>51/461</f>
        <v>0.11062906724511931</v>
      </c>
      <c r="G28" s="1">
        <f>281/461</f>
        <v>0.6095444685466378</v>
      </c>
      <c r="I28" s="1">
        <f>63/461</f>
        <v>0.13665943600867678</v>
      </c>
      <c r="M28" s="1">
        <v>461</v>
      </c>
      <c r="N28" s="1">
        <v>395</v>
      </c>
      <c r="O28" s="1">
        <f t="shared" si="0"/>
        <v>0.85683297180043383</v>
      </c>
      <c r="P28" s="1">
        <f t="shared" si="1"/>
        <v>0.85683297180043394</v>
      </c>
    </row>
    <row r="29" spans="1:16" x14ac:dyDescent="0.25">
      <c r="A29" s="1" t="s">
        <v>27</v>
      </c>
      <c r="B29" s="1">
        <f>252/3180</f>
        <v>7.9245283018867921E-2</v>
      </c>
      <c r="G29" s="1">
        <f>1572/3180</f>
        <v>0.49433962264150944</v>
      </c>
      <c r="I29" s="1">
        <f>575/3180</f>
        <v>0.18081761006289307</v>
      </c>
      <c r="M29" s="1">
        <v>3180</v>
      </c>
      <c r="N29" s="1">
        <v>2399</v>
      </c>
      <c r="O29" s="1">
        <f t="shared" si="0"/>
        <v>0.75440251572327044</v>
      </c>
      <c r="P29" s="1">
        <f t="shared" si="1"/>
        <v>0.75440251572327044</v>
      </c>
    </row>
    <row r="30" spans="1:16" x14ac:dyDescent="0.25">
      <c r="A30" s="1" t="s">
        <v>28</v>
      </c>
      <c r="B30" s="1">
        <f>64/973</f>
        <v>6.5775950668037E-2</v>
      </c>
      <c r="C30" s="1">
        <f>596/973</f>
        <v>0.61253854059609458</v>
      </c>
      <c r="I30" s="1">
        <f>97/973</f>
        <v>9.9691675231243573E-2</v>
      </c>
      <c r="M30" s="1">
        <v>973</v>
      </c>
      <c r="N30" s="1">
        <v>757</v>
      </c>
      <c r="O30" s="1">
        <f t="shared" si="0"/>
        <v>0.77800616649537513</v>
      </c>
      <c r="P30" s="1">
        <f t="shared" si="1"/>
        <v>0.77800616649537513</v>
      </c>
    </row>
    <row r="31" spans="1:16" x14ac:dyDescent="0.25">
      <c r="A31" s="1" t="s">
        <v>29</v>
      </c>
      <c r="E31" s="1">
        <f>392/2580</f>
        <v>0.15193798449612403</v>
      </c>
      <c r="F31" s="1">
        <f>406/2580</f>
        <v>0.15736434108527131</v>
      </c>
      <c r="J31" s="1">
        <f>787/2580</f>
        <v>0.3050387596899225</v>
      </c>
      <c r="M31" s="1">
        <v>2580</v>
      </c>
      <c r="N31" s="1">
        <v>1585</v>
      </c>
      <c r="O31" s="1">
        <f t="shared" si="0"/>
        <v>0.61434108527131781</v>
      </c>
      <c r="P31" s="1">
        <f t="shared" si="1"/>
        <v>0.61434108527131781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2013-02-21T03:15:34Z</dcterms:modified>
</cp:coreProperties>
</file>