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-75" windowWidth="17355" windowHeight="8055" activeTab="1"/>
  </bookViews>
  <sheets>
    <sheet name="Recall Summary for 2013" sheetId="2" r:id="rId1"/>
    <sheet name="CY 2013 Recalls" sheetId="1" r:id="rId2"/>
  </sheets>
  <calcPr calcId="145621"/>
</workbook>
</file>

<file path=xl/calcChain.xml><?xml version="1.0" encoding="utf-8"?>
<calcChain xmlns="http://schemas.openxmlformats.org/spreadsheetml/2006/main">
  <c r="D9" i="2" l="1"/>
  <c r="C9" i="2"/>
  <c r="D16" i="2" l="1"/>
  <c r="D15" i="2"/>
  <c r="D14" i="2"/>
  <c r="D13" i="2"/>
  <c r="D12" i="2"/>
  <c r="D11" i="2"/>
  <c r="D10" i="2"/>
  <c r="C16" i="2"/>
  <c r="C15" i="2"/>
  <c r="C14" i="2"/>
  <c r="C13" i="2"/>
  <c r="C12" i="2"/>
  <c r="C11" i="2"/>
  <c r="C10" i="2"/>
  <c r="D5" i="2"/>
  <c r="D6" i="2"/>
  <c r="D7" i="2"/>
  <c r="C7" i="2"/>
  <c r="C6" i="2"/>
  <c r="C5" i="2"/>
  <c r="D3" i="2"/>
</calcChain>
</file>

<file path=xl/sharedStrings.xml><?xml version="1.0" encoding="utf-8"?>
<sst xmlns="http://schemas.openxmlformats.org/spreadsheetml/2006/main" count="333" uniqueCount="177">
  <si>
    <t>Recall Number</t>
  </si>
  <si>
    <t>Recall Class</t>
  </si>
  <si>
    <t>Product</t>
  </si>
  <si>
    <t>Reason for Recall</t>
  </si>
  <si>
    <t>Pounds Recalled</t>
  </si>
  <si>
    <t>Undeclared Allergen</t>
  </si>
  <si>
    <t>Processing Defect</t>
  </si>
  <si>
    <t>Extraneous Material</t>
  </si>
  <si>
    <t>Salmonella</t>
  </si>
  <si>
    <t>Number of Recalls</t>
  </si>
  <si>
    <t>Number of Pounds Recalled</t>
  </si>
  <si>
    <t>Class</t>
  </si>
  <si>
    <t>I</t>
  </si>
  <si>
    <t>II</t>
  </si>
  <si>
    <t>III</t>
  </si>
  <si>
    <t>Listeria monocytogenes</t>
  </si>
  <si>
    <t>Species</t>
  </si>
  <si>
    <t>Beef</t>
  </si>
  <si>
    <t>Mixed</t>
  </si>
  <si>
    <t>Pork</t>
  </si>
  <si>
    <t>Poultry</t>
  </si>
  <si>
    <t>Undeclared Substance</t>
  </si>
  <si>
    <t>Other</t>
  </si>
  <si>
    <t>Recall Date</t>
  </si>
  <si>
    <t>Reason For Recall</t>
  </si>
  <si>
    <t>Total</t>
  </si>
  <si>
    <t>Ground Beef Products</t>
  </si>
  <si>
    <t>CY 2013 Recalls</t>
  </si>
  <si>
    <t>Recall Summary for CY 2013</t>
  </si>
  <si>
    <t>001-2013</t>
  </si>
  <si>
    <t>002-2013</t>
  </si>
  <si>
    <t>003-2013</t>
  </si>
  <si>
    <t>004-2013</t>
  </si>
  <si>
    <t>005-2013</t>
  </si>
  <si>
    <t>006-2013</t>
  </si>
  <si>
    <t>007-2013</t>
  </si>
  <si>
    <t>008-2013</t>
  </si>
  <si>
    <t>009-2013</t>
  </si>
  <si>
    <t>010-2013</t>
  </si>
  <si>
    <t>011-2013</t>
  </si>
  <si>
    <t>012-2013</t>
  </si>
  <si>
    <t>013-2013</t>
  </si>
  <si>
    <t>014-2013</t>
  </si>
  <si>
    <t>015-2013</t>
  </si>
  <si>
    <t>016-2013</t>
  </si>
  <si>
    <t>017-2013</t>
  </si>
  <si>
    <t>018-2013</t>
  </si>
  <si>
    <t>019-2013</t>
  </si>
  <si>
    <t>020-2013</t>
  </si>
  <si>
    <t>Marinated Pork and Chicken Products</t>
  </si>
  <si>
    <t>Beef Jerky</t>
  </si>
  <si>
    <t>021-2013</t>
  </si>
  <si>
    <t>022-2013</t>
  </si>
  <si>
    <t>023-2013</t>
  </si>
  <si>
    <t>024-2013</t>
  </si>
  <si>
    <t>025-2013</t>
  </si>
  <si>
    <t>026-2013</t>
  </si>
  <si>
    <t>027-2013</t>
  </si>
  <si>
    <t>028-2013</t>
  </si>
  <si>
    <t>029-2013</t>
  </si>
  <si>
    <t>030-2013</t>
  </si>
  <si>
    <t>031-2013</t>
  </si>
  <si>
    <t>032-2013</t>
  </si>
  <si>
    <t>033-2013</t>
  </si>
  <si>
    <t>034-2013</t>
  </si>
  <si>
    <t>035-2013</t>
  </si>
  <si>
    <t>036-2013</t>
  </si>
  <si>
    <t>037-2013</t>
  </si>
  <si>
    <t>038-2013</t>
  </si>
  <si>
    <t>039-2013</t>
  </si>
  <si>
    <t>040-2013</t>
  </si>
  <si>
    <t>041-2013</t>
  </si>
  <si>
    <t>042-2013</t>
  </si>
  <si>
    <t>043-2013</t>
  </si>
  <si>
    <t>044-2013</t>
  </si>
  <si>
    <t>045-2013</t>
  </si>
  <si>
    <t>046-2013</t>
  </si>
  <si>
    <t>047-2013</t>
  </si>
  <si>
    <t>048-2013</t>
  </si>
  <si>
    <t>049-2013</t>
  </si>
  <si>
    <t>050-2013</t>
  </si>
  <si>
    <t>051-2013</t>
  </si>
  <si>
    <t>052-2013</t>
  </si>
  <si>
    <t>053-2013</t>
  </si>
  <si>
    <t>054-2013</t>
  </si>
  <si>
    <t>055-2013</t>
  </si>
  <si>
    <t>056-2013</t>
  </si>
  <si>
    <t>057-2013</t>
  </si>
  <si>
    <t>058-2013</t>
  </si>
  <si>
    <t>059-2013</t>
  </si>
  <si>
    <t>060-2013</t>
  </si>
  <si>
    <t>061-2013</t>
  </si>
  <si>
    <t>062-2013</t>
  </si>
  <si>
    <t>RTE Broccoli Salad Kits</t>
  </si>
  <si>
    <t>063-2013</t>
  </si>
  <si>
    <t>064-2013</t>
  </si>
  <si>
    <t>Chicken Sausage</t>
  </si>
  <si>
    <t>065-2013</t>
  </si>
  <si>
    <t>RTE Salads and Wraps</t>
  </si>
  <si>
    <t>066-2013</t>
  </si>
  <si>
    <t>067-2013</t>
  </si>
  <si>
    <t>068-2013</t>
  </si>
  <si>
    <t>069-2013</t>
  </si>
  <si>
    <t>070-2013</t>
  </si>
  <si>
    <t>071-2013</t>
  </si>
  <si>
    <t>072-2013</t>
  </si>
  <si>
    <t>Chicken Noodle Soup</t>
  </si>
  <si>
    <t>073-2013</t>
  </si>
  <si>
    <t>074-2013</t>
  </si>
  <si>
    <t>075-2013</t>
  </si>
  <si>
    <t>Poultry Products</t>
  </si>
  <si>
    <t>Frozen Pizza</t>
  </si>
  <si>
    <t>Head Cheese</t>
  </si>
  <si>
    <t>Ground Beef</t>
  </si>
  <si>
    <t>Boneless Veal</t>
  </si>
  <si>
    <t>Tamales</t>
  </si>
  <si>
    <t>Country Fried Steaks</t>
  </si>
  <si>
    <t>Roast Beef</t>
  </si>
  <si>
    <t>Bolognese Sauce</t>
  </si>
  <si>
    <t>Chicken Sausages</t>
  </si>
  <si>
    <t>Pork Products</t>
  </si>
  <si>
    <t>Breaded Chicken Products</t>
  </si>
  <si>
    <t>Pork Jerky</t>
  </si>
  <si>
    <t>Frozen Pasta Products</t>
  </si>
  <si>
    <t>Pork Sausages</t>
  </si>
  <si>
    <t>Stew Products</t>
  </si>
  <si>
    <t>Pork Pies</t>
  </si>
  <si>
    <t>Beef Lasagna</t>
  </si>
  <si>
    <t>Mechanically Separated Chicken</t>
  </si>
  <si>
    <t>Frozen Chicken Meals</t>
  </si>
  <si>
    <t>Calzones</t>
  </si>
  <si>
    <t>RTE Deli Meats</t>
  </si>
  <si>
    <t>RTE Meatballs</t>
  </si>
  <si>
    <t>Various RTE Products</t>
  </si>
  <si>
    <t>RTE Chicken Salad Products</t>
  </si>
  <si>
    <t>Chicken Nuggets</t>
  </si>
  <si>
    <t>Chorizo and Mozzarella Roll</t>
  </si>
  <si>
    <t>Cooked Meat and Poultry Products</t>
  </si>
  <si>
    <t>Frozen Meal and Snack Products</t>
  </si>
  <si>
    <t>Spaghettios</t>
  </si>
  <si>
    <r>
      <t xml:space="preserve">E. coli </t>
    </r>
    <r>
      <rPr>
        <sz val="11"/>
        <color theme="1"/>
        <rFont val="Calibri"/>
        <family val="2"/>
        <scheme val="minor"/>
      </rPr>
      <t>O157:H7</t>
    </r>
  </si>
  <si>
    <t>Chicken Fried Chicken Breasts</t>
  </si>
  <si>
    <t>Veal Trimmings</t>
  </si>
  <si>
    <t>Mild Pork Sausage Roll</t>
  </si>
  <si>
    <t>Chicken Sausage Product</t>
  </si>
  <si>
    <t>Ham Products</t>
  </si>
  <si>
    <t>Bone-in Ribeye</t>
  </si>
  <si>
    <r>
      <t>E. coli</t>
    </r>
    <r>
      <rPr>
        <sz val="11"/>
        <color theme="1"/>
        <rFont val="Calibri"/>
        <family val="2"/>
        <scheme val="minor"/>
      </rPr>
      <t xml:space="preserve"> O121</t>
    </r>
  </si>
  <si>
    <t>Frozen Pizzas</t>
  </si>
  <si>
    <t>RTE Grilled Chicken Strips</t>
  </si>
  <si>
    <t>BBQ Flavored Ranch Salad with Chicken</t>
  </si>
  <si>
    <t>Blue Cheese Chicken Dip Products</t>
  </si>
  <si>
    <r>
      <t>E. coli</t>
    </r>
    <r>
      <rPr>
        <sz val="11"/>
        <color theme="1"/>
        <rFont val="Calibri"/>
        <family val="2"/>
        <scheme val="minor"/>
      </rPr>
      <t xml:space="preserve"> O157:H7, </t>
    </r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  <scheme val="minor"/>
      </rPr>
      <t xml:space="preserve">O145,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O45</t>
    </r>
  </si>
  <si>
    <t>Cured Pork Products</t>
  </si>
  <si>
    <t>Beef Pattie and Chub Products</t>
  </si>
  <si>
    <t>Beef Tongue Root Filet Products</t>
  </si>
  <si>
    <r>
      <t>E. coli</t>
    </r>
    <r>
      <rPr>
        <sz val="11"/>
        <color theme="1"/>
        <rFont val="Calibri"/>
        <family val="2"/>
        <scheme val="minor"/>
      </rPr>
      <t xml:space="preserve"> O157:H7</t>
    </r>
  </si>
  <si>
    <t>Provance French Puff Pastry Product</t>
  </si>
  <si>
    <t>Ravioli Products</t>
  </si>
  <si>
    <t>RTE Chicken and Ham Products</t>
  </si>
  <si>
    <t>Frozen Pizza Products</t>
  </si>
  <si>
    <t>Rotisserie Chicken Products</t>
  </si>
  <si>
    <t>Undetermined</t>
  </si>
  <si>
    <t>Salami Products</t>
  </si>
  <si>
    <t>RTE Pork Roast Products</t>
  </si>
  <si>
    <t>Chicken Fettuccine Alfredo Products</t>
  </si>
  <si>
    <t>Bolognese Sauce Products</t>
  </si>
  <si>
    <t>Smoked, Uncured Hams</t>
  </si>
  <si>
    <t>Prosciutto Ham Product</t>
  </si>
  <si>
    <t>Meat and Poultry Products</t>
  </si>
  <si>
    <t>Dried Sausage Products</t>
  </si>
  <si>
    <t>Frozen, Raw Chicken Products</t>
  </si>
  <si>
    <r>
      <t xml:space="preserve">** STEC includes recalls due to Shiga toxin-producing </t>
    </r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  <scheme val="minor"/>
      </rPr>
      <t xml:space="preserve">(STEC). STEC organisms include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O157:H7,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O26,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O45,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O103,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O111,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O121, and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O145.</t>
    </r>
  </si>
  <si>
    <t>*** Other includes producing without inspection, labeling issues, and adulteration issues, among others.</t>
  </si>
  <si>
    <t>STEC**</t>
  </si>
  <si>
    <t>Other***</t>
  </si>
  <si>
    <r>
      <t>Liver P</t>
    </r>
    <r>
      <rPr>
        <sz val="11"/>
        <color theme="1"/>
        <rFont val="Calibri"/>
        <family val="2"/>
        <scheme val="minor"/>
      </rPr>
      <t>âté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</si>
</sst>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d\ 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theme="4" tint="-0.24994659260841701"/>
      </left>
      <right style="medium">
        <color theme="4" tint="-0.24994659260841701"/>
      </right>
      <top style="thick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thick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ck">
        <color theme="4" tint="-0.24994659260841701"/>
      </right>
      <top style="thick">
        <color theme="4" tint="-0.24994659260841701"/>
      </top>
      <bottom style="medium">
        <color theme="4" tint="-0.24994659260841701"/>
      </bottom>
      <diagonal/>
    </border>
    <border>
      <left style="thick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ck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0" fontId="0" fillId="4" borderId="5" xfId="0" applyFill="1" applyBorder="1"/>
    <xf numFmtId="3" fontId="0" fillId="4" borderId="6" xfId="0" applyNumberFormat="1" applyFill="1" applyBorder="1"/>
    <xf numFmtId="0" fontId="2" fillId="3" borderId="5" xfId="0" applyFont="1" applyFill="1" applyBorder="1"/>
    <xf numFmtId="0" fontId="0" fillId="4" borderId="6" xfId="0" applyFill="1" applyBorder="1"/>
    <xf numFmtId="0" fontId="4" fillId="3" borderId="5" xfId="0" applyFont="1" applyFill="1" applyBorder="1"/>
    <xf numFmtId="164" fontId="0" fillId="0" borderId="0" xfId="0" applyNumberFormat="1"/>
    <xf numFmtId="0" fontId="0" fillId="0" borderId="0" xfId="0" applyAlignment="1">
      <alignment horizontal="right"/>
    </xf>
    <xf numFmtId="0" fontId="0" fillId="4" borderId="5" xfId="0" applyFill="1" applyBorder="1" applyAlignment="1">
      <alignment vertical="top"/>
    </xf>
    <xf numFmtId="164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vertical="top"/>
    </xf>
    <xf numFmtId="49" fontId="0" fillId="4" borderId="5" xfId="0" applyNumberFormat="1" applyFill="1" applyBorder="1" applyAlignment="1">
      <alignment vertical="top"/>
    </xf>
    <xf numFmtId="3" fontId="0" fillId="4" borderId="6" xfId="0" applyNumberFormat="1" applyFill="1" applyBorder="1" applyAlignment="1">
      <alignment horizontal="right" vertical="top"/>
    </xf>
    <xf numFmtId="164" fontId="0" fillId="4" borderId="4" xfId="0" applyNumberFormat="1" applyFill="1" applyBorder="1" applyAlignment="1">
      <alignment vertical="top"/>
    </xf>
    <xf numFmtId="49" fontId="0" fillId="0" borderId="0" xfId="0" applyNumberFormat="1" applyFont="1"/>
    <xf numFmtId="3" fontId="0" fillId="0" borderId="0" xfId="0" applyNumberFormat="1" applyAlignment="1">
      <alignment horizontal="right"/>
    </xf>
    <xf numFmtId="0" fontId="2" fillId="3" borderId="5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top"/>
    </xf>
    <xf numFmtId="0" fontId="0" fillId="0" borderId="0" xfId="0" applyAlignment="1">
      <alignment horizontal="left"/>
    </xf>
    <xf numFmtId="3" fontId="0" fillId="4" borderId="6" xfId="0" applyNumberFormat="1" applyFill="1" applyBorder="1" applyAlignment="1">
      <alignment vertical="top"/>
    </xf>
    <xf numFmtId="0" fontId="3" fillId="2" borderId="4" xfId="0" applyFont="1" applyFill="1" applyBorder="1"/>
    <xf numFmtId="0" fontId="0" fillId="3" borderId="5" xfId="0" applyFill="1" applyBorder="1"/>
    <xf numFmtId="0" fontId="2" fillId="3" borderId="6" xfId="0" applyFont="1" applyFill="1" applyBorder="1"/>
    <xf numFmtId="0" fontId="1" fillId="2" borderId="4" xfId="0" applyFont="1" applyFill="1" applyBorder="1"/>
    <xf numFmtId="0" fontId="2" fillId="4" borderId="5" xfId="0" applyFont="1" applyFill="1" applyBorder="1"/>
    <xf numFmtId="3" fontId="2" fillId="4" borderId="6" xfId="0" applyNumberFormat="1" applyFont="1" applyFill="1" applyBorder="1"/>
    <xf numFmtId="0" fontId="2" fillId="4" borderId="6" xfId="0" applyFont="1" applyFill="1" applyBorder="1"/>
    <xf numFmtId="0" fontId="5" fillId="4" borderId="5" xfId="0" applyFont="1" applyFill="1" applyBorder="1" applyAlignment="1">
      <alignment vertical="top"/>
    </xf>
    <xf numFmtId="0" fontId="0" fillId="4" borderId="5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6" borderId="0" xfId="0" applyFill="1" applyAlignment="1">
      <alignment horizontal="left" vertical="center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0" zoomScaleNormal="130" workbookViewId="0">
      <selection activeCell="D19" sqref="D19"/>
    </sheetView>
  </sheetViews>
  <sheetFormatPr defaultRowHeight="15" x14ac:dyDescent="0.25"/>
  <cols>
    <col min="1" max="1" width="17.28515625" customWidth="1"/>
    <col min="2" max="2" width="23.28515625" customWidth="1"/>
    <col min="3" max="3" width="19.140625" customWidth="1"/>
    <col min="4" max="4" width="28.5703125" customWidth="1"/>
  </cols>
  <sheetData>
    <row r="1" spans="1:4" ht="16.5" thickTop="1" thickBot="1" x14ac:dyDescent="0.3">
      <c r="A1" s="37" t="s">
        <v>28</v>
      </c>
      <c r="B1" s="38"/>
      <c r="C1" s="38"/>
      <c r="D1" s="39"/>
    </row>
    <row r="2" spans="1:4" ht="15.75" thickBot="1" x14ac:dyDescent="0.3">
      <c r="A2" s="23"/>
      <c r="B2" s="24"/>
      <c r="C2" s="5" t="s">
        <v>9</v>
      </c>
      <c r="D2" s="25" t="s">
        <v>10</v>
      </c>
    </row>
    <row r="3" spans="1:4" ht="15.75" thickBot="1" x14ac:dyDescent="0.3">
      <c r="A3" s="26" t="s">
        <v>25</v>
      </c>
      <c r="B3" s="24"/>
      <c r="C3" s="27">
        <v>75</v>
      </c>
      <c r="D3" s="28">
        <f>SUM('CY 2013 Recalls'!F3:F77)</f>
        <v>13096784</v>
      </c>
    </row>
    <row r="4" spans="1:4" ht="15.75" thickBot="1" x14ac:dyDescent="0.3">
      <c r="A4" s="26"/>
      <c r="B4" s="24"/>
      <c r="C4" s="27"/>
      <c r="D4" s="29"/>
    </row>
    <row r="5" spans="1:4" ht="15.75" thickBot="1" x14ac:dyDescent="0.3">
      <c r="A5" s="40" t="s">
        <v>11</v>
      </c>
      <c r="B5" s="5" t="s">
        <v>12</v>
      </c>
      <c r="C5" s="3">
        <f>COUNTIF('CY 2013 Recalls'!C3:C77,"I")</f>
        <v>53</v>
      </c>
      <c r="D5" s="4">
        <f>SUMIF('CY 2013 Recalls'!C3:C77,"I",'CY 2013 Recalls'!F3:F77)</f>
        <v>12668345</v>
      </c>
    </row>
    <row r="6" spans="1:4" ht="15.75" thickBot="1" x14ac:dyDescent="0.3">
      <c r="A6" s="40"/>
      <c r="B6" s="5" t="s">
        <v>13</v>
      </c>
      <c r="C6" s="3">
        <f>COUNTIF('CY 2013 Recalls'!C3:C77,"II")</f>
        <v>17</v>
      </c>
      <c r="D6" s="4">
        <f>SUMIF('CY 2013 Recalls'!C3:C77,"II",'CY 2013 Recalls'!F3:F77)</f>
        <v>249154</v>
      </c>
    </row>
    <row r="7" spans="1:4" ht="15.75" thickBot="1" x14ac:dyDescent="0.3">
      <c r="A7" s="40"/>
      <c r="B7" s="5" t="s">
        <v>14</v>
      </c>
      <c r="C7" s="3">
        <f>COUNTIF('CY 2013 Recalls'!C3:C77,"III")</f>
        <v>5</v>
      </c>
      <c r="D7" s="4">
        <f>SUMIF('CY 2013 Recalls'!C3:C77,"III",'CY 2013 Recalls'!F3:F77)</f>
        <v>179285</v>
      </c>
    </row>
    <row r="8" spans="1:4" ht="15.75" thickBot="1" x14ac:dyDescent="0.3">
      <c r="A8" s="40"/>
      <c r="B8" s="5"/>
      <c r="C8" s="3"/>
      <c r="D8" s="6"/>
    </row>
    <row r="9" spans="1:4" ht="15.75" thickBot="1" x14ac:dyDescent="0.3">
      <c r="A9" s="40" t="s">
        <v>24</v>
      </c>
      <c r="B9" s="5" t="s">
        <v>174</v>
      </c>
      <c r="C9" s="3">
        <f>COUNTIF('CY 2013 Recalls'!E3:E77,"E. coli*")</f>
        <v>9</v>
      </c>
      <c r="D9" s="4">
        <f>SUMIF('CY 2013 Recalls'!E3:E77,"E. coli*",'CY 2013 Recalls'!F3:F77)</f>
        <v>10771539</v>
      </c>
    </row>
    <row r="10" spans="1:4" ht="15.75" thickBot="1" x14ac:dyDescent="0.3">
      <c r="A10" s="40"/>
      <c r="B10" s="7" t="s">
        <v>15</v>
      </c>
      <c r="C10" s="3">
        <f>COUNTIF('CY 2013 Recalls'!E3:E77,"Listeria monocytogenes")</f>
        <v>9</v>
      </c>
      <c r="D10" s="4">
        <f>SUMIF('CY 2013 Recalls'!E3:E77,"Listeria monocytogenes",'CY 2013 Recalls'!F3:F77)</f>
        <v>784350</v>
      </c>
    </row>
    <row r="11" spans="1:4" ht="15.75" thickBot="1" x14ac:dyDescent="0.3">
      <c r="A11" s="40"/>
      <c r="B11" s="7" t="s">
        <v>8</v>
      </c>
      <c r="C11" s="3">
        <f>COUNTIF('CY 2013 Recalls'!E3:E77,"Salmonella")</f>
        <v>4</v>
      </c>
      <c r="D11" s="4">
        <f>SUMIF('CY 2013 Recalls'!E3:E77,"Salmonella",'CY 2013 Recalls'!F3:F77)</f>
        <v>45505</v>
      </c>
    </row>
    <row r="12" spans="1:4" ht="15.75" thickBot="1" x14ac:dyDescent="0.3">
      <c r="A12" s="40"/>
      <c r="B12" s="5" t="s">
        <v>5</v>
      </c>
      <c r="C12" s="3">
        <f>COUNTIF('CY 2013 Recalls'!E3:E77,"Undeclared Allergen")</f>
        <v>25</v>
      </c>
      <c r="D12" s="4">
        <f>SUMIF('CY 2013 Recalls'!E3:E77,"Undeclared Allergen",'CY 2013 Recalls'!F3:F77)</f>
        <v>595952</v>
      </c>
    </row>
    <row r="13" spans="1:4" ht="15.75" thickBot="1" x14ac:dyDescent="0.3">
      <c r="A13" s="40"/>
      <c r="B13" s="5" t="s">
        <v>7</v>
      </c>
      <c r="C13" s="3">
        <f>COUNTIF('CY 2013 Recalls'!E3:E77,"Extraneous Material")</f>
        <v>10</v>
      </c>
      <c r="D13" s="4">
        <f>SUMIF('CY 2013 Recalls'!E3:E77,"Extraneous Material",'CY 2013 Recalls'!F3:F77)</f>
        <v>331732</v>
      </c>
    </row>
    <row r="14" spans="1:4" ht="15.75" thickBot="1" x14ac:dyDescent="0.3">
      <c r="A14" s="40"/>
      <c r="B14" s="5" t="s">
        <v>6</v>
      </c>
      <c r="C14" s="3">
        <f>COUNTIF('CY 2013 Recalls'!E3:E77,"Processing Defect")</f>
        <v>2</v>
      </c>
      <c r="D14" s="4">
        <f>SUMIF('CY 2013 Recalls'!E3:E77,"Processing Defect",'CY 2013 Recalls'!F3:F77)</f>
        <v>849</v>
      </c>
    </row>
    <row r="15" spans="1:4" ht="15.75" thickBot="1" x14ac:dyDescent="0.3">
      <c r="A15" s="40"/>
      <c r="B15" s="5" t="s">
        <v>21</v>
      </c>
      <c r="C15" s="3">
        <f>COUNTIF('CY 2013 Recalls'!E3:E77,"Undeclared Substance")</f>
        <v>2</v>
      </c>
      <c r="D15" s="4">
        <f>SUMIF('CY 2013 Recalls'!E3:E77,"Undeclared Substance",'CY 2013 Recalls'!F3:F77)</f>
        <v>80209</v>
      </c>
    </row>
    <row r="16" spans="1:4" ht="15.75" thickBot="1" x14ac:dyDescent="0.3">
      <c r="A16" s="40"/>
      <c r="B16" s="5" t="s">
        <v>175</v>
      </c>
      <c r="C16" s="3">
        <f>COUNTIF('CY 2013 Recalls'!E3:E77,"Other")</f>
        <v>14</v>
      </c>
      <c r="D16" s="4">
        <f>SUMIF('CY 2013 Recalls'!E3:E77,"Other",'CY 2013 Recalls'!F3:F77)</f>
        <v>486648</v>
      </c>
    </row>
    <row r="17" spans="1:4" ht="15.75" thickBot="1" x14ac:dyDescent="0.3">
      <c r="A17" s="40"/>
      <c r="B17" s="5"/>
      <c r="C17" s="3"/>
      <c r="D17" s="6"/>
    </row>
    <row r="18" spans="1:4" ht="15.75" thickBot="1" x14ac:dyDescent="0.3">
      <c r="A18" s="40" t="s">
        <v>16</v>
      </c>
      <c r="B18" s="5" t="s">
        <v>17</v>
      </c>
      <c r="C18" s="3">
        <v>20</v>
      </c>
      <c r="D18" s="4">
        <v>396213</v>
      </c>
    </row>
    <row r="19" spans="1:4" ht="15.75" thickBot="1" x14ac:dyDescent="0.3">
      <c r="A19" s="40"/>
      <c r="B19" s="5" t="s">
        <v>18</v>
      </c>
      <c r="C19" s="3">
        <v>20</v>
      </c>
      <c r="D19" s="4">
        <v>11772710</v>
      </c>
    </row>
    <row r="20" spans="1:4" ht="15.75" thickBot="1" x14ac:dyDescent="0.3">
      <c r="A20" s="40"/>
      <c r="B20" s="5" t="s">
        <v>19</v>
      </c>
      <c r="C20" s="3">
        <v>15</v>
      </c>
      <c r="D20" s="4">
        <v>175622</v>
      </c>
    </row>
    <row r="21" spans="1:4" ht="15.75" thickBot="1" x14ac:dyDescent="0.3">
      <c r="A21" s="40"/>
      <c r="B21" s="5" t="s">
        <v>20</v>
      </c>
      <c r="C21" s="3">
        <v>20</v>
      </c>
      <c r="D21" s="4">
        <v>752239</v>
      </c>
    </row>
    <row r="22" spans="1:4" ht="30" customHeight="1" x14ac:dyDescent="0.25">
      <c r="A22" s="36" t="s">
        <v>172</v>
      </c>
      <c r="B22" s="36"/>
      <c r="C22" s="36"/>
      <c r="D22" s="36"/>
    </row>
    <row r="23" spans="1:4" ht="15" customHeight="1" x14ac:dyDescent="0.25">
      <c r="A23" s="35" t="s">
        <v>173</v>
      </c>
      <c r="B23" s="35"/>
      <c r="C23" s="35"/>
      <c r="D23" s="35"/>
    </row>
  </sheetData>
  <mergeCells count="6">
    <mergeCell ref="A23:D23"/>
    <mergeCell ref="A22:D22"/>
    <mergeCell ref="A1:D1"/>
    <mergeCell ref="A5:A8"/>
    <mergeCell ref="A9:A17"/>
    <mergeCell ref="A18:A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zoomScale="120" zoomScaleNormal="120" workbookViewId="0">
      <selection activeCell="D15" sqref="D15"/>
    </sheetView>
  </sheetViews>
  <sheetFormatPr defaultRowHeight="15" x14ac:dyDescent="0.25"/>
  <cols>
    <col min="1" max="1" width="13.140625" style="8" customWidth="1"/>
    <col min="2" max="2" width="14.5703125" style="9" customWidth="1"/>
    <col min="3" max="3" width="12.85546875" style="21" customWidth="1"/>
    <col min="4" max="4" width="36.5703125" customWidth="1"/>
    <col min="5" max="5" width="37.42578125" style="17" bestFit="1" customWidth="1"/>
    <col min="6" max="6" width="19.5703125" style="18" customWidth="1"/>
  </cols>
  <sheetData>
    <row r="1" spans="1:6" ht="16.5" thickTop="1" thickBot="1" x14ac:dyDescent="0.3">
      <c r="A1" s="32" t="s">
        <v>27</v>
      </c>
      <c r="B1" s="33"/>
      <c r="C1" s="33"/>
      <c r="D1" s="33"/>
      <c r="E1" s="33"/>
      <c r="F1" s="34"/>
    </row>
    <row r="2" spans="1:6" ht="15.75" thickBot="1" x14ac:dyDescent="0.3">
      <c r="A2" s="11" t="s">
        <v>23</v>
      </c>
      <c r="B2" s="1" t="s">
        <v>0</v>
      </c>
      <c r="C2" s="19" t="s">
        <v>1</v>
      </c>
      <c r="D2" s="1" t="s">
        <v>2</v>
      </c>
      <c r="E2" s="12" t="s">
        <v>3</v>
      </c>
      <c r="F2" s="2" t="s">
        <v>4</v>
      </c>
    </row>
    <row r="3" spans="1:6" ht="15.75" thickBot="1" x14ac:dyDescent="0.3">
      <c r="A3" s="16">
        <v>41289</v>
      </c>
      <c r="B3" s="10" t="s">
        <v>29</v>
      </c>
      <c r="C3" s="20" t="s">
        <v>12</v>
      </c>
      <c r="D3" s="10" t="s">
        <v>26</v>
      </c>
      <c r="E3" s="30" t="s">
        <v>140</v>
      </c>
      <c r="F3" s="15">
        <v>2532</v>
      </c>
    </row>
    <row r="4" spans="1:6" ht="15.75" thickBot="1" x14ac:dyDescent="0.3">
      <c r="A4" s="16">
        <v>41291</v>
      </c>
      <c r="B4" s="10" t="s">
        <v>30</v>
      </c>
      <c r="C4" s="20" t="s">
        <v>12</v>
      </c>
      <c r="D4" s="10" t="s">
        <v>110</v>
      </c>
      <c r="E4" s="14" t="s">
        <v>22</v>
      </c>
      <c r="F4" s="15">
        <v>2764</v>
      </c>
    </row>
    <row r="5" spans="1:6" ht="15.75" thickBot="1" x14ac:dyDescent="0.3">
      <c r="A5" s="16">
        <v>41292</v>
      </c>
      <c r="B5" s="10" t="s">
        <v>31</v>
      </c>
      <c r="C5" s="20" t="s">
        <v>12</v>
      </c>
      <c r="D5" s="10" t="s">
        <v>135</v>
      </c>
      <c r="E5" s="14" t="s">
        <v>5</v>
      </c>
      <c r="F5" s="15">
        <v>1572</v>
      </c>
    </row>
    <row r="6" spans="1:6" ht="15.75" thickBot="1" x14ac:dyDescent="0.3">
      <c r="A6" s="16">
        <v>41293</v>
      </c>
      <c r="B6" s="10" t="s">
        <v>32</v>
      </c>
      <c r="C6" s="20" t="s">
        <v>12</v>
      </c>
      <c r="D6" s="10" t="s">
        <v>137</v>
      </c>
      <c r="E6" s="30" t="s">
        <v>15</v>
      </c>
      <c r="F6" s="15">
        <v>33500</v>
      </c>
    </row>
    <row r="7" spans="1:6" ht="15.75" thickBot="1" x14ac:dyDescent="0.3">
      <c r="A7" s="16">
        <v>41296</v>
      </c>
      <c r="B7" s="10" t="s">
        <v>33</v>
      </c>
      <c r="C7" s="20" t="s">
        <v>14</v>
      </c>
      <c r="D7" s="10" t="s">
        <v>49</v>
      </c>
      <c r="E7" s="31" t="s">
        <v>21</v>
      </c>
      <c r="F7" s="15">
        <v>79400</v>
      </c>
    </row>
    <row r="8" spans="1:6" ht="15.75" thickBot="1" x14ac:dyDescent="0.3">
      <c r="A8" s="16">
        <v>41297</v>
      </c>
      <c r="B8" s="10" t="s">
        <v>34</v>
      </c>
      <c r="C8" s="20" t="s">
        <v>13</v>
      </c>
      <c r="D8" s="10" t="s">
        <v>111</v>
      </c>
      <c r="E8" s="14" t="s">
        <v>7</v>
      </c>
      <c r="F8" s="15" t="s">
        <v>162</v>
      </c>
    </row>
    <row r="9" spans="1:6" ht="15.75" thickBot="1" x14ac:dyDescent="0.3">
      <c r="A9" s="16">
        <v>41298</v>
      </c>
      <c r="B9" s="10" t="s">
        <v>35</v>
      </c>
      <c r="C9" s="20" t="s">
        <v>12</v>
      </c>
      <c r="D9" s="10" t="s">
        <v>112</v>
      </c>
      <c r="E9" s="13" t="s">
        <v>8</v>
      </c>
      <c r="F9" s="15">
        <v>4700</v>
      </c>
    </row>
    <row r="10" spans="1:6" ht="15.75" thickBot="1" x14ac:dyDescent="0.3">
      <c r="A10" s="16">
        <v>41298</v>
      </c>
      <c r="B10" s="10" t="s">
        <v>36</v>
      </c>
      <c r="C10" s="20" t="s">
        <v>12</v>
      </c>
      <c r="D10" s="10" t="s">
        <v>113</v>
      </c>
      <c r="E10" s="13" t="s">
        <v>8</v>
      </c>
      <c r="F10" s="15">
        <v>500</v>
      </c>
    </row>
    <row r="11" spans="1:6" ht="15.75" thickBot="1" x14ac:dyDescent="0.3">
      <c r="A11" s="16">
        <v>41299</v>
      </c>
      <c r="B11" s="10" t="s">
        <v>37</v>
      </c>
      <c r="C11" s="20" t="s">
        <v>12</v>
      </c>
      <c r="D11" s="10" t="s">
        <v>113</v>
      </c>
      <c r="E11" s="13" t="s">
        <v>8</v>
      </c>
      <c r="F11" s="15">
        <v>550</v>
      </c>
    </row>
    <row r="12" spans="1:6" ht="15.75" thickBot="1" x14ac:dyDescent="0.3">
      <c r="A12" s="16">
        <v>41299</v>
      </c>
      <c r="B12" s="10" t="s">
        <v>38</v>
      </c>
      <c r="C12" s="20" t="s">
        <v>12</v>
      </c>
      <c r="D12" s="10" t="s">
        <v>141</v>
      </c>
      <c r="E12" s="14" t="s">
        <v>7</v>
      </c>
      <c r="F12" s="15">
        <v>1200</v>
      </c>
    </row>
    <row r="13" spans="1:6" ht="15.75" thickBot="1" x14ac:dyDescent="0.3">
      <c r="A13" s="16">
        <v>41302</v>
      </c>
      <c r="B13" s="10" t="s">
        <v>39</v>
      </c>
      <c r="C13" s="20" t="s">
        <v>13</v>
      </c>
      <c r="D13" s="10" t="s">
        <v>50</v>
      </c>
      <c r="E13" s="10" t="s">
        <v>5</v>
      </c>
      <c r="F13" s="15">
        <v>213</v>
      </c>
    </row>
    <row r="14" spans="1:6" ht="15.75" thickBot="1" x14ac:dyDescent="0.3">
      <c r="A14" s="16">
        <v>41304</v>
      </c>
      <c r="B14" s="10" t="s">
        <v>40</v>
      </c>
      <c r="C14" s="20" t="s">
        <v>12</v>
      </c>
      <c r="D14" s="10" t="s">
        <v>142</v>
      </c>
      <c r="E14" s="30" t="s">
        <v>140</v>
      </c>
      <c r="F14" s="15">
        <v>1260</v>
      </c>
    </row>
    <row r="15" spans="1:6" ht="15.75" thickBot="1" x14ac:dyDescent="0.3">
      <c r="A15" s="16">
        <v>41305</v>
      </c>
      <c r="B15" s="10" t="s">
        <v>41</v>
      </c>
      <c r="C15" s="20" t="s">
        <v>13</v>
      </c>
      <c r="D15" s="10" t="s">
        <v>115</v>
      </c>
      <c r="E15" s="10" t="s">
        <v>5</v>
      </c>
      <c r="F15" s="15">
        <v>685</v>
      </c>
    </row>
    <row r="16" spans="1:6" ht="15.75" thickBot="1" x14ac:dyDescent="0.3">
      <c r="A16" s="16">
        <v>41307</v>
      </c>
      <c r="B16" s="10" t="s">
        <v>42</v>
      </c>
      <c r="C16" s="20" t="s">
        <v>12</v>
      </c>
      <c r="D16" s="31" t="s">
        <v>176</v>
      </c>
      <c r="E16" s="14" t="s">
        <v>5</v>
      </c>
      <c r="F16" s="15">
        <v>4454</v>
      </c>
    </row>
    <row r="17" spans="1:6" ht="15.75" thickBot="1" x14ac:dyDescent="0.3">
      <c r="A17" s="16">
        <v>41313</v>
      </c>
      <c r="B17" s="10" t="s">
        <v>43</v>
      </c>
      <c r="C17" s="20" t="s">
        <v>12</v>
      </c>
      <c r="D17" s="10" t="s">
        <v>116</v>
      </c>
      <c r="E17" s="14" t="s">
        <v>7</v>
      </c>
      <c r="F17" s="15">
        <v>15328</v>
      </c>
    </row>
    <row r="18" spans="1:6" ht="15.75" thickBot="1" x14ac:dyDescent="0.3">
      <c r="A18" s="16">
        <v>41319</v>
      </c>
      <c r="B18" s="10" t="s">
        <v>44</v>
      </c>
      <c r="C18" s="20" t="s">
        <v>12</v>
      </c>
      <c r="D18" s="10" t="s">
        <v>117</v>
      </c>
      <c r="E18" s="30" t="s">
        <v>15</v>
      </c>
      <c r="F18" s="15">
        <v>315</v>
      </c>
    </row>
    <row r="19" spans="1:6" ht="15.75" thickBot="1" x14ac:dyDescent="0.3">
      <c r="A19" s="16">
        <v>41326</v>
      </c>
      <c r="B19" s="10" t="s">
        <v>45</v>
      </c>
      <c r="C19" s="20" t="s">
        <v>13</v>
      </c>
      <c r="D19" s="10" t="s">
        <v>143</v>
      </c>
      <c r="E19" s="14" t="s">
        <v>7</v>
      </c>
      <c r="F19" s="15">
        <v>38000</v>
      </c>
    </row>
    <row r="20" spans="1:6" ht="15.75" thickBot="1" x14ac:dyDescent="0.3">
      <c r="A20" s="16">
        <v>41332</v>
      </c>
      <c r="B20" s="10" t="s">
        <v>46</v>
      </c>
      <c r="C20" s="20" t="s">
        <v>13</v>
      </c>
      <c r="D20" s="10" t="s">
        <v>144</v>
      </c>
      <c r="E20" s="14" t="s">
        <v>7</v>
      </c>
      <c r="F20" s="15">
        <v>8424</v>
      </c>
    </row>
    <row r="21" spans="1:6" ht="15.75" thickBot="1" x14ac:dyDescent="0.3">
      <c r="A21" s="16">
        <v>41335</v>
      </c>
      <c r="B21" s="10" t="s">
        <v>47</v>
      </c>
      <c r="C21" s="20" t="s">
        <v>12</v>
      </c>
      <c r="D21" s="10" t="s">
        <v>145</v>
      </c>
      <c r="E21" s="14" t="s">
        <v>22</v>
      </c>
      <c r="F21" s="15">
        <v>6586</v>
      </c>
    </row>
    <row r="22" spans="1:6" ht="15.75" thickBot="1" x14ac:dyDescent="0.3">
      <c r="A22" s="16">
        <v>41339</v>
      </c>
      <c r="B22" s="10" t="s">
        <v>48</v>
      </c>
      <c r="C22" s="20" t="s">
        <v>13</v>
      </c>
      <c r="D22" s="10" t="s">
        <v>118</v>
      </c>
      <c r="E22" s="10" t="s">
        <v>5</v>
      </c>
      <c r="F22" s="15">
        <v>25000</v>
      </c>
    </row>
    <row r="23" spans="1:6" ht="15.75" thickBot="1" x14ac:dyDescent="0.3">
      <c r="A23" s="16">
        <v>41345</v>
      </c>
      <c r="B23" s="10" t="s">
        <v>51</v>
      </c>
      <c r="C23" s="20" t="s">
        <v>12</v>
      </c>
      <c r="D23" s="10" t="s">
        <v>119</v>
      </c>
      <c r="E23" s="30" t="s">
        <v>15</v>
      </c>
      <c r="F23" s="15">
        <v>6120</v>
      </c>
    </row>
    <row r="24" spans="1:6" ht="15.75" thickBot="1" x14ac:dyDescent="0.3">
      <c r="A24" s="16">
        <v>41348</v>
      </c>
      <c r="B24" s="10" t="s">
        <v>52</v>
      </c>
      <c r="C24" s="20" t="s">
        <v>12</v>
      </c>
      <c r="D24" s="10" t="s">
        <v>120</v>
      </c>
      <c r="E24" s="14" t="s">
        <v>22</v>
      </c>
      <c r="F24" s="15">
        <v>2433</v>
      </c>
    </row>
    <row r="25" spans="1:6" ht="15.75" thickBot="1" x14ac:dyDescent="0.3">
      <c r="A25" s="16">
        <v>41348</v>
      </c>
      <c r="B25" s="10" t="s">
        <v>53</v>
      </c>
      <c r="C25" s="20" t="s">
        <v>14</v>
      </c>
      <c r="D25" s="10" t="s">
        <v>113</v>
      </c>
      <c r="E25" s="14" t="s">
        <v>7</v>
      </c>
      <c r="F25" s="15">
        <v>5820</v>
      </c>
    </row>
    <row r="26" spans="1:6" ht="15.75" thickBot="1" x14ac:dyDescent="0.3">
      <c r="A26" s="16">
        <v>41358</v>
      </c>
      <c r="B26" s="10" t="s">
        <v>54</v>
      </c>
      <c r="C26" s="20" t="s">
        <v>13</v>
      </c>
      <c r="D26" s="10" t="s">
        <v>146</v>
      </c>
      <c r="E26" s="14" t="s">
        <v>22</v>
      </c>
      <c r="F26" s="15">
        <v>15270</v>
      </c>
    </row>
    <row r="27" spans="1:6" ht="15.75" thickBot="1" x14ac:dyDescent="0.3">
      <c r="A27" s="16">
        <v>41361</v>
      </c>
      <c r="B27" s="10" t="s">
        <v>55</v>
      </c>
      <c r="C27" s="20" t="s">
        <v>12</v>
      </c>
      <c r="D27" s="10" t="s">
        <v>138</v>
      </c>
      <c r="E27" s="30" t="s">
        <v>147</v>
      </c>
      <c r="F27" s="15">
        <v>10500000</v>
      </c>
    </row>
    <row r="28" spans="1:6" ht="15.75" thickBot="1" x14ac:dyDescent="0.3">
      <c r="A28" s="16">
        <v>41366</v>
      </c>
      <c r="B28" s="10" t="s">
        <v>56</v>
      </c>
      <c r="C28" s="20" t="s">
        <v>12</v>
      </c>
      <c r="D28" s="10" t="s">
        <v>121</v>
      </c>
      <c r="E28" s="14" t="s">
        <v>5</v>
      </c>
      <c r="F28" s="15">
        <v>127000</v>
      </c>
    </row>
    <row r="29" spans="1:6" ht="15.75" thickBot="1" x14ac:dyDescent="0.3">
      <c r="A29" s="16">
        <v>41374</v>
      </c>
      <c r="B29" s="10" t="s">
        <v>57</v>
      </c>
      <c r="C29" s="20" t="s">
        <v>13</v>
      </c>
      <c r="D29" s="10" t="s">
        <v>122</v>
      </c>
      <c r="E29" s="10" t="s">
        <v>5</v>
      </c>
      <c r="F29" s="15">
        <v>1133</v>
      </c>
    </row>
    <row r="30" spans="1:6" ht="15.75" thickBot="1" x14ac:dyDescent="0.3">
      <c r="A30" s="16">
        <v>41374</v>
      </c>
      <c r="B30" s="10" t="s">
        <v>58</v>
      </c>
      <c r="C30" s="20" t="s">
        <v>12</v>
      </c>
      <c r="D30" s="10" t="s">
        <v>131</v>
      </c>
      <c r="E30" s="30" t="s">
        <v>15</v>
      </c>
      <c r="F30" s="15">
        <v>468000</v>
      </c>
    </row>
    <row r="31" spans="1:6" ht="15.75" thickBot="1" x14ac:dyDescent="0.3">
      <c r="A31" s="16">
        <v>41395</v>
      </c>
      <c r="B31" s="10" t="s">
        <v>59</v>
      </c>
      <c r="C31" s="20" t="s">
        <v>12</v>
      </c>
      <c r="D31" s="10" t="s">
        <v>123</v>
      </c>
      <c r="E31" s="14" t="s">
        <v>22</v>
      </c>
      <c r="F31" s="15">
        <v>25000</v>
      </c>
    </row>
    <row r="32" spans="1:6" ht="15.75" thickBot="1" x14ac:dyDescent="0.3">
      <c r="A32" s="16">
        <v>41396</v>
      </c>
      <c r="B32" s="10" t="s">
        <v>60</v>
      </c>
      <c r="C32" s="20" t="s">
        <v>12</v>
      </c>
      <c r="D32" s="10" t="s">
        <v>136</v>
      </c>
      <c r="E32" s="14" t="s">
        <v>5</v>
      </c>
      <c r="F32" s="15">
        <v>234</v>
      </c>
    </row>
    <row r="33" spans="1:6" ht="15.75" thickBot="1" x14ac:dyDescent="0.3">
      <c r="A33" s="16">
        <v>41396</v>
      </c>
      <c r="B33" s="10" t="s">
        <v>61</v>
      </c>
      <c r="C33" s="20" t="s">
        <v>12</v>
      </c>
      <c r="D33" s="10" t="s">
        <v>148</v>
      </c>
      <c r="E33" s="14" t="s">
        <v>7</v>
      </c>
      <c r="F33" s="15">
        <v>97000</v>
      </c>
    </row>
    <row r="34" spans="1:6" ht="15.75" thickBot="1" x14ac:dyDescent="0.3">
      <c r="A34" s="16">
        <v>41396</v>
      </c>
      <c r="B34" s="10" t="s">
        <v>62</v>
      </c>
      <c r="C34" s="20" t="s">
        <v>12</v>
      </c>
      <c r="D34" s="10" t="s">
        <v>132</v>
      </c>
      <c r="E34" s="30" t="s">
        <v>15</v>
      </c>
      <c r="F34" s="15">
        <v>123</v>
      </c>
    </row>
    <row r="35" spans="1:6" ht="15.75" thickBot="1" x14ac:dyDescent="0.3">
      <c r="A35" s="16">
        <v>41401</v>
      </c>
      <c r="B35" s="10" t="s">
        <v>63</v>
      </c>
      <c r="C35" s="20" t="s">
        <v>12</v>
      </c>
      <c r="D35" s="10" t="s">
        <v>124</v>
      </c>
      <c r="E35" s="14" t="s">
        <v>22</v>
      </c>
      <c r="F35" s="15">
        <v>200</v>
      </c>
    </row>
    <row r="36" spans="1:6" ht="15.75" thickBot="1" x14ac:dyDescent="0.3">
      <c r="A36" s="16">
        <v>41404</v>
      </c>
      <c r="B36" s="10" t="s">
        <v>64</v>
      </c>
      <c r="C36" s="20" t="s">
        <v>12</v>
      </c>
      <c r="D36" s="10" t="s">
        <v>125</v>
      </c>
      <c r="E36" s="14" t="s">
        <v>5</v>
      </c>
      <c r="F36" s="15">
        <v>17037</v>
      </c>
    </row>
    <row r="37" spans="1:6" ht="15.75" thickBot="1" x14ac:dyDescent="0.3">
      <c r="A37" s="16">
        <v>41404</v>
      </c>
      <c r="B37" s="10" t="s">
        <v>65</v>
      </c>
      <c r="C37" s="20" t="s">
        <v>12</v>
      </c>
      <c r="D37" s="10" t="s">
        <v>126</v>
      </c>
      <c r="E37" s="14" t="s">
        <v>5</v>
      </c>
      <c r="F37" s="15">
        <v>1471</v>
      </c>
    </row>
    <row r="38" spans="1:6" ht="15.75" thickBot="1" x14ac:dyDescent="0.3">
      <c r="A38" s="16">
        <v>41415</v>
      </c>
      <c r="B38" s="10" t="s">
        <v>66</v>
      </c>
      <c r="C38" s="20" t="s">
        <v>13</v>
      </c>
      <c r="D38" s="10" t="s">
        <v>149</v>
      </c>
      <c r="E38" s="10" t="s">
        <v>5</v>
      </c>
      <c r="F38" s="15">
        <v>6165</v>
      </c>
    </row>
    <row r="39" spans="1:6" ht="15.75" thickBot="1" x14ac:dyDescent="0.3">
      <c r="A39" s="16">
        <v>41428</v>
      </c>
      <c r="B39" s="10" t="s">
        <v>67</v>
      </c>
      <c r="C39" s="20" t="s">
        <v>12</v>
      </c>
      <c r="D39" s="10" t="s">
        <v>127</v>
      </c>
      <c r="E39" s="14" t="s">
        <v>5</v>
      </c>
      <c r="F39" s="15">
        <v>2025</v>
      </c>
    </row>
    <row r="40" spans="1:6" ht="15.75" thickBot="1" x14ac:dyDescent="0.3">
      <c r="A40" s="16">
        <v>41437</v>
      </c>
      <c r="B40" s="10" t="s">
        <v>68</v>
      </c>
      <c r="C40" s="20" t="s">
        <v>12</v>
      </c>
      <c r="D40" s="10" t="s">
        <v>150</v>
      </c>
      <c r="E40" s="14" t="s">
        <v>5</v>
      </c>
      <c r="F40" s="15">
        <v>678</v>
      </c>
    </row>
    <row r="41" spans="1:6" ht="15.75" thickBot="1" x14ac:dyDescent="0.3">
      <c r="A41" s="16">
        <v>41437</v>
      </c>
      <c r="B41" s="10" t="s">
        <v>69</v>
      </c>
      <c r="C41" s="20" t="s">
        <v>13</v>
      </c>
      <c r="D41" s="10" t="s">
        <v>50</v>
      </c>
      <c r="E41" s="10" t="s">
        <v>5</v>
      </c>
      <c r="F41" s="15">
        <v>1800</v>
      </c>
    </row>
    <row r="42" spans="1:6" ht="15.75" thickBot="1" x14ac:dyDescent="0.3">
      <c r="A42" s="16">
        <v>41443</v>
      </c>
      <c r="B42" s="10" t="s">
        <v>70</v>
      </c>
      <c r="C42" s="20" t="s">
        <v>12</v>
      </c>
      <c r="D42" s="10" t="s">
        <v>113</v>
      </c>
      <c r="E42" s="30" t="s">
        <v>140</v>
      </c>
      <c r="F42" s="15">
        <v>22737</v>
      </c>
    </row>
    <row r="43" spans="1:6" ht="15.75" thickBot="1" x14ac:dyDescent="0.3">
      <c r="A43" s="16">
        <v>41444</v>
      </c>
      <c r="B43" s="10" t="s">
        <v>71</v>
      </c>
      <c r="C43" s="20" t="s">
        <v>13</v>
      </c>
      <c r="D43" s="10" t="s">
        <v>128</v>
      </c>
      <c r="E43" s="14" t="s">
        <v>7</v>
      </c>
      <c r="F43" s="15">
        <v>18000</v>
      </c>
    </row>
    <row r="44" spans="1:6" ht="15.75" thickBot="1" x14ac:dyDescent="0.3">
      <c r="A44" s="16">
        <v>41451</v>
      </c>
      <c r="B44" s="10" t="s">
        <v>72</v>
      </c>
      <c r="C44" s="20" t="s">
        <v>13</v>
      </c>
      <c r="D44" s="10" t="s">
        <v>151</v>
      </c>
      <c r="E44" s="10" t="s">
        <v>5</v>
      </c>
      <c r="F44" s="15">
        <v>12560</v>
      </c>
    </row>
    <row r="45" spans="1:6" ht="15.75" thickBot="1" x14ac:dyDescent="0.3">
      <c r="A45" s="16">
        <v>41486</v>
      </c>
      <c r="B45" s="10" t="s">
        <v>73</v>
      </c>
      <c r="C45" s="20" t="s">
        <v>12</v>
      </c>
      <c r="D45" s="10" t="s">
        <v>113</v>
      </c>
      <c r="E45" s="30" t="s">
        <v>140</v>
      </c>
      <c r="F45" s="15">
        <v>50100</v>
      </c>
    </row>
    <row r="46" spans="1:6" ht="15.75" thickBot="1" x14ac:dyDescent="0.3">
      <c r="A46" s="16">
        <v>41486</v>
      </c>
      <c r="B46" s="10" t="s">
        <v>74</v>
      </c>
      <c r="C46" s="20" t="s">
        <v>12</v>
      </c>
      <c r="D46" s="10" t="s">
        <v>129</v>
      </c>
      <c r="E46" s="14" t="s">
        <v>5</v>
      </c>
      <c r="F46" s="15">
        <v>2486</v>
      </c>
    </row>
    <row r="47" spans="1:6" ht="15.75" thickBot="1" x14ac:dyDescent="0.3">
      <c r="A47" s="16">
        <v>41495</v>
      </c>
      <c r="B47" s="10" t="s">
        <v>75</v>
      </c>
      <c r="C47" s="20" t="s">
        <v>12</v>
      </c>
      <c r="D47" s="10" t="s">
        <v>114</v>
      </c>
      <c r="E47" s="30" t="s">
        <v>152</v>
      </c>
      <c r="F47" s="15">
        <v>12600</v>
      </c>
    </row>
    <row r="48" spans="1:6" ht="15.75" thickBot="1" x14ac:dyDescent="0.3">
      <c r="A48" s="16">
        <v>41509</v>
      </c>
      <c r="B48" s="10" t="s">
        <v>76</v>
      </c>
      <c r="C48" s="20" t="s">
        <v>13</v>
      </c>
      <c r="D48" s="10" t="s">
        <v>153</v>
      </c>
      <c r="E48" s="10" t="s">
        <v>5</v>
      </c>
      <c r="F48" s="15">
        <v>69123</v>
      </c>
    </row>
    <row r="49" spans="1:6" ht="15.75" thickBot="1" x14ac:dyDescent="0.3">
      <c r="A49" s="16">
        <v>41514</v>
      </c>
      <c r="B49" s="10" t="s">
        <v>77</v>
      </c>
      <c r="C49" s="20" t="s">
        <v>12</v>
      </c>
      <c r="D49" s="10" t="s">
        <v>50</v>
      </c>
      <c r="E49" s="10" t="s">
        <v>6</v>
      </c>
      <c r="F49" s="15">
        <v>109</v>
      </c>
    </row>
    <row r="50" spans="1:6" ht="15.75" thickBot="1" x14ac:dyDescent="0.3">
      <c r="A50" s="16">
        <v>41514</v>
      </c>
      <c r="B50" s="10" t="s">
        <v>78</v>
      </c>
      <c r="C50" s="20" t="s">
        <v>12</v>
      </c>
      <c r="D50" s="10" t="s">
        <v>154</v>
      </c>
      <c r="E50" s="14" t="s">
        <v>5</v>
      </c>
      <c r="F50" s="15">
        <v>116404</v>
      </c>
    </row>
    <row r="51" spans="1:6" ht="15.75" thickBot="1" x14ac:dyDescent="0.3">
      <c r="A51" s="16">
        <v>41516</v>
      </c>
      <c r="B51" s="10" t="s">
        <v>79</v>
      </c>
      <c r="C51" s="20" t="s">
        <v>12</v>
      </c>
      <c r="D51" s="10" t="s">
        <v>139</v>
      </c>
      <c r="E51" s="14" t="s">
        <v>5</v>
      </c>
      <c r="F51" s="15">
        <v>1740</v>
      </c>
    </row>
    <row r="52" spans="1:6" ht="15.75" thickBot="1" x14ac:dyDescent="0.3">
      <c r="A52" s="16">
        <v>41523</v>
      </c>
      <c r="B52" s="10" t="s">
        <v>80</v>
      </c>
      <c r="C52" s="20" t="s">
        <v>12</v>
      </c>
      <c r="D52" s="10" t="s">
        <v>130</v>
      </c>
      <c r="E52" s="14" t="s">
        <v>5</v>
      </c>
      <c r="F52" s="15">
        <v>1650</v>
      </c>
    </row>
    <row r="53" spans="1:6" ht="15.75" thickBot="1" x14ac:dyDescent="0.3">
      <c r="A53" s="16">
        <v>41529</v>
      </c>
      <c r="B53" s="10" t="s">
        <v>81</v>
      </c>
      <c r="C53" s="20" t="s">
        <v>12</v>
      </c>
      <c r="D53" s="10" t="s">
        <v>155</v>
      </c>
      <c r="E53" s="30" t="s">
        <v>156</v>
      </c>
      <c r="F53" s="15">
        <v>690</v>
      </c>
    </row>
    <row r="54" spans="1:6" ht="15.75" thickBot="1" x14ac:dyDescent="0.3">
      <c r="A54" s="16">
        <v>41530</v>
      </c>
      <c r="B54" s="10" t="s">
        <v>82</v>
      </c>
      <c r="C54" s="20" t="s">
        <v>12</v>
      </c>
      <c r="D54" s="10" t="s">
        <v>157</v>
      </c>
      <c r="E54" s="14" t="s">
        <v>5</v>
      </c>
      <c r="F54" s="15">
        <v>420</v>
      </c>
    </row>
    <row r="55" spans="1:6" ht="15.75" thickBot="1" x14ac:dyDescent="0.3">
      <c r="A55" s="16">
        <v>41533</v>
      </c>
      <c r="B55" s="10" t="s">
        <v>83</v>
      </c>
      <c r="C55" s="20" t="s">
        <v>12</v>
      </c>
      <c r="D55" s="10" t="s">
        <v>158</v>
      </c>
      <c r="E55" s="14" t="s">
        <v>22</v>
      </c>
      <c r="F55" s="15">
        <v>169655</v>
      </c>
    </row>
    <row r="56" spans="1:6" ht="15.75" thickBot="1" x14ac:dyDescent="0.3">
      <c r="A56" s="16">
        <v>41536</v>
      </c>
      <c r="B56" s="10" t="s">
        <v>84</v>
      </c>
      <c r="C56" s="20" t="s">
        <v>12</v>
      </c>
      <c r="D56" s="10" t="s">
        <v>113</v>
      </c>
      <c r="E56" s="14" t="s">
        <v>7</v>
      </c>
      <c r="F56" s="15">
        <v>58240</v>
      </c>
    </row>
    <row r="57" spans="1:6" ht="15.75" thickBot="1" x14ac:dyDescent="0.3">
      <c r="A57" s="16">
        <v>41542</v>
      </c>
      <c r="B57" s="10" t="s">
        <v>85</v>
      </c>
      <c r="C57" s="20" t="s">
        <v>12</v>
      </c>
      <c r="D57" s="10" t="s">
        <v>159</v>
      </c>
      <c r="E57" s="14" t="s">
        <v>22</v>
      </c>
      <c r="F57" s="15">
        <v>132950</v>
      </c>
    </row>
    <row r="58" spans="1:6" ht="15.75" thickBot="1" x14ac:dyDescent="0.3">
      <c r="A58" s="16">
        <v>41544</v>
      </c>
      <c r="B58" s="10" t="s">
        <v>86</v>
      </c>
      <c r="C58" s="20" t="s">
        <v>13</v>
      </c>
      <c r="D58" s="10" t="s">
        <v>160</v>
      </c>
      <c r="E58" s="10" t="s">
        <v>5</v>
      </c>
      <c r="F58" s="15">
        <v>17194</v>
      </c>
    </row>
    <row r="59" spans="1:6" ht="15.75" thickBot="1" x14ac:dyDescent="0.3">
      <c r="A59" s="16">
        <v>41548</v>
      </c>
      <c r="B59" s="10" t="s">
        <v>87</v>
      </c>
      <c r="C59" s="20" t="s">
        <v>14</v>
      </c>
      <c r="D59" s="10" t="s">
        <v>113</v>
      </c>
      <c r="E59" s="14" t="s">
        <v>7</v>
      </c>
      <c r="F59" s="15">
        <v>89720</v>
      </c>
    </row>
    <row r="60" spans="1:6" ht="15.75" thickBot="1" x14ac:dyDescent="0.3">
      <c r="A60" s="16">
        <v>41559</v>
      </c>
      <c r="B60" s="10" t="s">
        <v>88</v>
      </c>
      <c r="C60" s="20" t="s">
        <v>12</v>
      </c>
      <c r="D60" s="10" t="s">
        <v>161</v>
      </c>
      <c r="E60" s="13" t="s">
        <v>8</v>
      </c>
      <c r="F60" s="15">
        <v>39755</v>
      </c>
    </row>
    <row r="61" spans="1:6" ht="15.75" thickBot="1" x14ac:dyDescent="0.3">
      <c r="A61" s="16">
        <v>41569</v>
      </c>
      <c r="B61" s="10" t="s">
        <v>89</v>
      </c>
      <c r="C61" s="20" t="s">
        <v>12</v>
      </c>
      <c r="D61" s="10" t="s">
        <v>133</v>
      </c>
      <c r="E61" s="30" t="s">
        <v>15</v>
      </c>
      <c r="F61" s="22">
        <v>22800</v>
      </c>
    </row>
    <row r="62" spans="1:6" ht="15.75" thickBot="1" x14ac:dyDescent="0.3">
      <c r="A62" s="16">
        <v>41569</v>
      </c>
      <c r="B62" s="10" t="s">
        <v>90</v>
      </c>
      <c r="C62" s="20" t="s">
        <v>12</v>
      </c>
      <c r="D62" s="10" t="s">
        <v>113</v>
      </c>
      <c r="E62" s="30" t="s">
        <v>156</v>
      </c>
      <c r="F62" s="15" t="s">
        <v>162</v>
      </c>
    </row>
    <row r="63" spans="1:6" ht="15.75" thickBot="1" x14ac:dyDescent="0.3">
      <c r="A63" s="16">
        <v>41571</v>
      </c>
      <c r="B63" s="10" t="s">
        <v>91</v>
      </c>
      <c r="C63" s="20" t="s">
        <v>12</v>
      </c>
      <c r="D63" s="10" t="s">
        <v>134</v>
      </c>
      <c r="E63" s="30" t="s">
        <v>15</v>
      </c>
      <c r="F63" s="22">
        <v>222959</v>
      </c>
    </row>
    <row r="64" spans="1:6" ht="15.75" thickBot="1" x14ac:dyDescent="0.3">
      <c r="A64" s="16">
        <v>41572</v>
      </c>
      <c r="B64" s="10" t="s">
        <v>92</v>
      </c>
      <c r="C64" s="20" t="s">
        <v>12</v>
      </c>
      <c r="D64" s="10" t="s">
        <v>93</v>
      </c>
      <c r="E64" s="30" t="s">
        <v>15</v>
      </c>
      <c r="F64" s="22">
        <v>27933</v>
      </c>
    </row>
    <row r="65" spans="1:6" ht="15.75" thickBot="1" x14ac:dyDescent="0.3">
      <c r="A65" s="16">
        <v>41573</v>
      </c>
      <c r="B65" s="10" t="s">
        <v>94</v>
      </c>
      <c r="C65" s="20" t="s">
        <v>13</v>
      </c>
      <c r="D65" s="10" t="s">
        <v>163</v>
      </c>
      <c r="E65" s="14" t="s">
        <v>22</v>
      </c>
      <c r="F65" s="22">
        <v>13118</v>
      </c>
    </row>
    <row r="66" spans="1:6" ht="15.75" thickBot="1" x14ac:dyDescent="0.3">
      <c r="A66" s="16">
        <v>41585</v>
      </c>
      <c r="B66" s="10" t="s">
        <v>95</v>
      </c>
      <c r="C66" s="20" t="s">
        <v>14</v>
      </c>
      <c r="D66" s="10" t="s">
        <v>96</v>
      </c>
      <c r="E66" s="31" t="s">
        <v>21</v>
      </c>
      <c r="F66" s="22">
        <v>809</v>
      </c>
    </row>
    <row r="67" spans="1:6" ht="15.75" thickBot="1" x14ac:dyDescent="0.3">
      <c r="A67" s="16">
        <v>41588</v>
      </c>
      <c r="B67" s="10" t="s">
        <v>97</v>
      </c>
      <c r="C67" s="20" t="s">
        <v>12</v>
      </c>
      <c r="D67" s="10" t="s">
        <v>98</v>
      </c>
      <c r="E67" s="30" t="s">
        <v>156</v>
      </c>
      <c r="F67" s="22">
        <v>181620</v>
      </c>
    </row>
    <row r="68" spans="1:6" ht="15.75" thickBot="1" x14ac:dyDescent="0.3">
      <c r="A68" s="16">
        <v>41591</v>
      </c>
      <c r="B68" s="10" t="s">
        <v>99</v>
      </c>
      <c r="C68" s="20" t="s">
        <v>12</v>
      </c>
      <c r="D68" s="10" t="s">
        <v>110</v>
      </c>
      <c r="E68" s="14" t="s">
        <v>22</v>
      </c>
      <c r="F68" s="22">
        <v>251</v>
      </c>
    </row>
    <row r="69" spans="1:6" ht="15.75" thickBot="1" x14ac:dyDescent="0.3">
      <c r="A69" s="16">
        <v>41600</v>
      </c>
      <c r="B69" s="10" t="s">
        <v>100</v>
      </c>
      <c r="C69" s="20" t="s">
        <v>13</v>
      </c>
      <c r="D69" s="10" t="s">
        <v>164</v>
      </c>
      <c r="E69" s="14" t="s">
        <v>22</v>
      </c>
      <c r="F69" s="22">
        <v>101</v>
      </c>
    </row>
    <row r="70" spans="1:6" ht="15.75" thickBot="1" x14ac:dyDescent="0.3">
      <c r="A70" s="16">
        <v>41600</v>
      </c>
      <c r="B70" s="10" t="s">
        <v>101</v>
      </c>
      <c r="C70" s="20" t="s">
        <v>12</v>
      </c>
      <c r="D70" s="10" t="s">
        <v>165</v>
      </c>
      <c r="E70" s="14" t="s">
        <v>5</v>
      </c>
      <c r="F70" s="22">
        <v>156924</v>
      </c>
    </row>
    <row r="71" spans="1:6" ht="15.75" thickBot="1" x14ac:dyDescent="0.3">
      <c r="A71" s="16">
        <v>41600</v>
      </c>
      <c r="B71" s="10" t="s">
        <v>102</v>
      </c>
      <c r="C71" s="20" t="s">
        <v>12</v>
      </c>
      <c r="D71" s="10" t="s">
        <v>166</v>
      </c>
      <c r="E71" s="10" t="s">
        <v>5</v>
      </c>
      <c r="F71" s="22">
        <v>5616</v>
      </c>
    </row>
    <row r="72" spans="1:6" ht="15.75" thickBot="1" x14ac:dyDescent="0.3">
      <c r="A72" s="16">
        <v>41605</v>
      </c>
      <c r="B72" s="10" t="s">
        <v>103</v>
      </c>
      <c r="C72" s="20" t="s">
        <v>14</v>
      </c>
      <c r="D72" s="10" t="s">
        <v>167</v>
      </c>
      <c r="E72" s="14" t="s">
        <v>22</v>
      </c>
      <c r="F72" s="22">
        <v>3536</v>
      </c>
    </row>
    <row r="73" spans="1:6" ht="15.75" thickBot="1" x14ac:dyDescent="0.3">
      <c r="A73" s="16">
        <v>41614</v>
      </c>
      <c r="B73" s="10" t="s">
        <v>104</v>
      </c>
      <c r="C73" s="20" t="s">
        <v>12</v>
      </c>
      <c r="D73" s="10" t="s">
        <v>168</v>
      </c>
      <c r="E73" s="30" t="s">
        <v>15</v>
      </c>
      <c r="F73" s="22">
        <v>2600</v>
      </c>
    </row>
    <row r="74" spans="1:6" ht="15.75" thickBot="1" x14ac:dyDescent="0.3">
      <c r="A74" s="16">
        <v>41614</v>
      </c>
      <c r="B74" s="10" t="s">
        <v>105</v>
      </c>
      <c r="C74" s="20" t="s">
        <v>13</v>
      </c>
      <c r="D74" s="10" t="s">
        <v>106</v>
      </c>
      <c r="E74" s="10" t="s">
        <v>5</v>
      </c>
      <c r="F74" s="22">
        <v>22368</v>
      </c>
    </row>
    <row r="75" spans="1:6" ht="15.75" thickBot="1" x14ac:dyDescent="0.3">
      <c r="A75" s="16">
        <v>41617</v>
      </c>
      <c r="B75" s="10" t="s">
        <v>107</v>
      </c>
      <c r="C75" s="20" t="s">
        <v>12</v>
      </c>
      <c r="D75" s="10" t="s">
        <v>169</v>
      </c>
      <c r="E75" s="14" t="s">
        <v>22</v>
      </c>
      <c r="F75" s="22">
        <v>90000</v>
      </c>
    </row>
    <row r="76" spans="1:6" ht="15.75" thickBot="1" x14ac:dyDescent="0.3">
      <c r="A76" s="16">
        <v>41627</v>
      </c>
      <c r="B76" s="10" t="s">
        <v>108</v>
      </c>
      <c r="C76" s="20" t="s">
        <v>12</v>
      </c>
      <c r="D76" s="10" t="s">
        <v>170</v>
      </c>
      <c r="E76" s="10" t="s">
        <v>6</v>
      </c>
      <c r="F76" s="22">
        <v>740</v>
      </c>
    </row>
    <row r="77" spans="1:6" ht="15.75" thickBot="1" x14ac:dyDescent="0.3">
      <c r="A77" s="16">
        <v>41628</v>
      </c>
      <c r="B77" s="10" t="s">
        <v>109</v>
      </c>
      <c r="C77" s="20" t="s">
        <v>12</v>
      </c>
      <c r="D77" s="10" t="s">
        <v>171</v>
      </c>
      <c r="E77" s="14" t="s">
        <v>22</v>
      </c>
      <c r="F77" s="22">
        <v>24784</v>
      </c>
    </row>
  </sheetData>
  <sortState ref="A3:G77">
    <sortCondition ref="A3:A77"/>
    <sortCondition ref="B3:B77"/>
  </sortState>
  <mergeCells count="1">
    <mergeCell ref="A1:F1"/>
  </mergeCells>
  <pageMargins left="0.2" right="0.2" top="0.25" bottom="0.25" header="0" footer="0"/>
  <pageSetup scale="9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Recall Summary for 2013</vt:lpstr>
      <vt:lpstr>CY 2013 Recalls</vt:lpstr>
    </vt:vector>
  </TitlesOfParts>
  <Company>USDA-FSIS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FSIS Recall Summary for 2013</dc:title>
  <dc:subject>FSIS Recalls</dc:subject>
  <dc:creator>USDA FSIS</dc:creator>
  <cp:lastModifiedBy>OCIO</cp:lastModifiedBy>
  <cp:lastPrinted>2014-02-06T23:32:07Z</cp:lastPrinted>
  <dcterms:created xsi:type="dcterms:W3CDTF">2011-09-07T20:45:08Z</dcterms:created>
  <dcterms:modified xsi:type="dcterms:W3CDTF">2014-03-10T17:44:26Z</dcterms:modified>
</cp:coreProperties>
</file>