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16/Documents/"/>
    </mc:Choice>
  </mc:AlternateContent>
  <xr:revisionPtr revIDLastSave="0" documentId="13_ncr:1_{41EB4DEF-3B1B-DD42-86EE-CE3D5CB2CB04}" xr6:coauthVersionLast="47" xr6:coauthVersionMax="47" xr10:uidLastSave="{00000000-0000-0000-0000-000000000000}"/>
  <bookViews>
    <workbookView xWindow="0" yWindow="740" windowWidth="34560" windowHeight="21600" xr2:uid="{E84AA6AD-4CA8-3E41-B3EE-C67D9D402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K60" i="1" l="1"/>
  <c r="P60" i="1"/>
  <c r="U60" i="1"/>
  <c r="K59" i="1"/>
  <c r="P59" i="1"/>
  <c r="U59" i="1"/>
  <c r="K53" i="1"/>
  <c r="P53" i="1"/>
  <c r="U53" i="1"/>
  <c r="K52" i="1"/>
  <c r="P52" i="1"/>
  <c r="U52" i="1"/>
  <c r="U45" i="1"/>
  <c r="U46" i="1"/>
  <c r="K45" i="1"/>
  <c r="P45" i="1"/>
  <c r="K46" i="1"/>
  <c r="P46" i="1"/>
  <c r="U38" i="1"/>
  <c r="U39" i="1"/>
  <c r="K38" i="1"/>
  <c r="P38" i="1"/>
  <c r="K39" i="1"/>
  <c r="P39" i="1"/>
  <c r="U31" i="1"/>
  <c r="U32" i="1"/>
  <c r="K32" i="1"/>
  <c r="P32" i="1"/>
  <c r="K31" i="1"/>
  <c r="P31" i="1"/>
  <c r="U24" i="1"/>
  <c r="U25" i="1"/>
  <c r="K24" i="1"/>
  <c r="P24" i="1"/>
  <c r="K25" i="1"/>
  <c r="P25" i="1"/>
  <c r="K18" i="1"/>
  <c r="P18" i="1"/>
  <c r="U18" i="1"/>
  <c r="K17" i="1"/>
  <c r="P17" i="1"/>
  <c r="U17" i="1"/>
  <c r="C7" i="1" l="1"/>
  <c r="C6" i="1"/>
  <c r="C5" i="1"/>
  <c r="C4" i="1"/>
  <c r="C3" i="1"/>
  <c r="B4" i="1"/>
  <c r="B3" i="1"/>
  <c r="AF18" i="1" l="1"/>
  <c r="AF31" i="1"/>
  <c r="AF24" i="1"/>
  <c r="AF52" i="1"/>
  <c r="AF17" i="1"/>
  <c r="AF60" i="1"/>
  <c r="AF25" i="1"/>
  <c r="H3" i="1"/>
  <c r="C10" i="1"/>
  <c r="G4" i="1"/>
  <c r="G6" i="1"/>
  <c r="H6" i="1" s="1"/>
  <c r="I6" i="1" s="1"/>
  <c r="J6" i="1" s="1"/>
  <c r="L6" i="1" s="1"/>
  <c r="M6" i="1" s="1"/>
  <c r="N6" i="1" s="1"/>
  <c r="O6" i="1" s="1"/>
  <c r="Q6" i="1" s="1"/>
  <c r="R6" i="1" s="1"/>
  <c r="S6" i="1" s="1"/>
  <c r="T6" i="1" s="1"/>
  <c r="V6" i="1" s="1"/>
  <c r="W6" i="1" s="1"/>
  <c r="X6" i="1" s="1"/>
  <c r="Y6" i="1" s="1"/>
  <c r="C8" i="1"/>
  <c r="C14" i="1" s="1"/>
  <c r="C12" i="1"/>
  <c r="G5" i="1"/>
  <c r="G60" i="1" s="1"/>
  <c r="G7" i="1"/>
  <c r="H7" i="1" s="1"/>
  <c r="I7" i="1" s="1"/>
  <c r="J7" i="1" s="1"/>
  <c r="L7" i="1" s="1"/>
  <c r="M7" i="1" s="1"/>
  <c r="N7" i="1" s="1"/>
  <c r="O7" i="1" s="1"/>
  <c r="Q7" i="1" s="1"/>
  <c r="R7" i="1" s="1"/>
  <c r="S7" i="1" s="1"/>
  <c r="T7" i="1" s="1"/>
  <c r="V7" i="1" s="1"/>
  <c r="W7" i="1" s="1"/>
  <c r="X7" i="1" s="1"/>
  <c r="Y7" i="1" s="1"/>
  <c r="C9" i="1"/>
  <c r="C13" i="1"/>
  <c r="AF59" i="1" s="1"/>
  <c r="AF62" i="1" s="1"/>
  <c r="C11" i="1"/>
  <c r="AF46" i="1" s="1"/>
  <c r="AF27" i="1" l="1"/>
  <c r="G17" i="1"/>
  <c r="G52" i="1"/>
  <c r="G24" i="1"/>
  <c r="G31" i="1"/>
  <c r="H52" i="1"/>
  <c r="G10" i="1"/>
  <c r="AF45" i="1"/>
  <c r="AF48" i="1" s="1"/>
  <c r="AF39" i="1"/>
  <c r="AF53" i="1"/>
  <c r="AF55" i="1" s="1"/>
  <c r="AF38" i="1"/>
  <c r="AF32" i="1"/>
  <c r="AF20" i="1"/>
  <c r="AF34" i="1"/>
  <c r="H5" i="1"/>
  <c r="H60" i="1" s="1"/>
  <c r="G25" i="1"/>
  <c r="H4" i="1"/>
  <c r="I4" i="1" s="1"/>
  <c r="G18" i="1"/>
  <c r="I3" i="1"/>
  <c r="I52" i="1" s="1"/>
  <c r="H17" i="1"/>
  <c r="G12" i="1"/>
  <c r="H12" i="1" s="1"/>
  <c r="I12" i="1" s="1"/>
  <c r="J12" i="1" s="1"/>
  <c r="L12" i="1" s="1"/>
  <c r="M12" i="1" s="1"/>
  <c r="N12" i="1" s="1"/>
  <c r="O12" i="1" s="1"/>
  <c r="Q12" i="1" s="1"/>
  <c r="R12" i="1" s="1"/>
  <c r="S12" i="1" s="1"/>
  <c r="T12" i="1" s="1"/>
  <c r="V12" i="1" s="1"/>
  <c r="W12" i="1" s="1"/>
  <c r="X12" i="1" s="1"/>
  <c r="Y12" i="1" s="1"/>
  <c r="G9" i="1"/>
  <c r="G14" i="1"/>
  <c r="H14" i="1" s="1"/>
  <c r="I14" i="1" s="1"/>
  <c r="J14" i="1" s="1"/>
  <c r="L14" i="1" s="1"/>
  <c r="M14" i="1" s="1"/>
  <c r="N14" i="1" s="1"/>
  <c r="O14" i="1" s="1"/>
  <c r="Q14" i="1" s="1"/>
  <c r="R14" i="1" s="1"/>
  <c r="S14" i="1" s="1"/>
  <c r="T14" i="1" s="1"/>
  <c r="V14" i="1" s="1"/>
  <c r="W14" i="1" s="1"/>
  <c r="X14" i="1" s="1"/>
  <c r="Y14" i="1" s="1"/>
  <c r="G8" i="1"/>
  <c r="H8" i="1" s="1"/>
  <c r="I8" i="1" s="1"/>
  <c r="J8" i="1" s="1"/>
  <c r="L8" i="1" s="1"/>
  <c r="M8" i="1" s="1"/>
  <c r="N8" i="1" s="1"/>
  <c r="O8" i="1" s="1"/>
  <c r="Q8" i="1" s="1"/>
  <c r="R8" i="1" s="1"/>
  <c r="S8" i="1" s="1"/>
  <c r="T8" i="1" s="1"/>
  <c r="V8" i="1" s="1"/>
  <c r="W8" i="1" s="1"/>
  <c r="X8" i="1" s="1"/>
  <c r="Y8" i="1" s="1"/>
  <c r="G11" i="1"/>
  <c r="G13" i="1"/>
  <c r="AF41" i="1" l="1"/>
  <c r="H11" i="1"/>
  <c r="G46" i="1"/>
  <c r="H10" i="1"/>
  <c r="G39" i="1"/>
  <c r="G45" i="1"/>
  <c r="G53" i="1"/>
  <c r="H24" i="1"/>
  <c r="H31" i="1"/>
  <c r="H13" i="1"/>
  <c r="G59" i="1"/>
  <c r="H9" i="1"/>
  <c r="G32" i="1"/>
  <c r="G38" i="1"/>
  <c r="I5" i="1"/>
  <c r="H25" i="1"/>
  <c r="H18" i="1"/>
  <c r="J3" i="1"/>
  <c r="J52" i="1" s="1"/>
  <c r="I17" i="1"/>
  <c r="I9" i="1" l="1"/>
  <c r="H32" i="1"/>
  <c r="H38" i="1"/>
  <c r="I25" i="1"/>
  <c r="I60" i="1"/>
  <c r="I13" i="1"/>
  <c r="H59" i="1"/>
  <c r="I10" i="1"/>
  <c r="H45" i="1"/>
  <c r="H39" i="1"/>
  <c r="H53" i="1"/>
  <c r="I24" i="1"/>
  <c r="I31" i="1"/>
  <c r="I11" i="1"/>
  <c r="H46" i="1"/>
  <c r="J5" i="1"/>
  <c r="J60" i="1" s="1"/>
  <c r="J4" i="1"/>
  <c r="I18" i="1"/>
  <c r="L3" i="1"/>
  <c r="L52" i="1" s="1"/>
  <c r="J17" i="1"/>
  <c r="J10" i="1" l="1"/>
  <c r="I53" i="1"/>
  <c r="I39" i="1"/>
  <c r="I45" i="1"/>
  <c r="J13" i="1"/>
  <c r="I59" i="1"/>
  <c r="J24" i="1"/>
  <c r="J31" i="1"/>
  <c r="J11" i="1"/>
  <c r="I46" i="1"/>
  <c r="J9" i="1"/>
  <c r="I32" i="1"/>
  <c r="I38" i="1"/>
  <c r="L5" i="1"/>
  <c r="L60" i="1" s="1"/>
  <c r="J25" i="1"/>
  <c r="L4" i="1"/>
  <c r="J18" i="1"/>
  <c r="M3" i="1"/>
  <c r="M52" i="1" s="1"/>
  <c r="L17" i="1"/>
  <c r="L11" i="1" l="1"/>
  <c r="J46" i="1"/>
  <c r="L24" i="1"/>
  <c r="L31" i="1"/>
  <c r="L13" i="1"/>
  <c r="J59" i="1"/>
  <c r="L9" i="1"/>
  <c r="J32" i="1"/>
  <c r="J38" i="1"/>
  <c r="L10" i="1"/>
  <c r="J53" i="1"/>
  <c r="J39" i="1"/>
  <c r="J45" i="1"/>
  <c r="M5" i="1"/>
  <c r="L25" i="1"/>
  <c r="M4" i="1"/>
  <c r="L18" i="1"/>
  <c r="N3" i="1"/>
  <c r="N52" i="1" s="1"/>
  <c r="M17" i="1"/>
  <c r="M31" i="1" l="1"/>
  <c r="M24" i="1"/>
  <c r="M9" i="1"/>
  <c r="L38" i="1"/>
  <c r="L32" i="1"/>
  <c r="M25" i="1"/>
  <c r="M60" i="1"/>
  <c r="M13" i="1"/>
  <c r="L59" i="1"/>
  <c r="M10" i="1"/>
  <c r="L53" i="1"/>
  <c r="L39" i="1"/>
  <c r="L45" i="1"/>
  <c r="M11" i="1"/>
  <c r="L46" i="1"/>
  <c r="N5" i="1"/>
  <c r="N4" i="1"/>
  <c r="M18" i="1"/>
  <c r="O3" i="1"/>
  <c r="O52" i="1" s="1"/>
  <c r="N17" i="1"/>
  <c r="N25" i="1" l="1"/>
  <c r="N60" i="1"/>
  <c r="N9" i="1"/>
  <c r="M38" i="1"/>
  <c r="M32" i="1"/>
  <c r="N11" i="1"/>
  <c r="M46" i="1"/>
  <c r="N10" i="1"/>
  <c r="M53" i="1"/>
  <c r="M39" i="1"/>
  <c r="M45" i="1"/>
  <c r="N31" i="1"/>
  <c r="N24" i="1"/>
  <c r="N13" i="1"/>
  <c r="M59" i="1"/>
  <c r="O5" i="1"/>
  <c r="O60" i="1" s="1"/>
  <c r="O4" i="1"/>
  <c r="N18" i="1"/>
  <c r="Q3" i="1"/>
  <c r="Q52" i="1" s="1"/>
  <c r="O17" i="1"/>
  <c r="O10" i="1" l="1"/>
  <c r="N53" i="1"/>
  <c r="N39" i="1"/>
  <c r="N45" i="1"/>
  <c r="O24" i="1"/>
  <c r="O31" i="1"/>
  <c r="O11" i="1"/>
  <c r="N46" i="1"/>
  <c r="O13" i="1"/>
  <c r="N59" i="1"/>
  <c r="O9" i="1"/>
  <c r="N38" i="1"/>
  <c r="N32" i="1"/>
  <c r="Q5" i="1"/>
  <c r="Q60" i="1" s="1"/>
  <c r="O25" i="1"/>
  <c r="Q4" i="1"/>
  <c r="O18" i="1"/>
  <c r="R3" i="1"/>
  <c r="R52" i="1" s="1"/>
  <c r="Q17" i="1"/>
  <c r="Q31" i="1" l="1"/>
  <c r="Q24" i="1"/>
  <c r="Q13" i="1"/>
  <c r="Q59" i="1" s="1"/>
  <c r="O59" i="1"/>
  <c r="Q11" i="1"/>
  <c r="Q46" i="1" s="1"/>
  <c r="O46" i="1"/>
  <c r="Q25" i="1"/>
  <c r="Q9" i="1"/>
  <c r="Q38" i="1" s="1"/>
  <c r="O38" i="1"/>
  <c r="O32" i="1"/>
  <c r="Q10" i="1"/>
  <c r="O45" i="1"/>
  <c r="O53" i="1"/>
  <c r="O39" i="1"/>
  <c r="R5" i="1"/>
  <c r="R60" i="1" s="1"/>
  <c r="R4" i="1"/>
  <c r="Q18" i="1"/>
  <c r="S3" i="1"/>
  <c r="S52" i="1" s="1"/>
  <c r="R17" i="1"/>
  <c r="Q53" i="1" l="1"/>
  <c r="Q39" i="1"/>
  <c r="Q45" i="1"/>
  <c r="R11" i="1"/>
  <c r="R9" i="1"/>
  <c r="Q32" i="1"/>
  <c r="R13" i="1"/>
  <c r="R10" i="1"/>
  <c r="R24" i="1"/>
  <c r="R31" i="1"/>
  <c r="S5" i="1"/>
  <c r="S60" i="1" s="1"/>
  <c r="R25" i="1"/>
  <c r="S4" i="1"/>
  <c r="R18" i="1"/>
  <c r="T3" i="1"/>
  <c r="T52" i="1" s="1"/>
  <c r="S17" i="1"/>
  <c r="S24" i="1" l="1"/>
  <c r="S31" i="1"/>
  <c r="S9" i="1"/>
  <c r="R32" i="1"/>
  <c r="R38" i="1"/>
  <c r="S10" i="1"/>
  <c r="R45" i="1"/>
  <c r="R39" i="1"/>
  <c r="R53" i="1"/>
  <c r="S13" i="1"/>
  <c r="R59" i="1"/>
  <c r="S11" i="1"/>
  <c r="R46" i="1"/>
  <c r="T5" i="1"/>
  <c r="S25" i="1"/>
  <c r="T4" i="1"/>
  <c r="S18" i="1"/>
  <c r="V3" i="1"/>
  <c r="V52" i="1" s="1"/>
  <c r="T17" i="1"/>
  <c r="T11" i="1" l="1"/>
  <c r="S46" i="1"/>
  <c r="T13" i="1"/>
  <c r="S59" i="1"/>
  <c r="T9" i="1"/>
  <c r="S32" i="1"/>
  <c r="S38" i="1"/>
  <c r="T25" i="1"/>
  <c r="T60" i="1"/>
  <c r="T24" i="1"/>
  <c r="T31" i="1"/>
  <c r="T10" i="1"/>
  <c r="S53" i="1"/>
  <c r="S39" i="1"/>
  <c r="S45" i="1"/>
  <c r="V5" i="1"/>
  <c r="V60" i="1" s="1"/>
  <c r="V4" i="1"/>
  <c r="T18" i="1"/>
  <c r="W3" i="1"/>
  <c r="W52" i="1" s="1"/>
  <c r="V17" i="1"/>
  <c r="V24" i="1" l="1"/>
  <c r="V31" i="1"/>
  <c r="V10" i="1"/>
  <c r="T53" i="1"/>
  <c r="T45" i="1"/>
  <c r="T39" i="1"/>
  <c r="V9" i="1"/>
  <c r="T38" i="1"/>
  <c r="T32" i="1"/>
  <c r="V13" i="1"/>
  <c r="T59" i="1"/>
  <c r="V11" i="1"/>
  <c r="T46" i="1"/>
  <c r="W5" i="1"/>
  <c r="V25" i="1"/>
  <c r="W4" i="1"/>
  <c r="V18" i="1"/>
  <c r="X3" i="1"/>
  <c r="X52" i="1" s="1"/>
  <c r="W17" i="1"/>
  <c r="W9" i="1" l="1"/>
  <c r="V32" i="1"/>
  <c r="V38" i="1"/>
  <c r="W11" i="1"/>
  <c r="V46" i="1"/>
  <c r="W13" i="1"/>
  <c r="V59" i="1"/>
  <c r="W10" i="1"/>
  <c r="V39" i="1"/>
  <c r="V53" i="1"/>
  <c r="V45" i="1"/>
  <c r="W31" i="1"/>
  <c r="W24" i="1"/>
  <c r="W25" i="1"/>
  <c r="W60" i="1"/>
  <c r="X5" i="1"/>
  <c r="X4" i="1"/>
  <c r="W18" i="1"/>
  <c r="Y3" i="1"/>
  <c r="X17" i="1"/>
  <c r="X10" i="1" l="1"/>
  <c r="W39" i="1"/>
  <c r="W53" i="1"/>
  <c r="W45" i="1"/>
  <c r="X13" i="1"/>
  <c r="W59" i="1"/>
  <c r="X25" i="1"/>
  <c r="X60" i="1"/>
  <c r="X11" i="1"/>
  <c r="W46" i="1"/>
  <c r="Y17" i="1"/>
  <c r="Y52" i="1"/>
  <c r="X24" i="1"/>
  <c r="X31" i="1"/>
  <c r="X9" i="1"/>
  <c r="W32" i="1"/>
  <c r="W38" i="1"/>
  <c r="Y5" i="1"/>
  <c r="Y4" i="1"/>
  <c r="X18" i="1"/>
  <c r="Y60" i="1" l="1"/>
  <c r="Y25" i="1"/>
  <c r="Y11" i="1"/>
  <c r="Y46" i="1" s="1"/>
  <c r="X46" i="1"/>
  <c r="Y13" i="1"/>
  <c r="Y59" i="1" s="1"/>
  <c r="Y62" i="1" s="1"/>
  <c r="X59" i="1"/>
  <c r="Y9" i="1"/>
  <c r="X38" i="1"/>
  <c r="X32" i="1"/>
  <c r="Y24" i="1"/>
  <c r="Y31" i="1"/>
  <c r="Y10" i="1"/>
  <c r="X39" i="1"/>
  <c r="X53" i="1"/>
  <c r="X45" i="1"/>
  <c r="Y18" i="1"/>
  <c r="X62" i="1" l="1"/>
  <c r="W62" i="1" s="1"/>
  <c r="V62" i="1" s="1"/>
  <c r="T62" i="1" s="1"/>
  <c r="Y39" i="1"/>
  <c r="Y53" i="1"/>
  <c r="Y55" i="1" s="1"/>
  <c r="X55" i="1" s="1"/>
  <c r="W55" i="1" s="1"/>
  <c r="V55" i="1" s="1"/>
  <c r="T55" i="1" s="1"/>
  <c r="Y45" i="1"/>
  <c r="Y48" i="1" s="1"/>
  <c r="Y27" i="1"/>
  <c r="X27" i="1" s="1"/>
  <c r="W27" i="1" s="1"/>
  <c r="V27" i="1" s="1"/>
  <c r="T27" i="1" s="1"/>
  <c r="Y20" i="1"/>
  <c r="X20" i="1" s="1"/>
  <c r="W20" i="1" s="1"/>
  <c r="V20" i="1" s="1"/>
  <c r="T20" i="1" s="1"/>
  <c r="Y38" i="1"/>
  <c r="Y41" i="1" s="1"/>
  <c r="Y32" i="1"/>
  <c r="Y34" i="1" s="1"/>
  <c r="X48" i="1" l="1"/>
  <c r="W48" i="1" s="1"/>
  <c r="V48" i="1" s="1"/>
  <c r="T48" i="1" s="1"/>
  <c r="S62" i="1"/>
  <c r="R62" i="1" s="1"/>
  <c r="Q64" i="1"/>
  <c r="S55" i="1"/>
  <c r="R55" i="1" s="1"/>
  <c r="Q57" i="1"/>
  <c r="S20" i="1"/>
  <c r="R20" i="1" s="1"/>
  <c r="Q20" i="1" s="1"/>
  <c r="Q22" i="1"/>
  <c r="S27" i="1"/>
  <c r="R27" i="1" s="1"/>
  <c r="Q27" i="1" s="1"/>
  <c r="Q29" i="1"/>
  <c r="X34" i="1"/>
  <c r="W34" i="1" s="1"/>
  <c r="V34" i="1" s="1"/>
  <c r="T34" i="1" s="1"/>
  <c r="X41" i="1"/>
  <c r="W41" i="1" s="1"/>
  <c r="V41" i="1" s="1"/>
  <c r="T41" i="1" s="1"/>
  <c r="S41" i="1" l="1"/>
  <c r="R41" i="1" s="1"/>
  <c r="Q43" i="1"/>
  <c r="Q62" i="1"/>
  <c r="M64" i="1" s="1"/>
  <c r="S48" i="1"/>
  <c r="R48" i="1" s="1"/>
  <c r="Q50" i="1"/>
  <c r="Q55" i="1"/>
  <c r="M57" i="1" s="1"/>
  <c r="O27" i="1"/>
  <c r="N27" i="1" s="1"/>
  <c r="M27" i="1" s="1"/>
  <c r="L27" i="1" s="1"/>
  <c r="J27" i="1" s="1"/>
  <c r="I27" i="1" s="1"/>
  <c r="H27" i="1" s="1"/>
  <c r="G27" i="1" s="1"/>
  <c r="U29" i="1" s="1"/>
  <c r="M29" i="1"/>
  <c r="O20" i="1"/>
  <c r="N20" i="1" s="1"/>
  <c r="M20" i="1" s="1"/>
  <c r="L20" i="1" s="1"/>
  <c r="J20" i="1" s="1"/>
  <c r="I20" i="1" s="1"/>
  <c r="H20" i="1" s="1"/>
  <c r="G20" i="1" s="1"/>
  <c r="Y22" i="1" s="1"/>
  <c r="M22" i="1"/>
  <c r="S34" i="1"/>
  <c r="R34" i="1" s="1"/>
  <c r="Q34" i="1" s="1"/>
  <c r="Q36" i="1"/>
  <c r="I29" i="1" l="1"/>
  <c r="Q48" i="1"/>
  <c r="M50" i="1" s="1"/>
  <c r="Y29" i="1"/>
  <c r="AB29" i="1"/>
  <c r="AB27" i="1"/>
  <c r="O62" i="1"/>
  <c r="N62" i="1" s="1"/>
  <c r="M62" i="1" s="1"/>
  <c r="L62" i="1" s="1"/>
  <c r="J62" i="1" s="1"/>
  <c r="I62" i="1" s="1"/>
  <c r="H62" i="1" s="1"/>
  <c r="G62" i="1" s="1"/>
  <c r="Q41" i="1"/>
  <c r="M43" i="1" s="1"/>
  <c r="O55" i="1"/>
  <c r="N55" i="1" s="1"/>
  <c r="M55" i="1" s="1"/>
  <c r="L55" i="1" s="1"/>
  <c r="J55" i="1" s="1"/>
  <c r="I55" i="1" s="1"/>
  <c r="H55" i="1" s="1"/>
  <c r="G55" i="1" s="1"/>
  <c r="I22" i="1"/>
  <c r="O34" i="1"/>
  <c r="N34" i="1" s="1"/>
  <c r="M34" i="1" s="1"/>
  <c r="L34" i="1" s="1"/>
  <c r="J34" i="1" s="1"/>
  <c r="I34" i="1" s="1"/>
  <c r="H34" i="1" s="1"/>
  <c r="G34" i="1" s="1"/>
  <c r="AB36" i="1" s="1"/>
  <c r="M36" i="1"/>
  <c r="AB22" i="1"/>
  <c r="AB20" i="1"/>
  <c r="U22" i="1"/>
  <c r="O41" i="1" l="1"/>
  <c r="N41" i="1" s="1"/>
  <c r="M41" i="1" s="1"/>
  <c r="L41" i="1" s="1"/>
  <c r="J41" i="1" s="1"/>
  <c r="I41" i="1" s="1"/>
  <c r="H41" i="1" s="1"/>
  <c r="G41" i="1" s="1"/>
  <c r="I43" i="1" s="1"/>
  <c r="U64" i="1"/>
  <c r="AB64" i="1"/>
  <c r="AB62" i="1"/>
  <c r="Y64" i="1"/>
  <c r="I64" i="1"/>
  <c r="O48" i="1"/>
  <c r="N48" i="1" s="1"/>
  <c r="M48" i="1" s="1"/>
  <c r="L48" i="1" s="1"/>
  <c r="J48" i="1" s="1"/>
  <c r="I48" i="1" s="1"/>
  <c r="H48" i="1" s="1"/>
  <c r="G48" i="1" s="1"/>
  <c r="U57" i="1"/>
  <c r="Y57" i="1"/>
  <c r="I57" i="1"/>
  <c r="AB55" i="1"/>
  <c r="AB57" i="1"/>
  <c r="U36" i="1"/>
  <c r="AB34" i="1"/>
  <c r="Y36" i="1"/>
  <c r="I36" i="1"/>
  <c r="AB43" i="1" l="1"/>
  <c r="Y43" i="1"/>
  <c r="U50" i="1"/>
  <c r="AB50" i="1"/>
  <c r="Y50" i="1"/>
  <c r="AB48" i="1"/>
  <c r="I50" i="1"/>
  <c r="U43" i="1"/>
  <c r="AB41" i="1"/>
</calcChain>
</file>

<file path=xl/sharedStrings.xml><?xml version="1.0" encoding="utf-8"?>
<sst xmlns="http://schemas.openxmlformats.org/spreadsheetml/2006/main" count="371" uniqueCount="75">
  <si>
    <t>A=</t>
  </si>
  <si>
    <t>C=</t>
  </si>
  <si>
    <t>A+C=</t>
  </si>
  <si>
    <t>A+C+C=</t>
  </si>
  <si>
    <t>C-A=</t>
  </si>
  <si>
    <t>65536-X4=</t>
  </si>
  <si>
    <t>-X1=</t>
  </si>
  <si>
    <t>-X2=</t>
  </si>
  <si>
    <t>-X3=</t>
  </si>
  <si>
    <t>-X4=</t>
  </si>
  <si>
    <t>-X5=</t>
  </si>
  <si>
    <t>-X6=</t>
  </si>
  <si>
    <t>B1</t>
  </si>
  <si>
    <t>B2</t>
  </si>
  <si>
    <t>B3</t>
  </si>
  <si>
    <t>B7</t>
  </si>
  <si>
    <t>B8</t>
  </si>
  <si>
    <t>B9</t>
  </si>
  <si>
    <t>B11</t>
  </si>
  <si>
    <t>=</t>
  </si>
  <si>
    <t>-B1 =</t>
  </si>
  <si>
    <t>-B2 =</t>
  </si>
  <si>
    <t>-B3 =</t>
  </si>
  <si>
    <t>-B4 =</t>
  </si>
  <si>
    <t>-B5 =</t>
  </si>
  <si>
    <t>-B6 =</t>
  </si>
  <si>
    <t>X1 =</t>
  </si>
  <si>
    <t>X2 =</t>
  </si>
  <si>
    <t>X3 =</t>
  </si>
  <si>
    <t>X4 =</t>
  </si>
  <si>
    <t>X5 =</t>
  </si>
  <si>
    <t>X6 =</t>
  </si>
  <si>
    <t>X7 =</t>
  </si>
  <si>
    <t>X8 =</t>
  </si>
  <si>
    <t>X9 =</t>
  </si>
  <si>
    <t>X10 =</t>
  </si>
  <si>
    <t>X11 =</t>
  </si>
  <si>
    <t>X12 =</t>
  </si>
  <si>
    <t>B1 =</t>
  </si>
  <si>
    <t>B2 =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</si>
  <si>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</si>
  <si>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</si>
  <si>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</si>
  <si>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</si>
  <si>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</si>
  <si>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</si>
  <si>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</si>
  <si>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</si>
  <si>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</si>
  <si>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</si>
  <si>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.</t>
  </si>
  <si>
    <t>область допустимых значений для данного двоичного формата:</t>
  </si>
  <si>
    <t>+</t>
  </si>
  <si>
    <t>----------------</t>
  </si>
  <si>
    <r>
      <t>B2</t>
    </r>
    <r>
      <rPr>
        <sz val="6"/>
        <color theme="1"/>
        <rFont val="Calibri (Body)"/>
      </rPr>
      <t>(2)</t>
    </r>
  </si>
  <si>
    <r>
      <t>B1</t>
    </r>
    <r>
      <rPr>
        <sz val="6"/>
        <color theme="1"/>
        <rFont val="Calibri (Body)"/>
      </rPr>
      <t>(2)</t>
    </r>
  </si>
  <si>
    <t>(10)</t>
  </si>
  <si>
    <t>CF=</t>
  </si>
  <si>
    <t>PF=</t>
  </si>
  <si>
    <t>AF=</t>
  </si>
  <si>
    <t>ZF=</t>
  </si>
  <si>
    <t>SF=</t>
  </si>
  <si>
    <t>(2)</t>
  </si>
  <si>
    <t>OF=</t>
  </si>
  <si>
    <t>При сложении
положительных чисел
получен отрицательный
результат –
ПЕРЕПОЛНЕНИЕ!</t>
  </si>
  <si>
    <t>При сложении
отрицательных чисел
получен положительный
результат –
ПЕРЕПОЛНЕНИЕ!</t>
  </si>
  <si>
    <t>Результат корректный.
Перенос из старшего разряда не учитывается</t>
  </si>
  <si>
    <t>При сложении двух положительных чисел получено положительное число. Результат верен и соответсвует результату сложения десятичных эквивалентов.</t>
  </si>
  <si>
    <t>При сложении двух отрицательных чисел получено отрицательное число. Результат верен и соответсвует результату сложения десятичных эквивалентов.</t>
  </si>
  <si>
    <t>При сложении положительного и отрицательного чисел получено отрицательное число. Результат верен и соответсвует результату сложения десятичных эквивалентов.</t>
  </si>
  <si>
    <t>ФИО:Киеу Чыонг Занг</t>
  </si>
  <si>
    <t>вариант: 15</t>
  </si>
  <si>
    <t>файл "lab5"</t>
  </si>
  <si>
    <t>Группа: P3107</t>
  </si>
  <si>
    <t>датa и время создания документа: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</si>
</sst>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NewRomanPSMT"/>
    </font>
    <font>
      <sz val="14"/>
      <color theme="1"/>
      <name val="Calibri (Body)"/>
    </font>
    <font>
      <sz val="6"/>
      <color theme="1"/>
      <name val="Calibri (Body)"/>
    </font>
    <font>
      <sz val="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5" fillId="0" borderId="0" xfId="0" quotePrefix="1" applyFont="1" applyAlignment="1">
      <alignment horizontal="left"/>
    </xf>
    <xf numFmtId="0" fontId="0" fillId="0" borderId="0" xfId="0" applyAlignment="1">
      <alignment horizontal="right"/>
    </xf>
    <xf numFmtId="0" fontId="5" fillId="0" borderId="0" xfId="0" quotePrefix="1" applyFont="1" applyAlignment="1">
      <alignment horizontal="center"/>
    </xf>
    <xf numFmtId="1" fontId="0" fillId="0" borderId="0" xfId="0" applyNumberFormat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22" fontId="0" fillId="0" borderId="0" xfId="0" applyNumberFormat="1"/>
    <xf numFmtId="1" fontId="9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color theme="4" tint="0.39994506668294322"/>
      </font>
    </dxf>
    <dxf>
      <font>
        <b val="0"/>
        <i/>
      </font>
    </dxf>
    <dxf>
      <font>
        <b val="0"/>
        <i val="0"/>
        <color theme="4" tint="0.39994506668294322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16933</xdr:colOff>
      <xdr:row>5</xdr:row>
      <xdr:rowOff>0</xdr:rowOff>
    </xdr:from>
    <xdr:ext cx="1651000" cy="2201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F16910E-048E-F872-AC50-07FADCF51C85}"/>
                </a:ext>
              </a:extLst>
            </xdr:cNvPr>
            <xdr:cNvSpPr txBox="1"/>
          </xdr:nvSpPr>
          <xdr:spPr>
            <a:xfrm>
              <a:off x="10837333" y="1041400"/>
              <a:ext cx="1651000" cy="2201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15</m:t>
                      </m:r>
                    </m:sup>
                  </m:sSup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≤</m:t>
                  </m:r>
                </m:oMath>
              </a14:m>
              <a:r>
                <a:rPr lang="en-US" sz="1100"/>
                <a:t> X 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≤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15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−1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F16910E-048E-F872-AC50-07FADCF51C85}"/>
                </a:ext>
              </a:extLst>
            </xdr:cNvPr>
            <xdr:cNvSpPr txBox="1"/>
          </xdr:nvSpPr>
          <xdr:spPr>
            <a:xfrm>
              <a:off x="10837333" y="1041400"/>
              <a:ext cx="1651000" cy="2201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−2^15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en-US" sz="1100"/>
                <a:t> X 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2^15−1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8466</xdr:colOff>
      <xdr:row>6</xdr:row>
      <xdr:rowOff>8468</xdr:rowOff>
    </xdr:from>
    <xdr:ext cx="1642533" cy="203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49A1654-18CA-B51A-F52D-A38C56E49675}"/>
                </a:ext>
              </a:extLst>
            </xdr:cNvPr>
            <xdr:cNvSpPr txBox="1"/>
          </xdr:nvSpPr>
          <xdr:spPr>
            <a:xfrm>
              <a:off x="10828866" y="1253068"/>
              <a:ext cx="1642533" cy="203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−32768</m:t>
                  </m:r>
                </m:oMath>
              </a14:m>
              <a:r>
                <a:rPr lang="en-US" sz="1100"/>
                <a:t> 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≤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𝑋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≤32767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49A1654-18CA-B51A-F52D-A38C56E49675}"/>
                </a:ext>
              </a:extLst>
            </xdr:cNvPr>
            <xdr:cNvSpPr txBox="1"/>
          </xdr:nvSpPr>
          <xdr:spPr>
            <a:xfrm>
              <a:off x="10828866" y="1253068"/>
              <a:ext cx="1642533" cy="203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−32768</a:t>
              </a:r>
              <a:r>
                <a:rPr lang="en-US" sz="1100"/>
                <a:t> 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 ≤32767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70F0-34A7-0D4E-A389-BFECD9BAE6E0}">
  <dimension ref="A1:AK85"/>
  <sheetViews>
    <sheetView tabSelected="1" zoomScale="125" zoomScaleNormal="168" workbookViewId="0">
      <selection activeCell="AA4" sqref="AA4"/>
    </sheetView>
  </sheetViews>
  <sheetFormatPr baseColWidth="10" defaultRowHeight="16"/>
  <cols>
    <col min="7" max="26" width="2.83203125" customWidth="1"/>
    <col min="28" max="28" width="10.83203125" customWidth="1"/>
    <col min="34" max="34" width="16" bestFit="1" customWidth="1"/>
    <col min="36" max="36" width="16" bestFit="1" customWidth="1"/>
  </cols>
  <sheetData>
    <row r="1" spans="1:36" ht="19" customHeight="1">
      <c r="B1" t="s">
        <v>0</v>
      </c>
      <c r="C1">
        <v>8361</v>
      </c>
      <c r="AH1" s="18" t="s">
        <v>70</v>
      </c>
      <c r="AI1" s="18"/>
      <c r="AJ1" s="18"/>
    </row>
    <row r="2" spans="1:36" ht="19" customHeight="1">
      <c r="B2" t="s">
        <v>1</v>
      </c>
      <c r="C2">
        <v>16090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H2" s="18"/>
      <c r="AI2" s="18"/>
      <c r="AJ2" s="18"/>
    </row>
    <row r="3" spans="1:36">
      <c r="A3" t="s">
        <v>26</v>
      </c>
      <c r="B3" t="str">
        <f>B1</f>
        <v>A=</v>
      </c>
      <c r="C3">
        <f>C1</f>
        <v>8361</v>
      </c>
      <c r="E3" s="1" t="s">
        <v>38</v>
      </c>
      <c r="G3" s="25">
        <f>IF($C3 - 2 ^ 15 &gt;= 0, 1, 0)</f>
        <v>0</v>
      </c>
      <c r="H3" s="25">
        <f>IF($C3 - 2 ^ 14 - $G3 * 2 ^ 15 &gt;= 0, 1, 0)</f>
        <v>0</v>
      </c>
      <c r="I3" s="25">
        <f>IF($C3 - 2^13 - $H3*2 ^ 14 - $G3 * 2 ^ 15 &gt;= 0, 1, 0)</f>
        <v>1</v>
      </c>
      <c r="J3" s="25">
        <f>IF($C3 - 2^12- $I3*2^13 - $H3*2 ^ 14 - $G3 * 2 ^ 15 &gt;= 0, 1, 0)</f>
        <v>0</v>
      </c>
      <c r="K3" s="25" t="s">
        <v>50</v>
      </c>
      <c r="L3" s="25">
        <f>IF($C3 - 2^11 -$J3*2^12- $I3*2^13 - $H3*2 ^ 14 - $G3 * 2 ^ 15 &gt;= 0, 1, 0)</f>
        <v>0</v>
      </c>
      <c r="M3" s="25">
        <f>IF($C3 - 2^10 - $L3*2^11 -$J3*2^12- $I3*2^13 - $H3*2 ^ 14 - $G3 * 2 ^ 15 &gt;= 0, 1, 0)</f>
        <v>0</v>
      </c>
      <c r="N3" s="25">
        <f>IF($C3 - 2^9 - $M3*2^10 - $L3*2^11 -$J3*2^12- $I3*2^13 - $H3*2 ^ 14 - $G3 * 2 ^ 15 &gt;= 0, 1, 0)</f>
        <v>0</v>
      </c>
      <c r="O3" s="25">
        <f>IF($C3 - 2^8 - N3*2^9 - $M3*2^10 - $L3*2^11 -$J3*2^12- $I3*2^13 - $H3*2 ^ 14 - $G3 * 2 ^ 15 &gt;= 0, 1, 0)</f>
        <v>0</v>
      </c>
      <c r="P3" s="25" t="s">
        <v>50</v>
      </c>
      <c r="Q3" s="25">
        <f>IF($C3 - 2^7 - O3*2^8 - N3*2^9 - $M3*2^10 - $L3*2^11 -$J3*2^12- $I3*2^13 - $H3*2 ^ 14 - $G3 * 2 ^ 15 &gt;= 0, 1, 0)</f>
        <v>1</v>
      </c>
      <c r="R3" s="25">
        <f>IF($C3 - 2^6 - Q3*2^7 - O3*2^8 - N3*2^9 - $M3*2^10 - $L3*2^11 -$J3*2^12- $I3*2^13 - $H3*2 ^ 14 - $G3 * 2 ^ 15 &gt;= 0, 1, 0)</f>
        <v>0</v>
      </c>
      <c r="S3" s="25">
        <f>IF($C3 - 2^5 - R3*2^6 - Q3*2^7 - O3*2^8 - N3*2^9 - $M3*2^10 - $L3*2^11 -$J3*2^12- $I3*2^13 - $H3*2 ^ 14 - $G3 * 2 ^ 15 &gt;= 0, 1, 0)</f>
        <v>1</v>
      </c>
      <c r="T3" s="25">
        <f>IF($C3 - 2^4 - S3*2^5 - R3*2^6 - Q3*2^7 - O3*2^8 - N3*2^9 - $M3*2^10 - $L3*2^11 -$J3*2^12- $I3*2^13 - $H3*2 ^ 14 - $G3 * 2 ^ 15 &gt;= 0, 1, 0)</f>
        <v>0</v>
      </c>
      <c r="U3" s="25" t="s">
        <v>50</v>
      </c>
      <c r="V3" s="25">
        <f>IF($C3 - 2^3 - T3*2^4 - S3*2^5 - R3*2^6 - Q3*2^7 - O3*2^8 - N3*2^9 - $M3*2^10 - $L3*2^11 -$J3*2^12- $I3*2^13 - $H3*2 ^ 14 - $G3 * 2 ^ 15 &gt;= 0, 1, 0)</f>
        <v>1</v>
      </c>
      <c r="W3" s="25">
        <f>IF($C3 - 2^2 - V3*2^3 - T3*2^4 - S3*2^5 - R3*2^6 - Q3*2^7 - O3*2^8 - N3*2^9 - $M3*2^10 - $L3*2^11 -$J3*2^12- $I3*2^13 - $H3*2 ^ 14 - $G3 * 2 ^ 15 &gt;= 0, 1, 0)</f>
        <v>0</v>
      </c>
      <c r="X3" s="25">
        <f>IF($C3 - 2^1 - W3*2^2 - V3*2^3 - T3*2^4 - S3*2^5 - R3*2^6 - Q3*2^7 - O3*2^8 - N3*2^9 - $M3*2^10 - $L3*2^11 -$J3*2^12- $I3*2^13 - $H3*2 ^ 14 - $G3 * 2 ^ 15 &gt;= 0, 1, 0)</f>
        <v>0</v>
      </c>
      <c r="Y3" s="25">
        <f>IF($C3 - 2^0 - X3*2^1 - W3*2^2 - V3*2^3 - T3*2^4 - S3*2^5 - R3*2^6 - Q3*2^7 - O3*2^8 - N3*2^9 - $M3*2^10 - $L3*2^11 -$J3*2^12- $I3*2^13 - $H3*2 ^ 14 - $G3 * 2 ^ 15 &gt;= 0, 1, 0)</f>
        <v>1</v>
      </c>
      <c r="AH3" t="s">
        <v>73</v>
      </c>
    </row>
    <row r="4" spans="1:36">
      <c r="A4" t="s">
        <v>27</v>
      </c>
      <c r="B4" t="str">
        <f>B2</f>
        <v>C=</v>
      </c>
      <c r="C4">
        <f>C2</f>
        <v>16090</v>
      </c>
      <c r="E4" t="s">
        <v>39</v>
      </c>
      <c r="G4" s="25">
        <f t="shared" ref="G4:G8" si="0">IF($C4 - 2 ^ 15 &gt;= 0, 1, 0)</f>
        <v>0</v>
      </c>
      <c r="H4" s="25">
        <f t="shared" ref="H4:H8" si="1">IF($C4 - 2 ^ 14 - $G4 * 2 ^ 15 &gt;= 0, 1, 0)</f>
        <v>0</v>
      </c>
      <c r="I4" s="25">
        <f t="shared" ref="I4:I8" si="2">IF($C4 - 2^13 - $H4*2 ^ 14 - $G4 * 2 ^ 15 &gt;= 0, 1, 0)</f>
        <v>1</v>
      </c>
      <c r="J4" s="25">
        <f t="shared" ref="J4:J8" si="3">IF($C4 - 2^12- $I4*2^13 - $H4*2 ^ 14 - $G4 * 2 ^ 15 &gt;= 0, 1, 0)</f>
        <v>1</v>
      </c>
      <c r="K4" s="25" t="s">
        <v>50</v>
      </c>
      <c r="L4" s="25">
        <f t="shared" ref="L4:L8" si="4">IF($C4 - 2^11 -$J4*2^12- $I4*2^13 - $H4*2 ^ 14 - $G4 * 2 ^ 15 &gt;= 0, 1, 0)</f>
        <v>1</v>
      </c>
      <c r="M4" s="25">
        <f t="shared" ref="M4:M8" si="5">IF($C4 - 2^10 - $L4*2^11 -$J4*2^12- $I4*2^13 - $H4*2 ^ 14 - $G4 * 2 ^ 15 &gt;= 0, 1, 0)</f>
        <v>1</v>
      </c>
      <c r="N4" s="25">
        <f t="shared" ref="N4:N8" si="6">IF($C4 - 2^9 - $M4*2^10 - $L4*2^11 -$J4*2^12- $I4*2^13 - $H4*2 ^ 14 - $G4 * 2 ^ 15 &gt;= 0, 1, 0)</f>
        <v>1</v>
      </c>
      <c r="O4" s="25">
        <f t="shared" ref="O4:O8" si="7">IF($C4 - 2^8 - N4*2^9 - $M4*2^10 - $L4*2^11 -$J4*2^12- $I4*2^13 - $H4*2 ^ 14 - $G4 * 2 ^ 15 &gt;= 0, 1, 0)</f>
        <v>0</v>
      </c>
      <c r="P4" s="25" t="s">
        <v>50</v>
      </c>
      <c r="Q4" s="25">
        <f t="shared" ref="Q4:Q8" si="8">IF($C4 - 2^7 - O4*2^8 - N4*2^9 - $M4*2^10 - $L4*2^11 -$J4*2^12- $I4*2^13 - $H4*2 ^ 14 - $G4 * 2 ^ 15 &gt;= 0, 1, 0)</f>
        <v>1</v>
      </c>
      <c r="R4" s="25">
        <f t="shared" ref="R4:R8" si="9">IF($C4 - 2^6 - Q4*2^7 - O4*2^8 - N4*2^9 - $M4*2^10 - $L4*2^11 -$J4*2^12- $I4*2^13 - $H4*2 ^ 14 - $G4 * 2 ^ 15 &gt;= 0, 1, 0)</f>
        <v>1</v>
      </c>
      <c r="S4" s="25">
        <f t="shared" ref="S4:S8" si="10">IF($C4 - 2^5 - R4*2^6 - Q4*2^7 - O4*2^8 - N4*2^9 - $M4*2^10 - $L4*2^11 -$J4*2^12- $I4*2^13 - $H4*2 ^ 14 - $G4 * 2 ^ 15 &gt;= 0, 1, 0)</f>
        <v>0</v>
      </c>
      <c r="T4" s="25">
        <f t="shared" ref="T4:T8" si="11">IF($C4 - 2^4 - S4*2^5 - R4*2^6 - Q4*2^7 - O4*2^8 - N4*2^9 - $M4*2^10 - $L4*2^11 -$J4*2^12- $I4*2^13 - $H4*2 ^ 14 - $G4 * 2 ^ 15 &gt;= 0, 1, 0)</f>
        <v>1</v>
      </c>
      <c r="U4" s="25" t="s">
        <v>50</v>
      </c>
      <c r="V4" s="25">
        <f t="shared" ref="V4:V8" si="12">IF($C4 - 2^3 - T4*2^4 - S4*2^5 - R4*2^6 - Q4*2^7 - O4*2^8 - N4*2^9 - $M4*2^10 - $L4*2^11 -$J4*2^12- $I4*2^13 - $H4*2 ^ 14 - $G4 * 2 ^ 15 &gt;= 0, 1, 0)</f>
        <v>1</v>
      </c>
      <c r="W4" s="25">
        <f t="shared" ref="W4:W8" si="13">IF($C4 - 2^2 - V4*2^3 - T4*2^4 - S4*2^5 - R4*2^6 - Q4*2^7 - O4*2^8 - N4*2^9 - $M4*2^10 - $L4*2^11 -$J4*2^12- $I4*2^13 - $H4*2 ^ 14 - $G4 * 2 ^ 15 &gt;= 0, 1, 0)</f>
        <v>0</v>
      </c>
      <c r="X4" s="25">
        <f t="shared" ref="X4:X8" si="14">IF($C4 - 2^1 - W4*2^2 - V4*2^3 - T4*2^4 - S4*2^5 - R4*2^6 - Q4*2^7 - O4*2^8 - N4*2^9 - $M4*2^10 - $L4*2^11 -$J4*2^12- $I4*2^13 - $H4*2 ^ 14 - $G4 * 2 ^ 15 &gt;= 0, 1, 0)</f>
        <v>1</v>
      </c>
      <c r="Y4" s="25">
        <f t="shared" ref="Y4:Y8" si="15">IF($C4 - 2^0 - X4*2^1 - W4*2^2 - V4*2^3 - T4*2^4 - S4*2^5 - R4*2^6 - Q4*2^7 - O4*2^8 - N4*2^9 - $M4*2^10 - $L4*2^11 -$J4*2^12- $I4*2^13 - $H4*2 ^ 14 - $G4 * 2 ^ 15 &gt;= 0, 1, 0)</f>
        <v>0</v>
      </c>
      <c r="AH4" t="s">
        <v>71</v>
      </c>
      <c r="AI4" t="s">
        <v>72</v>
      </c>
    </row>
    <row r="5" spans="1:36" ht="18">
      <c r="A5" t="s">
        <v>28</v>
      </c>
      <c r="B5" t="s">
        <v>2</v>
      </c>
      <c r="C5">
        <f>C1+C2</f>
        <v>24451</v>
      </c>
      <c r="E5" t="s">
        <v>40</v>
      </c>
      <c r="G5" s="25">
        <f t="shared" si="0"/>
        <v>0</v>
      </c>
      <c r="H5" s="25">
        <f t="shared" si="1"/>
        <v>1</v>
      </c>
      <c r="I5" s="25">
        <f t="shared" si="2"/>
        <v>0</v>
      </c>
      <c r="J5" s="25">
        <f t="shared" si="3"/>
        <v>1</v>
      </c>
      <c r="K5" s="25" t="s">
        <v>50</v>
      </c>
      <c r="L5" s="25">
        <f t="shared" si="4"/>
        <v>1</v>
      </c>
      <c r="M5" s="25">
        <f t="shared" si="5"/>
        <v>1</v>
      </c>
      <c r="N5" s="25">
        <f t="shared" si="6"/>
        <v>1</v>
      </c>
      <c r="O5" s="25">
        <f t="shared" si="7"/>
        <v>1</v>
      </c>
      <c r="P5" s="25" t="s">
        <v>50</v>
      </c>
      <c r="Q5" s="25">
        <f t="shared" si="8"/>
        <v>1</v>
      </c>
      <c r="R5" s="25">
        <f t="shared" si="9"/>
        <v>0</v>
      </c>
      <c r="S5" s="25">
        <f t="shared" si="10"/>
        <v>0</v>
      </c>
      <c r="T5" s="25">
        <f t="shared" si="11"/>
        <v>0</v>
      </c>
      <c r="U5" s="25" t="s">
        <v>50</v>
      </c>
      <c r="V5" s="25">
        <f t="shared" si="12"/>
        <v>0</v>
      </c>
      <c r="W5" s="25">
        <f t="shared" si="13"/>
        <v>0</v>
      </c>
      <c r="X5" s="25">
        <f t="shared" si="14"/>
        <v>1</v>
      </c>
      <c r="Y5" s="25">
        <f t="shared" si="15"/>
        <v>1</v>
      </c>
      <c r="Z5" s="3"/>
      <c r="AA5" s="4" t="s">
        <v>51</v>
      </c>
      <c r="AB5" s="3"/>
      <c r="AC5" s="3"/>
    </row>
    <row r="6" spans="1:36">
      <c r="A6" t="s">
        <v>29</v>
      </c>
      <c r="B6" t="s">
        <v>3</v>
      </c>
      <c r="C6">
        <f>C1+2*C2</f>
        <v>40541</v>
      </c>
      <c r="E6" t="s">
        <v>41</v>
      </c>
      <c r="G6" s="25">
        <f t="shared" si="0"/>
        <v>1</v>
      </c>
      <c r="H6" s="25">
        <f t="shared" si="1"/>
        <v>0</v>
      </c>
      <c r="I6" s="25">
        <f t="shared" si="2"/>
        <v>0</v>
      </c>
      <c r="J6" s="25">
        <f t="shared" si="3"/>
        <v>1</v>
      </c>
      <c r="K6" s="25" t="s">
        <v>50</v>
      </c>
      <c r="L6" s="25">
        <f t="shared" si="4"/>
        <v>1</v>
      </c>
      <c r="M6" s="25">
        <f t="shared" si="5"/>
        <v>1</v>
      </c>
      <c r="N6" s="25">
        <f t="shared" si="6"/>
        <v>1</v>
      </c>
      <c r="O6" s="25">
        <f t="shared" si="7"/>
        <v>0</v>
      </c>
      <c r="P6" s="25" t="s">
        <v>50</v>
      </c>
      <c r="Q6" s="25">
        <f t="shared" si="8"/>
        <v>0</v>
      </c>
      <c r="R6" s="25">
        <f t="shared" si="9"/>
        <v>1</v>
      </c>
      <c r="S6" s="25">
        <f t="shared" si="10"/>
        <v>0</v>
      </c>
      <c r="T6" s="25">
        <f t="shared" si="11"/>
        <v>1</v>
      </c>
      <c r="U6" s="25" t="s">
        <v>50</v>
      </c>
      <c r="V6" s="25">
        <f t="shared" si="12"/>
        <v>1</v>
      </c>
      <c r="W6" s="25">
        <f t="shared" si="13"/>
        <v>1</v>
      </c>
      <c r="X6" s="25">
        <f t="shared" si="14"/>
        <v>0</v>
      </c>
      <c r="Y6" s="25">
        <f t="shared" si="15"/>
        <v>1</v>
      </c>
      <c r="Z6" s="3"/>
      <c r="AA6" s="3"/>
      <c r="AB6" s="23"/>
      <c r="AC6" s="23"/>
    </row>
    <row r="7" spans="1:36">
      <c r="A7" t="s">
        <v>30</v>
      </c>
      <c r="B7" t="s">
        <v>4</v>
      </c>
      <c r="C7">
        <f>C2-C1</f>
        <v>7729</v>
      </c>
      <c r="E7" t="s">
        <v>42</v>
      </c>
      <c r="G7" s="2">
        <f t="shared" si="0"/>
        <v>0</v>
      </c>
      <c r="H7" s="2">
        <f t="shared" si="1"/>
        <v>0</v>
      </c>
      <c r="I7" s="2">
        <f t="shared" si="2"/>
        <v>0</v>
      </c>
      <c r="J7" s="2">
        <f t="shared" si="3"/>
        <v>1</v>
      </c>
      <c r="K7" s="2" t="s">
        <v>50</v>
      </c>
      <c r="L7" s="2">
        <f t="shared" si="4"/>
        <v>1</v>
      </c>
      <c r="M7" s="2">
        <f t="shared" si="5"/>
        <v>1</v>
      </c>
      <c r="N7" s="2">
        <f t="shared" si="6"/>
        <v>1</v>
      </c>
      <c r="O7" s="2">
        <f t="shared" si="7"/>
        <v>0</v>
      </c>
      <c r="P7" s="2" t="s">
        <v>50</v>
      </c>
      <c r="Q7" s="2">
        <f t="shared" si="8"/>
        <v>0</v>
      </c>
      <c r="R7" s="2">
        <f t="shared" si="9"/>
        <v>0</v>
      </c>
      <c r="S7" s="2">
        <f t="shared" si="10"/>
        <v>1</v>
      </c>
      <c r="T7" s="2">
        <f t="shared" si="11"/>
        <v>1</v>
      </c>
      <c r="U7" s="2" t="s">
        <v>50</v>
      </c>
      <c r="V7" s="2">
        <f t="shared" si="12"/>
        <v>0</v>
      </c>
      <c r="W7" s="2">
        <f t="shared" si="13"/>
        <v>0</v>
      </c>
      <c r="X7" s="2">
        <f t="shared" si="14"/>
        <v>0</v>
      </c>
      <c r="Y7" s="2">
        <f t="shared" si="15"/>
        <v>1</v>
      </c>
      <c r="AB7" s="22"/>
      <c r="AC7" s="22"/>
    </row>
    <row r="8" spans="1:36">
      <c r="A8" t="s">
        <v>31</v>
      </c>
      <c r="B8" t="s">
        <v>5</v>
      </c>
      <c r="C8">
        <f>65536-C6</f>
        <v>24995</v>
      </c>
      <c r="E8" t="s">
        <v>43</v>
      </c>
      <c r="F8" s="1"/>
      <c r="G8" s="2">
        <f t="shared" si="0"/>
        <v>0</v>
      </c>
      <c r="H8" s="2">
        <f t="shared" si="1"/>
        <v>1</v>
      </c>
      <c r="I8" s="2">
        <f t="shared" si="2"/>
        <v>1</v>
      </c>
      <c r="J8" s="2">
        <f t="shared" si="3"/>
        <v>0</v>
      </c>
      <c r="K8" s="2" t="s">
        <v>50</v>
      </c>
      <c r="L8" s="2">
        <f t="shared" si="4"/>
        <v>0</v>
      </c>
      <c r="M8" s="2">
        <f t="shared" si="5"/>
        <v>0</v>
      </c>
      <c r="N8" s="2">
        <f t="shared" si="6"/>
        <v>0</v>
      </c>
      <c r="O8" s="2">
        <f t="shared" si="7"/>
        <v>1</v>
      </c>
      <c r="P8" s="2" t="s">
        <v>50</v>
      </c>
      <c r="Q8" s="2">
        <f t="shared" si="8"/>
        <v>1</v>
      </c>
      <c r="R8" s="2">
        <f t="shared" si="9"/>
        <v>0</v>
      </c>
      <c r="S8" s="2">
        <f t="shared" si="10"/>
        <v>1</v>
      </c>
      <c r="T8" s="2">
        <f t="shared" si="11"/>
        <v>0</v>
      </c>
      <c r="U8" s="2" t="s">
        <v>50</v>
      </c>
      <c r="V8" s="2">
        <f t="shared" si="12"/>
        <v>0</v>
      </c>
      <c r="W8" s="2">
        <f t="shared" si="13"/>
        <v>0</v>
      </c>
      <c r="X8" s="2">
        <f t="shared" si="14"/>
        <v>1</v>
      </c>
      <c r="Y8" s="2">
        <f t="shared" si="15"/>
        <v>1</v>
      </c>
    </row>
    <row r="9" spans="1:36">
      <c r="A9" t="s">
        <v>32</v>
      </c>
      <c r="B9" s="1" t="s">
        <v>6</v>
      </c>
      <c r="C9">
        <f>-C3</f>
        <v>-8361</v>
      </c>
      <c r="E9" t="s">
        <v>44</v>
      </c>
      <c r="F9" s="1" t="s">
        <v>20</v>
      </c>
      <c r="G9" s="2">
        <f>IF(2^16 + $C9 - 2 ^ 15 &gt;= 0, 1, 0)</f>
        <v>1</v>
      </c>
      <c r="H9" s="2">
        <f>IF(2^16 + $C9 - 2 ^ 14 - $G9 * 2 ^ 15 &gt;= 0, 1, 0)</f>
        <v>1</v>
      </c>
      <c r="I9" s="2">
        <f>IF(2^16 + $C9 - 2^13 - $H9*2 ^ 14 - $G9 * 2 ^ 15 &gt;= 0, 1, 0)</f>
        <v>0</v>
      </c>
      <c r="J9" s="2">
        <f>IF(2^16 + $C9 - 2^12- $I9*2^13 - $H9*2 ^ 14 - $G9 * 2 ^ 15 &gt;= 0, 1, 0)</f>
        <v>1</v>
      </c>
      <c r="K9" s="2" t="s">
        <v>50</v>
      </c>
      <c r="L9" s="2">
        <f>IF(2^16 +  $C9 - 2^11 -$J9*2^12- $I9*2^13 - $H9*2 ^ 14 - $G9 * 2 ^ 15 &gt;= 0, 1, 0)</f>
        <v>1</v>
      </c>
      <c r="M9" s="2">
        <f>IF(2^16 + $C9 - 2^10 - $L9*2^11 -$J9*2^12- $I9*2^13 - $H9*2 ^ 14 - $G9 * 2 ^ 15 &gt;= 0, 1, 0)</f>
        <v>1</v>
      </c>
      <c r="N9" s="2">
        <f>IF(2^16 + $C9 - 2^9 - $M9*2^10 - $L9*2^11 -$J9*2^12- $I9*2^13 - $H9*2 ^ 14 - $G9 * 2 ^ 15 &gt;= 0, 1, 0)</f>
        <v>1</v>
      </c>
      <c r="O9" s="2">
        <f>IF(2^16 + $C9 - 2^8 - N9*2^9 - $M9*2^10 - $L9*2^11 -$J9*2^12- $I9*2^13 - $H9*2 ^ 14 - $G9 * 2 ^ 15 &gt;= 0, 1, 0)</f>
        <v>1</v>
      </c>
      <c r="P9" s="2" t="s">
        <v>50</v>
      </c>
      <c r="Q9" s="2">
        <f>IF(2^16 + $C9 - 2^7 - O9*2^8 - N9*2^9 - $M9*2^10 - $L9*2^11 -$J9*2^12- $I9*2^13 - $H9*2 ^ 14 - $G9 * 2 ^ 15 &gt;= 0, 1, 0)</f>
        <v>0</v>
      </c>
      <c r="R9" s="2">
        <f>IF(2^16 + $C9 - 2^6 - Q9*2^7 - O9*2^8 - N9*2^9 - $M9*2^10 - $L9*2^11 -$J9*2^12- $I9*2^13 - $H9*2 ^ 14 - $G9 * 2 ^ 15 &gt;= 0, 1, 0)</f>
        <v>1</v>
      </c>
      <c r="S9" s="2">
        <f>IF(2^16 + $C9 - 2^5 - R9*2^6 - Q9*2^7 - O9*2^8 - N9*2^9 - $M9*2^10 - $L9*2^11 -$J9*2^12- $I9*2^13 - $H9*2 ^ 14 - $G9 * 2 ^ 15 &gt;= 0, 1, 0)</f>
        <v>0</v>
      </c>
      <c r="T9" s="2">
        <f>IF(2^16 + $C9 - 2^4 - S9*2^5 - R9*2^6 - Q9*2^7 - O9*2^8 - N9*2^9 - $M9*2^10 - $L9*2^11 -$J9*2^12- $I9*2^13 - $H9*2 ^ 14 - $G9 * 2 ^ 15 &gt;= 0, 1, 0)</f>
        <v>1</v>
      </c>
      <c r="U9" s="2" t="s">
        <v>50</v>
      </c>
      <c r="V9" s="2">
        <f>IF(2^16 + $C9 - 2^3 - T9*2^4 - S9*2^5 - R9*2^6 - Q9*2^7 - O9*2^8 - N9*2^9 - $M9*2^10 - $L9*2^11 -$J9*2^12- $I9*2^13 - $H9*2 ^ 14 - $G9 * 2 ^ 15 &gt;= 0, 1, 0)</f>
        <v>0</v>
      </c>
      <c r="W9" s="2">
        <f>IF(2^16 + $C9 - 2^2 - V9*2^3 - T9*2^4 - S9*2^5 - R9*2^6 - Q9*2^7 - O9*2^8 - N9*2^9 - $M9*2^10 - $L9*2^11 -$J9*2^12- $I9*2^13 - $H9*2 ^ 14 - $G9 * 2 ^ 15 &gt;= 0, 1, 0)</f>
        <v>1</v>
      </c>
      <c r="X9" s="2">
        <f>IF(2^16 + $C9 - 2^1 - W9*2^2 - V9*2^3 - T9*2^4 - S9*2^5 - R9*2^6 - Q9*2^7 - O9*2^8 - N9*2^9 - $M9*2^10 - $L9*2^11 -$J9*2^12- $I9*2^13 - $H9*2 ^ 14 - $G9 * 2 ^ 15 &gt;= 0, 1, 0)</f>
        <v>1</v>
      </c>
      <c r="Y9" s="2">
        <f>IF(2^16 + $C9 - 2^0 - X9*2^1 - W9*2^2 - V9*2^3 - T9*2^4 - S9*2^5 - R9*2^6 - Q9*2^7 - O9*2^8 - N9*2^9 - $M9*2^10 - $L9*2^11 -$J9*2^12- $I9*2^13 - $H9*2 ^ 14 - $G9 * 2 ^ 15 &gt;= 0, 1, 0)</f>
        <v>1</v>
      </c>
    </row>
    <row r="10" spans="1:36">
      <c r="A10" t="s">
        <v>33</v>
      </c>
      <c r="B10" s="1" t="s">
        <v>7</v>
      </c>
      <c r="C10">
        <f t="shared" ref="C10:C14" si="16">-C4</f>
        <v>-16090</v>
      </c>
      <c r="E10" t="s">
        <v>45</v>
      </c>
      <c r="F10" s="1" t="s">
        <v>21</v>
      </c>
      <c r="G10" s="2">
        <f t="shared" ref="G10:G14" si="17">IF(2^16 + $C10 - 2 ^ 15 &gt;= 0, 1, 0)</f>
        <v>1</v>
      </c>
      <c r="H10" s="2">
        <f t="shared" ref="H10:H14" si="18">IF(2^16 + $C10 - 2 ^ 14 - $G10 * 2 ^ 15 &gt;= 0, 1, 0)</f>
        <v>1</v>
      </c>
      <c r="I10" s="2">
        <f t="shared" ref="I10:I14" si="19">IF(2^16 + $C10 - 2^13 - $H10*2 ^ 14 - $G10 * 2 ^ 15 &gt;= 0, 1, 0)</f>
        <v>0</v>
      </c>
      <c r="J10" s="2">
        <f t="shared" ref="J10:J14" si="20">IF(2^16 + $C10 - 2^12- $I10*2^13 - $H10*2 ^ 14 - $G10 * 2 ^ 15 &gt;= 0, 1, 0)</f>
        <v>0</v>
      </c>
      <c r="K10" s="2" t="s">
        <v>50</v>
      </c>
      <c r="L10" s="2">
        <f t="shared" ref="L10:L14" si="21">IF(2^16 +  $C10 - 2^11 -$J10*2^12- $I10*2^13 - $H10*2 ^ 14 - $G10 * 2 ^ 15 &gt;= 0, 1, 0)</f>
        <v>0</v>
      </c>
      <c r="M10" s="2">
        <f t="shared" ref="M10:M14" si="22">IF(2^16 + $C10 - 2^10 - $L10*2^11 -$J10*2^12- $I10*2^13 - $H10*2 ^ 14 - $G10 * 2 ^ 15 &gt;= 0, 1, 0)</f>
        <v>0</v>
      </c>
      <c r="N10" s="2">
        <f t="shared" ref="N10:N14" si="23">IF(2^16 + $C10 - 2^9 - $M10*2^10 - $L10*2^11 -$J10*2^12- $I10*2^13 - $H10*2 ^ 14 - $G10 * 2 ^ 15 &gt;= 0, 1, 0)</f>
        <v>0</v>
      </c>
      <c r="O10" s="2">
        <f t="shared" ref="O10:O14" si="24">IF(2^16 + $C10 - 2^8 - N10*2^9 - $M10*2^10 - $L10*2^11 -$J10*2^12- $I10*2^13 - $H10*2 ^ 14 - $G10 * 2 ^ 15 &gt;= 0, 1, 0)</f>
        <v>1</v>
      </c>
      <c r="P10" s="2" t="s">
        <v>50</v>
      </c>
      <c r="Q10" s="2">
        <f t="shared" ref="Q10:Q14" si="25">IF(2^16 + $C10 - 2^7 - O10*2^8 - N10*2^9 - $M10*2^10 - $L10*2^11 -$J10*2^12- $I10*2^13 - $H10*2 ^ 14 - $G10 * 2 ^ 15 &gt;= 0, 1, 0)</f>
        <v>0</v>
      </c>
      <c r="R10" s="2">
        <f t="shared" ref="R10:R14" si="26">IF(2^16 + $C10 - 2^6 - Q10*2^7 - O10*2^8 - N10*2^9 - $M10*2^10 - $L10*2^11 -$J10*2^12- $I10*2^13 - $H10*2 ^ 14 - $G10 * 2 ^ 15 &gt;= 0, 1, 0)</f>
        <v>0</v>
      </c>
      <c r="S10" s="2">
        <f t="shared" ref="S10:S14" si="27">IF(2^16 + $C10 - 2^5 - R10*2^6 - Q10*2^7 - O10*2^8 - N10*2^9 - $M10*2^10 - $L10*2^11 -$J10*2^12- $I10*2^13 - $H10*2 ^ 14 - $G10 * 2 ^ 15 &gt;= 0, 1, 0)</f>
        <v>1</v>
      </c>
      <c r="T10" s="2">
        <f t="shared" ref="T10:T14" si="28">IF(2^16 + $C10 - 2^4 - S10*2^5 - R10*2^6 - Q10*2^7 - O10*2^8 - N10*2^9 - $M10*2^10 - $L10*2^11 -$J10*2^12- $I10*2^13 - $H10*2 ^ 14 - $G10 * 2 ^ 15 &gt;= 0, 1, 0)</f>
        <v>0</v>
      </c>
      <c r="U10" s="2" t="s">
        <v>50</v>
      </c>
      <c r="V10" s="2">
        <f t="shared" ref="V10:V14" si="29">IF(2^16 + $C10 - 2^3 - T10*2^4 - S10*2^5 - R10*2^6 - Q10*2^7 - O10*2^8 - N10*2^9 - $M10*2^10 - $L10*2^11 -$J10*2^12- $I10*2^13 - $H10*2 ^ 14 - $G10 * 2 ^ 15 &gt;= 0, 1, 0)</f>
        <v>0</v>
      </c>
      <c r="W10" s="2">
        <f t="shared" ref="W10:W14" si="30">IF(2^16 + $C10 - 2^2 - V10*2^3 - T10*2^4 - S10*2^5 - R10*2^6 - Q10*2^7 - O10*2^8 - N10*2^9 - $M10*2^10 - $L10*2^11 -$J10*2^12- $I10*2^13 - $H10*2 ^ 14 - $G10 * 2 ^ 15 &gt;= 0, 1, 0)</f>
        <v>1</v>
      </c>
      <c r="X10" s="2">
        <f t="shared" ref="X10:X14" si="31">IF(2^16 + $C10 - 2^1 - W10*2^2 - V10*2^3 - T10*2^4 - S10*2^5 - R10*2^6 - Q10*2^7 - O10*2^8 - N10*2^9 - $M10*2^10 - $L10*2^11 -$J10*2^12- $I10*2^13 - $H10*2 ^ 14 - $G10 * 2 ^ 15 &gt;= 0, 1, 0)</f>
        <v>1</v>
      </c>
      <c r="Y10" s="2">
        <f t="shared" ref="Y10:Y14" si="32">IF(2^16 + $C10 - 2^0 - X10*2^1 - W10*2^2 - V10*2^3 - T10*2^4 - S10*2^5 - R10*2^6 - Q10*2^7 - O10*2^8 - N10*2^9 - $M10*2^10 - $L10*2^11 -$J10*2^12- $I10*2^13 - $H10*2 ^ 14 - $G10 * 2 ^ 15 &gt;= 0, 1, 0)</f>
        <v>0</v>
      </c>
    </row>
    <row r="11" spans="1:36">
      <c r="A11" t="s">
        <v>34</v>
      </c>
      <c r="B11" s="1" t="s">
        <v>8</v>
      </c>
      <c r="C11">
        <f t="shared" si="16"/>
        <v>-24451</v>
      </c>
      <c r="E11" t="s">
        <v>46</v>
      </c>
      <c r="F11" s="1" t="s">
        <v>22</v>
      </c>
      <c r="G11" s="2">
        <f t="shared" si="17"/>
        <v>1</v>
      </c>
      <c r="H11" s="2">
        <f t="shared" si="18"/>
        <v>0</v>
      </c>
      <c r="I11" s="2">
        <f t="shared" si="19"/>
        <v>1</v>
      </c>
      <c r="J11" s="2">
        <f t="shared" si="20"/>
        <v>0</v>
      </c>
      <c r="K11" s="2" t="s">
        <v>50</v>
      </c>
      <c r="L11" s="2">
        <f t="shared" si="21"/>
        <v>0</v>
      </c>
      <c r="M11" s="2">
        <f t="shared" si="22"/>
        <v>0</v>
      </c>
      <c r="N11" s="2">
        <f t="shared" si="23"/>
        <v>0</v>
      </c>
      <c r="O11" s="2">
        <f t="shared" si="24"/>
        <v>0</v>
      </c>
      <c r="P11" s="2" t="s">
        <v>50</v>
      </c>
      <c r="Q11" s="2">
        <f t="shared" si="25"/>
        <v>0</v>
      </c>
      <c r="R11" s="2">
        <f t="shared" si="26"/>
        <v>1</v>
      </c>
      <c r="S11" s="2">
        <f t="shared" si="27"/>
        <v>1</v>
      </c>
      <c r="T11" s="2">
        <f t="shared" si="28"/>
        <v>1</v>
      </c>
      <c r="U11" s="2" t="s">
        <v>50</v>
      </c>
      <c r="V11" s="2">
        <f t="shared" si="29"/>
        <v>1</v>
      </c>
      <c r="W11" s="2">
        <f t="shared" si="30"/>
        <v>1</v>
      </c>
      <c r="X11" s="2">
        <f t="shared" si="31"/>
        <v>0</v>
      </c>
      <c r="Y11" s="2">
        <f t="shared" si="32"/>
        <v>1</v>
      </c>
    </row>
    <row r="12" spans="1:36">
      <c r="A12" t="s">
        <v>35</v>
      </c>
      <c r="B12" s="1" t="s">
        <v>9</v>
      </c>
      <c r="C12">
        <f t="shared" si="16"/>
        <v>-40541</v>
      </c>
      <c r="E12" t="s">
        <v>47</v>
      </c>
      <c r="F12" s="1" t="s">
        <v>23</v>
      </c>
      <c r="G12" s="2">
        <f t="shared" si="17"/>
        <v>0</v>
      </c>
      <c r="H12" s="2">
        <f t="shared" si="18"/>
        <v>1</v>
      </c>
      <c r="I12" s="2">
        <f t="shared" si="19"/>
        <v>1</v>
      </c>
      <c r="J12" s="2">
        <f t="shared" si="20"/>
        <v>0</v>
      </c>
      <c r="K12" s="2" t="s">
        <v>50</v>
      </c>
      <c r="L12" s="2">
        <f t="shared" si="21"/>
        <v>0</v>
      </c>
      <c r="M12" s="2">
        <f t="shared" si="22"/>
        <v>0</v>
      </c>
      <c r="N12" s="2">
        <f t="shared" si="23"/>
        <v>0</v>
      </c>
      <c r="O12" s="2">
        <f t="shared" si="24"/>
        <v>1</v>
      </c>
      <c r="P12" s="2" t="s">
        <v>50</v>
      </c>
      <c r="Q12" s="2">
        <f t="shared" si="25"/>
        <v>1</v>
      </c>
      <c r="R12" s="2">
        <f t="shared" si="26"/>
        <v>0</v>
      </c>
      <c r="S12" s="2">
        <f t="shared" si="27"/>
        <v>1</v>
      </c>
      <c r="T12" s="2">
        <f t="shared" si="28"/>
        <v>0</v>
      </c>
      <c r="U12" s="2" t="s">
        <v>50</v>
      </c>
      <c r="V12" s="2">
        <f t="shared" si="29"/>
        <v>0</v>
      </c>
      <c r="W12" s="2">
        <f t="shared" si="30"/>
        <v>0</v>
      </c>
      <c r="X12" s="2">
        <f t="shared" si="31"/>
        <v>1</v>
      </c>
      <c r="Y12" s="2">
        <f t="shared" si="32"/>
        <v>1</v>
      </c>
    </row>
    <row r="13" spans="1:36">
      <c r="A13" t="s">
        <v>36</v>
      </c>
      <c r="B13" s="1" t="s">
        <v>10</v>
      </c>
      <c r="C13">
        <f t="shared" si="16"/>
        <v>-7729</v>
      </c>
      <c r="E13" t="s">
        <v>48</v>
      </c>
      <c r="F13" s="1" t="s">
        <v>24</v>
      </c>
      <c r="G13" s="2">
        <f t="shared" si="17"/>
        <v>1</v>
      </c>
      <c r="H13" s="2">
        <f t="shared" si="18"/>
        <v>1</v>
      </c>
      <c r="I13" s="2">
        <f t="shared" si="19"/>
        <v>1</v>
      </c>
      <c r="J13" s="2">
        <f t="shared" si="20"/>
        <v>0</v>
      </c>
      <c r="K13" s="2" t="s">
        <v>50</v>
      </c>
      <c r="L13" s="2">
        <f t="shared" si="21"/>
        <v>0</v>
      </c>
      <c r="M13" s="2">
        <f t="shared" si="22"/>
        <v>0</v>
      </c>
      <c r="N13" s="2">
        <f t="shared" si="23"/>
        <v>0</v>
      </c>
      <c r="O13" s="2">
        <f t="shared" si="24"/>
        <v>1</v>
      </c>
      <c r="P13" s="2" t="s">
        <v>50</v>
      </c>
      <c r="Q13" s="2">
        <f t="shared" si="25"/>
        <v>1</v>
      </c>
      <c r="R13" s="2">
        <f t="shared" si="26"/>
        <v>1</v>
      </c>
      <c r="S13" s="2">
        <f t="shared" si="27"/>
        <v>0</v>
      </c>
      <c r="T13" s="2">
        <f t="shared" si="28"/>
        <v>0</v>
      </c>
      <c r="U13" s="2" t="s">
        <v>50</v>
      </c>
      <c r="V13" s="2">
        <f t="shared" si="29"/>
        <v>1</v>
      </c>
      <c r="W13" s="2">
        <f t="shared" si="30"/>
        <v>1</v>
      </c>
      <c r="X13" s="2">
        <f t="shared" si="31"/>
        <v>1</v>
      </c>
      <c r="Y13" s="2">
        <f t="shared" si="32"/>
        <v>1</v>
      </c>
    </row>
    <row r="14" spans="1:36">
      <c r="A14" t="s">
        <v>37</v>
      </c>
      <c r="B14" s="1" t="s">
        <v>11</v>
      </c>
      <c r="C14">
        <f t="shared" si="16"/>
        <v>-24995</v>
      </c>
      <c r="E14" t="s">
        <v>49</v>
      </c>
      <c r="F14" s="1" t="s">
        <v>25</v>
      </c>
      <c r="G14" s="2">
        <f t="shared" si="17"/>
        <v>1</v>
      </c>
      <c r="H14" s="2">
        <f t="shared" si="18"/>
        <v>0</v>
      </c>
      <c r="I14" s="2">
        <f t="shared" si="19"/>
        <v>0</v>
      </c>
      <c r="J14" s="2">
        <f t="shared" si="20"/>
        <v>1</v>
      </c>
      <c r="K14" s="2" t="s">
        <v>50</v>
      </c>
      <c r="L14" s="2">
        <f t="shared" si="21"/>
        <v>1</v>
      </c>
      <c r="M14" s="2">
        <f t="shared" si="22"/>
        <v>1</v>
      </c>
      <c r="N14" s="2">
        <f t="shared" si="23"/>
        <v>1</v>
      </c>
      <c r="O14" s="2">
        <f t="shared" si="24"/>
        <v>0</v>
      </c>
      <c r="P14" s="2" t="s">
        <v>50</v>
      </c>
      <c r="Q14" s="2">
        <f t="shared" si="25"/>
        <v>0</v>
      </c>
      <c r="R14" s="2">
        <f t="shared" si="26"/>
        <v>1</v>
      </c>
      <c r="S14" s="2">
        <f t="shared" si="27"/>
        <v>0</v>
      </c>
      <c r="T14" s="2">
        <f t="shared" si="28"/>
        <v>1</v>
      </c>
      <c r="U14" s="2" t="s">
        <v>50</v>
      </c>
      <c r="V14" s="2">
        <f t="shared" si="29"/>
        <v>1</v>
      </c>
      <c r="W14" s="2">
        <f t="shared" si="30"/>
        <v>1</v>
      </c>
      <c r="X14" s="2">
        <f t="shared" si="31"/>
        <v>0</v>
      </c>
      <c r="Y14" s="2">
        <f t="shared" si="32"/>
        <v>1</v>
      </c>
    </row>
    <row r="15" spans="1:36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E15" s="2"/>
    </row>
    <row r="16" spans="1:36">
      <c r="D16" s="21"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E16" s="2"/>
    </row>
    <row r="17" spans="4:37">
      <c r="D17" s="21"/>
      <c r="F17" s="2" t="s">
        <v>55</v>
      </c>
      <c r="G17" s="2">
        <f t="shared" ref="G17:Y17" si="33">G3</f>
        <v>0</v>
      </c>
      <c r="H17" s="2">
        <f>H3</f>
        <v>0</v>
      </c>
      <c r="I17" s="2">
        <f>I3</f>
        <v>1</v>
      </c>
      <c r="J17" s="2">
        <f t="shared" si="33"/>
        <v>0</v>
      </c>
      <c r="K17" s="2" t="str">
        <f t="shared" si="33"/>
        <v>.</v>
      </c>
      <c r="L17" s="2">
        <f t="shared" si="33"/>
        <v>0</v>
      </c>
      <c r="M17" s="2">
        <f t="shared" si="33"/>
        <v>0</v>
      </c>
      <c r="N17" s="2">
        <f t="shared" si="33"/>
        <v>0</v>
      </c>
      <c r="O17" s="2">
        <f t="shared" si="33"/>
        <v>0</v>
      </c>
      <c r="P17" s="2" t="str">
        <f t="shared" si="33"/>
        <v>.</v>
      </c>
      <c r="Q17" s="2">
        <f t="shared" si="33"/>
        <v>1</v>
      </c>
      <c r="R17" s="2">
        <f t="shared" si="33"/>
        <v>0</v>
      </c>
      <c r="S17" s="2">
        <f t="shared" si="33"/>
        <v>1</v>
      </c>
      <c r="T17" s="2">
        <f t="shared" si="33"/>
        <v>0</v>
      </c>
      <c r="U17" s="2" t="str">
        <f t="shared" si="33"/>
        <v>.</v>
      </c>
      <c r="V17" s="2">
        <f t="shared" si="33"/>
        <v>1</v>
      </c>
      <c r="W17" s="2">
        <f t="shared" si="33"/>
        <v>0</v>
      </c>
      <c r="X17" s="2">
        <f t="shared" si="33"/>
        <v>0</v>
      </c>
      <c r="Y17" s="2">
        <f t="shared" si="33"/>
        <v>1</v>
      </c>
      <c r="Z17" s="2"/>
      <c r="AA17" s="2"/>
      <c r="AB17" s="2"/>
      <c r="AE17" s="2" t="s">
        <v>26</v>
      </c>
      <c r="AF17" s="7">
        <f xml:space="preserve"> C3</f>
        <v>8361</v>
      </c>
      <c r="AH17" s="19" t="s">
        <v>67</v>
      </c>
      <c r="AI17" s="20"/>
      <c r="AJ17" s="20"/>
      <c r="AK17" s="3"/>
    </row>
    <row r="18" spans="4:37">
      <c r="D18" s="21"/>
      <c r="E18" s="5" t="s">
        <v>52</v>
      </c>
      <c r="F18" s="2" t="s">
        <v>54</v>
      </c>
      <c r="G18" s="2">
        <f t="shared" ref="G18:Y18" si="34">G4</f>
        <v>0</v>
      </c>
      <c r="H18" s="2">
        <f t="shared" si="34"/>
        <v>0</v>
      </c>
      <c r="I18" s="2">
        <f t="shared" si="34"/>
        <v>1</v>
      </c>
      <c r="J18" s="2">
        <f t="shared" si="34"/>
        <v>1</v>
      </c>
      <c r="K18" s="2" t="str">
        <f t="shared" si="34"/>
        <v>.</v>
      </c>
      <c r="L18" s="2">
        <f t="shared" si="34"/>
        <v>1</v>
      </c>
      <c r="M18" s="2">
        <f t="shared" si="34"/>
        <v>1</v>
      </c>
      <c r="N18" s="2">
        <f t="shared" si="34"/>
        <v>1</v>
      </c>
      <c r="O18" s="2">
        <f t="shared" si="34"/>
        <v>0</v>
      </c>
      <c r="P18" s="2" t="str">
        <f t="shared" si="34"/>
        <v>.</v>
      </c>
      <c r="Q18" s="2">
        <f t="shared" si="34"/>
        <v>1</v>
      </c>
      <c r="R18" s="2">
        <f t="shared" si="34"/>
        <v>1</v>
      </c>
      <c r="S18" s="2">
        <f t="shared" si="34"/>
        <v>0</v>
      </c>
      <c r="T18" s="2">
        <f t="shared" si="34"/>
        <v>1</v>
      </c>
      <c r="U18" s="2" t="str">
        <f t="shared" si="34"/>
        <v>.</v>
      </c>
      <c r="V18" s="2">
        <f t="shared" si="34"/>
        <v>1</v>
      </c>
      <c r="W18" s="2">
        <f t="shared" si="34"/>
        <v>0</v>
      </c>
      <c r="X18" s="2">
        <f t="shared" si="34"/>
        <v>1</v>
      </c>
      <c r="Y18" s="2">
        <f t="shared" si="34"/>
        <v>0</v>
      </c>
      <c r="Z18" s="2"/>
      <c r="AA18" s="2"/>
      <c r="AB18" s="2"/>
      <c r="AD18" s="5" t="s">
        <v>52</v>
      </c>
      <c r="AE18" s="2" t="s">
        <v>27</v>
      </c>
      <c r="AF18" s="7">
        <f>C4</f>
        <v>16090</v>
      </c>
      <c r="AH18" s="20"/>
      <c r="AI18" s="20"/>
      <c r="AJ18" s="20"/>
      <c r="AK18" s="3"/>
    </row>
    <row r="19" spans="4:37">
      <c r="D19" s="21"/>
      <c r="F19" s="6" t="s">
        <v>53</v>
      </c>
      <c r="G19" s="6" t="s">
        <v>53</v>
      </c>
      <c r="H19" s="6" t="s">
        <v>53</v>
      </c>
      <c r="I19" s="6" t="s">
        <v>53</v>
      </c>
      <c r="J19" s="6" t="s">
        <v>53</v>
      </c>
      <c r="K19" s="6" t="s">
        <v>53</v>
      </c>
      <c r="L19" s="6" t="s">
        <v>53</v>
      </c>
      <c r="M19" s="6" t="s">
        <v>53</v>
      </c>
      <c r="N19" s="6" t="s">
        <v>53</v>
      </c>
      <c r="O19" s="6" t="s">
        <v>53</v>
      </c>
      <c r="P19" s="6" t="s">
        <v>53</v>
      </c>
      <c r="Q19" s="6" t="s">
        <v>53</v>
      </c>
      <c r="R19" s="6" t="s">
        <v>53</v>
      </c>
      <c r="S19" s="6" t="s">
        <v>53</v>
      </c>
      <c r="T19" s="6" t="s">
        <v>53</v>
      </c>
      <c r="U19" s="6" t="s">
        <v>53</v>
      </c>
      <c r="V19" s="6" t="s">
        <v>53</v>
      </c>
      <c r="W19" s="6" t="s">
        <v>53</v>
      </c>
      <c r="X19" s="6" t="s">
        <v>53</v>
      </c>
      <c r="Y19" s="6" t="s">
        <v>53</v>
      </c>
      <c r="Z19" s="2"/>
      <c r="AA19" s="2"/>
      <c r="AB19" s="2"/>
      <c r="AE19" s="13" t="s">
        <v>53</v>
      </c>
      <c r="AF19" s="15" t="s">
        <v>53</v>
      </c>
      <c r="AH19" s="20"/>
      <c r="AI19" s="20"/>
      <c r="AJ19" s="20"/>
      <c r="AK19" s="3"/>
    </row>
    <row r="20" spans="4:37">
      <c r="D20" s="21"/>
      <c r="F20" s="2"/>
      <c r="G20" s="2">
        <f t="shared" ref="G20" si="35">IF(G17+G18 +IF(H17+H18 = 2,1,0) + IF(H17+H18=1,1,0)*IF(H20=0,1,0)=1,1,0)+IF(G17+G18 +IF(H17+H18 = 2,1,0) + IF(H17+H18=1,1,0)*IF(H20=0,1,0)=3,1,0)</f>
        <v>0</v>
      </c>
      <c r="H20" s="2">
        <f t="shared" ref="H20:I20" si="36">IF(H17+H18 +IF(I17+I18 = 2,1,0) + IF(I17+I18=1,1,0)*IF(I20=0,1,0)=1,1,0)+IF(H17+H18 +IF(I17+I18 = 2,1,0) + IF(I17+I18=1,1,0)*IF(I20=0,1,0)=3,1,0)</f>
        <v>1</v>
      </c>
      <c r="I20" s="2">
        <f t="shared" si="36"/>
        <v>0</v>
      </c>
      <c r="J20" s="2">
        <f t="shared" ref="J20:O20" si="37">IF(J17+J18 +IF(L17+L18 = 2,1,0) + IF(L17+L18=1,1,0)*IF(L20=0,1,0)=1,1,0)+IF(J17+J18 +IF(L17+L18 = 2,1,0) + IF(L17+L18=1,1,0)*IF(L20=0,1,0)=3,1,0)</f>
        <v>1</v>
      </c>
      <c r="K20" s="2" t="s">
        <v>50</v>
      </c>
      <c r="L20" s="2">
        <f t="shared" ref="L20:M20" si="38">IF(L17+L18 +IF(M17+M18 = 2,1,0) + IF(M17+M18=1,1,0)*IF(M20=0,1,0)=1,1,0)+IF(L17+L18 +IF(M17+M18 = 2,1,0) + IF(M17+M18=1,1,0)*IF(M20=0,1,0)=3,1,0)</f>
        <v>1</v>
      </c>
      <c r="M20" s="2">
        <f t="shared" si="38"/>
        <v>1</v>
      </c>
      <c r="N20" s="2">
        <f>IF(N17+N18 +IF(O17+O18 = 2,1,0) + IF(O17+O18=1,1,0)*IF(O20=0,1,0)=1,1,0)+IF(N17+N18 +IF(O17+O18 = 2,1,0) + IF(O17+O18=1,1,0)*IF(O20=0,1,0)=3,1,0)</f>
        <v>1</v>
      </c>
      <c r="O20" s="2">
        <f t="shared" si="37"/>
        <v>1</v>
      </c>
      <c r="P20" s="2" t="s">
        <v>50</v>
      </c>
      <c r="Q20" s="2">
        <f t="shared" ref="Q20:S20" si="39">IF(Q17+Q18 +IF(R17+R18 = 2,1,0) + IF(R17+R18=1,1,0)*IF(R20=0,1,0)=1,1,0)+IF(Q17+Q18 +IF(R17+R18 = 2,1,0) + IF(R17+R18=1,1,0)*IF(R20=0,1,0)=3,1,0)</f>
        <v>1</v>
      </c>
      <c r="R20" s="2">
        <f t="shared" si="39"/>
        <v>0</v>
      </c>
      <c r="S20" s="2">
        <f t="shared" si="39"/>
        <v>0</v>
      </c>
      <c r="T20" s="2">
        <f>IF(T17+T18 +IF(V17+V18 = 2,1,0) + IF(V17+V18=1,1,0)*IF(V20=0,1,0)=1,1,0)+IF(T17+T18 +IF(V17+V18 = 2,1,0) + IF(V17+V18=1,1,0)*IF(V20=0,1,0)=3,1,0)</f>
        <v>0</v>
      </c>
      <c r="U20" s="2" t="s">
        <v>50</v>
      </c>
      <c r="V20" s="2">
        <f>IF(V17+V18 +IF(W17+W18 = 2,1,0) + IF(W17+W18=1,1,0)*IF(W20=0,1,0)=1,1,0)+IF(V17+V18 +IF(W17+W18 = 2,1,0) + IF(W17+W18=1,1,0)*IF(W20=0,1,0)=3,1,0)</f>
        <v>0</v>
      </c>
      <c r="W20" s="2">
        <f>IF(W17+W18 +IF(X17+X18 = 2,1,0) + IF(X17+X18=1,1,0)*IF(X20=0,1,0)=1,1,0)+IF(W17+W18 +IF(X17+X18 = 2,1,0) + IF(X17+X18=1,1,0)*IF(X20=0,1,0)=3,1,0)</f>
        <v>0</v>
      </c>
      <c r="X20" s="2">
        <f>IF(X17+X18 +IF(Y17+Y18 = 2,1,0) + IF(Y17+Y18=1,1,0)*IF(Y20=0,1,0)=1,1,0)+IF(X17+X18 +IF(Y17+Y18 = 2,1,0) + IF(Y17+Y18=1,1,0)*IF(Y20=0,1,0)=3,1,0)</f>
        <v>1</v>
      </c>
      <c r="Y20" s="2">
        <f>IF(Y17+Y18=1, 1, 0)</f>
        <v>1</v>
      </c>
      <c r="Z20" s="10" t="s">
        <v>62</v>
      </c>
      <c r="AA20" s="2" t="s">
        <v>19</v>
      </c>
      <c r="AB20" s="6">
        <f>-G20*2^15+H20*2^14+I20*2^13+J20*2^12+L20*2^11+M20*2^10+N20*2^9+O20*2^8+Q20*2^7+R20*2^6+S20*2^5+T20*2^4+V20*2^3+W20*2^2+X20*2^1+Y20*2^0</f>
        <v>24451</v>
      </c>
      <c r="AC20" s="8" t="s">
        <v>56</v>
      </c>
      <c r="AF20" s="7">
        <f>AF17+AF18</f>
        <v>24451</v>
      </c>
      <c r="AG20" s="7"/>
      <c r="AH20" s="20"/>
      <c r="AI20" s="20"/>
      <c r="AJ20" s="20"/>
      <c r="AK20" s="3"/>
    </row>
    <row r="21" spans="4:37">
      <c r="D21" s="2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1"/>
      <c r="R21" s="11"/>
      <c r="S21" s="11"/>
      <c r="T21" s="11"/>
      <c r="U21" s="11"/>
      <c r="V21" s="11"/>
      <c r="W21" s="2"/>
      <c r="X21" s="2"/>
      <c r="Y21" s="2"/>
      <c r="Z21" s="2"/>
      <c r="AA21" s="2"/>
      <c r="AB21" s="10"/>
      <c r="AF21" s="7"/>
      <c r="AG21" s="7"/>
      <c r="AH21" s="20"/>
      <c r="AI21" s="20"/>
      <c r="AJ21" s="20"/>
      <c r="AK21" s="3"/>
    </row>
    <row r="22" spans="4:37">
      <c r="D22" s="21"/>
      <c r="F22" s="2"/>
      <c r="G22" s="11" t="s">
        <v>57</v>
      </c>
      <c r="H22" s="11"/>
      <c r="I22" s="11">
        <f>IF(IF(G17+G18 = 2,1,0) + IF(G17+G18=1,1,0)*IF(G20=0,1,0)=1,1,0)</f>
        <v>0</v>
      </c>
      <c r="J22" s="11"/>
      <c r="K22" s="11" t="s">
        <v>58</v>
      </c>
      <c r="L22" s="11"/>
      <c r="M22" s="11">
        <f>IF(ISEVEN(SUM(Q20:Y20)),1,0)</f>
        <v>0</v>
      </c>
      <c r="N22" s="11"/>
      <c r="O22" s="11" t="s">
        <v>59</v>
      </c>
      <c r="P22" s="11"/>
      <c r="Q22" s="11">
        <f>IF(T17+T18=0,1,0)*T20+IF(T17+T18=1,1,0)*IF(T20=0,1,0)+IF(T17+T18=2,1,0)*T20</f>
        <v>1</v>
      </c>
      <c r="R22" s="11"/>
      <c r="S22" s="11" t="s">
        <v>60</v>
      </c>
      <c r="T22" s="11"/>
      <c r="U22" s="11">
        <f>IF(SUM(G20:Y20)=0,1,0)</f>
        <v>0</v>
      </c>
      <c r="V22" s="11"/>
      <c r="W22" s="7" t="s">
        <v>61</v>
      </c>
      <c r="X22" s="7"/>
      <c r="Y22" s="7">
        <f>G20</f>
        <v>0</v>
      </c>
      <c r="Z22" s="2"/>
      <c r="AA22" s="9" t="s">
        <v>63</v>
      </c>
      <c r="AB22" s="7">
        <f>IF(G17+G18=0,1,0)*G20+IF(G17+G18=2,1,0)*IF(G20=0,1,0)</f>
        <v>0</v>
      </c>
      <c r="AF22" s="7"/>
      <c r="AG22" s="7"/>
      <c r="AH22" s="20"/>
      <c r="AI22" s="20"/>
      <c r="AJ22" s="20"/>
      <c r="AK22" s="3"/>
    </row>
    <row r="23" spans="4:37">
      <c r="D23" s="21">
        <v>2</v>
      </c>
      <c r="F23" s="2"/>
      <c r="G23" s="2"/>
      <c r="H23" s="2"/>
      <c r="I23" s="1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E23" s="2"/>
      <c r="AF23" s="7"/>
      <c r="AG23" s="7"/>
      <c r="AH23" s="3"/>
      <c r="AI23" s="3"/>
      <c r="AJ23" s="3"/>
      <c r="AK23" s="3"/>
    </row>
    <row r="24" spans="4:37">
      <c r="D24" s="21"/>
      <c r="F24" s="2" t="s">
        <v>13</v>
      </c>
      <c r="G24" s="2">
        <f>G4</f>
        <v>0</v>
      </c>
      <c r="H24" s="2">
        <f t="shared" ref="H24:Y24" si="40">H4</f>
        <v>0</v>
      </c>
      <c r="I24" s="2">
        <f t="shared" si="40"/>
        <v>1</v>
      </c>
      <c r="J24" s="2">
        <f t="shared" si="40"/>
        <v>1</v>
      </c>
      <c r="K24" s="2" t="str">
        <f t="shared" si="40"/>
        <v>.</v>
      </c>
      <c r="L24" s="2">
        <f t="shared" si="40"/>
        <v>1</v>
      </c>
      <c r="M24" s="2">
        <f t="shared" si="40"/>
        <v>1</v>
      </c>
      <c r="N24" s="2">
        <f t="shared" si="40"/>
        <v>1</v>
      </c>
      <c r="O24" s="2">
        <f t="shared" si="40"/>
        <v>0</v>
      </c>
      <c r="P24" s="2" t="str">
        <f t="shared" si="40"/>
        <v>.</v>
      </c>
      <c r="Q24" s="2">
        <f t="shared" si="40"/>
        <v>1</v>
      </c>
      <c r="R24" s="2">
        <f t="shared" si="40"/>
        <v>1</v>
      </c>
      <c r="S24" s="2">
        <f t="shared" si="40"/>
        <v>0</v>
      </c>
      <c r="T24" s="2">
        <f t="shared" si="40"/>
        <v>1</v>
      </c>
      <c r="U24" s="2" t="str">
        <f t="shared" si="40"/>
        <v>.</v>
      </c>
      <c r="V24" s="2">
        <f t="shared" si="40"/>
        <v>1</v>
      </c>
      <c r="W24" s="2">
        <f t="shared" si="40"/>
        <v>0</v>
      </c>
      <c r="X24" s="2">
        <f t="shared" si="40"/>
        <v>1</v>
      </c>
      <c r="Y24" s="2">
        <f t="shared" si="40"/>
        <v>0</v>
      </c>
      <c r="Z24" s="2"/>
      <c r="AA24" s="2"/>
      <c r="AB24" s="2"/>
      <c r="AE24" s="2" t="s">
        <v>27</v>
      </c>
      <c r="AF24" s="7">
        <f>C4</f>
        <v>16090</v>
      </c>
      <c r="AG24" s="7"/>
      <c r="AH24" s="19" t="s">
        <v>64</v>
      </c>
      <c r="AI24" s="20"/>
      <c r="AJ24" s="20"/>
    </row>
    <row r="25" spans="4:37">
      <c r="D25" s="21"/>
      <c r="E25" s="5" t="s">
        <v>52</v>
      </c>
      <c r="F25" s="2" t="s">
        <v>14</v>
      </c>
      <c r="G25" s="2">
        <f>G5</f>
        <v>0</v>
      </c>
      <c r="H25" s="2">
        <f t="shared" ref="H25:Y25" si="41">H5</f>
        <v>1</v>
      </c>
      <c r="I25" s="2">
        <f t="shared" si="41"/>
        <v>0</v>
      </c>
      <c r="J25" s="2">
        <f t="shared" si="41"/>
        <v>1</v>
      </c>
      <c r="K25" s="2" t="str">
        <f t="shared" si="41"/>
        <v>.</v>
      </c>
      <c r="L25" s="2">
        <f t="shared" si="41"/>
        <v>1</v>
      </c>
      <c r="M25" s="2">
        <f t="shared" si="41"/>
        <v>1</v>
      </c>
      <c r="N25" s="2">
        <f t="shared" si="41"/>
        <v>1</v>
      </c>
      <c r="O25" s="2">
        <f t="shared" si="41"/>
        <v>1</v>
      </c>
      <c r="P25" s="2" t="str">
        <f t="shared" si="41"/>
        <v>.</v>
      </c>
      <c r="Q25" s="2">
        <f t="shared" si="41"/>
        <v>1</v>
      </c>
      <c r="R25" s="2">
        <f t="shared" si="41"/>
        <v>0</v>
      </c>
      <c r="S25" s="2">
        <f t="shared" si="41"/>
        <v>0</v>
      </c>
      <c r="T25" s="2">
        <f t="shared" si="41"/>
        <v>0</v>
      </c>
      <c r="U25" s="2" t="str">
        <f t="shared" si="41"/>
        <v>.</v>
      </c>
      <c r="V25" s="2">
        <f t="shared" si="41"/>
        <v>0</v>
      </c>
      <c r="W25" s="2">
        <f t="shared" si="41"/>
        <v>0</v>
      </c>
      <c r="X25" s="2">
        <f t="shared" si="41"/>
        <v>1</v>
      </c>
      <c r="Y25" s="2">
        <f t="shared" si="41"/>
        <v>1</v>
      </c>
      <c r="Z25" s="2"/>
      <c r="AA25" s="2"/>
      <c r="AB25" s="2"/>
      <c r="AD25" s="5" t="s">
        <v>52</v>
      </c>
      <c r="AE25" s="2" t="s">
        <v>28</v>
      </c>
      <c r="AF25" s="7">
        <f>C5</f>
        <v>24451</v>
      </c>
      <c r="AG25" s="7"/>
      <c r="AH25" s="20"/>
      <c r="AI25" s="20"/>
      <c r="AJ25" s="20"/>
    </row>
    <row r="26" spans="4:37">
      <c r="D26" s="21"/>
      <c r="F26" s="6" t="s">
        <v>53</v>
      </c>
      <c r="G26" s="6" t="s">
        <v>53</v>
      </c>
      <c r="H26" s="6" t="s">
        <v>53</v>
      </c>
      <c r="I26" s="6" t="s">
        <v>53</v>
      </c>
      <c r="J26" s="6" t="s">
        <v>53</v>
      </c>
      <c r="K26" s="6" t="s">
        <v>53</v>
      </c>
      <c r="L26" s="6" t="s">
        <v>53</v>
      </c>
      <c r="M26" s="6" t="s">
        <v>53</v>
      </c>
      <c r="N26" s="6" t="s">
        <v>53</v>
      </c>
      <c r="O26" s="6" t="s">
        <v>53</v>
      </c>
      <c r="P26" s="6" t="s">
        <v>53</v>
      </c>
      <c r="Q26" s="6" t="s">
        <v>53</v>
      </c>
      <c r="R26" s="6" t="s">
        <v>53</v>
      </c>
      <c r="S26" s="6" t="s">
        <v>53</v>
      </c>
      <c r="T26" s="6" t="s">
        <v>53</v>
      </c>
      <c r="U26" s="6" t="s">
        <v>53</v>
      </c>
      <c r="V26" s="6" t="s">
        <v>53</v>
      </c>
      <c r="W26" s="6" t="s">
        <v>53</v>
      </c>
      <c r="X26" s="6" t="s">
        <v>53</v>
      </c>
      <c r="Y26" s="6" t="s">
        <v>53</v>
      </c>
      <c r="Z26" s="2"/>
      <c r="AA26" s="2"/>
      <c r="AB26" s="2"/>
      <c r="AE26" s="13" t="s">
        <v>53</v>
      </c>
      <c r="AF26" s="15" t="s">
        <v>53</v>
      </c>
      <c r="AG26" s="7"/>
      <c r="AH26" s="20"/>
      <c r="AI26" s="20"/>
      <c r="AJ26" s="20"/>
    </row>
    <row r="27" spans="4:37">
      <c r="D27" s="21"/>
      <c r="F27" s="2"/>
      <c r="G27" s="2">
        <f t="shared" ref="G27:I27" si="42">IF(G24+G25 +IF(H24+H25 = 2,1,0) + IF(H24+H25=1,1,0)*IF(H27=0,1,0)=1,1,0)+IF(G24+G25 +IF(H24+H25 = 2,1,0) + IF(H24+H25=1,1,0)*IF(H27=0,1,0)=3,1,0)</f>
        <v>1</v>
      </c>
      <c r="H27" s="2">
        <f t="shared" si="42"/>
        <v>0</v>
      </c>
      <c r="I27" s="2">
        <f t="shared" si="42"/>
        <v>0</v>
      </c>
      <c r="J27" s="2">
        <f t="shared" ref="J27" si="43">IF(J24+J25 +IF(L24+L25 = 2,1,0) + IF(L24+L25=1,1,0)*IF(L27=0,1,0)=1,1,0)+IF(J24+J25 +IF(L24+L25 = 2,1,0) + IF(L24+L25=1,1,0)*IF(L27=0,1,0)=3,1,0)</f>
        <v>1</v>
      </c>
      <c r="K27" s="2" t="s">
        <v>50</v>
      </c>
      <c r="L27" s="2">
        <f t="shared" ref="L27:S27" si="44">IF(L24+L25 +IF(M24+M25 = 2,1,0) + IF(M24+M25=1,1,0)*IF(M27=0,1,0)=1,1,0)+IF(L24+L25 +IF(M24+M25 = 2,1,0) + IF(M24+M25=1,1,0)*IF(M27=0,1,0)=3,1,0)</f>
        <v>1</v>
      </c>
      <c r="M27" s="2">
        <f t="shared" si="44"/>
        <v>1</v>
      </c>
      <c r="N27" s="2">
        <f t="shared" si="44"/>
        <v>1</v>
      </c>
      <c r="O27" s="2">
        <f>IF(O24+O25 +IF(Q24+Q25 = 2,1,0) + IF(Q24+Q25=1,1,0)*IF(Q27=0,1,0)=1,1,0)+IF(O24+O25 +IF(Q24+Q25 = 2,1,0) + IF(Q24+Q25=1,1,0)*IF(Q27=0,1,0)=3,1,0)</f>
        <v>0</v>
      </c>
      <c r="P27" s="2" t="s">
        <v>50</v>
      </c>
      <c r="Q27" s="2">
        <f t="shared" si="44"/>
        <v>0</v>
      </c>
      <c r="R27" s="2">
        <f t="shared" si="44"/>
        <v>1</v>
      </c>
      <c r="S27" s="2">
        <f t="shared" si="44"/>
        <v>0</v>
      </c>
      <c r="T27" s="2">
        <f>IF(T24+T25 +IF(V24+V25 = 2,1,0) + IF(V24+V25=1,1,0)*IF(V27=0,1,0)=1,1,0)+IF(T24+T25 +IF(V24+V25 = 2,1,0) + IF(V24+V25=1,1,0)*IF(V27=0,1,0)=3,1,0)</f>
        <v>1</v>
      </c>
      <c r="U27" s="2" t="s">
        <v>50</v>
      </c>
      <c r="V27" s="2">
        <f t="shared" ref="V27:W27" si="45">IF(V24+V25 +IF(W24+W25 = 2,1,0) + IF(W24+W25=1,1,0)*IF(W27=0,1,0)=1,1,0)+IF(V24+V25 +IF(W24+W25 = 2,1,0) + IF(W24+W25=1,1,0)*IF(W27=0,1,0)=3,1,0)</f>
        <v>1</v>
      </c>
      <c r="W27" s="2">
        <f t="shared" si="45"/>
        <v>1</v>
      </c>
      <c r="X27" s="2">
        <f>IF(X24+X25 +IF(Y24+Y25 = 2,1,0) + IF(Y24+Y25=1,1,0)*IF(Y27=0,1,0)=1,1,0)+IF(X24+X25 +IF(Y24+Y25 = 2,1,0) + IF(Y24+Y25=1,1,0)*IF(Y27=0,1,0)=3,1,0)</f>
        <v>0</v>
      </c>
      <c r="Y27" s="2">
        <f t="shared" ref="Y27" si="46">IF(Y24+Y25=1, 1, 0)</f>
        <v>1</v>
      </c>
      <c r="Z27" s="10" t="s">
        <v>62</v>
      </c>
      <c r="AA27" s="2" t="s">
        <v>19</v>
      </c>
      <c r="AB27" s="2">
        <f>-G27*2^15+H27*2^14+I27*2^13+J27*2^12+L27*2^11+M27*2^10+N27*2^9+O27*2^8+Q27*2^7+R27*2^6+S27*2^5+T27*2^4+V27*2^3+W27*2^2+X27*2^1+Y27*2^0</f>
        <v>-24995</v>
      </c>
      <c r="AC27" s="8" t="s">
        <v>56</v>
      </c>
      <c r="AF27" s="7">
        <f t="shared" ref="AF27:AF62" si="47">AF24+AF25</f>
        <v>40541</v>
      </c>
      <c r="AG27" s="7"/>
      <c r="AH27" s="20"/>
      <c r="AI27" s="20"/>
      <c r="AJ27" s="20"/>
    </row>
    <row r="28" spans="4:37">
      <c r="D28" s="2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F28" s="7"/>
      <c r="AG28" s="7"/>
      <c r="AH28" s="20"/>
      <c r="AI28" s="20"/>
      <c r="AJ28" s="20"/>
    </row>
    <row r="29" spans="4:37">
      <c r="D29" s="21"/>
      <c r="F29" s="2"/>
      <c r="G29" s="11" t="s">
        <v>57</v>
      </c>
      <c r="H29" s="2"/>
      <c r="I29" s="7">
        <f>IF(IF(G24+G25 = 2,1,0) + IF(G24+G25=1,1,0)*IF(G27=0,1,0)=1,1,0)</f>
        <v>0</v>
      </c>
      <c r="J29" s="2"/>
      <c r="K29" s="11" t="s">
        <v>58</v>
      </c>
      <c r="L29" s="2"/>
      <c r="M29" s="7">
        <f>IF(ISEVEN(SUM(Q27:Y27)),1,0)</f>
        <v>0</v>
      </c>
      <c r="N29" s="2"/>
      <c r="O29" s="11" t="s">
        <v>59</v>
      </c>
      <c r="P29" s="2"/>
      <c r="Q29" s="2">
        <f>IF(T24+T25=0,1,0)*T27+IF(T24+T25=1,1,0)*IF(T27=0,1,0)+IF(T24+T25=2,1,0)*T27</f>
        <v>0</v>
      </c>
      <c r="R29" s="2"/>
      <c r="S29" s="11" t="s">
        <v>60</v>
      </c>
      <c r="T29" s="2"/>
      <c r="U29" s="7">
        <f>IF(SUM(G27:Y27)=0,1,0)</f>
        <v>0</v>
      </c>
      <c r="V29" s="2"/>
      <c r="W29" s="7" t="s">
        <v>61</v>
      </c>
      <c r="X29" s="2"/>
      <c r="Y29" s="7">
        <f>G27</f>
        <v>1</v>
      </c>
      <c r="Z29" s="2"/>
      <c r="AA29" s="9" t="s">
        <v>63</v>
      </c>
      <c r="AB29" s="2">
        <f>IF(G24+G25=0,1,0)*G27+IF(G24+G25=2,1,0)*IF(G27=0,1,0)</f>
        <v>1</v>
      </c>
      <c r="AF29" s="7"/>
      <c r="AG29" s="7"/>
      <c r="AH29" s="20"/>
      <c r="AI29" s="20"/>
      <c r="AJ29" s="20"/>
    </row>
    <row r="30" spans="4:37">
      <c r="D30" s="21">
        <v>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E30" s="2"/>
      <c r="AF30" s="7"/>
      <c r="AG30" s="7"/>
      <c r="AH30" s="3"/>
      <c r="AI30" s="3"/>
      <c r="AJ30" s="3"/>
    </row>
    <row r="31" spans="4:37">
      <c r="D31" s="21"/>
      <c r="F31" s="2" t="s">
        <v>13</v>
      </c>
      <c r="G31" s="2">
        <f>G4</f>
        <v>0</v>
      </c>
      <c r="H31" s="2">
        <f t="shared" ref="H31:Y31" si="48">H4</f>
        <v>0</v>
      </c>
      <c r="I31" s="2">
        <f t="shared" si="48"/>
        <v>1</v>
      </c>
      <c r="J31" s="2">
        <f t="shared" si="48"/>
        <v>1</v>
      </c>
      <c r="K31" s="2" t="str">
        <f t="shared" si="48"/>
        <v>.</v>
      </c>
      <c r="L31" s="2">
        <f t="shared" si="48"/>
        <v>1</v>
      </c>
      <c r="M31" s="2">
        <f t="shared" si="48"/>
        <v>1</v>
      </c>
      <c r="N31" s="2">
        <f t="shared" si="48"/>
        <v>1</v>
      </c>
      <c r="O31" s="2">
        <f t="shared" si="48"/>
        <v>0</v>
      </c>
      <c r="P31" s="2" t="str">
        <f t="shared" si="48"/>
        <v>.</v>
      </c>
      <c r="Q31" s="2">
        <f t="shared" si="48"/>
        <v>1</v>
      </c>
      <c r="R31" s="2">
        <f t="shared" si="48"/>
        <v>1</v>
      </c>
      <c r="S31" s="2">
        <f t="shared" si="48"/>
        <v>0</v>
      </c>
      <c r="T31" s="2">
        <f t="shared" si="48"/>
        <v>1</v>
      </c>
      <c r="U31" s="2" t="str">
        <f t="shared" si="48"/>
        <v>.</v>
      </c>
      <c r="V31" s="2">
        <f t="shared" si="48"/>
        <v>1</v>
      </c>
      <c r="W31" s="2">
        <f t="shared" si="48"/>
        <v>0</v>
      </c>
      <c r="X31" s="2">
        <f t="shared" si="48"/>
        <v>1</v>
      </c>
      <c r="Y31" s="2">
        <f t="shared" si="48"/>
        <v>0</v>
      </c>
      <c r="Z31" s="2"/>
      <c r="AA31" s="2"/>
      <c r="AB31" s="2"/>
      <c r="AE31" s="2" t="s">
        <v>27</v>
      </c>
      <c r="AF31" s="7">
        <f>C4</f>
        <v>16090</v>
      </c>
      <c r="AG31" s="7"/>
      <c r="AH31" s="19" t="s">
        <v>66</v>
      </c>
      <c r="AI31" s="20"/>
      <c r="AJ31" s="20"/>
    </row>
    <row r="32" spans="4:37">
      <c r="D32" s="21"/>
      <c r="E32" s="5" t="s">
        <v>52</v>
      </c>
      <c r="F32" s="2" t="s">
        <v>15</v>
      </c>
      <c r="G32" s="2">
        <f>G9</f>
        <v>1</v>
      </c>
      <c r="H32" s="2">
        <f t="shared" ref="H32:Y32" si="49">H9</f>
        <v>1</v>
      </c>
      <c r="I32" s="2">
        <f t="shared" si="49"/>
        <v>0</v>
      </c>
      <c r="J32" s="2">
        <f t="shared" si="49"/>
        <v>1</v>
      </c>
      <c r="K32" s="2" t="str">
        <f t="shared" si="49"/>
        <v>.</v>
      </c>
      <c r="L32" s="2">
        <f t="shared" si="49"/>
        <v>1</v>
      </c>
      <c r="M32" s="2">
        <f t="shared" si="49"/>
        <v>1</v>
      </c>
      <c r="N32" s="2">
        <f t="shared" si="49"/>
        <v>1</v>
      </c>
      <c r="O32" s="2">
        <f t="shared" si="49"/>
        <v>1</v>
      </c>
      <c r="P32" s="2" t="str">
        <f t="shared" si="49"/>
        <v>.</v>
      </c>
      <c r="Q32" s="2">
        <f t="shared" si="49"/>
        <v>0</v>
      </c>
      <c r="R32" s="2">
        <f t="shared" si="49"/>
        <v>1</v>
      </c>
      <c r="S32" s="2">
        <f t="shared" si="49"/>
        <v>0</v>
      </c>
      <c r="T32" s="2">
        <f t="shared" si="49"/>
        <v>1</v>
      </c>
      <c r="U32" s="2" t="str">
        <f t="shared" si="49"/>
        <v>.</v>
      </c>
      <c r="V32" s="2">
        <f t="shared" si="49"/>
        <v>0</v>
      </c>
      <c r="W32" s="2">
        <f t="shared" si="49"/>
        <v>1</v>
      </c>
      <c r="X32" s="2">
        <f t="shared" si="49"/>
        <v>1</v>
      </c>
      <c r="Y32" s="2">
        <f t="shared" si="49"/>
        <v>1</v>
      </c>
      <c r="Z32" s="2"/>
      <c r="AA32" s="2"/>
      <c r="AB32" s="2"/>
      <c r="AD32" s="5" t="s">
        <v>52</v>
      </c>
      <c r="AE32" s="2" t="s">
        <v>32</v>
      </c>
      <c r="AF32" s="7">
        <f>C9</f>
        <v>-8361</v>
      </c>
      <c r="AG32" s="7"/>
      <c r="AH32" s="20"/>
      <c r="AI32" s="20"/>
      <c r="AJ32" s="20"/>
    </row>
    <row r="33" spans="4:36">
      <c r="D33" s="21"/>
      <c r="F33" s="6" t="s">
        <v>53</v>
      </c>
      <c r="G33" s="6" t="s">
        <v>53</v>
      </c>
      <c r="H33" s="6" t="s">
        <v>53</v>
      </c>
      <c r="I33" s="6" t="s">
        <v>53</v>
      </c>
      <c r="J33" s="6" t="s">
        <v>53</v>
      </c>
      <c r="K33" s="6" t="s">
        <v>53</v>
      </c>
      <c r="L33" s="6" t="s">
        <v>53</v>
      </c>
      <c r="M33" s="6" t="s">
        <v>53</v>
      </c>
      <c r="N33" s="6" t="s">
        <v>53</v>
      </c>
      <c r="O33" s="6" t="s">
        <v>53</v>
      </c>
      <c r="P33" s="6" t="s">
        <v>53</v>
      </c>
      <c r="Q33" s="6" t="s">
        <v>53</v>
      </c>
      <c r="R33" s="6" t="s">
        <v>53</v>
      </c>
      <c r="S33" s="6" t="s">
        <v>53</v>
      </c>
      <c r="T33" s="6" t="s">
        <v>53</v>
      </c>
      <c r="U33" s="6" t="s">
        <v>53</v>
      </c>
      <c r="V33" s="6" t="s">
        <v>53</v>
      </c>
      <c r="W33" s="6" t="s">
        <v>53</v>
      </c>
      <c r="X33" s="6" t="s">
        <v>53</v>
      </c>
      <c r="Y33" s="6" t="s">
        <v>53</v>
      </c>
      <c r="Z33" s="2"/>
      <c r="AA33" s="2"/>
      <c r="AB33" s="2"/>
      <c r="AE33" s="13" t="s">
        <v>53</v>
      </c>
      <c r="AF33" s="15" t="s">
        <v>53</v>
      </c>
      <c r="AG33" s="7"/>
      <c r="AH33" s="20"/>
      <c r="AI33" s="20"/>
      <c r="AJ33" s="20"/>
    </row>
    <row r="34" spans="4:36">
      <c r="D34" s="21"/>
      <c r="F34" s="2"/>
      <c r="G34" s="2">
        <f t="shared" ref="G34:S34" si="50">IF(G31+G32 +IF(H31+H32 = 2,1,0) + IF(H31+H32=1,1,0)*IF(H34=0,1,0)=1,1,0)+IF(G31+G32 +IF(H31+H32 = 2,1,0) + IF(H31+H32=1,1,0)*IF(H34=0,1,0)=3,1,0)</f>
        <v>0</v>
      </c>
      <c r="H34" s="2">
        <f t="shared" si="50"/>
        <v>0</v>
      </c>
      <c r="I34" s="2">
        <f t="shared" si="50"/>
        <v>0</v>
      </c>
      <c r="J34" s="2">
        <f t="shared" ref="J34" si="51">IF(J31+J32 +IF(L31+L32 = 2,1,0) + IF(L31+L32=1,1,0)*IF(L34=0,1,0)=1,1,0)+IF(J31+J32 +IF(L31+L32 = 2,1,0) + IF(L31+L32=1,1,0)*IF(L34=0,1,0)=3,1,0)</f>
        <v>1</v>
      </c>
      <c r="K34" s="2" t="s">
        <v>50</v>
      </c>
      <c r="L34" s="2">
        <f t="shared" si="50"/>
        <v>1</v>
      </c>
      <c r="M34" s="2">
        <f t="shared" si="50"/>
        <v>1</v>
      </c>
      <c r="N34" s="2">
        <f t="shared" si="50"/>
        <v>1</v>
      </c>
      <c r="O34" s="2">
        <f>IF(O31+O32 +IF(Q31+Q32 = 2,1,0) + IF(Q31+Q32=1,1,0)*IF(Q34=0,1,0)=1,1,0)+IF(O31+O32 +IF(Q31+Q32 = 2,1,0) + IF(Q31+Q32=1,1,0)*IF(Q34=0,1,0)=3,1,0)</f>
        <v>0</v>
      </c>
      <c r="P34" s="2" t="s">
        <v>50</v>
      </c>
      <c r="Q34" s="2">
        <f t="shared" si="50"/>
        <v>0</v>
      </c>
      <c r="R34" s="2">
        <f t="shared" si="50"/>
        <v>0</v>
      </c>
      <c r="S34" s="2">
        <f t="shared" si="50"/>
        <v>1</v>
      </c>
      <c r="T34" s="2">
        <f>IF(T31+T32 +IF(V31+V32 = 2,1,0) + IF(V31+V32=1,1,0)*IF(V34=0,1,0)=1,1,0)+IF(T31+T32 +IF(V31+V32 = 2,1,0) + IF(V31+V32=1,1,0)*IF(V34=0,1,0)=3,1,0)</f>
        <v>1</v>
      </c>
      <c r="U34" s="2" t="s">
        <v>50</v>
      </c>
      <c r="V34" s="2">
        <f>IF(V31+V32 +IF(W31+W32 = 2,1,0) + IF(W31+W32=1,1,0)*IF(W34=0,1,0)=1,1,0)+IF(V31+V32 +IF(W31+W32 = 2,1,0) + IF(W31+W32=1,1,0)*IF(W34=0,1,0)=3,1,0)</f>
        <v>0</v>
      </c>
      <c r="W34" s="2">
        <f t="shared" ref="W34:X34" si="52">IF(W31+W32 +IF(X31+X32 = 2,1,0) + IF(X31+X32=1,1,0)*IF(X34=0,1,0)=1,1,0)+IF(W31+W32 +IF(X31+X32 = 2,1,0) + IF(X31+X32=1,1,0)*IF(X34=0,1,0)=3,1,0)</f>
        <v>0</v>
      </c>
      <c r="X34" s="2">
        <f t="shared" si="52"/>
        <v>0</v>
      </c>
      <c r="Y34" s="2">
        <f>IF(Y31+Y32=1, 1, 0)</f>
        <v>1</v>
      </c>
      <c r="Z34" s="10" t="s">
        <v>62</v>
      </c>
      <c r="AA34" s="2" t="s">
        <v>19</v>
      </c>
      <c r="AB34" s="2">
        <f>-G34*2^15+H34*2^14+I34*2^13+J34*2^12+L34*2^11+M34*2^10+N34*2^9+O34*2^8+Q34*2^7+R34*2^6+S34*2^5+T34*2^4+V34*2^3+W34*2^2+X34*2^1+Y34*2^0</f>
        <v>7729</v>
      </c>
      <c r="AF34" s="7">
        <f t="shared" si="47"/>
        <v>7729</v>
      </c>
      <c r="AG34" s="7"/>
      <c r="AH34" s="20"/>
      <c r="AI34" s="20"/>
      <c r="AJ34" s="20"/>
    </row>
    <row r="35" spans="4:36">
      <c r="D35" s="2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7"/>
      <c r="X35" s="2"/>
      <c r="Y35" s="2"/>
      <c r="Z35" s="2"/>
      <c r="AA35" s="9"/>
      <c r="AB35" s="2"/>
      <c r="AC35" s="8" t="s">
        <v>56</v>
      </c>
      <c r="AF35" s="7"/>
      <c r="AG35" s="7"/>
      <c r="AH35" s="20"/>
      <c r="AI35" s="20"/>
      <c r="AJ35" s="20"/>
    </row>
    <row r="36" spans="4:36">
      <c r="D36" s="21"/>
      <c r="F36" s="2"/>
      <c r="G36" s="11" t="s">
        <v>57</v>
      </c>
      <c r="H36" s="2"/>
      <c r="I36" s="2">
        <f>IF(IF(G31+G32 = 2,1,0) + IF(G31+G32=1,1,0)*IF(G34=0,1,0)=1,1,0)</f>
        <v>1</v>
      </c>
      <c r="J36" s="2"/>
      <c r="K36" s="11" t="s">
        <v>58</v>
      </c>
      <c r="L36" s="2"/>
      <c r="M36" s="2">
        <f>IF(ISEVEN(SUM(Q34:Y34)),1,0)</f>
        <v>0</v>
      </c>
      <c r="N36" s="2"/>
      <c r="O36" s="11" t="s">
        <v>59</v>
      </c>
      <c r="P36" s="2"/>
      <c r="Q36" s="2">
        <f>IF(T31+T32=0,1,0)*T34+IF(T31+T32=1,1,0)*IF(T34=0,1,0)+IF(T31+T32=2,1,0)*T34</f>
        <v>1</v>
      </c>
      <c r="R36" s="2"/>
      <c r="S36" s="11" t="s">
        <v>60</v>
      </c>
      <c r="T36" s="2"/>
      <c r="U36" s="13">
        <f>IF(SUM(G34:Y34)=0,1,0)</f>
        <v>0</v>
      </c>
      <c r="V36" s="2"/>
      <c r="W36" s="7" t="s">
        <v>61</v>
      </c>
      <c r="X36" s="2"/>
      <c r="Y36" s="2">
        <f>G34</f>
        <v>0</v>
      </c>
      <c r="Z36" s="2"/>
      <c r="AA36" s="9" t="s">
        <v>63</v>
      </c>
      <c r="AB36" s="2">
        <f t="shared" ref="AB36:AB64" si="53">IF(G31+G32=0,1,0)*G34+IF(G31+G32=2,1,0)*IF(G34=0,1,0)</f>
        <v>0</v>
      </c>
      <c r="AF36" s="7"/>
      <c r="AG36" s="7"/>
      <c r="AH36" s="20"/>
      <c r="AI36" s="20"/>
      <c r="AJ36" s="20"/>
    </row>
    <row r="37" spans="4:36">
      <c r="D37" s="21">
        <v>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E37" s="2"/>
      <c r="AF37" s="7"/>
      <c r="AG37" s="7"/>
      <c r="AH37" s="3"/>
      <c r="AI37" s="3"/>
      <c r="AJ37" s="3"/>
    </row>
    <row r="38" spans="4:36">
      <c r="D38" s="21"/>
      <c r="F38" s="2" t="s">
        <v>15</v>
      </c>
      <c r="G38" s="2">
        <f>G9</f>
        <v>1</v>
      </c>
      <c r="H38" s="2">
        <f t="shared" ref="H38:Y38" si="54">H9</f>
        <v>1</v>
      </c>
      <c r="I38" s="2">
        <f t="shared" si="54"/>
        <v>0</v>
      </c>
      <c r="J38" s="2">
        <f t="shared" si="54"/>
        <v>1</v>
      </c>
      <c r="K38" s="2" t="str">
        <f t="shared" si="54"/>
        <v>.</v>
      </c>
      <c r="L38" s="2">
        <f t="shared" si="54"/>
        <v>1</v>
      </c>
      <c r="M38" s="2">
        <f t="shared" si="54"/>
        <v>1</v>
      </c>
      <c r="N38" s="2">
        <f t="shared" si="54"/>
        <v>1</v>
      </c>
      <c r="O38" s="2">
        <f t="shared" si="54"/>
        <v>1</v>
      </c>
      <c r="P38" s="2" t="str">
        <f t="shared" si="54"/>
        <v>.</v>
      </c>
      <c r="Q38" s="2">
        <f t="shared" si="54"/>
        <v>0</v>
      </c>
      <c r="R38" s="2">
        <f t="shared" si="54"/>
        <v>1</v>
      </c>
      <c r="S38" s="2">
        <f t="shared" si="54"/>
        <v>0</v>
      </c>
      <c r="T38" s="2">
        <f t="shared" si="54"/>
        <v>1</v>
      </c>
      <c r="U38" s="2" t="str">
        <f t="shared" si="54"/>
        <v>.</v>
      </c>
      <c r="V38" s="2">
        <f t="shared" si="54"/>
        <v>0</v>
      </c>
      <c r="W38" s="2">
        <f t="shared" si="54"/>
        <v>1</v>
      </c>
      <c r="X38" s="2">
        <f t="shared" si="54"/>
        <v>1</v>
      </c>
      <c r="Y38" s="2">
        <f t="shared" si="54"/>
        <v>1</v>
      </c>
      <c r="Z38" s="2"/>
      <c r="AA38" s="2"/>
      <c r="AB38" s="2"/>
      <c r="AE38" s="2" t="s">
        <v>32</v>
      </c>
      <c r="AF38" s="7">
        <f>C9</f>
        <v>-8361</v>
      </c>
      <c r="AG38" s="7"/>
      <c r="AH38" s="19" t="s">
        <v>68</v>
      </c>
      <c r="AI38" s="20"/>
      <c r="AJ38" s="20"/>
    </row>
    <row r="39" spans="4:36">
      <c r="D39" s="21"/>
      <c r="E39" s="5" t="s">
        <v>52</v>
      </c>
      <c r="F39" s="2" t="s">
        <v>16</v>
      </c>
      <c r="G39" s="2">
        <f>G10</f>
        <v>1</v>
      </c>
      <c r="H39" s="2">
        <f t="shared" ref="H39:Y39" si="55">H10</f>
        <v>1</v>
      </c>
      <c r="I39" s="2">
        <f t="shared" si="55"/>
        <v>0</v>
      </c>
      <c r="J39" s="2">
        <f t="shared" si="55"/>
        <v>0</v>
      </c>
      <c r="K39" s="2" t="str">
        <f t="shared" si="55"/>
        <v>.</v>
      </c>
      <c r="L39" s="2">
        <f t="shared" si="55"/>
        <v>0</v>
      </c>
      <c r="M39" s="2">
        <f t="shared" si="55"/>
        <v>0</v>
      </c>
      <c r="N39" s="2">
        <f t="shared" si="55"/>
        <v>0</v>
      </c>
      <c r="O39" s="2">
        <f t="shared" si="55"/>
        <v>1</v>
      </c>
      <c r="P39" s="2" t="str">
        <f t="shared" si="55"/>
        <v>.</v>
      </c>
      <c r="Q39" s="2">
        <f t="shared" si="55"/>
        <v>0</v>
      </c>
      <c r="R39" s="2">
        <f t="shared" si="55"/>
        <v>0</v>
      </c>
      <c r="S39" s="2">
        <f t="shared" si="55"/>
        <v>1</v>
      </c>
      <c r="T39" s="2">
        <f t="shared" si="55"/>
        <v>0</v>
      </c>
      <c r="U39" s="2" t="str">
        <f t="shared" si="55"/>
        <v>.</v>
      </c>
      <c r="V39" s="2">
        <f t="shared" si="55"/>
        <v>0</v>
      </c>
      <c r="W39" s="2">
        <f t="shared" si="55"/>
        <v>1</v>
      </c>
      <c r="X39" s="2">
        <f t="shared" si="55"/>
        <v>1</v>
      </c>
      <c r="Y39" s="2">
        <f t="shared" si="55"/>
        <v>0</v>
      </c>
      <c r="Z39" s="2"/>
      <c r="AA39" s="2"/>
      <c r="AB39" s="2"/>
      <c r="AD39" s="5" t="s">
        <v>52</v>
      </c>
      <c r="AE39" s="2" t="s">
        <v>33</v>
      </c>
      <c r="AF39" s="7">
        <f>C10</f>
        <v>-16090</v>
      </c>
      <c r="AG39" s="7"/>
      <c r="AH39" s="20"/>
      <c r="AI39" s="20"/>
      <c r="AJ39" s="20"/>
    </row>
    <row r="40" spans="4:36">
      <c r="D40" s="21"/>
      <c r="F40" s="6" t="s">
        <v>53</v>
      </c>
      <c r="G40" s="6" t="s">
        <v>53</v>
      </c>
      <c r="H40" s="6" t="s">
        <v>53</v>
      </c>
      <c r="I40" s="6" t="s">
        <v>53</v>
      </c>
      <c r="J40" s="6" t="s">
        <v>53</v>
      </c>
      <c r="K40" s="6" t="s">
        <v>53</v>
      </c>
      <c r="L40" s="6" t="s">
        <v>53</v>
      </c>
      <c r="M40" s="6" t="s">
        <v>53</v>
      </c>
      <c r="N40" s="6" t="s">
        <v>53</v>
      </c>
      <c r="O40" s="6" t="s">
        <v>53</v>
      </c>
      <c r="P40" s="6" t="s">
        <v>53</v>
      </c>
      <c r="Q40" s="6" t="s">
        <v>53</v>
      </c>
      <c r="R40" s="6" t="s">
        <v>53</v>
      </c>
      <c r="S40" s="6" t="s">
        <v>53</v>
      </c>
      <c r="T40" s="6" t="s">
        <v>53</v>
      </c>
      <c r="U40" s="6" t="s">
        <v>53</v>
      </c>
      <c r="V40" s="6" t="s">
        <v>53</v>
      </c>
      <c r="W40" s="6" t="s">
        <v>53</v>
      </c>
      <c r="X40" s="6" t="s">
        <v>53</v>
      </c>
      <c r="Y40" s="6" t="s">
        <v>53</v>
      </c>
      <c r="Z40" s="2"/>
      <c r="AA40" s="2"/>
      <c r="AB40" s="2"/>
      <c r="AE40" s="13" t="s">
        <v>53</v>
      </c>
      <c r="AF40" s="15" t="s">
        <v>53</v>
      </c>
      <c r="AG40" s="7"/>
      <c r="AH40" s="20"/>
      <c r="AI40" s="20"/>
      <c r="AJ40" s="20"/>
    </row>
    <row r="41" spans="4:36">
      <c r="D41" s="21"/>
      <c r="F41" s="2"/>
      <c r="G41" s="2">
        <f t="shared" ref="G41:W41" si="56">IF(G38+G39 +IF(H38+H39 = 2,1,0) + IF(H38+H39=1,1,0)*IF(H41=0,1,0)=1,1,0)+IF(G38+G39 +IF(H38+H39 = 2,1,0) + IF(H38+H39=1,1,0)*IF(H41=0,1,0)=3,1,0)</f>
        <v>1</v>
      </c>
      <c r="H41" s="2">
        <f t="shared" si="56"/>
        <v>0</v>
      </c>
      <c r="I41" s="2">
        <f t="shared" si="56"/>
        <v>1</v>
      </c>
      <c r="J41" s="2">
        <f t="shared" ref="J41:O41" si="57">IF(J38+J39 +IF(L38+L39 = 2,1,0) + IF(L38+L39=1,1,0)*IF(L41=0,1,0)=1,1,0)+IF(J38+J39 +IF(L38+L39 = 2,1,0) + IF(L38+L39=1,1,0)*IF(L41=0,1,0)=3,1,0)</f>
        <v>0</v>
      </c>
      <c r="K41" s="2" t="s">
        <v>50</v>
      </c>
      <c r="L41" s="2">
        <f t="shared" si="56"/>
        <v>0</v>
      </c>
      <c r="M41" s="2">
        <f t="shared" si="56"/>
        <v>0</v>
      </c>
      <c r="N41" s="2">
        <f t="shared" si="56"/>
        <v>0</v>
      </c>
      <c r="O41" s="2">
        <f t="shared" si="57"/>
        <v>0</v>
      </c>
      <c r="P41" s="2" t="s">
        <v>50</v>
      </c>
      <c r="Q41" s="2">
        <f t="shared" si="56"/>
        <v>0</v>
      </c>
      <c r="R41" s="2">
        <f t="shared" si="56"/>
        <v>1</v>
      </c>
      <c r="S41" s="2">
        <f t="shared" si="56"/>
        <v>1</v>
      </c>
      <c r="T41" s="2">
        <f>IF(T38+T39 +IF(V38+V39 = 2,1,0) + IF(V38+V39=1,1,0)*IF(V41=0,1,0)=1,1,0)+IF(T38+T39 +IF(V38+V39 = 2,1,0) + IF(V38+V39=1,1,0)*IF(V41=0,1,0)=3,1,0)</f>
        <v>1</v>
      </c>
      <c r="U41" s="2" t="s">
        <v>50</v>
      </c>
      <c r="V41" s="2">
        <f t="shared" si="56"/>
        <v>1</v>
      </c>
      <c r="W41" s="2">
        <f t="shared" si="56"/>
        <v>1</v>
      </c>
      <c r="X41" s="2">
        <f>IF(X38+X39 +IF(Y38+Y39 = 2,1,0) + IF(Y38+Y39=1,1,0)*IF(Y41=0,1,0)=1,1,0)+IF(X38+X39 +IF(Y38+Y39 = 2,1,0) + IF(Y38+Y39=1,1,0)*IF(Y41=0,1,0)=3,1,0)</f>
        <v>0</v>
      </c>
      <c r="Y41" s="2">
        <f>IF(Y38+Y39=1, 1, 0)</f>
        <v>1</v>
      </c>
      <c r="Z41" s="10" t="s">
        <v>62</v>
      </c>
      <c r="AA41" s="2" t="s">
        <v>19</v>
      </c>
      <c r="AB41" s="2">
        <f>-G41*2^15+H41*2^14+I41*2^13+J41*2^12+L41*2^11+M41*2^10+N41*2^9+O41*2^8+Q41*2^7+R41*2^6+S41*2^5+T41*2^4+V41*2^3+W41*2^2+X41*2^1+Y41*2^0</f>
        <v>-24451</v>
      </c>
      <c r="AC41" s="8" t="s">
        <v>56</v>
      </c>
      <c r="AF41" s="7">
        <f t="shared" si="47"/>
        <v>-24451</v>
      </c>
      <c r="AG41" s="7"/>
      <c r="AH41" s="20"/>
      <c r="AI41" s="20"/>
      <c r="AJ41" s="20"/>
    </row>
    <row r="42" spans="4:36">
      <c r="D42" s="2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0"/>
      <c r="AA42" s="2"/>
      <c r="AB42" s="2"/>
      <c r="AC42" s="8"/>
      <c r="AF42" s="7"/>
      <c r="AG42" s="7"/>
      <c r="AH42" s="20"/>
      <c r="AI42" s="20"/>
      <c r="AJ42" s="20"/>
    </row>
    <row r="43" spans="4:36">
      <c r="D43" s="21"/>
      <c r="F43" s="2"/>
      <c r="G43" s="11" t="s">
        <v>57</v>
      </c>
      <c r="H43" s="2"/>
      <c r="I43" s="2">
        <f t="shared" ref="I43:I64" si="58">IF(IF(G38+G39 = 2,1,0) + IF(G38+G39=1,1,0)*IF(G41=0,1,0)=1,1,0)</f>
        <v>1</v>
      </c>
      <c r="J43" s="2"/>
      <c r="K43" s="11" t="s">
        <v>58</v>
      </c>
      <c r="L43" s="2"/>
      <c r="M43" s="2">
        <f>IF(ISEVEN(SUM(Q41:Y41)),1,0)</f>
        <v>1</v>
      </c>
      <c r="N43" s="2"/>
      <c r="O43" s="11" t="s">
        <v>59</v>
      </c>
      <c r="P43" s="2"/>
      <c r="Q43" s="2">
        <f>IF(T38+T39=0,1,0)*T41+IF(T38+T39=1,1,0)*IF(T41=0,1,0)+IF(T38+T39=2,1,0)*T41</f>
        <v>0</v>
      </c>
      <c r="R43" s="2"/>
      <c r="S43" s="11" t="s">
        <v>60</v>
      </c>
      <c r="T43" s="2"/>
      <c r="U43" s="2">
        <f>IF(SUM(G41:Y41)=0,1,0)</f>
        <v>0</v>
      </c>
      <c r="V43" s="2"/>
      <c r="W43" s="7" t="s">
        <v>61</v>
      </c>
      <c r="X43" s="2"/>
      <c r="Y43" s="2">
        <f t="shared" ref="Y43:Y64" si="59">G41</f>
        <v>1</v>
      </c>
      <c r="Z43" s="2"/>
      <c r="AA43" s="9" t="s">
        <v>63</v>
      </c>
      <c r="AB43" s="2">
        <f t="shared" si="53"/>
        <v>0</v>
      </c>
      <c r="AF43" s="7"/>
      <c r="AG43" s="7"/>
      <c r="AH43" s="20"/>
      <c r="AI43" s="20"/>
      <c r="AJ43" s="20"/>
    </row>
    <row r="44" spans="4:36">
      <c r="D44" s="21">
        <v>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E44" s="2"/>
      <c r="AF44" s="7"/>
      <c r="AG44" s="7"/>
      <c r="AH44" s="3"/>
      <c r="AI44" s="3"/>
      <c r="AJ44" s="3"/>
    </row>
    <row r="45" spans="4:36">
      <c r="D45" s="21"/>
      <c r="F45" s="2" t="s">
        <v>16</v>
      </c>
      <c r="G45" s="2">
        <f>G10</f>
        <v>1</v>
      </c>
      <c r="H45" s="2">
        <f t="shared" ref="H45:Y45" si="60">H10</f>
        <v>1</v>
      </c>
      <c r="I45" s="2">
        <f t="shared" si="60"/>
        <v>0</v>
      </c>
      <c r="J45" s="2">
        <f t="shared" si="60"/>
        <v>0</v>
      </c>
      <c r="K45" s="2" t="str">
        <f t="shared" si="60"/>
        <v>.</v>
      </c>
      <c r="L45" s="2">
        <f t="shared" si="60"/>
        <v>0</v>
      </c>
      <c r="M45" s="2">
        <f t="shared" si="60"/>
        <v>0</v>
      </c>
      <c r="N45" s="2">
        <f t="shared" si="60"/>
        <v>0</v>
      </c>
      <c r="O45" s="2">
        <f t="shared" si="60"/>
        <v>1</v>
      </c>
      <c r="P45" s="2" t="str">
        <f t="shared" si="60"/>
        <v>.</v>
      </c>
      <c r="Q45" s="2">
        <f t="shared" si="60"/>
        <v>0</v>
      </c>
      <c r="R45" s="2">
        <f t="shared" si="60"/>
        <v>0</v>
      </c>
      <c r="S45" s="2">
        <f t="shared" si="60"/>
        <v>1</v>
      </c>
      <c r="T45" s="2">
        <f t="shared" si="60"/>
        <v>0</v>
      </c>
      <c r="U45" s="2" t="str">
        <f t="shared" si="60"/>
        <v>.</v>
      </c>
      <c r="V45" s="2">
        <f t="shared" si="60"/>
        <v>0</v>
      </c>
      <c r="W45" s="2">
        <f t="shared" si="60"/>
        <v>1</v>
      </c>
      <c r="X45" s="2">
        <f t="shared" si="60"/>
        <v>1</v>
      </c>
      <c r="Y45" s="2">
        <f t="shared" si="60"/>
        <v>0</v>
      </c>
      <c r="Z45" s="2"/>
      <c r="AA45" s="2"/>
      <c r="AB45" s="2"/>
      <c r="AE45" s="2" t="s">
        <v>33</v>
      </c>
      <c r="AF45" s="7">
        <f>C10</f>
        <v>-16090</v>
      </c>
      <c r="AG45" s="7"/>
      <c r="AH45" s="19" t="s">
        <v>65</v>
      </c>
      <c r="AI45" s="20"/>
      <c r="AJ45" s="20"/>
    </row>
    <row r="46" spans="4:36">
      <c r="D46" s="21"/>
      <c r="E46" s="5" t="s">
        <v>52</v>
      </c>
      <c r="F46" s="2" t="s">
        <v>17</v>
      </c>
      <c r="G46" s="2">
        <f>G11</f>
        <v>1</v>
      </c>
      <c r="H46" s="2">
        <f t="shared" ref="H46:Y46" si="61">H11</f>
        <v>0</v>
      </c>
      <c r="I46" s="2">
        <f t="shared" si="61"/>
        <v>1</v>
      </c>
      <c r="J46" s="2">
        <f t="shared" si="61"/>
        <v>0</v>
      </c>
      <c r="K46" s="2" t="str">
        <f t="shared" si="61"/>
        <v>.</v>
      </c>
      <c r="L46" s="2">
        <f t="shared" si="61"/>
        <v>0</v>
      </c>
      <c r="M46" s="2">
        <f t="shared" si="61"/>
        <v>0</v>
      </c>
      <c r="N46" s="2">
        <f t="shared" si="61"/>
        <v>0</v>
      </c>
      <c r="O46" s="2">
        <f t="shared" si="61"/>
        <v>0</v>
      </c>
      <c r="P46" s="2" t="str">
        <f t="shared" si="61"/>
        <v>.</v>
      </c>
      <c r="Q46" s="2">
        <f t="shared" si="61"/>
        <v>0</v>
      </c>
      <c r="R46" s="2">
        <f t="shared" si="61"/>
        <v>1</v>
      </c>
      <c r="S46" s="2">
        <f t="shared" si="61"/>
        <v>1</v>
      </c>
      <c r="T46" s="2">
        <f t="shared" si="61"/>
        <v>1</v>
      </c>
      <c r="U46" s="2" t="str">
        <f t="shared" si="61"/>
        <v>.</v>
      </c>
      <c r="V46" s="2">
        <f t="shared" si="61"/>
        <v>1</v>
      </c>
      <c r="W46" s="2">
        <f t="shared" si="61"/>
        <v>1</v>
      </c>
      <c r="X46" s="2">
        <f t="shared" si="61"/>
        <v>0</v>
      </c>
      <c r="Y46" s="2">
        <f t="shared" si="61"/>
        <v>1</v>
      </c>
      <c r="Z46" s="2"/>
      <c r="AA46" s="2"/>
      <c r="AB46" s="2"/>
      <c r="AD46" s="5" t="s">
        <v>52</v>
      </c>
      <c r="AE46" s="2" t="s">
        <v>34</v>
      </c>
      <c r="AF46" s="7">
        <f>C11</f>
        <v>-24451</v>
      </c>
      <c r="AG46" s="7"/>
      <c r="AH46" s="20"/>
      <c r="AI46" s="20"/>
      <c r="AJ46" s="20"/>
    </row>
    <row r="47" spans="4:36">
      <c r="D47" s="21"/>
      <c r="F47" s="6" t="s">
        <v>53</v>
      </c>
      <c r="G47" s="6" t="s">
        <v>53</v>
      </c>
      <c r="H47" s="6" t="s">
        <v>53</v>
      </c>
      <c r="I47" s="6" t="s">
        <v>53</v>
      </c>
      <c r="J47" s="6" t="s">
        <v>53</v>
      </c>
      <c r="K47" s="6" t="s">
        <v>53</v>
      </c>
      <c r="L47" s="6" t="s">
        <v>53</v>
      </c>
      <c r="M47" s="6" t="s">
        <v>53</v>
      </c>
      <c r="N47" s="6" t="s">
        <v>53</v>
      </c>
      <c r="O47" s="6" t="s">
        <v>53</v>
      </c>
      <c r="P47" s="6" t="s">
        <v>53</v>
      </c>
      <c r="Q47" s="6" t="s">
        <v>53</v>
      </c>
      <c r="R47" s="6" t="s">
        <v>53</v>
      </c>
      <c r="S47" s="6" t="s">
        <v>53</v>
      </c>
      <c r="T47" s="6" t="s">
        <v>53</v>
      </c>
      <c r="U47" s="6" t="s">
        <v>53</v>
      </c>
      <c r="V47" s="6" t="s">
        <v>53</v>
      </c>
      <c r="W47" s="6" t="s">
        <v>53</v>
      </c>
      <c r="X47" s="6" t="s">
        <v>53</v>
      </c>
      <c r="Y47" s="6" t="s">
        <v>53</v>
      </c>
      <c r="Z47" s="2"/>
      <c r="AA47" s="2"/>
      <c r="AB47" s="2"/>
      <c r="AE47" s="13" t="s">
        <v>53</v>
      </c>
      <c r="AF47" s="15" t="s">
        <v>53</v>
      </c>
      <c r="AG47" s="7"/>
      <c r="AH47" s="20"/>
      <c r="AI47" s="20"/>
      <c r="AJ47" s="20"/>
    </row>
    <row r="48" spans="4:36">
      <c r="D48" s="21"/>
      <c r="F48" s="2"/>
      <c r="G48" s="2">
        <f t="shared" ref="G48:W48" si="62">IF(G45+G46 +IF(H45+H46 = 2,1,0) + IF(H45+H46=1,1,0)*IF(H48=0,1,0)=1,1,0)+IF(G45+G46 +IF(H45+H46 = 2,1,0) + IF(H45+H46=1,1,0)*IF(H48=0,1,0)=3,1,0)</f>
        <v>0</v>
      </c>
      <c r="H48" s="2">
        <f t="shared" si="62"/>
        <v>1</v>
      </c>
      <c r="I48" s="2">
        <f t="shared" si="62"/>
        <v>1</v>
      </c>
      <c r="J48" s="2">
        <f t="shared" ref="J48" si="63">IF(J45+J46 +IF(L45+L46 = 2,1,0) + IF(L45+L46=1,1,0)*IF(L48=0,1,0)=1,1,0)+IF(J45+J46 +IF(L45+L46 = 2,1,0) + IF(L45+L46=1,1,0)*IF(L48=0,1,0)=3,1,0)</f>
        <v>0</v>
      </c>
      <c r="K48" s="2" t="s">
        <v>50</v>
      </c>
      <c r="L48" s="2">
        <f>IF(L45+L46 +IF(M45+M46 = 2,1,0) + IF(M45+M46=1,1,0)*IF(M48=0,1,0)=1,1,0)+IF(L45+L46 +IF(M45+M46 = 2,1,0) + IF(M45+M46=1,1,0)*IF(M48=0,1,0)=3,1,0)</f>
        <v>0</v>
      </c>
      <c r="M48" s="2">
        <f t="shared" si="62"/>
        <v>0</v>
      </c>
      <c r="N48" s="2">
        <f t="shared" si="62"/>
        <v>0</v>
      </c>
      <c r="O48" s="2">
        <f>IF(O45+O46 +IF(Q45+Q46 = 2,1,0) + IF(Q45+Q46=1,1,0)*IF(Q48=0,1,0)=1,1,0)+IF(O45+O46 +IF(Q45+Q46 = 2,1,0) + IF(Q45+Q46=1,1,0)*IF(Q48=0,1,0)=3,1,0)</f>
        <v>1</v>
      </c>
      <c r="P48" s="2" t="s">
        <v>50</v>
      </c>
      <c r="Q48" s="2">
        <f t="shared" si="62"/>
        <v>1</v>
      </c>
      <c r="R48" s="2">
        <f t="shared" si="62"/>
        <v>0</v>
      </c>
      <c r="S48" s="2">
        <f t="shared" si="62"/>
        <v>1</v>
      </c>
      <c r="T48" s="2">
        <f t="shared" ref="T48:T55" si="64">IF(T45+T46 +IF(V45+V46 = 2,1,0) + IF(V45+V46=1,1,0)*IF(V48=0,1,0)=1,1,0)+IF(T45+T46 +IF(V45+V46 = 2,1,0) + IF(V45+V46=1,1,0)*IF(V48=0,1,0)=3,1,0)</f>
        <v>0</v>
      </c>
      <c r="U48" s="2" t="s">
        <v>50</v>
      </c>
      <c r="V48" s="2">
        <f t="shared" si="62"/>
        <v>0</v>
      </c>
      <c r="W48" s="2">
        <f t="shared" si="62"/>
        <v>0</v>
      </c>
      <c r="X48" s="2">
        <f>IF(X45+X46 +IF(Y45+Y46 = 2,1,0) + IF(Y45+Y46=1,1,0)*IF(Y48=0,1,0)=1,1,0)+IF(X45+X46 +IF(Y45+Y46 = 2,1,0) + IF(Y45+Y46=1,1,0)*IF(Y48=0,1,0)=3,1,0)</f>
        <v>1</v>
      </c>
      <c r="Y48" s="2">
        <f>IF(Y45+Y46=1, 1, 0)</f>
        <v>1</v>
      </c>
      <c r="Z48" s="14" t="s">
        <v>62</v>
      </c>
      <c r="AA48" s="2" t="s">
        <v>19</v>
      </c>
      <c r="AB48" s="2">
        <f>-G48*2^15+H48*2^14+I48*2^13+J48*2^12+L48*2^11+M48*2^10+N48*2^9+O48*2^8+Q48*2^7+R48*2^6+S48*2^5+T48*2^4+V48*2^3+W48*2^2+X48*2^1+Y48*2^0</f>
        <v>24995</v>
      </c>
      <c r="AC48" s="8" t="s">
        <v>56</v>
      </c>
      <c r="AF48" s="7">
        <f t="shared" si="47"/>
        <v>-40541</v>
      </c>
      <c r="AG48" s="7"/>
      <c r="AH48" s="20"/>
      <c r="AI48" s="20"/>
      <c r="AJ48" s="20"/>
    </row>
    <row r="49" spans="4:36">
      <c r="D49" s="2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0"/>
      <c r="AA49" s="2"/>
      <c r="AB49" s="2"/>
      <c r="AC49" s="8"/>
      <c r="AF49" s="7"/>
      <c r="AG49" s="7"/>
      <c r="AH49" s="20"/>
      <c r="AI49" s="20"/>
      <c r="AJ49" s="20"/>
    </row>
    <row r="50" spans="4:36">
      <c r="D50" s="21"/>
      <c r="F50" s="2"/>
      <c r="G50" s="11" t="s">
        <v>57</v>
      </c>
      <c r="H50" s="2"/>
      <c r="I50" s="2">
        <f t="shared" si="58"/>
        <v>1</v>
      </c>
      <c r="J50" s="2"/>
      <c r="K50" s="11" t="s">
        <v>58</v>
      </c>
      <c r="L50" s="2"/>
      <c r="M50" s="2">
        <f>IF(ISEVEN(SUM(Q48:Y48)),1,0)</f>
        <v>1</v>
      </c>
      <c r="N50" s="2"/>
      <c r="O50" s="11" t="s">
        <v>59</v>
      </c>
      <c r="P50" s="2"/>
      <c r="Q50" s="2">
        <f>IF(T45+T46=0,1,0)*T48+IF(T45+T46=1,1,0)*IF(T48=0,1,0)+IF(T45+T46=2,1,0)*T48</f>
        <v>1</v>
      </c>
      <c r="R50" s="2"/>
      <c r="S50" s="11" t="s">
        <v>60</v>
      </c>
      <c r="T50" s="2"/>
      <c r="U50" s="2">
        <f>IF(SUM(G48:Y48)=0,1,0)</f>
        <v>0</v>
      </c>
      <c r="V50" s="2"/>
      <c r="W50" s="7" t="s">
        <v>61</v>
      </c>
      <c r="X50" s="2"/>
      <c r="Y50" s="2">
        <f t="shared" si="59"/>
        <v>0</v>
      </c>
      <c r="Z50" s="2"/>
      <c r="AA50" s="9" t="s">
        <v>63</v>
      </c>
      <c r="AB50" s="2">
        <f t="shared" si="53"/>
        <v>1</v>
      </c>
      <c r="AF50" s="7"/>
      <c r="AG50" s="7"/>
      <c r="AH50" s="20"/>
      <c r="AI50" s="20"/>
      <c r="AJ50" s="20"/>
    </row>
    <row r="51" spans="4:36">
      <c r="D51" s="21">
        <v>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E51" s="2"/>
      <c r="AF51" s="7"/>
      <c r="AG51" s="7"/>
      <c r="AH51" s="3"/>
      <c r="AI51" s="3"/>
      <c r="AJ51" s="3"/>
    </row>
    <row r="52" spans="4:36">
      <c r="D52" s="21"/>
      <c r="F52" s="2" t="s">
        <v>12</v>
      </c>
      <c r="G52" s="2">
        <f>G3</f>
        <v>0</v>
      </c>
      <c r="H52" s="2">
        <f>H3</f>
        <v>0</v>
      </c>
      <c r="I52" s="2">
        <f>I3</f>
        <v>1</v>
      </c>
      <c r="J52" s="2">
        <f t="shared" ref="J52:Y52" si="65">J3</f>
        <v>0</v>
      </c>
      <c r="K52" s="2" t="str">
        <f t="shared" si="65"/>
        <v>.</v>
      </c>
      <c r="L52" s="2">
        <f t="shared" si="65"/>
        <v>0</v>
      </c>
      <c r="M52" s="2">
        <f t="shared" si="65"/>
        <v>0</v>
      </c>
      <c r="N52" s="2">
        <f t="shared" si="65"/>
        <v>0</v>
      </c>
      <c r="O52" s="2">
        <f t="shared" si="65"/>
        <v>0</v>
      </c>
      <c r="P52" s="2" t="str">
        <f t="shared" si="65"/>
        <v>.</v>
      </c>
      <c r="Q52" s="2">
        <f t="shared" si="65"/>
        <v>1</v>
      </c>
      <c r="R52" s="2">
        <f t="shared" si="65"/>
        <v>0</v>
      </c>
      <c r="S52" s="2">
        <f t="shared" si="65"/>
        <v>1</v>
      </c>
      <c r="T52" s="2">
        <f t="shared" si="65"/>
        <v>0</v>
      </c>
      <c r="U52" s="2" t="str">
        <f t="shared" si="65"/>
        <v>.</v>
      </c>
      <c r="V52" s="2">
        <f t="shared" si="65"/>
        <v>1</v>
      </c>
      <c r="W52" s="2">
        <f t="shared" si="65"/>
        <v>0</v>
      </c>
      <c r="X52" s="2">
        <f t="shared" si="65"/>
        <v>0</v>
      </c>
      <c r="Y52" s="2">
        <f t="shared" si="65"/>
        <v>1</v>
      </c>
      <c r="Z52" s="2"/>
      <c r="AA52" s="2"/>
      <c r="AB52" s="2"/>
      <c r="AE52" s="2" t="s">
        <v>26</v>
      </c>
      <c r="AF52" s="7">
        <f>C3</f>
        <v>8361</v>
      </c>
      <c r="AG52" s="7"/>
      <c r="AH52" s="19" t="s">
        <v>69</v>
      </c>
      <c r="AI52" s="20"/>
      <c r="AJ52" s="20"/>
    </row>
    <row r="53" spans="4:36">
      <c r="D53" s="21"/>
      <c r="E53" s="5" t="s">
        <v>52</v>
      </c>
      <c r="F53" s="2" t="s">
        <v>16</v>
      </c>
      <c r="G53" s="2">
        <f>G10</f>
        <v>1</v>
      </c>
      <c r="H53" s="2">
        <f t="shared" ref="H53:Y53" si="66">H10</f>
        <v>1</v>
      </c>
      <c r="I53" s="2">
        <f t="shared" si="66"/>
        <v>0</v>
      </c>
      <c r="J53" s="2">
        <f t="shared" si="66"/>
        <v>0</v>
      </c>
      <c r="K53" s="2" t="str">
        <f t="shared" si="66"/>
        <v>.</v>
      </c>
      <c r="L53" s="2">
        <f t="shared" si="66"/>
        <v>0</v>
      </c>
      <c r="M53" s="2">
        <f t="shared" si="66"/>
        <v>0</v>
      </c>
      <c r="N53" s="2">
        <f t="shared" si="66"/>
        <v>0</v>
      </c>
      <c r="O53" s="2">
        <f t="shared" si="66"/>
        <v>1</v>
      </c>
      <c r="P53" s="2" t="str">
        <f t="shared" si="66"/>
        <v>.</v>
      </c>
      <c r="Q53" s="2">
        <f t="shared" si="66"/>
        <v>0</v>
      </c>
      <c r="R53" s="2">
        <f t="shared" si="66"/>
        <v>0</v>
      </c>
      <c r="S53" s="2">
        <f t="shared" si="66"/>
        <v>1</v>
      </c>
      <c r="T53" s="2">
        <f t="shared" si="66"/>
        <v>0</v>
      </c>
      <c r="U53" s="2" t="str">
        <f t="shared" si="66"/>
        <v>.</v>
      </c>
      <c r="V53" s="2">
        <f t="shared" si="66"/>
        <v>0</v>
      </c>
      <c r="W53" s="2">
        <f t="shared" si="66"/>
        <v>1</v>
      </c>
      <c r="X53" s="2">
        <f t="shared" si="66"/>
        <v>1</v>
      </c>
      <c r="Y53" s="2">
        <f t="shared" si="66"/>
        <v>0</v>
      </c>
      <c r="Z53" s="2"/>
      <c r="AA53" s="2"/>
      <c r="AB53" s="2"/>
      <c r="AD53" s="5" t="s">
        <v>52</v>
      </c>
      <c r="AE53" s="2" t="s">
        <v>33</v>
      </c>
      <c r="AF53" s="7">
        <f>C10</f>
        <v>-16090</v>
      </c>
      <c r="AG53" s="7"/>
      <c r="AH53" s="20"/>
      <c r="AI53" s="20"/>
      <c r="AJ53" s="20"/>
    </row>
    <row r="54" spans="4:36">
      <c r="D54" s="21"/>
      <c r="F54" s="6" t="s">
        <v>53</v>
      </c>
      <c r="G54" s="6" t="s">
        <v>53</v>
      </c>
      <c r="H54" s="6" t="s">
        <v>53</v>
      </c>
      <c r="I54" s="6" t="s">
        <v>53</v>
      </c>
      <c r="J54" s="6" t="s">
        <v>53</v>
      </c>
      <c r="K54" s="6" t="s">
        <v>53</v>
      </c>
      <c r="L54" s="6" t="s">
        <v>53</v>
      </c>
      <c r="M54" s="6" t="s">
        <v>53</v>
      </c>
      <c r="N54" s="6" t="s">
        <v>53</v>
      </c>
      <c r="O54" s="6" t="s">
        <v>53</v>
      </c>
      <c r="P54" s="6" t="s">
        <v>53</v>
      </c>
      <c r="Q54" s="6" t="s">
        <v>53</v>
      </c>
      <c r="R54" s="6" t="s">
        <v>53</v>
      </c>
      <c r="S54" s="6" t="s">
        <v>53</v>
      </c>
      <c r="T54" s="6" t="s">
        <v>53</v>
      </c>
      <c r="U54" s="6" t="s">
        <v>53</v>
      </c>
      <c r="V54" s="6" t="s">
        <v>53</v>
      </c>
      <c r="W54" s="6" t="s">
        <v>53</v>
      </c>
      <c r="X54" s="6" t="s">
        <v>53</v>
      </c>
      <c r="Y54" s="6" t="s">
        <v>53</v>
      </c>
      <c r="Z54" s="2"/>
      <c r="AA54" s="2"/>
      <c r="AB54" s="2"/>
      <c r="AE54" s="13" t="s">
        <v>53</v>
      </c>
      <c r="AF54" s="15" t="s">
        <v>53</v>
      </c>
      <c r="AG54" s="7"/>
      <c r="AH54" s="20"/>
      <c r="AI54" s="20"/>
      <c r="AJ54" s="20"/>
    </row>
    <row r="55" spans="4:36">
      <c r="D55" s="21"/>
      <c r="F55" s="2"/>
      <c r="G55" s="2">
        <f t="shared" ref="G55:W55" si="67">IF(G52+G53 +IF(H52+H53 = 2,1,0) + IF(H52+H53=1,1,0)*IF(H55=0,1,0)=1,1,0)+IF(G52+G53 +IF(H52+H53 = 2,1,0) + IF(H52+H53=1,1,0)*IF(H55=0,1,0)=3,1,0)</f>
        <v>1</v>
      </c>
      <c r="H55" s="2">
        <f t="shared" si="67"/>
        <v>1</v>
      </c>
      <c r="I55" s="2">
        <f t="shared" si="67"/>
        <v>1</v>
      </c>
      <c r="J55" s="2">
        <f t="shared" ref="J55:J62" si="68">IF(J52+J53 +IF(L52+L53 = 2,1,0) + IF(L52+L53=1,1,0)*IF(L55=0,1,0)=1,1,0)+IF(J52+J53 +IF(L52+L53 = 2,1,0) + IF(L52+L53=1,1,0)*IF(L55=0,1,0)=3,1,0)</f>
        <v>0</v>
      </c>
      <c r="K55" s="2" t="s">
        <v>50</v>
      </c>
      <c r="L55" s="2">
        <f t="shared" si="67"/>
        <v>0</v>
      </c>
      <c r="M55" s="2">
        <f t="shared" si="67"/>
        <v>0</v>
      </c>
      <c r="N55" s="2">
        <f t="shared" si="67"/>
        <v>0</v>
      </c>
      <c r="O55" s="2">
        <f t="shared" ref="O55" si="69">IF(O52+O53 +IF(Q52+Q53 = 2,1,0) + IF(Q52+Q53=1,1,0)*IF(Q55=0,1,0)=1,1,0)+IF(O52+O53 +IF(Q52+Q53 = 2,1,0) + IF(Q52+Q53=1,1,0)*IF(Q55=0,1,0)=3,1,0)</f>
        <v>1</v>
      </c>
      <c r="P55" s="2" t="s">
        <v>50</v>
      </c>
      <c r="Q55" s="2">
        <f t="shared" si="67"/>
        <v>1</v>
      </c>
      <c r="R55" s="2">
        <f t="shared" si="67"/>
        <v>1</v>
      </c>
      <c r="S55" s="2">
        <f t="shared" si="67"/>
        <v>0</v>
      </c>
      <c r="T55" s="2">
        <f t="shared" si="64"/>
        <v>0</v>
      </c>
      <c r="U55" s="2" t="s">
        <v>50</v>
      </c>
      <c r="V55" s="2">
        <f t="shared" si="67"/>
        <v>1</v>
      </c>
      <c r="W55" s="2">
        <f t="shared" si="67"/>
        <v>1</v>
      </c>
      <c r="X55" s="2">
        <f t="shared" ref="X55:X62" si="70">IF(X52+X53 +IF(Y52+Y53 = 2,1,0) + IF(Y52+Y53=1,1,0)*IF(Y55=0,1,0)=1,1,0)+IF(X52+X53 +IF(Y52+Y53 = 2,1,0) + IF(Y52+Y53=1,1,0)*IF(Y55=0,1,0)=3,1,0)</f>
        <v>1</v>
      </c>
      <c r="Y55" s="2">
        <f>IF(Y52+Y53=1, 1, 0)</f>
        <v>1</v>
      </c>
      <c r="Z55" s="14" t="s">
        <v>62</v>
      </c>
      <c r="AA55" s="2" t="s">
        <v>19</v>
      </c>
      <c r="AB55" s="2">
        <f>-G55*2^15+H55*2^14+I55*2^13+J55*2^12+L55*2^11+M55*2^10+N55*2^9+O55*2^8+Q55*2^7+R55*2^6+S55*2^5+T55*2^4+V55*2^3+W55*2^2+X55*2^1+Y55*2^0</f>
        <v>-7729</v>
      </c>
      <c r="AC55" s="8" t="s">
        <v>56</v>
      </c>
      <c r="AF55" s="7">
        <f t="shared" si="47"/>
        <v>-7729</v>
      </c>
      <c r="AG55" s="7"/>
      <c r="AH55" s="20"/>
      <c r="AI55" s="20"/>
      <c r="AJ55" s="20"/>
    </row>
    <row r="56" spans="4:36">
      <c r="D56" s="2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4"/>
      <c r="AA56" s="2"/>
      <c r="AB56" s="2"/>
      <c r="AC56" s="8"/>
      <c r="AF56" s="7"/>
      <c r="AG56" s="7"/>
      <c r="AH56" s="20"/>
      <c r="AI56" s="20"/>
      <c r="AJ56" s="20"/>
    </row>
    <row r="57" spans="4:36">
      <c r="D57" s="21"/>
      <c r="F57" s="2"/>
      <c r="G57" s="11" t="s">
        <v>57</v>
      </c>
      <c r="H57" s="2"/>
      <c r="I57" s="2">
        <f t="shared" si="58"/>
        <v>0</v>
      </c>
      <c r="J57" s="2"/>
      <c r="K57" s="11" t="s">
        <v>58</v>
      </c>
      <c r="L57" s="2"/>
      <c r="M57" s="2">
        <f>IF(ISEVEN(SUM(Q55:Y55)),1,0)</f>
        <v>1</v>
      </c>
      <c r="N57" s="2"/>
      <c r="O57" s="2" t="s">
        <v>59</v>
      </c>
      <c r="P57" s="2"/>
      <c r="Q57" s="2">
        <f>IF(T52+T53=0,1,0)*T55+IF(T52+T53=1,1,0)*IF(T55=0,1,0)+IF(T52+T53=2,1,0)*T55</f>
        <v>0</v>
      </c>
      <c r="R57" s="2"/>
      <c r="S57" s="11" t="s">
        <v>60</v>
      </c>
      <c r="T57" s="2"/>
      <c r="U57" s="2">
        <f>IF(SUM(G55:Y55)=0,1,0)</f>
        <v>0</v>
      </c>
      <c r="V57" s="2"/>
      <c r="W57" s="7" t="s">
        <v>61</v>
      </c>
      <c r="X57" s="2"/>
      <c r="Y57" s="2">
        <f t="shared" si="59"/>
        <v>1</v>
      </c>
      <c r="Z57" s="2"/>
      <c r="AA57" s="9" t="s">
        <v>63</v>
      </c>
      <c r="AB57" s="2">
        <f t="shared" si="53"/>
        <v>0</v>
      </c>
      <c r="AF57" s="7"/>
      <c r="AG57" s="7"/>
      <c r="AH57" s="20"/>
      <c r="AI57" s="20"/>
      <c r="AJ57" s="20"/>
    </row>
    <row r="58" spans="4:36">
      <c r="D58" s="21">
        <v>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E58" s="2"/>
      <c r="AF58" s="7"/>
      <c r="AG58" s="7"/>
      <c r="AH58" s="3"/>
      <c r="AI58" s="3"/>
      <c r="AJ58" s="3"/>
    </row>
    <row r="59" spans="4:36">
      <c r="D59" s="21"/>
      <c r="F59" s="2" t="s">
        <v>18</v>
      </c>
      <c r="G59" s="2">
        <f>G13</f>
        <v>1</v>
      </c>
      <c r="H59" s="2">
        <f t="shared" ref="H59:Y59" si="71">H13</f>
        <v>1</v>
      </c>
      <c r="I59" s="2">
        <f t="shared" si="71"/>
        <v>1</v>
      </c>
      <c r="J59" s="2">
        <f t="shared" si="71"/>
        <v>0</v>
      </c>
      <c r="K59" s="2" t="str">
        <f t="shared" si="71"/>
        <v>.</v>
      </c>
      <c r="L59" s="2">
        <f t="shared" si="71"/>
        <v>0</v>
      </c>
      <c r="M59" s="2">
        <f t="shared" si="71"/>
        <v>0</v>
      </c>
      <c r="N59" s="2">
        <f t="shared" si="71"/>
        <v>0</v>
      </c>
      <c r="O59" s="2">
        <f t="shared" si="71"/>
        <v>1</v>
      </c>
      <c r="P59" s="2" t="str">
        <f t="shared" si="71"/>
        <v>.</v>
      </c>
      <c r="Q59" s="2">
        <f t="shared" si="71"/>
        <v>1</v>
      </c>
      <c r="R59" s="2">
        <f t="shared" si="71"/>
        <v>1</v>
      </c>
      <c r="S59" s="2">
        <f t="shared" si="71"/>
        <v>0</v>
      </c>
      <c r="T59" s="2">
        <f t="shared" si="71"/>
        <v>0</v>
      </c>
      <c r="U59" s="2" t="str">
        <f t="shared" si="71"/>
        <v>.</v>
      </c>
      <c r="V59" s="2">
        <f t="shared" si="71"/>
        <v>1</v>
      </c>
      <c r="W59" s="2">
        <f t="shared" si="71"/>
        <v>1</v>
      </c>
      <c r="X59" s="2">
        <f t="shared" si="71"/>
        <v>1</v>
      </c>
      <c r="Y59" s="2">
        <f t="shared" si="71"/>
        <v>1</v>
      </c>
      <c r="Z59" s="2"/>
      <c r="AA59" s="2"/>
      <c r="AB59" s="2"/>
      <c r="AE59" s="2" t="s">
        <v>36</v>
      </c>
      <c r="AF59" s="7">
        <f>C13</f>
        <v>-7729</v>
      </c>
      <c r="AG59" s="7"/>
      <c r="AH59" s="19" t="s">
        <v>66</v>
      </c>
      <c r="AI59" s="20"/>
      <c r="AJ59" s="20"/>
    </row>
    <row r="60" spans="4:36">
      <c r="D60" s="21"/>
      <c r="E60" s="5" t="s">
        <v>52</v>
      </c>
      <c r="F60" s="2" t="s">
        <v>14</v>
      </c>
      <c r="G60" s="2">
        <f>G5</f>
        <v>0</v>
      </c>
      <c r="H60" s="2">
        <f t="shared" ref="H60:X60" si="72">H5</f>
        <v>1</v>
      </c>
      <c r="I60" s="2">
        <f t="shared" si="72"/>
        <v>0</v>
      </c>
      <c r="J60" s="2">
        <f t="shared" si="72"/>
        <v>1</v>
      </c>
      <c r="K60" s="2" t="str">
        <f t="shared" si="72"/>
        <v>.</v>
      </c>
      <c r="L60" s="2">
        <f t="shared" si="72"/>
        <v>1</v>
      </c>
      <c r="M60" s="2">
        <f t="shared" si="72"/>
        <v>1</v>
      </c>
      <c r="N60" s="2">
        <f t="shared" si="72"/>
        <v>1</v>
      </c>
      <c r="O60" s="2">
        <f t="shared" si="72"/>
        <v>1</v>
      </c>
      <c r="P60" s="2" t="str">
        <f t="shared" si="72"/>
        <v>.</v>
      </c>
      <c r="Q60" s="2">
        <f t="shared" si="72"/>
        <v>1</v>
      </c>
      <c r="R60" s="2">
        <f t="shared" si="72"/>
        <v>0</v>
      </c>
      <c r="S60" s="2">
        <f t="shared" si="72"/>
        <v>0</v>
      </c>
      <c r="T60" s="2">
        <f t="shared" si="72"/>
        <v>0</v>
      </c>
      <c r="U60" s="2" t="str">
        <f t="shared" si="72"/>
        <v>.</v>
      </c>
      <c r="V60" s="2">
        <f t="shared" si="72"/>
        <v>0</v>
      </c>
      <c r="W60" s="2">
        <f t="shared" si="72"/>
        <v>0</v>
      </c>
      <c r="X60" s="2">
        <f t="shared" si="72"/>
        <v>1</v>
      </c>
      <c r="Y60" s="2">
        <f>Y5</f>
        <v>1</v>
      </c>
      <c r="Z60" s="2"/>
      <c r="AA60" s="2"/>
      <c r="AB60" s="2"/>
      <c r="AD60" s="5" t="s">
        <v>52</v>
      </c>
      <c r="AE60" s="2" t="s">
        <v>28</v>
      </c>
      <c r="AF60" s="7">
        <f>C5</f>
        <v>24451</v>
      </c>
      <c r="AG60" s="7"/>
      <c r="AH60" s="20"/>
      <c r="AI60" s="20"/>
      <c r="AJ60" s="20"/>
    </row>
    <row r="61" spans="4:36">
      <c r="D61" s="21"/>
      <c r="F61" s="6" t="s">
        <v>53</v>
      </c>
      <c r="G61" s="6" t="s">
        <v>53</v>
      </c>
      <c r="H61" s="6" t="s">
        <v>53</v>
      </c>
      <c r="I61" s="6" t="s">
        <v>53</v>
      </c>
      <c r="J61" s="6" t="s">
        <v>53</v>
      </c>
      <c r="K61" s="6" t="s">
        <v>53</v>
      </c>
      <c r="L61" s="6" t="s">
        <v>53</v>
      </c>
      <c r="M61" s="6" t="s">
        <v>53</v>
      </c>
      <c r="N61" s="6" t="s">
        <v>53</v>
      </c>
      <c r="O61" s="6" t="s">
        <v>53</v>
      </c>
      <c r="P61" s="6" t="s">
        <v>53</v>
      </c>
      <c r="Q61" s="6" t="s">
        <v>53</v>
      </c>
      <c r="R61" s="6" t="s">
        <v>53</v>
      </c>
      <c r="S61" s="6" t="s">
        <v>53</v>
      </c>
      <c r="T61" s="6" t="s">
        <v>53</v>
      </c>
      <c r="U61" s="6" t="s">
        <v>53</v>
      </c>
      <c r="V61" s="6" t="s">
        <v>53</v>
      </c>
      <c r="W61" s="6" t="s">
        <v>53</v>
      </c>
      <c r="X61" s="6" t="s">
        <v>53</v>
      </c>
      <c r="Y61" s="6" t="s">
        <v>53</v>
      </c>
      <c r="Z61" s="2"/>
      <c r="AA61" s="2"/>
      <c r="AB61" s="2"/>
      <c r="AE61" s="13" t="s">
        <v>53</v>
      </c>
      <c r="AF61" s="15" t="s">
        <v>53</v>
      </c>
      <c r="AG61" s="7"/>
      <c r="AH61" s="20"/>
      <c r="AI61" s="20"/>
      <c r="AJ61" s="20"/>
    </row>
    <row r="62" spans="4:36">
      <c r="D62" s="21"/>
      <c r="F62" s="2"/>
      <c r="G62" s="2">
        <f t="shared" ref="G62:W62" si="73">IF(G59+G60 +IF(H59+H60 = 2,1,0) + IF(H59+H60=1,1,0)*IF(H62=0,1,0)=1,1,0)+IF(G59+G60 +IF(H59+H60 = 2,1,0) + IF(H59+H60=1,1,0)*IF(H62=0,1,0)=3,1,0)</f>
        <v>0</v>
      </c>
      <c r="H62" s="2">
        <f t="shared" si="73"/>
        <v>1</v>
      </c>
      <c r="I62" s="2">
        <f t="shared" si="73"/>
        <v>0</v>
      </c>
      <c r="J62" s="2">
        <f t="shared" si="68"/>
        <v>0</v>
      </c>
      <c r="K62" s="2" t="s">
        <v>50</v>
      </c>
      <c r="L62" s="2">
        <f t="shared" si="73"/>
        <v>0</v>
      </c>
      <c r="M62" s="2">
        <f t="shared" si="73"/>
        <v>0</v>
      </c>
      <c r="N62" s="2">
        <f t="shared" si="73"/>
        <v>0</v>
      </c>
      <c r="O62" s="2">
        <f t="shared" ref="O62" si="74">IF(O59+O60 +IF(Q59+Q60 = 2,1,0) + IF(Q59+Q60=1,1,0)*IF(Q62=0,1,0)=1,1,0)+IF(O59+O60 +IF(Q59+Q60 = 2,1,0) + IF(Q59+Q60=1,1,0)*IF(Q62=0,1,0)=3,1,0)</f>
        <v>1</v>
      </c>
      <c r="P62" s="2" t="s">
        <v>50</v>
      </c>
      <c r="Q62" s="2">
        <f t="shared" si="73"/>
        <v>0</v>
      </c>
      <c r="R62" s="2">
        <f t="shared" si="73"/>
        <v>1</v>
      </c>
      <c r="S62" s="2">
        <f t="shared" si="73"/>
        <v>0</v>
      </c>
      <c r="T62" s="2">
        <f t="shared" ref="T62" si="75">IF(T59+T60 +IF(V59+V60 = 2,1,0) + IF(V59+V60=1,1,0)*IF(V62=0,1,0)=1,1,0)+IF(T59+T60 +IF(V59+V60 = 2,1,0) + IF(V59+V60=1,1,0)*IF(V62=0,1,0)=3,1,0)</f>
        <v>1</v>
      </c>
      <c r="U62" s="2" t="s">
        <v>50</v>
      </c>
      <c r="V62" s="2">
        <f t="shared" si="73"/>
        <v>0</v>
      </c>
      <c r="W62" s="2">
        <f t="shared" si="73"/>
        <v>0</v>
      </c>
      <c r="X62" s="2">
        <f t="shared" si="70"/>
        <v>1</v>
      </c>
      <c r="Y62" s="2">
        <f>IF(Y59+Y60=1, 1, 0)</f>
        <v>0</v>
      </c>
      <c r="Z62" s="14" t="s">
        <v>62</v>
      </c>
      <c r="AA62" s="2" t="s">
        <v>19</v>
      </c>
      <c r="AB62" s="2">
        <f>-G62*2^15+H62*2^14+I62*2^13+J62*2^12+L62*2^11+M62*2^10+N62*2^9+O62*2^8+Q62*2^7+R62*2^6+S62*2^5+T62*2^4+V62*2^3+W62*2^2+X62*2^1+Y62*2^0</f>
        <v>16722</v>
      </c>
      <c r="AC62" s="8" t="s">
        <v>56</v>
      </c>
      <c r="AF62" s="7">
        <f t="shared" si="47"/>
        <v>16722</v>
      </c>
      <c r="AG62" s="7"/>
      <c r="AH62" s="20"/>
      <c r="AI62" s="20"/>
      <c r="AJ62" s="20"/>
    </row>
    <row r="63" spans="4:36">
      <c r="D63" s="2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14"/>
      <c r="AA63" s="2"/>
      <c r="AB63" s="2"/>
      <c r="AC63" s="8"/>
      <c r="AH63" s="20"/>
      <c r="AI63" s="20"/>
      <c r="AJ63" s="20"/>
    </row>
    <row r="64" spans="4:36">
      <c r="D64" s="21"/>
      <c r="F64" s="2"/>
      <c r="G64" s="11" t="s">
        <v>57</v>
      </c>
      <c r="H64" s="2"/>
      <c r="I64" s="2">
        <f t="shared" si="58"/>
        <v>1</v>
      </c>
      <c r="J64" s="2"/>
      <c r="K64" s="11" t="s">
        <v>58</v>
      </c>
      <c r="L64" s="2"/>
      <c r="M64" s="2">
        <f>IF(ISEVEN(SUM(Q62:Y62)),1,0)</f>
        <v>0</v>
      </c>
      <c r="N64" s="2"/>
      <c r="O64" s="12" t="s">
        <v>59</v>
      </c>
      <c r="P64" s="2"/>
      <c r="Q64" s="2">
        <f>IF(T59+T60=0,1,0)*T62+IF(T59+T60=1,1,0)*IF(T62=0,1,0)+IF(T59+T60=2,1,0)*T62</f>
        <v>1</v>
      </c>
      <c r="R64" s="2"/>
      <c r="S64" s="11" t="s">
        <v>60</v>
      </c>
      <c r="T64" s="2"/>
      <c r="U64" s="2">
        <f>IF(SUM(G62:Y62)=0,1,0)</f>
        <v>0</v>
      </c>
      <c r="V64" s="2"/>
      <c r="W64" s="7" t="s">
        <v>61</v>
      </c>
      <c r="X64" s="2"/>
      <c r="Y64" s="2">
        <f t="shared" si="59"/>
        <v>0</v>
      </c>
      <c r="Z64" s="2"/>
      <c r="AA64" s="9" t="s">
        <v>63</v>
      </c>
      <c r="AB64" s="2">
        <f t="shared" si="53"/>
        <v>0</v>
      </c>
      <c r="AH64" s="20"/>
      <c r="AI64" s="20"/>
      <c r="AJ64" s="20"/>
    </row>
    <row r="65" spans="4:36" ht="16" customHeight="1">
      <c r="D65" s="1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H65" s="3"/>
      <c r="AI65" s="3"/>
      <c r="AJ65" s="3"/>
    </row>
    <row r="66" spans="4:36" ht="16" customHeight="1">
      <c r="D66" s="1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H66" s="17"/>
      <c r="AI66" s="3"/>
      <c r="AJ66" s="3"/>
    </row>
    <row r="67" spans="4:36" ht="16" customHeight="1">
      <c r="D67" s="1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G67" s="23" t="s">
        <v>74</v>
      </c>
      <c r="AH67" s="23"/>
      <c r="AI67" s="23"/>
      <c r="AJ67" s="24">
        <v>44907.222222222219</v>
      </c>
    </row>
    <row r="68" spans="4:36" ht="16" customHeight="1">
      <c r="D68" s="1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I68" s="3"/>
      <c r="AJ68" s="3"/>
    </row>
    <row r="69" spans="4:36" ht="16" customHeight="1">
      <c r="D69" s="1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H69" s="3"/>
      <c r="AI69" s="3"/>
      <c r="AJ69" s="3"/>
    </row>
    <row r="70" spans="4:36" ht="16" customHeight="1">
      <c r="D70" s="1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H70" s="3"/>
      <c r="AI70" s="3"/>
      <c r="AJ70" s="3"/>
    </row>
    <row r="71" spans="4:36" ht="16" customHeight="1">
      <c r="D71" s="16"/>
      <c r="AH71" s="3"/>
      <c r="AI71" s="3"/>
      <c r="AJ71" s="3"/>
    </row>
    <row r="72" spans="4:36" ht="16" customHeight="1">
      <c r="D72" s="16"/>
      <c r="AH72" s="3"/>
      <c r="AI72" s="3"/>
      <c r="AJ72" s="3"/>
    </row>
    <row r="73" spans="4:36" ht="16" customHeight="1">
      <c r="D73" s="16"/>
    </row>
    <row r="74" spans="4:36" ht="16" customHeight="1">
      <c r="D74" s="16"/>
    </row>
    <row r="75" spans="4:36" ht="16" customHeight="1">
      <c r="D75" s="16"/>
    </row>
    <row r="76" spans="4:36" ht="16" customHeight="1">
      <c r="D76" s="16"/>
    </row>
    <row r="77" spans="4:36" ht="16" customHeight="1">
      <c r="D77" s="16"/>
    </row>
    <row r="78" spans="4:36" ht="16" customHeight="1">
      <c r="D78" s="16"/>
    </row>
    <row r="79" spans="4:36" ht="16" customHeight="1">
      <c r="D79" s="16"/>
    </row>
    <row r="80" spans="4:36" ht="16" customHeight="1">
      <c r="D80" s="16"/>
    </row>
    <row r="81" spans="4:4" ht="16" customHeight="1">
      <c r="D81" s="16"/>
    </row>
    <row r="82" spans="4:4" ht="16" customHeight="1">
      <c r="D82" s="16"/>
    </row>
    <row r="83" spans="4:4" ht="16" customHeight="1">
      <c r="D83" s="16"/>
    </row>
    <row r="84" spans="4:4" ht="16" customHeight="1">
      <c r="D84" s="16"/>
    </row>
    <row r="85" spans="4:4" ht="16" customHeight="1">
      <c r="D85" s="16"/>
    </row>
  </sheetData>
  <mergeCells count="18">
    <mergeCell ref="AG67:AI67"/>
    <mergeCell ref="AB7:AC7"/>
    <mergeCell ref="D16:D22"/>
    <mergeCell ref="D23:D29"/>
    <mergeCell ref="D30:D36"/>
    <mergeCell ref="AB6:AC6"/>
    <mergeCell ref="AH45:AJ50"/>
    <mergeCell ref="AH52:AJ57"/>
    <mergeCell ref="AH59:AJ64"/>
    <mergeCell ref="D37:D43"/>
    <mergeCell ref="D44:D50"/>
    <mergeCell ref="D51:D57"/>
    <mergeCell ref="D58:D64"/>
    <mergeCell ref="AH1:AJ2"/>
    <mergeCell ref="AH17:AJ22"/>
    <mergeCell ref="AH24:AJ29"/>
    <mergeCell ref="AH31:AJ36"/>
    <mergeCell ref="AH38:AJ43"/>
  </mergeCells>
  <phoneticPr fontId="1" type="noConversion"/>
  <conditionalFormatting sqref="G3:Y6">
    <cfRule type="cellIs" dxfId="2" priority="2" operator="equal">
      <formula>0</formula>
    </cfRule>
    <cfRule type="cellIs" dxfId="1" priority="1" operator="equal">
      <formula>1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2022-12-11T13:28:42Z</dcterms:created>
  <dcterms:modified xsi:type="dcterms:W3CDTF">2022-12-12T02:55:28Z</dcterms:modified>
</cp:coreProperties>
</file>