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t\Data1\USDA-ALARC\Simulation Modeling\FAO56\pyfao56\tests\test7\"/>
    </mc:Choice>
  </mc:AlternateContent>
  <xr:revisionPtr revIDLastSave="0" documentId="13_ncr:1_{C494A4E1-DB98-462A-A3BF-F95E61931AD2}" xr6:coauthVersionLast="47" xr6:coauthVersionMax="47" xr10:uidLastSave="{00000000-0000-0000-0000-000000000000}"/>
  <bookViews>
    <workbookView xWindow="16980" yWindow="-22065" windowWidth="17340" windowHeight="21300" activeTab="1" xr2:uid="{00000000-000D-0000-FFFF-FFFF00000000}"/>
  </bookViews>
  <sheets>
    <sheet name="Dr" sheetId="1" r:id="rId1"/>
    <sheet name="Drma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2" l="1"/>
  <c r="B53" i="1"/>
  <c r="B50" i="2" l="1"/>
  <c r="B45" i="2"/>
  <c r="B46" i="2" s="1"/>
  <c r="B50" i="1"/>
  <c r="B45" i="1"/>
  <c r="B46" i="1" s="1"/>
  <c r="G35" i="2"/>
  <c r="F35" i="2"/>
  <c r="C35" i="2"/>
  <c r="E35" i="2" s="1"/>
  <c r="G34" i="2"/>
  <c r="F34" i="2"/>
  <c r="C34" i="2"/>
  <c r="D34" i="2" s="1"/>
  <c r="G33" i="2"/>
  <c r="F33" i="2"/>
  <c r="C33" i="2"/>
  <c r="E33" i="2" s="1"/>
  <c r="G32" i="2"/>
  <c r="F32" i="2"/>
  <c r="C32" i="2"/>
  <c r="E32" i="2" s="1"/>
  <c r="G31" i="2"/>
  <c r="F31" i="2"/>
  <c r="C31" i="2"/>
  <c r="E31" i="2" s="1"/>
  <c r="G30" i="2"/>
  <c r="F30" i="2"/>
  <c r="C30" i="2"/>
  <c r="E30" i="2" s="1"/>
  <c r="G29" i="2"/>
  <c r="F29" i="2"/>
  <c r="C29" i="2"/>
  <c r="D29" i="2" s="1"/>
  <c r="G28" i="2"/>
  <c r="F28" i="2"/>
  <c r="C28" i="2"/>
  <c r="E28" i="2" s="1"/>
  <c r="G27" i="2"/>
  <c r="F27" i="2"/>
  <c r="C27" i="2"/>
  <c r="E27" i="2" s="1"/>
  <c r="G26" i="2"/>
  <c r="F26" i="2"/>
  <c r="C26" i="2"/>
  <c r="E26" i="2" s="1"/>
  <c r="G25" i="2"/>
  <c r="F25" i="2"/>
  <c r="C25" i="2"/>
  <c r="E25" i="2" s="1"/>
  <c r="G24" i="2"/>
  <c r="F24" i="2"/>
  <c r="C24" i="2"/>
  <c r="E24" i="2" s="1"/>
  <c r="G23" i="2"/>
  <c r="F23" i="2"/>
  <c r="C23" i="2"/>
  <c r="E23" i="2" s="1"/>
  <c r="G22" i="2"/>
  <c r="F22" i="2"/>
  <c r="C22" i="2"/>
  <c r="E22" i="2" s="1"/>
  <c r="G21" i="2"/>
  <c r="F21" i="2"/>
  <c r="C21" i="2"/>
  <c r="E21" i="2" s="1"/>
  <c r="G20" i="2"/>
  <c r="F20" i="2"/>
  <c r="C20" i="2"/>
  <c r="E20" i="2" s="1"/>
  <c r="G19" i="2"/>
  <c r="F19" i="2"/>
  <c r="C19" i="2"/>
  <c r="D19" i="2" s="1"/>
  <c r="G18" i="2"/>
  <c r="F18" i="2"/>
  <c r="C18" i="2"/>
  <c r="E18" i="2" s="1"/>
  <c r="G17" i="2"/>
  <c r="F17" i="2"/>
  <c r="C17" i="2"/>
  <c r="E17" i="2" s="1"/>
  <c r="G16" i="2"/>
  <c r="F16" i="2"/>
  <c r="C16" i="2"/>
  <c r="E16" i="2" s="1"/>
  <c r="G15" i="2"/>
  <c r="F15" i="2"/>
  <c r="C15" i="2"/>
  <c r="E15" i="2" s="1"/>
  <c r="G14" i="2"/>
  <c r="F14" i="2"/>
  <c r="C14" i="2"/>
  <c r="E14" i="2" s="1"/>
  <c r="G13" i="2"/>
  <c r="F13" i="2"/>
  <c r="C13" i="2"/>
  <c r="D13" i="2" s="1"/>
  <c r="G12" i="2"/>
  <c r="F12" i="2"/>
  <c r="C12" i="2"/>
  <c r="E12" i="2" s="1"/>
  <c r="G11" i="2"/>
  <c r="F11" i="2"/>
  <c r="C11" i="2"/>
  <c r="D11" i="2" s="1"/>
  <c r="G10" i="2"/>
  <c r="F10" i="2"/>
  <c r="C10" i="2"/>
  <c r="D10" i="2" s="1"/>
  <c r="G9" i="2"/>
  <c r="F9" i="2"/>
  <c r="C9" i="2"/>
  <c r="E9" i="2" s="1"/>
  <c r="G8" i="2"/>
  <c r="F8" i="2"/>
  <c r="C8" i="2"/>
  <c r="E8" i="2" s="1"/>
  <c r="G7" i="2"/>
  <c r="F7" i="2"/>
  <c r="C7" i="2"/>
  <c r="E7" i="2" s="1"/>
  <c r="G6" i="2"/>
  <c r="F6" i="2"/>
  <c r="C6" i="2"/>
  <c r="E6" i="2" s="1"/>
  <c r="G5" i="2"/>
  <c r="F5" i="2"/>
  <c r="C5" i="2"/>
  <c r="E5" i="2" s="1"/>
  <c r="G4" i="2"/>
  <c r="F4" i="2"/>
  <c r="C4" i="2"/>
  <c r="E4" i="2" s="1"/>
  <c r="G3" i="2"/>
  <c r="F3" i="2"/>
  <c r="C3" i="2"/>
  <c r="D3" i="2" s="1"/>
  <c r="G2" i="2"/>
  <c r="F2" i="2"/>
  <c r="C2" i="2"/>
  <c r="E2" i="2" s="1"/>
  <c r="C3" i="1"/>
  <c r="E3" i="1" s="1"/>
  <c r="C4" i="1"/>
  <c r="E4" i="1" s="1"/>
  <c r="C5" i="1"/>
  <c r="D5" i="1" s="1"/>
  <c r="C6" i="1"/>
  <c r="E6" i="1" s="1"/>
  <c r="C7" i="1"/>
  <c r="D7" i="1" s="1"/>
  <c r="C8" i="1"/>
  <c r="D8" i="1" s="1"/>
  <c r="C9" i="1"/>
  <c r="E9" i="1" s="1"/>
  <c r="C10" i="1"/>
  <c r="D10" i="1" s="1"/>
  <c r="C11" i="1"/>
  <c r="E11" i="1" s="1"/>
  <c r="C12" i="1"/>
  <c r="E12" i="1" s="1"/>
  <c r="C13" i="1"/>
  <c r="D13" i="1" s="1"/>
  <c r="C14" i="1"/>
  <c r="E14" i="1" s="1"/>
  <c r="C15" i="1"/>
  <c r="E15" i="1" s="1"/>
  <c r="C16" i="1"/>
  <c r="D16" i="1" s="1"/>
  <c r="C17" i="1"/>
  <c r="E17" i="1" s="1"/>
  <c r="C18" i="1"/>
  <c r="D18" i="1" s="1"/>
  <c r="C19" i="1"/>
  <c r="D19" i="1" s="1"/>
  <c r="C20" i="1"/>
  <c r="E20" i="1" s="1"/>
  <c r="C21" i="1"/>
  <c r="D21" i="1" s="1"/>
  <c r="C22" i="1"/>
  <c r="C23" i="1"/>
  <c r="C24" i="1"/>
  <c r="D24" i="1" s="1"/>
  <c r="C25" i="1"/>
  <c r="E25" i="1" s="1"/>
  <c r="C26" i="1"/>
  <c r="D26" i="1" s="1"/>
  <c r="C27" i="1"/>
  <c r="E27" i="1" s="1"/>
  <c r="C28" i="1"/>
  <c r="E28" i="1" s="1"/>
  <c r="C29" i="1"/>
  <c r="D29" i="1" s="1"/>
  <c r="C30" i="1"/>
  <c r="E30" i="1" s="1"/>
  <c r="C31" i="1"/>
  <c r="E31" i="1" s="1"/>
  <c r="C32" i="1"/>
  <c r="D32" i="1" s="1"/>
  <c r="C33" i="1"/>
  <c r="D33" i="1" s="1"/>
  <c r="C34" i="1"/>
  <c r="D34" i="1" s="1"/>
  <c r="C35" i="1"/>
  <c r="E35" i="1" s="1"/>
  <c r="D3" i="1"/>
  <c r="D4" i="1"/>
  <c r="D6" i="1"/>
  <c r="D20" i="1"/>
  <c r="D22" i="1"/>
  <c r="D23" i="1"/>
  <c r="E22" i="1"/>
  <c r="E23" i="1"/>
  <c r="E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  <c r="C2" i="1"/>
  <c r="D21" i="2" l="1"/>
  <c r="E34" i="2"/>
  <c r="E13" i="2"/>
  <c r="E3" i="2"/>
  <c r="B40" i="1"/>
  <c r="D2" i="1"/>
  <c r="D31" i="1"/>
  <c r="D30" i="1"/>
  <c r="D27" i="1"/>
  <c r="D25" i="1"/>
  <c r="E26" i="1"/>
  <c r="E2" i="1"/>
  <c r="E34" i="1"/>
  <c r="E33" i="1"/>
  <c r="E32" i="1"/>
  <c r="B41" i="1" a="1"/>
  <c r="B41" i="1" s="1"/>
  <c r="B42" i="1"/>
  <c r="D7" i="2"/>
  <c r="D14" i="1"/>
  <c r="D23" i="2"/>
  <c r="D12" i="1"/>
  <c r="D11" i="1"/>
  <c r="D8" i="2"/>
  <c r="E7" i="1"/>
  <c r="E11" i="2"/>
  <c r="E19" i="2"/>
  <c r="D27" i="2"/>
  <c r="D35" i="1"/>
  <c r="B38" i="1"/>
  <c r="D5" i="2"/>
  <c r="B39" i="1"/>
  <c r="D28" i="1"/>
  <c r="D15" i="2"/>
  <c r="D9" i="1"/>
  <c r="B43" i="1" s="1"/>
  <c r="D32" i="2"/>
  <c r="B41" i="2" a="1"/>
  <c r="B41" i="2" s="1"/>
  <c r="D25" i="2"/>
  <c r="E10" i="1"/>
  <c r="E10" i="2"/>
  <c r="D18" i="2"/>
  <c r="D26" i="2"/>
  <c r="E29" i="2"/>
  <c r="D17" i="1"/>
  <c r="D15" i="1"/>
  <c r="D31" i="2"/>
  <c r="D16" i="2"/>
  <c r="D24" i="2"/>
  <c r="B38" i="2"/>
  <c r="E19" i="1"/>
  <c r="B39" i="2"/>
  <c r="E18" i="1"/>
  <c r="B40" i="2"/>
  <c r="D9" i="2"/>
  <c r="E16" i="1"/>
  <c r="D17" i="2"/>
  <c r="B42" i="2"/>
  <c r="D2" i="2"/>
  <c r="D33" i="2"/>
  <c r="E8" i="1"/>
  <c r="D4" i="2"/>
  <c r="D12" i="2"/>
  <c r="D20" i="2"/>
  <c r="D28" i="2"/>
  <c r="D6" i="2"/>
  <c r="D14" i="2"/>
  <c r="D22" i="2"/>
  <c r="D30" i="2"/>
  <c r="D35" i="2"/>
  <c r="E29" i="1"/>
  <c r="E21" i="1"/>
  <c r="E13" i="1"/>
  <c r="E5" i="1"/>
  <c r="B52" i="2" l="1"/>
  <c r="B44" i="1"/>
  <c r="B52" i="1"/>
  <c r="B43" i="2"/>
  <c r="B51" i="1"/>
  <c r="B47" i="1"/>
  <c r="B48" i="1" s="1"/>
  <c r="B49" i="1" s="1"/>
  <c r="B47" i="2"/>
  <c r="B48" i="2" s="1"/>
  <c r="B49" i="2" s="1"/>
  <c r="B44" i="2"/>
  <c r="B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<sst xmlns="http://schemas.openxmlformats.org/spreadsheetml/2006/main" count="46" uniqueCount="25">
  <si>
    <t>sDr</t>
  </si>
  <si>
    <t>mDr</t>
  </si>
  <si>
    <t>sDrmax</t>
  </si>
  <si>
    <t>mDrmax</t>
  </si>
  <si>
    <t>s-m</t>
  </si>
  <si>
    <t>ABS(s-m)</t>
  </si>
  <si>
    <t>(s-m)^2</t>
  </si>
  <si>
    <t>(m-mbar)^2</t>
  </si>
  <si>
    <t>(ABS(s-mbar)+ABS(m-mbar))^2</t>
  </si>
  <si>
    <t>bias</t>
  </si>
  <si>
    <t>rbias</t>
  </si>
  <si>
    <t>pbias</t>
  </si>
  <si>
    <t>maxerr</t>
  </si>
  <si>
    <t>meanerr</t>
  </si>
  <si>
    <t>mae</t>
  </si>
  <si>
    <t>sse</t>
  </si>
  <si>
    <t>r</t>
  </si>
  <si>
    <t>r2</t>
  </si>
  <si>
    <t>rmse</t>
  </si>
  <si>
    <t>rrmse</t>
  </si>
  <si>
    <t>prmse</t>
  </si>
  <si>
    <t>crm</t>
  </si>
  <si>
    <t>nse</t>
  </si>
  <si>
    <t>d</t>
  </si>
  <si>
    <t>kge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</si>
</sst>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2" workbookViewId="0">
      <selection activeCell="A53" sqref="A53:B53"/>
    </sheetView>
  </sheetViews>
  <sheetFormatPr defaultRowHeight="15" x14ac:dyDescent="0.25"/>
  <cols>
    <col min="6" max="7" width="16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5.8053502526467797</v>
      </c>
      <c r="B2" s="1">
        <v>16.724119999987298</v>
      </c>
      <c r="C2">
        <f>(A2-B2)</f>
        <v>-10.918769747340519</v>
      </c>
      <c r="D2">
        <f>ABS(C2)</f>
        <v>10.918769747340519</v>
      </c>
      <c r="E2">
        <f>C2*C2</f>
        <v>119.21953279543855</v>
      </c>
      <c r="F2" s="3">
        <f>(B2-AVERAGE(B$2:B$35))^2</f>
        <v>345.20600620839218</v>
      </c>
      <c r="G2" s="2">
        <f>(ABS(A2-AVERAGE($B$2:$B$35))+ABS(B2-AVERAGE($B$2:$B$35)))^2</f>
        <v>2311.5143090757251</v>
      </c>
    </row>
    <row r="3" spans="1:7" x14ac:dyDescent="0.25">
      <c r="A3" s="1">
        <v>19.531756791115399</v>
      </c>
      <c r="B3" s="1">
        <v>25.892970000131101</v>
      </c>
      <c r="C3">
        <f t="shared" ref="C3:C35" si="0">(A3-B3)</f>
        <v>-6.3612132090157019</v>
      </c>
      <c r="D3">
        <f t="shared" ref="D3:D35" si="1">ABS(C3)</f>
        <v>6.3612132090157019</v>
      </c>
      <c r="E3">
        <f t="shared" ref="E3:E35" si="2">C3*C3</f>
        <v>40.465033490555847</v>
      </c>
      <c r="F3" s="3">
        <f t="shared" ref="F3:F35" si="3">(B3-AVERAGE(B$2:B$35))^2</f>
        <v>88.564479690376743</v>
      </c>
      <c r="G3" s="2">
        <f t="shared" ref="G3:G35" si="4">(ABS(A3-AVERAGE($B$2:$B$35))+ABS(B3-AVERAGE($B$2:$B$35)))^2</f>
        <v>634.18116194201264</v>
      </c>
    </row>
    <row r="4" spans="1:7" x14ac:dyDescent="0.25">
      <c r="A4" s="1">
        <v>35.022504580566299</v>
      </c>
      <c r="B4" s="1">
        <v>42.824920000077597</v>
      </c>
      <c r="C4">
        <f t="shared" si="0"/>
        <v>-7.8024154195112985</v>
      </c>
      <c r="D4">
        <f t="shared" si="1"/>
        <v>7.8024154195112985</v>
      </c>
      <c r="E4">
        <f t="shared" si="2"/>
        <v>60.877686378627672</v>
      </c>
      <c r="F4" s="3">
        <f t="shared" si="3"/>
        <v>56.566639943292074</v>
      </c>
      <c r="G4" s="2">
        <f t="shared" si="4"/>
        <v>60.877686378627672</v>
      </c>
    </row>
    <row r="5" spans="1:7" x14ac:dyDescent="0.25">
      <c r="A5" s="1">
        <v>42.7978289045815</v>
      </c>
      <c r="B5" s="1">
        <v>54.768690000333102</v>
      </c>
      <c r="C5">
        <f t="shared" si="0"/>
        <v>-11.970861095751602</v>
      </c>
      <c r="D5">
        <f t="shared" si="1"/>
        <v>11.970861095751602</v>
      </c>
      <c r="E5">
        <f t="shared" si="2"/>
        <v>143.30151537377924</v>
      </c>
      <c r="F5" s="3">
        <f t="shared" si="3"/>
        <v>378.88037408526981</v>
      </c>
      <c r="G5" s="2">
        <f t="shared" si="4"/>
        <v>726.77896338406401</v>
      </c>
    </row>
    <row r="6" spans="1:7" x14ac:dyDescent="0.25">
      <c r="A6" s="1">
        <v>55.192498279199299</v>
      </c>
      <c r="B6" s="1">
        <v>60.1123200001825</v>
      </c>
      <c r="C6">
        <f t="shared" si="0"/>
        <v>-4.9198217209832009</v>
      </c>
      <c r="D6">
        <f t="shared" si="1"/>
        <v>4.9198217209832009</v>
      </c>
      <c r="E6">
        <f t="shared" si="2"/>
        <v>24.204645766258103</v>
      </c>
      <c r="F6" s="3">
        <f t="shared" si="3"/>
        <v>615.46066532586701</v>
      </c>
      <c r="G6" s="2">
        <f t="shared" si="4"/>
        <v>1997.8341177799957</v>
      </c>
    </row>
    <row r="7" spans="1:7" x14ac:dyDescent="0.25">
      <c r="A7" s="1">
        <v>53.999086015709601</v>
      </c>
      <c r="B7" s="1">
        <v>54.112379999893299</v>
      </c>
      <c r="C7">
        <f t="shared" si="0"/>
        <v>-0.11329398418369863</v>
      </c>
      <c r="D7">
        <f t="shared" si="1"/>
        <v>0.11329398418369863</v>
      </c>
      <c r="E7">
        <f t="shared" si="2"/>
        <v>1.2835526852216155E-2</v>
      </c>
      <c r="F7" s="3">
        <f t="shared" si="3"/>
        <v>353.76116586346285</v>
      </c>
      <c r="G7" s="2">
        <f t="shared" si="4"/>
        <v>1406.5339213809284</v>
      </c>
    </row>
    <row r="8" spans="1:7" x14ac:dyDescent="0.25">
      <c r="A8" s="1">
        <v>26.3198171343866</v>
      </c>
      <c r="B8" s="1">
        <v>5.8498200003893102</v>
      </c>
      <c r="C8">
        <f t="shared" si="0"/>
        <v>20.469997133997289</v>
      </c>
      <c r="D8">
        <f t="shared" si="1"/>
        <v>20.469997133997289</v>
      </c>
      <c r="E8">
        <f t="shared" si="2"/>
        <v>419.02078266585721</v>
      </c>
      <c r="F8" s="3">
        <f t="shared" si="3"/>
        <v>867.53931146379352</v>
      </c>
      <c r="G8" s="2">
        <f t="shared" si="4"/>
        <v>1477.4831845311617</v>
      </c>
    </row>
    <row r="9" spans="1:7" x14ac:dyDescent="0.25">
      <c r="A9" s="1">
        <v>40.328517134386601</v>
      </c>
      <c r="B9" s="1">
        <v>32.099830000276299</v>
      </c>
      <c r="C9">
        <f t="shared" si="0"/>
        <v>8.2286871341103023</v>
      </c>
      <c r="D9">
        <f t="shared" si="1"/>
        <v>8.2286871341103023</v>
      </c>
      <c r="E9">
        <f t="shared" si="2"/>
        <v>67.711291951072425</v>
      </c>
      <c r="F9" s="3">
        <f t="shared" si="3"/>
        <v>10.265681963088412</v>
      </c>
      <c r="G9" s="2">
        <f t="shared" si="4"/>
        <v>67.711291951072425</v>
      </c>
    </row>
    <row r="10" spans="1:7" x14ac:dyDescent="0.25">
      <c r="A10" s="1">
        <v>47.6125171343866</v>
      </c>
      <c r="B10" s="1">
        <v>43.199810000205098</v>
      </c>
      <c r="C10">
        <f t="shared" si="0"/>
        <v>4.4127071341815025</v>
      </c>
      <c r="D10">
        <f t="shared" si="1"/>
        <v>4.4127071341815025</v>
      </c>
      <c r="E10">
        <f t="shared" si="2"/>
        <v>19.47198425205633</v>
      </c>
      <c r="F10" s="3">
        <f t="shared" si="3"/>
        <v>62.346337599334689</v>
      </c>
      <c r="G10" s="2">
        <f t="shared" si="4"/>
        <v>408.22774206259783</v>
      </c>
    </row>
    <row r="11" spans="1:7" x14ac:dyDescent="0.25">
      <c r="A11" s="1">
        <v>49.736625127967102</v>
      </c>
      <c r="B11" s="1">
        <v>38.249779999840499</v>
      </c>
      <c r="C11">
        <f t="shared" si="0"/>
        <v>11.486845128126603</v>
      </c>
      <c r="D11">
        <f t="shared" si="1"/>
        <v>11.486845128126603</v>
      </c>
      <c r="E11">
        <f t="shared" si="2"/>
        <v>131.94761099756587</v>
      </c>
      <c r="F11" s="3">
        <f t="shared" si="3"/>
        <v>8.6785607497111439</v>
      </c>
      <c r="G11" s="2">
        <f t="shared" si="4"/>
        <v>302.02006662182185</v>
      </c>
    </row>
    <row r="12" spans="1:7" x14ac:dyDescent="0.25">
      <c r="A12" s="1">
        <v>36.585642127397499</v>
      </c>
      <c r="B12" s="1">
        <v>19.9497899996713</v>
      </c>
      <c r="C12">
        <f t="shared" si="0"/>
        <v>16.635852127726199</v>
      </c>
      <c r="D12">
        <f t="shared" si="1"/>
        <v>16.635852127726199</v>
      </c>
      <c r="E12">
        <f t="shared" si="2"/>
        <v>276.75157601557231</v>
      </c>
      <c r="F12" s="3">
        <f t="shared" si="3"/>
        <v>235.74686044461362</v>
      </c>
      <c r="G12" s="2">
        <f t="shared" si="4"/>
        <v>276.75157601557231</v>
      </c>
    </row>
    <row r="13" spans="1:7" x14ac:dyDescent="0.25">
      <c r="A13" s="1">
        <v>7.8449707473975101</v>
      </c>
      <c r="B13" s="1">
        <v>24.7498200003335</v>
      </c>
      <c r="C13">
        <f t="shared" si="0"/>
        <v>-16.904849252935989</v>
      </c>
      <c r="D13">
        <f t="shared" si="1"/>
        <v>16.904849252935989</v>
      </c>
      <c r="E13">
        <f t="shared" si="2"/>
        <v>285.77392826449045</v>
      </c>
      <c r="F13" s="3">
        <f t="shared" si="3"/>
        <v>111.38734436176273</v>
      </c>
      <c r="G13" s="2">
        <f t="shared" si="4"/>
        <v>1444.9797940274311</v>
      </c>
    </row>
    <row r="14" spans="1:7" x14ac:dyDescent="0.25">
      <c r="A14" s="1">
        <v>18.047432581273601</v>
      </c>
      <c r="B14" s="1">
        <v>5.5499200002553204</v>
      </c>
      <c r="C14">
        <f t="shared" si="0"/>
        <v>12.497512581018281</v>
      </c>
      <c r="D14">
        <f t="shared" si="1"/>
        <v>12.497512581018281</v>
      </c>
      <c r="E14">
        <f t="shared" si="2"/>
        <v>156.18782071271022</v>
      </c>
      <c r="F14" s="3">
        <f t="shared" si="3"/>
        <v>885.29577285394976</v>
      </c>
      <c r="G14" s="2">
        <f t="shared" si="4"/>
        <v>2209.9709392995032</v>
      </c>
    </row>
    <row r="15" spans="1:7" x14ac:dyDescent="0.25">
      <c r="A15" s="1">
        <v>29.897060114626701</v>
      </c>
      <c r="B15" s="1">
        <v>25.0499000002741</v>
      </c>
      <c r="C15">
        <f t="shared" si="0"/>
        <v>4.8471601143526009</v>
      </c>
      <c r="D15">
        <f t="shared" si="1"/>
        <v>4.8471601143526009</v>
      </c>
      <c r="E15">
        <f t="shared" si="2"/>
        <v>23.494961174170719</v>
      </c>
      <c r="F15" s="3">
        <f t="shared" si="3"/>
        <v>105.14329154985899</v>
      </c>
      <c r="G15" s="2">
        <f t="shared" si="4"/>
        <v>245.25816574437849</v>
      </c>
    </row>
    <row r="16" spans="1:7" x14ac:dyDescent="0.25">
      <c r="A16" s="1">
        <v>36.566161344512501</v>
      </c>
      <c r="B16" s="1">
        <v>37.199919999830598</v>
      </c>
      <c r="C16">
        <f t="shared" si="0"/>
        <v>-0.63375865531809694</v>
      </c>
      <c r="D16">
        <f t="shared" si="1"/>
        <v>0.63375865531809694</v>
      </c>
      <c r="E16">
        <f t="shared" si="2"/>
        <v>0.40165003319060238</v>
      </c>
      <c r="F16" s="3">
        <f t="shared" si="3"/>
        <v>3.5951182503886447</v>
      </c>
      <c r="G16" s="2">
        <f t="shared" si="4"/>
        <v>9.9754953360895193</v>
      </c>
    </row>
    <row r="17" spans="1:7" x14ac:dyDescent="0.25">
      <c r="A17" s="1">
        <v>56.799723395252101</v>
      </c>
      <c r="B17" s="1">
        <v>55.649849999696897</v>
      </c>
      <c r="C17">
        <f t="shared" si="0"/>
        <v>1.1498733955552041</v>
      </c>
      <c r="D17">
        <f t="shared" si="1"/>
        <v>1.1498733955552041</v>
      </c>
      <c r="E17">
        <f t="shared" si="2"/>
        <v>1.3222088258056548</v>
      </c>
      <c r="F17" s="3">
        <f t="shared" si="3"/>
        <v>413.96011093922601</v>
      </c>
      <c r="G17" s="2">
        <f t="shared" si="4"/>
        <v>1750.7439936472902</v>
      </c>
    </row>
    <row r="18" spans="1:7" x14ac:dyDescent="0.25">
      <c r="A18" s="1">
        <v>34.865502366235503</v>
      </c>
      <c r="B18" s="1">
        <v>27.299820000359901</v>
      </c>
      <c r="C18">
        <f t="shared" si="0"/>
        <v>7.5656823658756025</v>
      </c>
      <c r="D18">
        <f t="shared" si="1"/>
        <v>7.5656823658756025</v>
      </c>
      <c r="E18">
        <f t="shared" si="2"/>
        <v>57.239549661321057</v>
      </c>
      <c r="F18" s="3">
        <f t="shared" si="3"/>
        <v>64.064340863003466</v>
      </c>
      <c r="G18" s="2">
        <f t="shared" si="4"/>
        <v>71.273412342738794</v>
      </c>
    </row>
    <row r="19" spans="1:7" x14ac:dyDescent="0.25">
      <c r="A19" s="1">
        <v>34.665502366235501</v>
      </c>
      <c r="B19" s="1">
        <v>40.499810000208903</v>
      </c>
      <c r="C19">
        <f t="shared" si="0"/>
        <v>-5.8343076339734026</v>
      </c>
      <c r="D19">
        <f t="shared" si="1"/>
        <v>5.8343076339734026</v>
      </c>
      <c r="E19">
        <f t="shared" si="2"/>
        <v>34.039145567840322</v>
      </c>
      <c r="F19" s="3">
        <f t="shared" si="3"/>
        <v>26.998101186541689</v>
      </c>
      <c r="G19" s="2">
        <f t="shared" si="4"/>
        <v>34.039145567840322</v>
      </c>
    </row>
    <row r="20" spans="1:7" x14ac:dyDescent="0.25">
      <c r="A20" s="1">
        <v>52.762982061733403</v>
      </c>
      <c r="B20" s="1">
        <v>50.849809999931303</v>
      </c>
      <c r="C20">
        <f t="shared" si="0"/>
        <v>1.9131720618021006</v>
      </c>
      <c r="D20">
        <f t="shared" si="1"/>
        <v>1.9131720618021006</v>
      </c>
      <c r="E20">
        <f t="shared" si="2"/>
        <v>3.6602273380601007</v>
      </c>
      <c r="F20" s="3">
        <f t="shared" si="3"/>
        <v>241.67717409384744</v>
      </c>
      <c r="G20" s="2">
        <f t="shared" si="4"/>
        <v>1089.3373833725316</v>
      </c>
    </row>
    <row r="21" spans="1:7" x14ac:dyDescent="0.25">
      <c r="A21" s="1">
        <v>32.290763631916199</v>
      </c>
      <c r="B21" s="1">
        <v>16.949750000051399</v>
      </c>
      <c r="C21">
        <f t="shared" si="0"/>
        <v>15.341013631864801</v>
      </c>
      <c r="D21">
        <f t="shared" si="1"/>
        <v>15.341013631864801</v>
      </c>
      <c r="E21">
        <f t="shared" si="2"/>
        <v>235.34669925306164</v>
      </c>
      <c r="F21" s="3">
        <f t="shared" si="3"/>
        <v>336.87263052300659</v>
      </c>
      <c r="G21" s="2">
        <f t="shared" si="4"/>
        <v>456.55582373764616</v>
      </c>
    </row>
    <row r="22" spans="1:7" x14ac:dyDescent="0.25">
      <c r="A22" s="1">
        <v>38.540763631916199</v>
      </c>
      <c r="B22" s="1">
        <v>29.6997799996407</v>
      </c>
      <c r="C22">
        <f t="shared" si="0"/>
        <v>8.8409836322754991</v>
      </c>
      <c r="D22">
        <f t="shared" si="1"/>
        <v>8.8409836322754991</v>
      </c>
      <c r="E22">
        <f t="shared" si="2"/>
        <v>78.162991586163272</v>
      </c>
      <c r="F22" s="3">
        <f t="shared" si="3"/>
        <v>31.405491784215407</v>
      </c>
      <c r="G22" s="2">
        <f t="shared" si="4"/>
        <v>78.162991586163272</v>
      </c>
    </row>
    <row r="23" spans="1:7" x14ac:dyDescent="0.25">
      <c r="A23" s="1">
        <v>41.730763631916197</v>
      </c>
      <c r="B23" s="1">
        <v>40.199849999997198</v>
      </c>
      <c r="C23">
        <f t="shared" si="0"/>
        <v>1.5309136319189989</v>
      </c>
      <c r="D23">
        <f t="shared" si="1"/>
        <v>1.5309136319189989</v>
      </c>
      <c r="E23">
        <f t="shared" si="2"/>
        <v>2.3436965483954202</v>
      </c>
      <c r="F23" s="3">
        <f t="shared" si="3"/>
        <v>23.970911039994814</v>
      </c>
      <c r="G23" s="2">
        <f t="shared" si="4"/>
        <v>128.20881271128459</v>
      </c>
    </row>
    <row r="24" spans="1:7" x14ac:dyDescent="0.25">
      <c r="A24" s="1">
        <v>39.781891127313699</v>
      </c>
      <c r="B24" s="1">
        <v>35.399820000072701</v>
      </c>
      <c r="C24">
        <f t="shared" si="0"/>
        <v>4.382071127240998</v>
      </c>
      <c r="D24">
        <f t="shared" si="1"/>
        <v>4.382071127240998</v>
      </c>
      <c r="E24">
        <f t="shared" si="2"/>
        <v>19.202547364199191</v>
      </c>
      <c r="F24" s="3">
        <f t="shared" si="3"/>
        <v>9.2121039538080023E-3</v>
      </c>
      <c r="G24" s="2">
        <f t="shared" si="4"/>
        <v>20.921755372952507</v>
      </c>
    </row>
    <row r="25" spans="1:7" x14ac:dyDescent="0.25">
      <c r="A25" s="1">
        <v>24.801891127313699</v>
      </c>
      <c r="B25" s="1">
        <v>23.099879999669799</v>
      </c>
      <c r="C25">
        <f t="shared" si="0"/>
        <v>1.7020111276438996</v>
      </c>
      <c r="D25">
        <f t="shared" si="1"/>
        <v>1.7020111276438996</v>
      </c>
      <c r="E25">
        <f t="shared" si="2"/>
        <v>2.8968418786236589</v>
      </c>
      <c r="F25" s="3">
        <f t="shared" si="3"/>
        <v>148.93664686863897</v>
      </c>
      <c r="G25" s="2">
        <f t="shared" si="4"/>
        <v>515.55832446323132</v>
      </c>
    </row>
    <row r="26" spans="1:7" x14ac:dyDescent="0.25">
      <c r="A26" s="1">
        <v>43.494108844216598</v>
      </c>
      <c r="B26" s="1">
        <v>39.899939999894002</v>
      </c>
      <c r="C26">
        <f t="shared" si="0"/>
        <v>3.5941688443225956</v>
      </c>
      <c r="D26">
        <f t="shared" si="1"/>
        <v>3.5941688443225956</v>
      </c>
      <c r="E26">
        <f t="shared" si="2"/>
        <v>12.918049681499223</v>
      </c>
      <c r="F26" s="3">
        <f t="shared" si="3"/>
        <v>21.12413250536995</v>
      </c>
      <c r="G26" s="2">
        <f t="shared" si="4"/>
        <v>163.49121317447987</v>
      </c>
    </row>
    <row r="27" spans="1:7" x14ac:dyDescent="0.25">
      <c r="A27" s="1">
        <v>54.716566278749902</v>
      </c>
      <c r="B27" s="1">
        <v>53.099829999709002</v>
      </c>
      <c r="C27">
        <f t="shared" si="0"/>
        <v>1.6167362790409001</v>
      </c>
      <c r="D27">
        <f t="shared" si="1"/>
        <v>1.6167362790409001</v>
      </c>
      <c r="E27">
        <f t="shared" si="2"/>
        <v>2.6138361959670151</v>
      </c>
      <c r="F27" s="3">
        <f t="shared" si="3"/>
        <v>316.69724960125194</v>
      </c>
      <c r="G27" s="2">
        <f t="shared" si="4"/>
        <v>1384.4885233147988</v>
      </c>
    </row>
    <row r="28" spans="1:7" x14ac:dyDescent="0.25">
      <c r="A28" s="1">
        <v>32.537213760827598</v>
      </c>
      <c r="B28" s="1">
        <v>24.449799999312699</v>
      </c>
      <c r="C28">
        <f t="shared" si="0"/>
        <v>8.0874137615148989</v>
      </c>
      <c r="D28">
        <f t="shared" si="1"/>
        <v>8.0874137615148989</v>
      </c>
      <c r="E28">
        <f t="shared" si="2"/>
        <v>65.406261349940564</v>
      </c>
      <c r="F28" s="3">
        <f t="shared" si="3"/>
        <v>117.81019072140901</v>
      </c>
      <c r="G28" s="2">
        <f t="shared" si="4"/>
        <v>185.52256484236781</v>
      </c>
    </row>
    <row r="29" spans="1:7" x14ac:dyDescent="0.25">
      <c r="A29" s="1">
        <v>40.507213760827597</v>
      </c>
      <c r="B29" s="1">
        <v>24.149810000266601</v>
      </c>
      <c r="C29">
        <f t="shared" si="0"/>
        <v>16.357403760560995</v>
      </c>
      <c r="D29">
        <f t="shared" si="1"/>
        <v>16.357403760560995</v>
      </c>
      <c r="E29">
        <f t="shared" si="2"/>
        <v>267.564657786015</v>
      </c>
      <c r="F29" s="3">
        <f t="shared" si="3"/>
        <v>124.41239179631077</v>
      </c>
      <c r="G29" s="2">
        <f t="shared" si="4"/>
        <v>267.564657786015</v>
      </c>
    </row>
    <row r="30" spans="1:7" x14ac:dyDescent="0.25">
      <c r="A30" s="1">
        <v>57.054431547015199</v>
      </c>
      <c r="B30" s="1">
        <v>37.1998499997202</v>
      </c>
      <c r="C30">
        <f t="shared" si="0"/>
        <v>19.854581547294998</v>
      </c>
      <c r="D30">
        <f t="shared" si="1"/>
        <v>19.854581547294998</v>
      </c>
      <c r="E30">
        <f t="shared" si="2"/>
        <v>394.20440841818703</v>
      </c>
      <c r="F30" s="3">
        <f t="shared" si="3"/>
        <v>3.5948528037112149</v>
      </c>
      <c r="G30" s="2">
        <f t="shared" si="4"/>
        <v>559.16173688984304</v>
      </c>
    </row>
    <row r="31" spans="1:7" x14ac:dyDescent="0.25">
      <c r="A31" s="1">
        <v>24.753046438266701</v>
      </c>
      <c r="B31" s="1">
        <v>27.5998200003081</v>
      </c>
      <c r="C31">
        <f t="shared" si="0"/>
        <v>-2.846773562041399</v>
      </c>
      <c r="D31">
        <f t="shared" si="1"/>
        <v>2.846773562041399</v>
      </c>
      <c r="E31">
        <f t="shared" si="2"/>
        <v>8.1041197135378749</v>
      </c>
      <c r="F31" s="3">
        <f t="shared" si="3"/>
        <v>59.351928687542575</v>
      </c>
      <c r="G31" s="2">
        <f t="shared" si="4"/>
        <v>333.23823963918159</v>
      </c>
    </row>
    <row r="32" spans="1:7" x14ac:dyDescent="0.25">
      <c r="A32" s="1">
        <v>52.784317159411401</v>
      </c>
      <c r="B32" s="1">
        <v>31.949839999954101</v>
      </c>
      <c r="C32">
        <f t="shared" si="0"/>
        <v>20.8344771594573</v>
      </c>
      <c r="D32">
        <f t="shared" si="1"/>
        <v>20.8344771594573</v>
      </c>
      <c r="E32">
        <f t="shared" si="2"/>
        <v>434.07543850794792</v>
      </c>
      <c r="F32" s="3">
        <f t="shared" si="3"/>
        <v>11.249317973298449</v>
      </c>
      <c r="G32" s="2">
        <f t="shared" si="4"/>
        <v>434.07543850794792</v>
      </c>
    </row>
    <row r="33" spans="1:7" x14ac:dyDescent="0.25">
      <c r="A33" s="1">
        <v>68.3307694738469</v>
      </c>
      <c r="B33" s="1">
        <v>45.449810000146499</v>
      </c>
      <c r="C33">
        <f t="shared" si="0"/>
        <v>22.880959473700401</v>
      </c>
      <c r="D33">
        <f t="shared" si="1"/>
        <v>22.880959473700401</v>
      </c>
      <c r="E33">
        <f t="shared" si="2"/>
        <v>523.53830643712013</v>
      </c>
      <c r="F33" s="3">
        <f t="shared" si="3"/>
        <v>102.94070127550607</v>
      </c>
      <c r="G33" s="2">
        <f t="shared" si="4"/>
        <v>1863.8991981986244</v>
      </c>
    </row>
    <row r="34" spans="1:7" x14ac:dyDescent="0.25">
      <c r="A34" s="1">
        <v>80.506801500261105</v>
      </c>
      <c r="B34" s="1">
        <v>48.149779999844398</v>
      </c>
      <c r="C34">
        <f t="shared" si="0"/>
        <v>32.357021500416707</v>
      </c>
      <c r="D34">
        <f t="shared" si="1"/>
        <v>32.357021500416707</v>
      </c>
      <c r="E34">
        <f t="shared" si="2"/>
        <v>1046.976840378429</v>
      </c>
      <c r="F34" s="3">
        <f t="shared" si="3"/>
        <v>165.01816692297828</v>
      </c>
      <c r="G34" s="2">
        <f t="shared" si="4"/>
        <v>3369.6748970744197</v>
      </c>
    </row>
    <row r="35" spans="1:7" x14ac:dyDescent="0.25">
      <c r="A35" s="1">
        <v>87.381707470797807</v>
      </c>
      <c r="B35" s="1">
        <v>62.399729999784199</v>
      </c>
      <c r="C35">
        <f t="shared" si="0"/>
        <v>24.981977471013607</v>
      </c>
      <c r="D35">
        <f t="shared" si="1"/>
        <v>24.981977471013607</v>
      </c>
      <c r="E35">
        <f t="shared" si="2"/>
        <v>624.09919836223139</v>
      </c>
      <c r="F35" s="3">
        <f t="shared" si="3"/>
        <v>734.18723894124844</v>
      </c>
      <c r="G35" s="2">
        <f t="shared" si="4"/>
        <v>6268.4837788626164</v>
      </c>
    </row>
    <row r="38" spans="1:7" x14ac:dyDescent="0.25">
      <c r="A38" t="s">
        <v>9</v>
      </c>
      <c r="B38">
        <f>SUM(C2:C35)</f>
        <v>203.26315784395737</v>
      </c>
    </row>
    <row r="39" spans="1:7" x14ac:dyDescent="0.25">
      <c r="A39" t="s">
        <v>10</v>
      </c>
      <c r="B39">
        <f>SUM(C2:C35)/AVERAGE(B2:B35)</f>
        <v>5.7575367481418986</v>
      </c>
    </row>
    <row r="40" spans="1:7" x14ac:dyDescent="0.25">
      <c r="A40" t="s">
        <v>11</v>
      </c>
      <c r="B40">
        <f>SUM(C2:C35)/AVERAGE(B2:B35)*100</f>
        <v>575.75367481418982</v>
      </c>
    </row>
    <row r="41" spans="1:7" x14ac:dyDescent="0.25">
      <c r="A41" t="s">
        <v>12</v>
      </c>
      <c r="B41" cm="1">
        <f t="array" ref="B41">MAX(ABS(C2:C35))</f>
        <v>32.357021500416707</v>
      </c>
    </row>
    <row r="42" spans="1:7" x14ac:dyDescent="0.25">
      <c r="A42" t="s">
        <v>13</v>
      </c>
      <c r="B42">
        <f>AVERAGE(C2:C35)</f>
        <v>5.978328171881099</v>
      </c>
    </row>
    <row r="43" spans="1:7" x14ac:dyDescent="0.25">
      <c r="A43" t="s">
        <v>14</v>
      </c>
      <c r="B43">
        <f>AVERAGE(D2:D35)</f>
        <v>9.996331953119622</v>
      </c>
    </row>
    <row r="44" spans="1:7" x14ac:dyDescent="0.25">
      <c r="A44" t="s">
        <v>15</v>
      </c>
      <c r="B44">
        <f>SUM(E2:E35)</f>
        <v>5582.5578802525433</v>
      </c>
    </row>
    <row r="45" spans="1:7" x14ac:dyDescent="0.25">
      <c r="A45" t="s">
        <v>16</v>
      </c>
      <c r="B45">
        <f>CORREL(A2:A35,B2:B35)</f>
        <v>0.76464279659174816</v>
      </c>
    </row>
    <row r="46" spans="1:7" x14ac:dyDescent="0.25">
      <c r="A46" t="s">
        <v>17</v>
      </c>
      <c r="B46">
        <f>B45^2</f>
        <v>0.58467860637964952</v>
      </c>
    </row>
    <row r="47" spans="1:7" x14ac:dyDescent="0.25">
      <c r="A47" t="s">
        <v>18</v>
      </c>
      <c r="B47">
        <f>SQRT(AVERAGE(E2:E35))</f>
        <v>12.813776915139313</v>
      </c>
    </row>
    <row r="48" spans="1:7" x14ac:dyDescent="0.25">
      <c r="A48" t="s">
        <v>19</v>
      </c>
      <c r="B48">
        <f>B47/AVERAGE(B2:B35)</f>
        <v>0.36295702700852311</v>
      </c>
    </row>
    <row r="49" spans="1:2" x14ac:dyDescent="0.25">
      <c r="A49" t="s">
        <v>20</v>
      </c>
      <c r="B49">
        <f>B48*100</f>
        <v>36.29570270085231</v>
      </c>
    </row>
    <row r="50" spans="1:2" x14ac:dyDescent="0.25">
      <c r="A50" t="s">
        <v>21</v>
      </c>
      <c r="B50">
        <f>(SUM(A2:A35)-SUM(B2:B35))/SUM(B2:B35)</f>
        <v>0.16933931612182052</v>
      </c>
    </row>
    <row r="51" spans="1:2" x14ac:dyDescent="0.25">
      <c r="A51" t="s">
        <v>22</v>
      </c>
      <c r="B51">
        <f>1-SUM(E2:E35)/SUM(F2:F35)</f>
        <v>0.21069134047869165</v>
      </c>
    </row>
    <row r="52" spans="1:2" x14ac:dyDescent="0.25">
      <c r="A52" t="s">
        <v>23</v>
      </c>
      <c r="B52">
        <f>1-SUM(E2:E35)/SUM(G2:G35)</f>
        <v>0.82851655446491934</v>
      </c>
    </row>
    <row r="53" spans="1:2" x14ac:dyDescent="0.25">
      <c r="A53" t="s">
        <v>24</v>
      </c>
      <c r="B53">
        <f>1-SQRT((B45-1)^2+(STDEV(A2:A35)/STDEV(B2:B35)-1)^2+(AVERAGE(A2:A35)/AVERAGE(B2:B35)-1)^2)</f>
        <v>0.63946457302590765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>
      <selection activeCell="A53" sqref="A53:B53"/>
    </sheetView>
  </sheetViews>
  <sheetFormatPr defaultRowHeight="15" x14ac:dyDescent="0.25"/>
  <cols>
    <col min="6" max="6" width="16.7109375" bestFit="1" customWidth="1"/>
    <col min="7" max="7" width="18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5.8053502526467797</v>
      </c>
      <c r="B2" s="1">
        <v>30.299999999650499</v>
      </c>
      <c r="C2">
        <f>(A2-B2)</f>
        <v>-24.49464974700372</v>
      </c>
      <c r="D2">
        <f>ABS(C2)</f>
        <v>24.49464974700372</v>
      </c>
      <c r="E2">
        <f>C2*C2</f>
        <v>599.98786622838941</v>
      </c>
      <c r="F2" s="3">
        <f>(B2-AVERAGE(B$2:B$35))^2</f>
        <v>31.839465833885932</v>
      </c>
      <c r="G2" s="2">
        <f>(ABS(A2-AVERAGE($B$2:$B$35))+ABS(B2-AVERAGE($B$2:$B$35)))^2</f>
        <v>1280.2043830011376</v>
      </c>
    </row>
    <row r="3" spans="1:7" x14ac:dyDescent="0.25">
      <c r="A3" s="1">
        <v>19.531756791115399</v>
      </c>
      <c r="B3" s="1">
        <v>30.149999999624399</v>
      </c>
      <c r="C3">
        <f t="shared" ref="C3:C35" si="0">(A3-B3)</f>
        <v>-10.618243208509</v>
      </c>
      <c r="D3">
        <f t="shared" ref="D3:D35" si="1">ABS(C3)</f>
        <v>10.618243208509</v>
      </c>
      <c r="E3">
        <f t="shared" ref="E3:E35" si="2">C3*C3</f>
        <v>112.74708883504751</v>
      </c>
      <c r="F3" s="3">
        <f t="shared" ref="F3:F35" si="3">(B3-AVERAGE(B$2:B$35))^2</f>
        <v>33.554759951926712</v>
      </c>
      <c r="G3" s="2">
        <f t="shared" ref="G3:G35" si="4">(ABS(A3-AVERAGE($B$2:$B$35))+ABS(B3-AVERAGE($B$2:$B$35)))^2</f>
        <v>492.99706982336522</v>
      </c>
    </row>
    <row r="4" spans="1:7" x14ac:dyDescent="0.25">
      <c r="A4" s="1">
        <v>35.022504580566299</v>
      </c>
      <c r="B4" s="1">
        <v>43.949999999635303</v>
      </c>
      <c r="C4">
        <f t="shared" si="0"/>
        <v>-8.9274954190690039</v>
      </c>
      <c r="D4">
        <f t="shared" si="1"/>
        <v>8.9274954190690039</v>
      </c>
      <c r="E4">
        <f t="shared" si="2"/>
        <v>79.700174457498051</v>
      </c>
      <c r="F4" s="3">
        <f t="shared" si="3"/>
        <v>64.117701119448014</v>
      </c>
      <c r="G4" s="2">
        <f t="shared" si="4"/>
        <v>79.700174457498051</v>
      </c>
    </row>
    <row r="5" spans="1:7" x14ac:dyDescent="0.25">
      <c r="A5" s="1">
        <v>42.7978289045815</v>
      </c>
      <c r="B5" s="1">
        <v>55.500000000113602</v>
      </c>
      <c r="C5">
        <f t="shared" si="0"/>
        <v>-12.702171095532101</v>
      </c>
      <c r="D5">
        <f t="shared" si="1"/>
        <v>12.702171095532101</v>
      </c>
      <c r="E5">
        <f t="shared" si="2"/>
        <v>161.34515054017118</v>
      </c>
      <c r="F5" s="3">
        <f t="shared" si="3"/>
        <v>382.49005407194858</v>
      </c>
      <c r="G5" s="2">
        <f t="shared" si="4"/>
        <v>697.62199388177987</v>
      </c>
    </row>
    <row r="6" spans="1:7" x14ac:dyDescent="0.25">
      <c r="A6" s="1">
        <v>55.192498279199299</v>
      </c>
      <c r="B6" s="1">
        <v>61.799999999960498</v>
      </c>
      <c r="C6">
        <f t="shared" si="0"/>
        <v>-6.6075017207611992</v>
      </c>
      <c r="D6">
        <f t="shared" si="1"/>
        <v>6.6075017207611992</v>
      </c>
      <c r="E6">
        <f t="shared" si="2"/>
        <v>43.659078989862209</v>
      </c>
      <c r="F6" s="3">
        <f t="shared" si="3"/>
        <v>668.60270112485307</v>
      </c>
      <c r="G6" s="2">
        <f t="shared" si="4"/>
        <v>2034.6598672765158</v>
      </c>
    </row>
    <row r="7" spans="1:7" x14ac:dyDescent="0.25">
      <c r="A7" s="1">
        <v>53.999086015709601</v>
      </c>
      <c r="B7" s="1">
        <v>54.4499999998405</v>
      </c>
      <c r="C7">
        <f t="shared" si="0"/>
        <v>-0.45091398413089934</v>
      </c>
      <c r="D7">
        <f t="shared" si="1"/>
        <v>0.45091398413089934</v>
      </c>
      <c r="E7">
        <f t="shared" si="2"/>
        <v>0.20332342108480095</v>
      </c>
      <c r="F7" s="3">
        <f t="shared" si="3"/>
        <v>342.52211288503611</v>
      </c>
      <c r="G7" s="2">
        <f t="shared" si="4"/>
        <v>1336.9108779597452</v>
      </c>
    </row>
    <row r="8" spans="1:7" x14ac:dyDescent="0.25">
      <c r="A8" s="1">
        <v>26.3198171343866</v>
      </c>
      <c r="B8" s="1">
        <v>5.8500000003893096</v>
      </c>
      <c r="C8">
        <f t="shared" si="0"/>
        <v>20.469817133997289</v>
      </c>
      <c r="D8">
        <f t="shared" si="1"/>
        <v>20.469817133997289</v>
      </c>
      <c r="E8">
        <f t="shared" si="2"/>
        <v>419.01341349928896</v>
      </c>
      <c r="F8" s="3">
        <f t="shared" si="3"/>
        <v>905.56740698077999</v>
      </c>
      <c r="G8" s="2">
        <f t="shared" si="4"/>
        <v>1577.3191119698151</v>
      </c>
    </row>
    <row r="9" spans="1:7" x14ac:dyDescent="0.25">
      <c r="A9" s="1">
        <v>40.328517134386601</v>
      </c>
      <c r="B9" s="1">
        <v>32.100000000276303</v>
      </c>
      <c r="C9">
        <f t="shared" si="0"/>
        <v>8.2285171341102981</v>
      </c>
      <c r="D9">
        <f t="shared" si="1"/>
        <v>8.2285171341102981</v>
      </c>
      <c r="E9">
        <f t="shared" si="2"/>
        <v>67.708494226346758</v>
      </c>
      <c r="F9" s="3">
        <f t="shared" si="3"/>
        <v>14.765936416215624</v>
      </c>
      <c r="G9" s="2">
        <f t="shared" si="4"/>
        <v>67.708494226346758</v>
      </c>
    </row>
    <row r="10" spans="1:7" x14ac:dyDescent="0.25">
      <c r="A10" s="1">
        <v>47.6125171343866</v>
      </c>
      <c r="B10" s="1">
        <v>43.200000000205101</v>
      </c>
      <c r="C10">
        <f t="shared" si="0"/>
        <v>4.412517134181499</v>
      </c>
      <c r="D10">
        <f t="shared" si="1"/>
        <v>4.412517134181499</v>
      </c>
      <c r="E10">
        <f t="shared" si="2"/>
        <v>19.470307459445308</v>
      </c>
      <c r="F10" s="3">
        <f t="shared" si="3"/>
        <v>52.669171716433269</v>
      </c>
      <c r="G10" s="2">
        <f t="shared" si="4"/>
        <v>358.23977113656781</v>
      </c>
    </row>
    <row r="11" spans="1:7" x14ac:dyDescent="0.25">
      <c r="A11" s="1">
        <v>49.736625127967102</v>
      </c>
      <c r="B11" s="1">
        <v>38.249999999840497</v>
      </c>
      <c r="C11">
        <f t="shared" si="0"/>
        <v>11.486625128126605</v>
      </c>
      <c r="D11">
        <f t="shared" si="1"/>
        <v>11.486625128126605</v>
      </c>
      <c r="E11">
        <f t="shared" si="2"/>
        <v>131.94255683410952</v>
      </c>
      <c r="F11" s="3">
        <f t="shared" si="3"/>
        <v>5.3238775946274268</v>
      </c>
      <c r="G11" s="2">
        <f t="shared" si="4"/>
        <v>259.25286030165728</v>
      </c>
    </row>
    <row r="12" spans="1:7" x14ac:dyDescent="0.25">
      <c r="A12" s="1">
        <v>36.585642127397499</v>
      </c>
      <c r="B12" s="1">
        <v>19.949999999671299</v>
      </c>
      <c r="C12">
        <f t="shared" si="0"/>
        <v>16.6356421277262</v>
      </c>
      <c r="D12">
        <f t="shared" si="1"/>
        <v>16.6356421277262</v>
      </c>
      <c r="E12">
        <f t="shared" si="2"/>
        <v>276.74458900177871</v>
      </c>
      <c r="F12" s="3">
        <f t="shared" si="3"/>
        <v>255.76475995717036</v>
      </c>
      <c r="G12" s="2">
        <f t="shared" si="4"/>
        <v>276.74458900177871</v>
      </c>
    </row>
    <row r="13" spans="1:7" x14ac:dyDescent="0.25">
      <c r="A13" s="1">
        <v>7.8449707473975101</v>
      </c>
      <c r="B13" s="1">
        <v>24.7500000003335</v>
      </c>
      <c r="C13">
        <f t="shared" si="0"/>
        <v>-16.905029252935989</v>
      </c>
      <c r="D13">
        <f t="shared" si="1"/>
        <v>16.905029252935989</v>
      </c>
      <c r="E13">
        <f t="shared" si="2"/>
        <v>285.78001404262153</v>
      </c>
      <c r="F13" s="3">
        <f t="shared" si="3"/>
        <v>125.27534817491761</v>
      </c>
      <c r="G13" s="2">
        <f t="shared" si="4"/>
        <v>1543.729510505495</v>
      </c>
    </row>
    <row r="14" spans="1:7" x14ac:dyDescent="0.25">
      <c r="A14" s="1">
        <v>18.047432581273601</v>
      </c>
      <c r="B14" s="1">
        <v>5.55000000025532</v>
      </c>
      <c r="C14">
        <f t="shared" si="0"/>
        <v>12.49743258101828</v>
      </c>
      <c r="D14">
        <f t="shared" si="1"/>
        <v>12.49743258101828</v>
      </c>
      <c r="E14">
        <f t="shared" si="2"/>
        <v>156.18582111709725</v>
      </c>
      <c r="F14" s="3">
        <f t="shared" si="3"/>
        <v>923.71299522395805</v>
      </c>
      <c r="G14" s="2">
        <f t="shared" si="4"/>
        <v>2331.717571722621</v>
      </c>
    </row>
    <row r="15" spans="1:7" x14ac:dyDescent="0.25">
      <c r="A15" s="1">
        <v>29.897060114626701</v>
      </c>
      <c r="B15" s="1">
        <v>25.0500000002741</v>
      </c>
      <c r="C15">
        <f t="shared" si="0"/>
        <v>4.8470601143526011</v>
      </c>
      <c r="D15">
        <f t="shared" si="1"/>
        <v>4.8470601143526011</v>
      </c>
      <c r="E15">
        <f t="shared" si="2"/>
        <v>23.493991752147849</v>
      </c>
      <c r="F15" s="3">
        <f t="shared" si="3"/>
        <v>118.64975994114467</v>
      </c>
      <c r="G15" s="2">
        <f t="shared" si="4"/>
        <v>286.90377112873898</v>
      </c>
    </row>
    <row r="16" spans="1:7" x14ac:dyDescent="0.25">
      <c r="A16" s="1">
        <v>36.566161344512501</v>
      </c>
      <c r="B16" s="1">
        <v>37.199999999830602</v>
      </c>
      <c r="C16">
        <f t="shared" si="0"/>
        <v>-0.63383865531810102</v>
      </c>
      <c r="D16">
        <f t="shared" si="1"/>
        <v>0.63383865531810102</v>
      </c>
      <c r="E16">
        <f t="shared" si="2"/>
        <v>0.40175144097545845</v>
      </c>
      <c r="F16" s="3">
        <f t="shared" si="3"/>
        <v>1.5809364183723595</v>
      </c>
      <c r="G16" s="2">
        <f t="shared" si="4"/>
        <v>3.5376615247980125</v>
      </c>
    </row>
    <row r="17" spans="1:7" x14ac:dyDescent="0.25">
      <c r="A17" s="1">
        <v>56.799723395252101</v>
      </c>
      <c r="B17" s="1">
        <v>55.649999999696902</v>
      </c>
      <c r="C17">
        <f t="shared" si="0"/>
        <v>1.1497233955551991</v>
      </c>
      <c r="D17">
        <f t="shared" si="1"/>
        <v>1.1497233955551991</v>
      </c>
      <c r="E17">
        <f t="shared" si="2"/>
        <v>1.3218638862869767</v>
      </c>
      <c r="F17" s="3">
        <f t="shared" si="3"/>
        <v>388.37975993792503</v>
      </c>
      <c r="G17" s="2">
        <f t="shared" si="4"/>
        <v>1645.4729226005368</v>
      </c>
    </row>
    <row r="18" spans="1:7" x14ac:dyDescent="0.25">
      <c r="A18" s="1">
        <v>34.865502366235503</v>
      </c>
      <c r="B18" s="1">
        <v>27.300000000359901</v>
      </c>
      <c r="C18">
        <f t="shared" si="0"/>
        <v>7.5655023658756022</v>
      </c>
      <c r="D18">
        <f t="shared" si="1"/>
        <v>7.5655023658756022</v>
      </c>
      <c r="E18">
        <f t="shared" si="2"/>
        <v>57.236826048069332</v>
      </c>
      <c r="F18" s="3">
        <f t="shared" si="3"/>
        <v>74.695348176391747</v>
      </c>
      <c r="G18" s="2">
        <f t="shared" si="4"/>
        <v>94.474351682061254</v>
      </c>
    </row>
    <row r="19" spans="1:7" x14ac:dyDescent="0.25">
      <c r="A19" s="1">
        <v>34.665502366235501</v>
      </c>
      <c r="B19" s="1">
        <v>40.5000000002089</v>
      </c>
      <c r="C19">
        <f t="shared" si="0"/>
        <v>-5.8344976339733989</v>
      </c>
      <c r="D19">
        <f t="shared" si="1"/>
        <v>5.8344976339733989</v>
      </c>
      <c r="E19">
        <f t="shared" si="2"/>
        <v>34.041362640841193</v>
      </c>
      <c r="F19" s="3">
        <f t="shared" si="3"/>
        <v>20.769465832764272</v>
      </c>
      <c r="G19" s="2">
        <f t="shared" si="4"/>
        <v>34.041362640841193</v>
      </c>
    </row>
    <row r="20" spans="1:7" x14ac:dyDescent="0.25">
      <c r="A20" s="1">
        <v>52.762982061733403</v>
      </c>
      <c r="B20" s="1">
        <v>50.849999999931299</v>
      </c>
      <c r="C20">
        <f t="shared" si="0"/>
        <v>1.9129820618021043</v>
      </c>
      <c r="D20">
        <f t="shared" si="1"/>
        <v>1.9129820618021043</v>
      </c>
      <c r="E20">
        <f t="shared" si="2"/>
        <v>3.6595003687766301</v>
      </c>
      <c r="F20" s="3">
        <f t="shared" si="3"/>
        <v>222.22917171209687</v>
      </c>
      <c r="G20" s="2">
        <f t="shared" si="4"/>
        <v>1006.6461822786766</v>
      </c>
    </row>
    <row r="21" spans="1:7" x14ac:dyDescent="0.25">
      <c r="A21" s="1">
        <v>32.290763631916199</v>
      </c>
      <c r="B21" s="1">
        <v>16.9500000000514</v>
      </c>
      <c r="C21">
        <f t="shared" si="0"/>
        <v>15.3407636318648</v>
      </c>
      <c r="D21">
        <f t="shared" si="1"/>
        <v>15.3407636318648</v>
      </c>
      <c r="E21">
        <f t="shared" si="2"/>
        <v>235.33902880874567</v>
      </c>
      <c r="F21" s="3">
        <f t="shared" si="3"/>
        <v>360.72064229737532</v>
      </c>
      <c r="G21" s="2">
        <f t="shared" si="4"/>
        <v>512.77476091278811</v>
      </c>
    </row>
    <row r="22" spans="1:7" x14ac:dyDescent="0.25">
      <c r="A22" s="1">
        <v>38.540763631916199</v>
      </c>
      <c r="B22" s="1">
        <v>29.699999999640699</v>
      </c>
      <c r="C22">
        <f t="shared" si="0"/>
        <v>8.8407636322755003</v>
      </c>
      <c r="D22">
        <f t="shared" si="1"/>
        <v>8.8407636322755003</v>
      </c>
      <c r="E22">
        <f t="shared" si="2"/>
        <v>78.159101601765101</v>
      </c>
      <c r="F22" s="3">
        <f t="shared" si="3"/>
        <v>38.970642304961892</v>
      </c>
      <c r="G22" s="2">
        <f t="shared" si="4"/>
        <v>78.159101601765101</v>
      </c>
    </row>
    <row r="23" spans="1:7" x14ac:dyDescent="0.25">
      <c r="A23" s="1">
        <v>41.730763631916197</v>
      </c>
      <c r="B23" s="1">
        <v>40.199999999997203</v>
      </c>
      <c r="C23">
        <f t="shared" si="0"/>
        <v>1.5307636319189939</v>
      </c>
      <c r="D23">
        <f t="shared" si="1"/>
        <v>1.5307636319189939</v>
      </c>
      <c r="E23">
        <f t="shared" si="2"/>
        <v>2.343237296805829</v>
      </c>
      <c r="F23" s="3">
        <f t="shared" si="3"/>
        <v>18.125054066103502</v>
      </c>
      <c r="G23" s="2">
        <f t="shared" si="4"/>
        <v>100.91145776386362</v>
      </c>
    </row>
    <row r="24" spans="1:7" x14ac:dyDescent="0.25">
      <c r="A24" s="1">
        <v>39.781891127313699</v>
      </c>
      <c r="B24" s="1">
        <v>35.400000000072701</v>
      </c>
      <c r="C24">
        <f t="shared" si="0"/>
        <v>4.3818911272409977</v>
      </c>
      <c r="D24">
        <f t="shared" si="1"/>
        <v>4.3818911272409977</v>
      </c>
      <c r="E24">
        <f t="shared" si="2"/>
        <v>19.200969850993381</v>
      </c>
      <c r="F24" s="3">
        <f t="shared" si="3"/>
        <v>0.2944658303220597</v>
      </c>
      <c r="G24" s="2">
        <f t="shared" si="4"/>
        <v>19.200969850993381</v>
      </c>
    </row>
    <row r="25" spans="1:7" x14ac:dyDescent="0.25">
      <c r="A25" s="1">
        <v>24.801891127313699</v>
      </c>
      <c r="B25" s="1">
        <v>23.099999999669802</v>
      </c>
      <c r="C25">
        <f t="shared" si="0"/>
        <v>1.7018911276438971</v>
      </c>
      <c r="D25">
        <f t="shared" si="1"/>
        <v>1.7018911276438971</v>
      </c>
      <c r="E25">
        <f t="shared" si="2"/>
        <v>2.8964334103530156</v>
      </c>
      <c r="F25" s="3">
        <f t="shared" si="3"/>
        <v>164.93358348483343</v>
      </c>
      <c r="G25" s="2">
        <f t="shared" si="4"/>
        <v>575.20361900825037</v>
      </c>
    </row>
    <row r="26" spans="1:7" x14ac:dyDescent="0.25">
      <c r="A26" s="1">
        <v>43.494108844216598</v>
      </c>
      <c r="B26" s="1">
        <v>39.899999999894</v>
      </c>
      <c r="C26">
        <f t="shared" si="0"/>
        <v>3.5941088443225979</v>
      </c>
      <c r="D26">
        <f t="shared" si="1"/>
        <v>3.5941088443225979</v>
      </c>
      <c r="E26">
        <f t="shared" si="2"/>
        <v>12.917618384837921</v>
      </c>
      <c r="F26" s="3">
        <f t="shared" si="3"/>
        <v>15.660642300555459</v>
      </c>
      <c r="G26" s="2">
        <f t="shared" si="4"/>
        <v>132.45281641013673</v>
      </c>
    </row>
    <row r="27" spans="1:7" x14ac:dyDescent="0.25">
      <c r="A27" s="1">
        <v>54.716566278749902</v>
      </c>
      <c r="B27" s="1">
        <v>53.099999999708999</v>
      </c>
      <c r="C27">
        <f t="shared" si="0"/>
        <v>1.616566279040903</v>
      </c>
      <c r="D27">
        <f t="shared" si="1"/>
        <v>1.616566279040903</v>
      </c>
      <c r="E27">
        <f t="shared" si="2"/>
        <v>2.6132865345321505</v>
      </c>
      <c r="F27" s="3">
        <f t="shared" si="3"/>
        <v>294.37475993965626</v>
      </c>
      <c r="G27" s="2">
        <f t="shared" si="4"/>
        <v>1291.0563191008032</v>
      </c>
    </row>
    <row r="28" spans="1:7" x14ac:dyDescent="0.25">
      <c r="A28" s="1">
        <v>32.537213760827598</v>
      </c>
      <c r="B28" s="1">
        <v>24.449999999312599</v>
      </c>
      <c r="C28">
        <f t="shared" si="0"/>
        <v>8.0872137615149988</v>
      </c>
      <c r="D28">
        <f t="shared" si="1"/>
        <v>8.0872137615149988</v>
      </c>
      <c r="E28">
        <f t="shared" si="2"/>
        <v>65.40302642443757</v>
      </c>
      <c r="F28" s="3">
        <f t="shared" si="3"/>
        <v>132.08093643345032</v>
      </c>
      <c r="G28" s="2">
        <f t="shared" si="4"/>
        <v>221.95279833604866</v>
      </c>
    </row>
    <row r="29" spans="1:7" x14ac:dyDescent="0.25">
      <c r="A29" s="1">
        <v>40.507213760827597</v>
      </c>
      <c r="B29" s="1">
        <v>24.150000000266601</v>
      </c>
      <c r="C29">
        <f t="shared" si="0"/>
        <v>16.357213760560995</v>
      </c>
      <c r="D29">
        <f t="shared" si="1"/>
        <v>16.357213760560995</v>
      </c>
      <c r="E29">
        <f t="shared" si="2"/>
        <v>267.55844200868597</v>
      </c>
      <c r="F29" s="3">
        <f t="shared" si="3"/>
        <v>139.06652464662946</v>
      </c>
      <c r="G29" s="2">
        <f t="shared" si="4"/>
        <v>267.55844200868597</v>
      </c>
    </row>
    <row r="30" spans="1:7" x14ac:dyDescent="0.25">
      <c r="A30" s="1">
        <v>57.054431547015199</v>
      </c>
      <c r="B30" s="1">
        <v>37.199999999720198</v>
      </c>
      <c r="C30">
        <f t="shared" si="0"/>
        <v>19.854431547295</v>
      </c>
      <c r="D30">
        <f t="shared" si="1"/>
        <v>19.854431547295</v>
      </c>
      <c r="E30">
        <f t="shared" si="2"/>
        <v>394.19845206622296</v>
      </c>
      <c r="F30" s="3">
        <f t="shared" si="3"/>
        <v>1.5809364180947256</v>
      </c>
      <c r="G30" s="2">
        <f t="shared" si="4"/>
        <v>500.37830932546944</v>
      </c>
    </row>
    <row r="31" spans="1:7" x14ac:dyDescent="0.25">
      <c r="A31" s="1">
        <v>24.753046438266701</v>
      </c>
      <c r="B31" s="1">
        <v>27.6000000003081</v>
      </c>
      <c r="C31">
        <f t="shared" si="0"/>
        <v>-2.8469535620413993</v>
      </c>
      <c r="D31">
        <f t="shared" si="1"/>
        <v>2.8469535620413993</v>
      </c>
      <c r="E31">
        <f t="shared" si="2"/>
        <v>8.105144584420211</v>
      </c>
      <c r="F31" s="3">
        <f t="shared" si="3"/>
        <v>69.599759942204898</v>
      </c>
      <c r="G31" s="2">
        <f t="shared" si="4"/>
        <v>381.50869939310587</v>
      </c>
    </row>
    <row r="32" spans="1:7" x14ac:dyDescent="0.25">
      <c r="A32" s="1">
        <v>52.784317159411401</v>
      </c>
      <c r="B32" s="1">
        <v>31.949999999954098</v>
      </c>
      <c r="C32">
        <f t="shared" si="0"/>
        <v>20.834317159457303</v>
      </c>
      <c r="D32">
        <f t="shared" si="1"/>
        <v>20.834317159457303</v>
      </c>
      <c r="E32">
        <f t="shared" si="2"/>
        <v>434.068771500857</v>
      </c>
      <c r="F32" s="3">
        <f t="shared" si="3"/>
        <v>15.941230536339184</v>
      </c>
      <c r="G32" s="2">
        <f t="shared" si="4"/>
        <v>434.068771500857</v>
      </c>
    </row>
    <row r="33" spans="1:7" x14ac:dyDescent="0.25">
      <c r="A33" s="1">
        <v>68.3307694738469</v>
      </c>
      <c r="B33" s="1">
        <v>45.450000000146503</v>
      </c>
      <c r="C33">
        <f t="shared" si="0"/>
        <v>22.880769473700397</v>
      </c>
      <c r="D33">
        <f t="shared" si="1"/>
        <v>22.880769473700397</v>
      </c>
      <c r="E33">
        <f t="shared" si="2"/>
        <v>523.52961170862</v>
      </c>
      <c r="F33" s="3">
        <f t="shared" si="3"/>
        <v>90.389759951738725</v>
      </c>
      <c r="G33" s="2">
        <f t="shared" si="4"/>
        <v>1755.230855341769</v>
      </c>
    </row>
    <row r="34" spans="1:7" x14ac:dyDescent="0.25">
      <c r="A34" s="1">
        <v>80.506801500261105</v>
      </c>
      <c r="B34" s="1">
        <v>48.149999999844297</v>
      </c>
      <c r="C34">
        <f t="shared" si="0"/>
        <v>32.356801500416807</v>
      </c>
      <c r="D34">
        <f t="shared" si="1"/>
        <v>32.356801500416807</v>
      </c>
      <c r="E34">
        <f t="shared" si="2"/>
        <v>1046.9626033373754</v>
      </c>
      <c r="F34" s="3">
        <f t="shared" si="3"/>
        <v>149.01946582774767</v>
      </c>
      <c r="G34" s="2">
        <f t="shared" si="4"/>
        <v>3223.0040504867466</v>
      </c>
    </row>
    <row r="35" spans="1:7" x14ac:dyDescent="0.25">
      <c r="A35" s="1">
        <v>87.381707470797807</v>
      </c>
      <c r="B35" s="1">
        <v>62.3999999997842</v>
      </c>
      <c r="C35">
        <f t="shared" si="0"/>
        <v>24.981707471013607</v>
      </c>
      <c r="D35">
        <f t="shared" si="1"/>
        <v>24.981707471013607</v>
      </c>
      <c r="E35">
        <f t="shared" si="2"/>
        <v>624.08570816729707</v>
      </c>
      <c r="F35" s="3">
        <f t="shared" si="3"/>
        <v>699.99152464494273</v>
      </c>
      <c r="G35" s="2">
        <f t="shared" si="4"/>
        <v>6067.8512132653314</v>
      </c>
    </row>
    <row r="38" spans="1:7" x14ac:dyDescent="0.25">
      <c r="A38" t="s">
        <v>9</v>
      </c>
      <c r="B38">
        <f>SUM(C2:C35)</f>
        <v>181.54372784573766</v>
      </c>
    </row>
    <row r="39" spans="1:7" x14ac:dyDescent="0.25">
      <c r="A39" t="s">
        <v>10</v>
      </c>
      <c r="B39">
        <f>SUM(C2:C35)/AVERAGE(B2:B35)</f>
        <v>5.0509281508635597</v>
      </c>
    </row>
    <row r="40" spans="1:7" x14ac:dyDescent="0.25">
      <c r="A40" t="s">
        <v>11</v>
      </c>
      <c r="B40">
        <f>SUM(C2:C35)/AVERAGE(B2:B35)*100</f>
        <v>505.09281508635598</v>
      </c>
    </row>
    <row r="41" spans="1:7" x14ac:dyDescent="0.25">
      <c r="A41" t="s">
        <v>12</v>
      </c>
      <c r="B41" cm="1">
        <f t="array" ref="B41">MAX(ABS(C2:C35))</f>
        <v>32.356801500416807</v>
      </c>
    </row>
    <row r="42" spans="1:7" x14ac:dyDescent="0.25">
      <c r="A42" t="s">
        <v>13</v>
      </c>
      <c r="B42">
        <f>AVERAGE(C2:C35)</f>
        <v>5.3395214072275783</v>
      </c>
    </row>
    <row r="43" spans="1:7" x14ac:dyDescent="0.25">
      <c r="A43" t="s">
        <v>14</v>
      </c>
      <c r="B43">
        <f>AVERAGE(D2:D35)</f>
        <v>10.634891658949625</v>
      </c>
    </row>
    <row r="44" spans="1:7" x14ac:dyDescent="0.25">
      <c r="A44" t="s">
        <v>15</v>
      </c>
      <c r="B44">
        <f>SUM(E2:E35)</f>
        <v>6192.024610475788</v>
      </c>
    </row>
    <row r="45" spans="1:7" x14ac:dyDescent="0.25">
      <c r="A45" t="s">
        <v>16</v>
      </c>
      <c r="B45">
        <f>CORREL(A2:A35,B2:B35)</f>
        <v>0.7130129679308097</v>
      </c>
    </row>
    <row r="46" spans="1:7" x14ac:dyDescent="0.25">
      <c r="A46" t="s">
        <v>17</v>
      </c>
      <c r="B46">
        <f>B45^2</f>
        <v>0.50838749243750192</v>
      </c>
    </row>
    <row r="47" spans="1:7" x14ac:dyDescent="0.25">
      <c r="A47" t="s">
        <v>18</v>
      </c>
      <c r="B47">
        <f>SQRT(AVERAGE(E2:E35))</f>
        <v>13.495123967431596</v>
      </c>
    </row>
    <row r="48" spans="1:7" x14ac:dyDescent="0.25">
      <c r="A48" t="s">
        <v>19</v>
      </c>
      <c r="B48">
        <f>B47/AVERAGE(B2:B35)</f>
        <v>0.37546271829569089</v>
      </c>
    </row>
    <row r="49" spans="1:2" x14ac:dyDescent="0.25">
      <c r="A49" t="s">
        <v>20</v>
      </c>
      <c r="B49">
        <f>B48*100</f>
        <v>37.546271829569086</v>
      </c>
    </row>
    <row r="50" spans="1:2" x14ac:dyDescent="0.25">
      <c r="A50" t="s">
        <v>21</v>
      </c>
      <c r="B50">
        <f>(SUM(A2:A35)-SUM(B2:B35))/SUM(B2:B35)</f>
        <v>0.14855671031951673</v>
      </c>
    </row>
    <row r="51" spans="1:2" x14ac:dyDescent="0.25">
      <c r="A51" t="s">
        <v>22</v>
      </c>
      <c r="B51">
        <f>1-SUM(E2:E35)/SUM(F2:F35)</f>
        <v>9.2512375316799011E-2</v>
      </c>
    </row>
    <row r="52" spans="1:2" x14ac:dyDescent="0.25">
      <c r="A52" t="s">
        <v>23</v>
      </c>
      <c r="B52">
        <f>1-SUM(E2:E35)/SUM(G2:G35)</f>
        <v>0.80005858504964156</v>
      </c>
    </row>
    <row r="53" spans="1:2" x14ac:dyDescent="0.25">
      <c r="A53" t="s">
        <v>24</v>
      </c>
      <c r="B53">
        <f>1-SQRT((B45-1)^2+(STDEV(A2:A35)/STDEV(B2:B35)-1)^2+(AVERAGE(A2:A35)/AVERAGE(B2:B35)-1)^2)</f>
        <v>0.5996763754483081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</vt:lpstr>
      <vt:lpstr>Drmax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2023-11-02T20:43:52Z</dcterms:created>
  <dcterms:modified xsi:type="dcterms:W3CDTF">2024-08-05T22:38:20Z</dcterms:modified>
</cp:coreProperties>
</file>