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nt\Data1\USDA-ALARC\Simulation Modeling\FAO56\pyfao56\tests\test6\"/>
    </mc:Choice>
  </mc:AlternateContent>
  <xr:revisionPtr revIDLastSave="0" documentId="13_ncr:1_{E5D031FF-E336-435B-84B7-2E95096DFB80}" xr6:coauthVersionLast="47" xr6:coauthVersionMax="47" xr10:uidLastSave="{00000000-0000-0000-0000-000000000000}"/>
  <bookViews>
    <workbookView xWindow="16965" yWindow="-22410" windowWidth="17340" windowHeight="21300" activeTab="1" xr2:uid="{00000000-000D-0000-FFFF-FFFF00000000}"/>
  </bookViews>
  <sheets>
    <sheet name="Dr" sheetId="1" r:id="rId1"/>
    <sheet name="Drmax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6" i="1" l="1"/>
  <c r="B44" i="1" s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" i="1"/>
  <c r="F12" i="1"/>
  <c r="F7" i="1"/>
  <c r="B41" i="2"/>
  <c r="B41" i="1"/>
  <c r="B36" i="2"/>
  <c r="B37" i="2" s="1"/>
  <c r="G26" i="2"/>
  <c r="F26" i="2"/>
  <c r="C26" i="2"/>
  <c r="E26" i="2" s="1"/>
  <c r="G25" i="2"/>
  <c r="F25" i="2"/>
  <c r="C25" i="2"/>
  <c r="D25" i="2" s="1"/>
  <c r="G24" i="2"/>
  <c r="F24" i="2"/>
  <c r="C24" i="2"/>
  <c r="E24" i="2" s="1"/>
  <c r="G23" i="2"/>
  <c r="F23" i="2"/>
  <c r="C23" i="2"/>
  <c r="D23" i="2" s="1"/>
  <c r="G22" i="2"/>
  <c r="F22" i="2"/>
  <c r="C22" i="2"/>
  <c r="E22" i="2" s="1"/>
  <c r="G21" i="2"/>
  <c r="F21" i="2"/>
  <c r="C21" i="2"/>
  <c r="E21" i="2" s="1"/>
  <c r="G20" i="2"/>
  <c r="F20" i="2"/>
  <c r="C20" i="2"/>
  <c r="E20" i="2" s="1"/>
  <c r="G19" i="2"/>
  <c r="F19" i="2"/>
  <c r="C19" i="2"/>
  <c r="E19" i="2" s="1"/>
  <c r="G18" i="2"/>
  <c r="F18" i="2"/>
  <c r="C18" i="2"/>
  <c r="E18" i="2" s="1"/>
  <c r="G17" i="2"/>
  <c r="F17" i="2"/>
  <c r="C17" i="2"/>
  <c r="E17" i="2" s="1"/>
  <c r="G16" i="2"/>
  <c r="F16" i="2"/>
  <c r="C16" i="2"/>
  <c r="E16" i="2" s="1"/>
  <c r="G15" i="2"/>
  <c r="F15" i="2"/>
  <c r="C15" i="2"/>
  <c r="E15" i="2" s="1"/>
  <c r="G14" i="2"/>
  <c r="F14" i="2"/>
  <c r="C14" i="2"/>
  <c r="E14" i="2" s="1"/>
  <c r="G13" i="2"/>
  <c r="F13" i="2"/>
  <c r="C13" i="2"/>
  <c r="E13" i="2" s="1"/>
  <c r="G12" i="2"/>
  <c r="F12" i="2"/>
  <c r="C12" i="2"/>
  <c r="D12" i="2" s="1"/>
  <c r="G11" i="2"/>
  <c r="F11" i="2"/>
  <c r="C11" i="2"/>
  <c r="E11" i="2" s="1"/>
  <c r="G10" i="2"/>
  <c r="F10" i="2"/>
  <c r="C10" i="2"/>
  <c r="E10" i="2" s="1"/>
  <c r="G9" i="2"/>
  <c r="F9" i="2"/>
  <c r="C9" i="2"/>
  <c r="E9" i="2" s="1"/>
  <c r="G8" i="2"/>
  <c r="F8" i="2"/>
  <c r="C8" i="2"/>
  <c r="E8" i="2" s="1"/>
  <c r="G7" i="2"/>
  <c r="F7" i="2"/>
  <c r="C7" i="2"/>
  <c r="E7" i="2" s="1"/>
  <c r="G6" i="2"/>
  <c r="F6" i="2"/>
  <c r="C6" i="2"/>
  <c r="E6" i="2" s="1"/>
  <c r="G5" i="2"/>
  <c r="F5" i="2"/>
  <c r="C5" i="2"/>
  <c r="E5" i="2" s="1"/>
  <c r="G4" i="2"/>
  <c r="F4" i="2"/>
  <c r="C4" i="2"/>
  <c r="D4" i="2" s="1"/>
  <c r="G3" i="2"/>
  <c r="F3" i="2"/>
  <c r="C3" i="2"/>
  <c r="E3" i="2" s="1"/>
  <c r="G2" i="2"/>
  <c r="F2" i="2"/>
  <c r="C2" i="2"/>
  <c r="E2" i="2" s="1"/>
  <c r="F23" i="1"/>
  <c r="F2" i="1"/>
  <c r="F3" i="1"/>
  <c r="F4" i="1"/>
  <c r="F5" i="1"/>
  <c r="F6" i="1"/>
  <c r="F8" i="1"/>
  <c r="F9" i="1"/>
  <c r="F10" i="1"/>
  <c r="F11" i="1"/>
  <c r="F13" i="1"/>
  <c r="F14" i="1"/>
  <c r="F15" i="1"/>
  <c r="F16" i="1"/>
  <c r="F17" i="1"/>
  <c r="F18" i="1"/>
  <c r="F19" i="1"/>
  <c r="F20" i="1"/>
  <c r="F21" i="1"/>
  <c r="F22" i="1"/>
  <c r="F24" i="1"/>
  <c r="F25" i="1"/>
  <c r="F26" i="1"/>
  <c r="C3" i="1"/>
  <c r="E3" i="1" s="1"/>
  <c r="C4" i="1"/>
  <c r="D4" i="1" s="1"/>
  <c r="C5" i="1"/>
  <c r="E5" i="1" s="1"/>
  <c r="C6" i="1"/>
  <c r="D6" i="1" s="1"/>
  <c r="C7" i="1"/>
  <c r="E7" i="1" s="1"/>
  <c r="C8" i="1"/>
  <c r="D8" i="1" s="1"/>
  <c r="C9" i="1"/>
  <c r="E9" i="1" s="1"/>
  <c r="C10" i="1"/>
  <c r="D10" i="1" s="1"/>
  <c r="C11" i="1"/>
  <c r="E11" i="1" s="1"/>
  <c r="C12" i="1"/>
  <c r="E12" i="1" s="1"/>
  <c r="C13" i="1"/>
  <c r="E13" i="1" s="1"/>
  <c r="C14" i="1"/>
  <c r="E14" i="1" s="1"/>
  <c r="C15" i="1"/>
  <c r="E15" i="1" s="1"/>
  <c r="C16" i="1"/>
  <c r="D16" i="1" s="1"/>
  <c r="C17" i="1"/>
  <c r="E17" i="1" s="1"/>
  <c r="C18" i="1"/>
  <c r="E18" i="1" s="1"/>
  <c r="C19" i="1"/>
  <c r="E19" i="1" s="1"/>
  <c r="C20" i="1"/>
  <c r="D20" i="1" s="1"/>
  <c r="C21" i="1"/>
  <c r="E21" i="1" s="1"/>
  <c r="C22" i="1"/>
  <c r="E22" i="1" s="1"/>
  <c r="C23" i="1"/>
  <c r="E23" i="1" s="1"/>
  <c r="C24" i="1"/>
  <c r="D24" i="1" s="1"/>
  <c r="C25" i="1"/>
  <c r="E25" i="1" s="1"/>
  <c r="C26" i="1"/>
  <c r="D26" i="1" s="1"/>
  <c r="C2" i="1"/>
  <c r="D17" i="2" l="1"/>
  <c r="D2" i="2"/>
  <c r="B44" i="2"/>
  <c r="B37" i="1"/>
  <c r="D10" i="2"/>
  <c r="E4" i="2"/>
  <c r="D14" i="2"/>
  <c r="D6" i="2"/>
  <c r="B33" i="2"/>
  <c r="B33" i="1"/>
  <c r="E12" i="2"/>
  <c r="E23" i="2"/>
  <c r="B32" i="2" a="1"/>
  <c r="B32" i="2" s="1"/>
  <c r="D9" i="2"/>
  <c r="D16" i="2"/>
  <c r="D20" i="2"/>
  <c r="D22" i="2"/>
  <c r="D8" i="2"/>
  <c r="D18" i="2"/>
  <c r="B29" i="2"/>
  <c r="B30" i="2"/>
  <c r="E25" i="2"/>
  <c r="B43" i="2" s="1"/>
  <c r="B31" i="2"/>
  <c r="D3" i="2"/>
  <c r="D11" i="2"/>
  <c r="D19" i="2"/>
  <c r="D24" i="2"/>
  <c r="D5" i="2"/>
  <c r="D13" i="2"/>
  <c r="D21" i="2"/>
  <c r="D26" i="2"/>
  <c r="D7" i="2"/>
  <c r="D15" i="2"/>
  <c r="E24" i="1"/>
  <c r="E16" i="1"/>
  <c r="E10" i="1"/>
  <c r="E8" i="1"/>
  <c r="D18" i="1"/>
  <c r="E26" i="1"/>
  <c r="D14" i="1"/>
  <c r="D12" i="1"/>
  <c r="E20" i="1"/>
  <c r="E4" i="1"/>
  <c r="E6" i="1"/>
  <c r="B31" i="1"/>
  <c r="D22" i="1"/>
  <c r="B32" i="1" a="1"/>
  <c r="B32" i="1" s="1"/>
  <c r="D21" i="1"/>
  <c r="D13" i="1"/>
  <c r="D5" i="1"/>
  <c r="E2" i="1"/>
  <c r="D2" i="1"/>
  <c r="D19" i="1"/>
  <c r="D11" i="1"/>
  <c r="D3" i="1"/>
  <c r="D25" i="1"/>
  <c r="D17" i="1"/>
  <c r="D9" i="1"/>
  <c r="B29" i="1"/>
  <c r="B30" i="1"/>
  <c r="D23" i="1"/>
  <c r="D15" i="1"/>
  <c r="D7" i="1"/>
  <c r="B43" i="1" l="1"/>
  <c r="B34" i="2"/>
  <c r="B42" i="1"/>
  <c r="B38" i="2"/>
  <c r="B39" i="2" s="1"/>
  <c r="B40" i="2" s="1"/>
  <c r="B42" i="2"/>
  <c r="B35" i="2"/>
  <c r="B34" i="1"/>
  <c r="B38" i="1"/>
  <c r="B39" i="1" s="1"/>
  <c r="B40" i="1" s="1"/>
  <c r="B3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<sst xmlns="http://schemas.openxmlformats.org/spreadsheetml/2006/main" count="46" uniqueCount="25">
  <si>
    <t>sDr</t>
  </si>
  <si>
    <t>mDr</t>
  </si>
  <si>
    <t>sDrmax</t>
  </si>
  <si>
    <t>mDrmax</t>
  </si>
  <si>
    <t>s-m</t>
  </si>
  <si>
    <t>bias</t>
  </si>
  <si>
    <t>rbias</t>
  </si>
  <si>
    <t>pbias</t>
  </si>
  <si>
    <t>maxerr</t>
  </si>
  <si>
    <t>mae</t>
  </si>
  <si>
    <t>sse</t>
  </si>
  <si>
    <t>r</t>
  </si>
  <si>
    <t>r2</t>
  </si>
  <si>
    <t>rmse</t>
  </si>
  <si>
    <t>rrmse</t>
  </si>
  <si>
    <t>prmse</t>
  </si>
  <si>
    <t>crm</t>
  </si>
  <si>
    <t>nse</t>
  </si>
  <si>
    <t>d</t>
  </si>
  <si>
    <t>ABS(s-m)</t>
  </si>
  <si>
    <t>(s-m)^2</t>
  </si>
  <si>
    <t>(m-mbar)^2</t>
  </si>
  <si>
    <t>(ABS(s-mbar)+ABS(m-mbar))^2</t>
  </si>
  <si>
    <t>meanerr</t>
  </si>
  <si>
    <t>kge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</si>
</sst>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workbookViewId="0">
      <selection activeCell="G37" sqref="G37"/>
    </sheetView>
  </sheetViews>
  <sheetFormatPr defaultRowHeight="15" x14ac:dyDescent="0.25"/>
  <cols>
    <col min="1" max="1" width="9.5703125" bestFit="1" customWidth="1"/>
    <col min="2" max="2" width="9.28515625" bestFit="1" customWidth="1"/>
    <col min="6" max="6" width="12" bestFit="1" customWidth="1"/>
  </cols>
  <sheetData>
    <row r="1" spans="1:7" x14ac:dyDescent="0.25">
      <c r="A1" t="s">
        <v>0</v>
      </c>
      <c r="B1" t="s">
        <v>1</v>
      </c>
      <c r="C1" t="s">
        <v>4</v>
      </c>
      <c r="D1" t="s">
        <v>19</v>
      </c>
      <c r="E1" t="s">
        <v>20</v>
      </c>
      <c r="F1" t="s">
        <v>21</v>
      </c>
      <c r="G1" t="s">
        <v>22</v>
      </c>
    </row>
    <row r="2" spans="1:7" x14ac:dyDescent="0.25">
      <c r="A2" s="1">
        <v>27.1999999999998</v>
      </c>
      <c r="B2" s="1">
        <v>38.198090000024699</v>
      </c>
      <c r="C2">
        <f>(A2-B2)</f>
        <v>-10.998090000024899</v>
      </c>
      <c r="D2">
        <f>ABS(C2)</f>
        <v>10.998090000024899</v>
      </c>
      <c r="E2">
        <f>C2*C2</f>
        <v>120.95798364864767</v>
      </c>
      <c r="F2">
        <f t="shared" ref="F2:F26" si="0">(B2-AVERAGE(B$2:B$26))^2</f>
        <v>5114.6289386184926</v>
      </c>
      <c r="G2">
        <f>(ABS(A2-AVERAGE($B$2:$B$26))+ABS(B2-AVERAGE($B$2:$B$26)))^2</f>
        <v>17433.288229221231</v>
      </c>
    </row>
    <row r="3" spans="1:7" x14ac:dyDescent="0.25">
      <c r="A3" s="1">
        <v>15.6494878213382</v>
      </c>
      <c r="B3" s="1">
        <v>11.599420000023301</v>
      </c>
      <c r="C3">
        <f t="shared" ref="C3:C26" si="1">(A3-B3)</f>
        <v>4.0500678213148991</v>
      </c>
      <c r="D3">
        <f t="shared" ref="D3:D26" si="2">ABS(C3)</f>
        <v>4.0500678213148991</v>
      </c>
      <c r="E3">
        <f t="shared" ref="E3:E26" si="3">C3*C3</f>
        <v>16.403049357250413</v>
      </c>
      <c r="F3">
        <f t="shared" si="0"/>
        <v>2017.6234898602856</v>
      </c>
      <c r="G3">
        <f t="shared" ref="G3:G26" si="4">(ABS(A3-AVERAGE($B$2:$B$26))+ABS(B3-AVERAGE($B$2:$B$26)))^2</f>
        <v>8814.5802111718003</v>
      </c>
    </row>
    <row r="4" spans="1:7" x14ac:dyDescent="0.25">
      <c r="A4" s="1">
        <v>13.0893405284962</v>
      </c>
      <c r="B4" s="1">
        <v>6.1996900000160897</v>
      </c>
      <c r="C4">
        <f t="shared" si="1"/>
        <v>6.8896505284801099</v>
      </c>
      <c r="D4">
        <f t="shared" si="2"/>
        <v>6.8896505284801099</v>
      </c>
      <c r="E4">
        <f t="shared" si="3"/>
        <v>47.467284404586259</v>
      </c>
      <c r="F4">
        <f t="shared" si="0"/>
        <v>1561.6908184385868</v>
      </c>
      <c r="G4">
        <f t="shared" si="4"/>
        <v>7383.2978451957306</v>
      </c>
    </row>
    <row r="5" spans="1:7" x14ac:dyDescent="0.25">
      <c r="A5" s="1">
        <v>14.7448891462071</v>
      </c>
      <c r="B5" s="1">
        <v>5.1997400000282603</v>
      </c>
      <c r="C5">
        <f t="shared" si="1"/>
        <v>9.54514914617884</v>
      </c>
      <c r="D5">
        <f t="shared" si="2"/>
        <v>9.54514914617884</v>
      </c>
      <c r="E5">
        <f t="shared" si="3"/>
        <v>91.109872222798643</v>
      </c>
      <c r="F5">
        <f t="shared" si="0"/>
        <v>1483.6582022664409</v>
      </c>
      <c r="G5">
        <f t="shared" si="4"/>
        <v>7496.393743809117</v>
      </c>
    </row>
    <row r="6" spans="1:7" x14ac:dyDescent="0.25">
      <c r="A6" s="1">
        <v>15.6466964913062</v>
      </c>
      <c r="B6" s="1">
        <v>6.1996900000160897</v>
      </c>
      <c r="C6">
        <f t="shared" si="1"/>
        <v>9.4470064912901108</v>
      </c>
      <c r="D6">
        <f t="shared" si="2"/>
        <v>9.4470064912901108</v>
      </c>
      <c r="E6">
        <f t="shared" si="3"/>
        <v>89.245931646477487</v>
      </c>
      <c r="F6">
        <f t="shared" si="0"/>
        <v>1561.6908184385868</v>
      </c>
      <c r="G6">
        <f t="shared" si="4"/>
        <v>7829.3252578709053</v>
      </c>
    </row>
    <row r="7" spans="1:7" x14ac:dyDescent="0.25">
      <c r="A7" s="1">
        <v>21.5910927482043</v>
      </c>
      <c r="B7" s="1">
        <v>6.5837900000061698</v>
      </c>
      <c r="C7">
        <f t="shared" si="1"/>
        <v>15.00730274819813</v>
      </c>
      <c r="D7">
        <f t="shared" si="2"/>
        <v>15.00730274819813</v>
      </c>
      <c r="E7">
        <f t="shared" si="3"/>
        <v>225.21913577607515</v>
      </c>
      <c r="F7">
        <f t="shared" si="0"/>
        <v>1592.1962586062043</v>
      </c>
      <c r="G7">
        <f t="shared" si="4"/>
        <v>8989.3097969606661</v>
      </c>
    </row>
    <row r="8" spans="1:7" x14ac:dyDescent="0.25">
      <c r="A8" s="1">
        <v>9.1314260373540002</v>
      </c>
      <c r="B8" s="1">
        <v>7.9401099998860696</v>
      </c>
      <c r="C8">
        <f t="shared" si="1"/>
        <v>1.1913160374679306</v>
      </c>
      <c r="D8">
        <f t="shared" si="2"/>
        <v>1.1913160374679306</v>
      </c>
      <c r="E8">
        <f t="shared" si="3"/>
        <v>1.4192339011282917</v>
      </c>
      <c r="F8">
        <f t="shared" si="0"/>
        <v>1702.2765298390486</v>
      </c>
      <c r="G8">
        <f t="shared" si="4"/>
        <v>7007.1337380324421</v>
      </c>
    </row>
    <row r="9" spans="1:7" x14ac:dyDescent="0.25">
      <c r="A9" s="1">
        <v>19.432721010301101</v>
      </c>
      <c r="B9" s="1">
        <v>4.4706500001344898</v>
      </c>
      <c r="C9">
        <f t="shared" si="1"/>
        <v>14.962071010166611</v>
      </c>
      <c r="D9">
        <f t="shared" si="2"/>
        <v>14.962071010166611</v>
      </c>
      <c r="E9">
        <f t="shared" si="3"/>
        <v>223.8635689132681</v>
      </c>
      <c r="F9">
        <f t="shared" si="0"/>
        <v>1428.0231831401727</v>
      </c>
      <c r="G9">
        <f t="shared" si="4"/>
        <v>8197.5747176304758</v>
      </c>
    </row>
    <row r="10" spans="1:7" x14ac:dyDescent="0.25">
      <c r="A10" s="1">
        <v>22.5216586248869</v>
      </c>
      <c r="B10" s="1">
        <v>-12.647820000043801</v>
      </c>
      <c r="C10">
        <f t="shared" si="1"/>
        <v>35.169478624930704</v>
      </c>
      <c r="D10">
        <f t="shared" si="2"/>
        <v>35.169478624930704</v>
      </c>
      <c r="E10">
        <f t="shared" si="3"/>
        <v>1236.8922267494577</v>
      </c>
      <c r="F10">
        <f t="shared" si="0"/>
        <v>427.27883066068875</v>
      </c>
      <c r="G10">
        <f t="shared" si="4"/>
        <v>5853.9218928316577</v>
      </c>
    </row>
    <row r="11" spans="1:7" x14ac:dyDescent="0.25">
      <c r="A11" s="1">
        <v>13.283504509425301</v>
      </c>
      <c r="B11" s="1">
        <v>-38.051819999574498</v>
      </c>
      <c r="C11">
        <f t="shared" si="1"/>
        <v>51.335324508999797</v>
      </c>
      <c r="D11">
        <f t="shared" si="2"/>
        <v>51.335324508999797</v>
      </c>
      <c r="E11">
        <f t="shared" si="3"/>
        <v>2635.3155424443153</v>
      </c>
      <c r="F11">
        <f t="shared" si="0"/>
        <v>22.403901693111539</v>
      </c>
      <c r="G11">
        <f t="shared" si="4"/>
        <v>2635.3155424443153</v>
      </c>
    </row>
    <row r="12" spans="1:7" x14ac:dyDescent="0.25">
      <c r="A12" s="1">
        <v>24.951864233187901</v>
      </c>
      <c r="B12" s="1">
        <v>-58.546359999903302</v>
      </c>
      <c r="C12">
        <f t="shared" si="1"/>
        <v>83.498224233091207</v>
      </c>
      <c r="D12">
        <f t="shared" si="2"/>
        <v>83.498224233091207</v>
      </c>
      <c r="E12">
        <f t="shared" si="3"/>
        <v>6971.9534500795799</v>
      </c>
      <c r="F12">
        <f t="shared" si="0"/>
        <v>636.4427001514324</v>
      </c>
      <c r="G12">
        <f t="shared" si="4"/>
        <v>6971.9534500795799</v>
      </c>
    </row>
    <row r="13" spans="1:7" x14ac:dyDescent="0.25">
      <c r="A13" s="1">
        <v>21.663315873935701</v>
      </c>
      <c r="B13" s="1">
        <v>-62.118479998901996</v>
      </c>
      <c r="C13">
        <f t="shared" si="1"/>
        <v>83.781795872837705</v>
      </c>
      <c r="D13">
        <f t="shared" si="2"/>
        <v>83.781795872837705</v>
      </c>
      <c r="E13">
        <f t="shared" si="3"/>
        <v>7019.3893196778454</v>
      </c>
      <c r="F13">
        <f t="shared" si="0"/>
        <v>829.43631357105232</v>
      </c>
      <c r="G13">
        <f t="shared" si="4"/>
        <v>7019.3893196778454</v>
      </c>
    </row>
    <row r="14" spans="1:7" x14ac:dyDescent="0.25">
      <c r="A14" s="1">
        <v>17.633116728369501</v>
      </c>
      <c r="B14" s="1">
        <v>-63.299269999521897</v>
      </c>
      <c r="C14">
        <f t="shared" si="1"/>
        <v>80.932386727891398</v>
      </c>
      <c r="D14">
        <f t="shared" si="2"/>
        <v>80.932386727891398</v>
      </c>
      <c r="E14">
        <f t="shared" si="3"/>
        <v>6550.0512214729715</v>
      </c>
      <c r="F14">
        <f t="shared" si="0"/>
        <v>898.84393148984771</v>
      </c>
      <c r="G14">
        <f t="shared" si="4"/>
        <v>6550.0512214729715</v>
      </c>
    </row>
    <row r="15" spans="1:7" x14ac:dyDescent="0.25">
      <c r="A15" s="1">
        <v>15.8556917152879</v>
      </c>
      <c r="B15" s="1">
        <v>-63.599199999314401</v>
      </c>
      <c r="C15">
        <f t="shared" si="1"/>
        <v>79.454891714602297</v>
      </c>
      <c r="D15">
        <f t="shared" si="2"/>
        <v>79.454891714602297</v>
      </c>
      <c r="E15">
        <f t="shared" si="3"/>
        <v>6313.0798173791763</v>
      </c>
      <c r="F15">
        <f t="shared" si="0"/>
        <v>916.91812778056919</v>
      </c>
      <c r="G15">
        <f t="shared" si="4"/>
        <v>6313.0798173791763</v>
      </c>
    </row>
    <row r="16" spans="1:7" x14ac:dyDescent="0.25">
      <c r="A16" s="1">
        <v>20.188900431782901</v>
      </c>
      <c r="B16" s="1">
        <v>-66.599219999403203</v>
      </c>
      <c r="C16">
        <f t="shared" si="1"/>
        <v>86.788120431186101</v>
      </c>
      <c r="D16">
        <f t="shared" si="2"/>
        <v>86.788120431186101</v>
      </c>
      <c r="E16">
        <f t="shared" si="3"/>
        <v>7532.1778479780623</v>
      </c>
      <c r="F16">
        <f t="shared" si="0"/>
        <v>1107.6033950121523</v>
      </c>
      <c r="G16">
        <f t="shared" si="4"/>
        <v>7532.1778479780651</v>
      </c>
    </row>
    <row r="17" spans="1:7" x14ac:dyDescent="0.25">
      <c r="A17" s="1">
        <v>17.152638564649799</v>
      </c>
      <c r="B17" s="1">
        <v>-76.799179999169596</v>
      </c>
      <c r="C17">
        <f t="shared" si="1"/>
        <v>93.951818563819387</v>
      </c>
      <c r="D17">
        <f t="shared" si="2"/>
        <v>93.951818563819387</v>
      </c>
      <c r="E17">
        <f t="shared" si="3"/>
        <v>8826.9442114488375</v>
      </c>
      <c r="F17">
        <f t="shared" si="0"/>
        <v>1890.5657069378792</v>
      </c>
      <c r="G17">
        <f t="shared" si="4"/>
        <v>8826.9442114488375</v>
      </c>
    </row>
    <row r="18" spans="1:7" x14ac:dyDescent="0.25">
      <c r="A18" s="1">
        <v>12.5793083442318</v>
      </c>
      <c r="B18" s="1">
        <v>-71.399239999576807</v>
      </c>
      <c r="C18">
        <f t="shared" si="1"/>
        <v>83.978548343808612</v>
      </c>
      <c r="D18">
        <f t="shared" si="2"/>
        <v>83.978548343808612</v>
      </c>
      <c r="E18">
        <f t="shared" si="3"/>
        <v>7052.3965819333998</v>
      </c>
      <c r="F18">
        <f t="shared" si="0"/>
        <v>1450.1394078521187</v>
      </c>
      <c r="G18">
        <f t="shared" si="4"/>
        <v>7052.396581933398</v>
      </c>
    </row>
    <row r="19" spans="1:7" x14ac:dyDescent="0.25">
      <c r="A19" s="1">
        <v>16.546550488609601</v>
      </c>
      <c r="B19" s="1">
        <v>-83.599159998864806</v>
      </c>
      <c r="C19">
        <f t="shared" si="1"/>
        <v>100.1457104874744</v>
      </c>
      <c r="D19">
        <f t="shared" si="2"/>
        <v>100.1457104874744</v>
      </c>
      <c r="E19">
        <f t="shared" si="3"/>
        <v>10029.163329041041</v>
      </c>
      <c r="F19">
        <f t="shared" si="0"/>
        <v>2528.1403452780264</v>
      </c>
      <c r="G19">
        <f t="shared" si="4"/>
        <v>10029.163329041043</v>
      </c>
    </row>
    <row r="20" spans="1:7" x14ac:dyDescent="0.25">
      <c r="A20" s="1">
        <v>30.2881972794024</v>
      </c>
      <c r="B20" s="1">
        <v>-65.799219998663801</v>
      </c>
      <c r="C20">
        <f t="shared" si="1"/>
        <v>96.087417278066198</v>
      </c>
      <c r="D20">
        <f t="shared" si="2"/>
        <v>96.087417278066198</v>
      </c>
      <c r="E20">
        <f t="shared" si="3"/>
        <v>9232.7917591692149</v>
      </c>
      <c r="F20">
        <f t="shared" si="0"/>
        <v>1054.9943133642357</v>
      </c>
      <c r="G20">
        <f t="shared" si="4"/>
        <v>9232.7917591692149</v>
      </c>
    </row>
    <row r="21" spans="1:7" x14ac:dyDescent="0.25">
      <c r="A21" s="1">
        <v>7.2509557459792404</v>
      </c>
      <c r="B21" s="1">
        <v>-88.6992899993934</v>
      </c>
      <c r="C21">
        <f t="shared" si="1"/>
        <v>95.950245745372641</v>
      </c>
      <c r="D21">
        <f t="shared" si="2"/>
        <v>95.950245745372641</v>
      </c>
      <c r="E21">
        <f t="shared" si="3"/>
        <v>9206.4496585974011</v>
      </c>
      <c r="F21">
        <f t="shared" si="0"/>
        <v>3067.0270275074035</v>
      </c>
      <c r="G21">
        <f t="shared" si="4"/>
        <v>9206.4496585974011</v>
      </c>
    </row>
    <row r="22" spans="1:7" x14ac:dyDescent="0.25">
      <c r="A22" s="1">
        <v>46.187126821272102</v>
      </c>
      <c r="B22" s="1">
        <v>-45.399359998297697</v>
      </c>
      <c r="C22">
        <f t="shared" si="1"/>
        <v>91.586486819569799</v>
      </c>
      <c r="D22">
        <f t="shared" si="2"/>
        <v>91.586486819569799</v>
      </c>
      <c r="E22">
        <f t="shared" si="3"/>
        <v>8388.0845679512331</v>
      </c>
      <c r="F22">
        <f t="shared" si="0"/>
        <v>145.94611519739422</v>
      </c>
      <c r="G22">
        <f t="shared" si="4"/>
        <v>8388.0845679512349</v>
      </c>
    </row>
    <row r="23" spans="1:7" x14ac:dyDescent="0.25">
      <c r="A23" s="1">
        <v>56.491329067400102</v>
      </c>
      <c r="B23" s="1">
        <v>-55.799199999449101</v>
      </c>
      <c r="C23">
        <f t="shared" si="1"/>
        <v>112.2905290668492</v>
      </c>
      <c r="D23">
        <f t="shared" si="2"/>
        <v>112.2905290668492</v>
      </c>
      <c r="E23">
        <f t="shared" si="3"/>
        <v>12609.162918112906</v>
      </c>
      <c r="F23">
        <f t="shared" si="0"/>
        <v>505.37989418914134</v>
      </c>
      <c r="G23">
        <f t="shared" si="4"/>
        <v>12609.162918112908</v>
      </c>
    </row>
    <row r="24" spans="1:7" x14ac:dyDescent="0.25">
      <c r="A24" s="1">
        <v>105.779654445178</v>
      </c>
      <c r="B24" s="1">
        <v>-15.6992899989924</v>
      </c>
      <c r="C24">
        <f t="shared" si="1"/>
        <v>121.47894444417039</v>
      </c>
      <c r="D24">
        <f t="shared" si="2"/>
        <v>121.47894444417039</v>
      </c>
      <c r="E24">
        <f t="shared" si="3"/>
        <v>14757.133943269837</v>
      </c>
      <c r="F24">
        <f t="shared" si="0"/>
        <v>310.43811153354585</v>
      </c>
      <c r="G24">
        <f t="shared" si="4"/>
        <v>24560.359900893756</v>
      </c>
    </row>
    <row r="25" spans="1:7" x14ac:dyDescent="0.25">
      <c r="A25" s="1">
        <v>114.747292581568</v>
      </c>
      <c r="B25" s="1">
        <v>-23.099309998818899</v>
      </c>
      <c r="C25">
        <f t="shared" si="1"/>
        <v>137.8466025803869</v>
      </c>
      <c r="D25">
        <f t="shared" si="2"/>
        <v>137.8466025803869</v>
      </c>
      <c r="E25">
        <f t="shared" si="3"/>
        <v>19001.685842955128</v>
      </c>
      <c r="F25">
        <f t="shared" si="0"/>
        <v>104.43274356017943</v>
      </c>
      <c r="G25">
        <f t="shared" si="4"/>
        <v>25054.16356905389</v>
      </c>
    </row>
    <row r="26" spans="1:7" x14ac:dyDescent="0.25">
      <c r="A26" s="1">
        <v>122.857960757832</v>
      </c>
      <c r="B26" s="1">
        <v>-28.1993599991374</v>
      </c>
      <c r="C26">
        <f t="shared" si="1"/>
        <v>151.0573207569694</v>
      </c>
      <c r="D26">
        <f t="shared" si="2"/>
        <v>151.0573207569694</v>
      </c>
      <c r="E26">
        <f t="shared" si="3"/>
        <v>22818.314154273939</v>
      </c>
      <c r="F26">
        <f t="shared" si="0"/>
        <v>26.206044829319357</v>
      </c>
      <c r="G26">
        <f t="shared" si="4"/>
        <v>26016.299211803387</v>
      </c>
    </row>
    <row r="29" spans="1:7" x14ac:dyDescent="0.25">
      <c r="A29" t="s">
        <v>5</v>
      </c>
      <c r="B29">
        <f>SUM(C2:C26)</f>
        <v>1635.4283199830977</v>
      </c>
    </row>
    <row r="30" spans="1:7" x14ac:dyDescent="0.25">
      <c r="A30" t="s">
        <v>6</v>
      </c>
      <c r="B30">
        <f>SUM(C2:C26)/AVERAGE(B2:B26)</f>
        <v>-49.084627467779931</v>
      </c>
    </row>
    <row r="31" spans="1:7" x14ac:dyDescent="0.25">
      <c r="A31" t="s">
        <v>7</v>
      </c>
      <c r="B31">
        <f>SUM(C2:C26)/AVERAGE(B2:B26)*100</f>
        <v>-4908.4627467779928</v>
      </c>
    </row>
    <row r="32" spans="1:7" x14ac:dyDescent="0.25">
      <c r="A32" t="s">
        <v>8</v>
      </c>
      <c r="B32" cm="1">
        <f t="array" ref="B32">MAX(ABS(C2:C26))</f>
        <v>151.0573207569694</v>
      </c>
    </row>
    <row r="33" spans="1:2" x14ac:dyDescent="0.25">
      <c r="A33" t="s">
        <v>23</v>
      </c>
      <c r="B33">
        <f>AVERAGE(C2:C26)</f>
        <v>65.417132799323909</v>
      </c>
    </row>
    <row r="34" spans="1:2" x14ac:dyDescent="0.25">
      <c r="A34" t="s">
        <v>9</v>
      </c>
      <c r="B34">
        <f>AVERAGE(D2:D26)</f>
        <v>66.296979999325899</v>
      </c>
    </row>
    <row r="35" spans="1:2" x14ac:dyDescent="0.25">
      <c r="A35" t="s">
        <v>10</v>
      </c>
      <c r="B35">
        <f>SUM(E2:E26)</f>
        <v>160996.67245240457</v>
      </c>
    </row>
    <row r="36" spans="1:2" x14ac:dyDescent="0.25">
      <c r="A36" t="s">
        <v>11</v>
      </c>
      <c r="B36">
        <f>CORREL(A2:A26,B2:B26)</f>
        <v>7.5405467076032101E-2</v>
      </c>
    </row>
    <row r="37" spans="1:2" x14ac:dyDescent="0.25">
      <c r="A37" t="s">
        <v>12</v>
      </c>
      <c r="B37">
        <f>B36^2</f>
        <v>5.6859844649545608E-3</v>
      </c>
    </row>
    <row r="38" spans="1:2" x14ac:dyDescent="0.25">
      <c r="A38" t="s">
        <v>13</v>
      </c>
      <c r="B38">
        <f>SQRT(AVERAGE(E2:E26))</f>
        <v>80.248781287295472</v>
      </c>
    </row>
    <row r="39" spans="1:2" x14ac:dyDescent="0.25">
      <c r="A39" t="s">
        <v>14</v>
      </c>
      <c r="B39">
        <f>B38/AVERAGE(B2:B26)</f>
        <v>-2.408532056159427</v>
      </c>
    </row>
    <row r="40" spans="1:2" x14ac:dyDescent="0.25">
      <c r="A40" t="s">
        <v>15</v>
      </c>
      <c r="B40">
        <f>B39*100</f>
        <v>-240.8532056159427</v>
      </c>
    </row>
    <row r="41" spans="1:2" x14ac:dyDescent="0.25">
      <c r="A41" t="s">
        <v>16</v>
      </c>
      <c r="B41">
        <f>(SUM(A2:A26)-SUM(B2:B26))/SUM(B2:B26)</f>
        <v>-1.9633850987111974</v>
      </c>
    </row>
    <row r="42" spans="1:2" x14ac:dyDescent="0.25">
      <c r="A42" t="s">
        <v>17</v>
      </c>
      <c r="B42">
        <f>1-SUM(E2:E26)/SUM(F2:F26)</f>
        <v>-3.9714904360163263</v>
      </c>
    </row>
    <row r="43" spans="1:2" x14ac:dyDescent="0.25">
      <c r="A43" t="s">
        <v>18</v>
      </c>
      <c r="B43">
        <f>1-SUM(E2:E26)/SUM(G2:G26)</f>
        <v>0.37356016153904292</v>
      </c>
    </row>
    <row r="44" spans="1:2" x14ac:dyDescent="0.25">
      <c r="A44" t="s">
        <v>24</v>
      </c>
      <c r="B44">
        <f>1-SQRT((B36-1)^2+(STDEV(A2:A26)/STDEV(B2:B26)-1)^2+(AVERAGE(A2:A26)/AVERAGE(B2:B26)-1)^2)</f>
        <v>-1.1726830669481414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4"/>
  <sheetViews>
    <sheetView tabSelected="1" workbookViewId="0">
      <selection activeCell="A2" sqref="A2:B26"/>
    </sheetView>
  </sheetViews>
  <sheetFormatPr defaultRowHeight="15" x14ac:dyDescent="0.25"/>
  <sheetData>
    <row r="1" spans="1:7" x14ac:dyDescent="0.25">
      <c r="A1" t="s">
        <v>2</v>
      </c>
      <c r="B1" t="s">
        <v>3</v>
      </c>
      <c r="C1" t="s">
        <v>4</v>
      </c>
      <c r="D1" t="s">
        <v>19</v>
      </c>
      <c r="E1" t="s">
        <v>20</v>
      </c>
      <c r="F1" t="s">
        <v>21</v>
      </c>
      <c r="G1" t="s">
        <v>22</v>
      </c>
    </row>
    <row r="2" spans="1:7" x14ac:dyDescent="0.25">
      <c r="A2">
        <v>0</v>
      </c>
      <c r="B2">
        <v>-10.699999998697299</v>
      </c>
      <c r="C2">
        <f>(A2-B2)</f>
        <v>10.699999998697299</v>
      </c>
      <c r="D2">
        <f>ABS(C2)</f>
        <v>10.699999998697299</v>
      </c>
      <c r="E2">
        <f>C2*C2</f>
        <v>114.48999997212221</v>
      </c>
      <c r="F2">
        <f t="shared" ref="F2:F26" si="0">(B2-AVERAGE(B$2:B$26))^2</f>
        <v>2396.6899360357938</v>
      </c>
      <c r="G2">
        <f>(ABS(A2-AVERAGE($B$2:$B$26))+ABS(B2-AVERAGE($B$2:$B$26)))^2</f>
        <v>11796.566543875842</v>
      </c>
    </row>
    <row r="3" spans="1:7" x14ac:dyDescent="0.25">
      <c r="A3">
        <v>15.6494878213382</v>
      </c>
      <c r="B3">
        <v>-38.2999999991804</v>
      </c>
      <c r="C3">
        <f t="shared" ref="C3:C26" si="1">(A3-B3)</f>
        <v>53.949487820518598</v>
      </c>
      <c r="D3">
        <f t="shared" ref="D3:D26" si="2">ABS(C3)</f>
        <v>53.949487820518598</v>
      </c>
      <c r="E3">
        <f t="shared" ref="E3:E26" si="3">C3*C3</f>
        <v>2910.5472360962845</v>
      </c>
      <c r="F3">
        <f t="shared" si="0"/>
        <v>456.07873599498009</v>
      </c>
      <c r="G3">
        <f t="shared" ref="G3:G26" si="4">(ABS(A3-AVERAGE($B$2:$B$26))+ABS(B3-AVERAGE($B$2:$B$26)))^2</f>
        <v>9343.4432276308235</v>
      </c>
    </row>
    <row r="4" spans="1:7" x14ac:dyDescent="0.25">
      <c r="A4">
        <v>13.0893405284962</v>
      </c>
      <c r="B4">
        <v>-55.699999998752297</v>
      </c>
      <c r="C4">
        <f t="shared" si="1"/>
        <v>68.789340527248498</v>
      </c>
      <c r="D4">
        <f t="shared" si="2"/>
        <v>68.789340527248498</v>
      </c>
      <c r="E4">
        <f t="shared" si="3"/>
        <v>4731.9733701737523</v>
      </c>
      <c r="F4">
        <f t="shared" si="0"/>
        <v>15.649936002457263</v>
      </c>
      <c r="G4">
        <f t="shared" si="4"/>
        <v>5883.0956387722163</v>
      </c>
    </row>
    <row r="5" spans="1:7" x14ac:dyDescent="0.25">
      <c r="A5">
        <v>14.7448891462071</v>
      </c>
      <c r="B5">
        <v>-57.499999999343899</v>
      </c>
      <c r="C5">
        <f t="shared" si="1"/>
        <v>72.244889145550999</v>
      </c>
      <c r="D5">
        <f t="shared" si="2"/>
        <v>72.244889145550999</v>
      </c>
      <c r="E5">
        <f t="shared" si="3"/>
        <v>5219.3240076529528</v>
      </c>
      <c r="F5">
        <f t="shared" si="0"/>
        <v>4.6483359987882071</v>
      </c>
      <c r="G5">
        <f t="shared" si="4"/>
        <v>5860.9572755581257</v>
      </c>
    </row>
    <row r="6" spans="1:7" x14ac:dyDescent="0.25">
      <c r="A6">
        <v>15.6466964913062</v>
      </c>
      <c r="B6">
        <v>-60.299999998856897</v>
      </c>
      <c r="C6">
        <f t="shared" si="1"/>
        <v>75.946696490163092</v>
      </c>
      <c r="D6">
        <f t="shared" si="2"/>
        <v>75.946696490163092</v>
      </c>
      <c r="E6">
        <f t="shared" si="3"/>
        <v>5767.9007077689512</v>
      </c>
      <c r="F6">
        <f t="shared" si="0"/>
        <v>0.41473599973470576</v>
      </c>
      <c r="G6">
        <f t="shared" si="4"/>
        <v>5767.900707768953</v>
      </c>
    </row>
    <row r="7" spans="1:7" x14ac:dyDescent="0.25">
      <c r="A7">
        <v>21.5910927482043</v>
      </c>
      <c r="B7">
        <v>-67.899999999281505</v>
      </c>
      <c r="C7">
        <f t="shared" si="1"/>
        <v>89.491092747485808</v>
      </c>
      <c r="D7">
        <f t="shared" si="2"/>
        <v>89.491092747485808</v>
      </c>
      <c r="E7">
        <f t="shared" si="3"/>
        <v>8008.6556811391074</v>
      </c>
      <c r="F7">
        <f t="shared" si="0"/>
        <v>67.96353600360483</v>
      </c>
      <c r="G7">
        <f t="shared" si="4"/>
        <v>8008.6556811391074</v>
      </c>
    </row>
    <row r="8" spans="1:7" x14ac:dyDescent="0.25">
      <c r="A8">
        <v>9.1314260373540002</v>
      </c>
      <c r="B8">
        <v>-71.799999999375203</v>
      </c>
      <c r="C8">
        <f t="shared" si="1"/>
        <v>80.931426036729206</v>
      </c>
      <c r="D8">
        <f t="shared" si="2"/>
        <v>80.931426036729206</v>
      </c>
      <c r="E8">
        <f t="shared" si="3"/>
        <v>6549.8957203385698</v>
      </c>
      <c r="F8">
        <f t="shared" si="0"/>
        <v>147.47673600758591</v>
      </c>
      <c r="G8">
        <f t="shared" si="4"/>
        <v>6549.8957203385698</v>
      </c>
    </row>
    <row r="9" spans="1:7" x14ac:dyDescent="0.25">
      <c r="A9">
        <v>19.432721010301101</v>
      </c>
      <c r="B9">
        <v>-71.099999999010095</v>
      </c>
      <c r="C9">
        <f t="shared" si="1"/>
        <v>90.532721009311189</v>
      </c>
      <c r="D9">
        <f t="shared" si="2"/>
        <v>90.532721009311189</v>
      </c>
      <c r="E9">
        <f t="shared" si="3"/>
        <v>8196.1735733497753</v>
      </c>
      <c r="F9">
        <f t="shared" si="0"/>
        <v>130.96513599879205</v>
      </c>
      <c r="G9">
        <f t="shared" si="4"/>
        <v>8196.173573349779</v>
      </c>
    </row>
    <row r="10" spans="1:7" x14ac:dyDescent="0.25">
      <c r="A10">
        <v>22.5216586248869</v>
      </c>
      <c r="B10">
        <v>-74.399999999247001</v>
      </c>
      <c r="C10">
        <f t="shared" si="1"/>
        <v>96.921658624133897</v>
      </c>
      <c r="D10">
        <f t="shared" si="2"/>
        <v>96.921658624133897</v>
      </c>
      <c r="E10">
        <f t="shared" si="3"/>
        <v>9393.807910453148</v>
      </c>
      <c r="F10">
        <f t="shared" si="0"/>
        <v>217.38553600542963</v>
      </c>
      <c r="G10">
        <f t="shared" si="4"/>
        <v>9393.807910453148</v>
      </c>
    </row>
    <row r="11" spans="1:7" x14ac:dyDescent="0.25">
      <c r="A11">
        <v>13.283504509425301</v>
      </c>
      <c r="B11">
        <v>-81.699999998636002</v>
      </c>
      <c r="C11">
        <f t="shared" si="1"/>
        <v>94.983504508061301</v>
      </c>
      <c r="D11">
        <f t="shared" si="2"/>
        <v>94.983504508061301</v>
      </c>
      <c r="E11">
        <f t="shared" si="3"/>
        <v>9021.8661286329025</v>
      </c>
      <c r="F11">
        <f t="shared" si="0"/>
        <v>485.9379359811802</v>
      </c>
      <c r="G11">
        <f t="shared" si="4"/>
        <v>9021.8661286329025</v>
      </c>
    </row>
    <row r="12" spans="1:7" x14ac:dyDescent="0.25">
      <c r="A12">
        <v>24.951864233187901</v>
      </c>
      <c r="B12">
        <v>-81.999999999245404</v>
      </c>
      <c r="C12">
        <f t="shared" si="1"/>
        <v>106.95186423243331</v>
      </c>
      <c r="D12">
        <f t="shared" si="2"/>
        <v>106.95186423243331</v>
      </c>
      <c r="E12">
        <f t="shared" si="3"/>
        <v>11438.701262792847</v>
      </c>
      <c r="F12">
        <f t="shared" si="0"/>
        <v>499.254336008157</v>
      </c>
      <c r="G12">
        <f t="shared" si="4"/>
        <v>11438.701262792847</v>
      </c>
    </row>
    <row r="13" spans="1:7" x14ac:dyDescent="0.25">
      <c r="A13">
        <v>21.663315873935701</v>
      </c>
      <c r="B13">
        <v>-71.9999999983431</v>
      </c>
      <c r="C13">
        <f t="shared" si="1"/>
        <v>93.663315872278801</v>
      </c>
      <c r="D13">
        <f t="shared" si="2"/>
        <v>93.663315872278801</v>
      </c>
      <c r="E13">
        <f t="shared" si="3"/>
        <v>8772.8167401902738</v>
      </c>
      <c r="F13">
        <f t="shared" si="0"/>
        <v>152.37433598223029</v>
      </c>
      <c r="G13">
        <f t="shared" si="4"/>
        <v>8772.8167401902738</v>
      </c>
    </row>
    <row r="14" spans="1:7" x14ac:dyDescent="0.25">
      <c r="A14">
        <v>17.633116728369501</v>
      </c>
      <c r="B14">
        <v>-63.299999999521901</v>
      </c>
      <c r="C14">
        <f t="shared" si="1"/>
        <v>80.933116727891402</v>
      </c>
      <c r="D14">
        <f t="shared" si="2"/>
        <v>80.933116727891402</v>
      </c>
      <c r="E14">
        <f t="shared" si="3"/>
        <v>6550.1693832904948</v>
      </c>
      <c r="F14">
        <f t="shared" si="0"/>
        <v>13.278736003345413</v>
      </c>
      <c r="G14">
        <f t="shared" si="4"/>
        <v>6550.1693832904948</v>
      </c>
    </row>
    <row r="15" spans="1:7" x14ac:dyDescent="0.25">
      <c r="A15">
        <v>15.8556917152879</v>
      </c>
      <c r="B15">
        <v>-63.599999999314399</v>
      </c>
      <c r="C15">
        <f t="shared" si="1"/>
        <v>79.455691714602295</v>
      </c>
      <c r="D15">
        <f t="shared" si="2"/>
        <v>79.455691714602295</v>
      </c>
      <c r="E15">
        <f t="shared" si="3"/>
        <v>6313.20694584592</v>
      </c>
      <c r="F15">
        <f t="shared" si="0"/>
        <v>15.555136001984049</v>
      </c>
      <c r="G15">
        <f t="shared" si="4"/>
        <v>6313.20694584592</v>
      </c>
    </row>
    <row r="16" spans="1:7" x14ac:dyDescent="0.25">
      <c r="A16">
        <v>20.188900431782901</v>
      </c>
      <c r="B16">
        <v>-66.599999999403195</v>
      </c>
      <c r="C16">
        <f t="shared" si="1"/>
        <v>86.788900431186093</v>
      </c>
      <c r="D16">
        <f t="shared" si="2"/>
        <v>86.788900431186093</v>
      </c>
      <c r="E16">
        <f t="shared" si="3"/>
        <v>7532.3132380543339</v>
      </c>
      <c r="F16">
        <f t="shared" si="0"/>
        <v>48.219136004726423</v>
      </c>
      <c r="G16">
        <f t="shared" si="4"/>
        <v>7532.3132380543339</v>
      </c>
    </row>
    <row r="17" spans="1:7" x14ac:dyDescent="0.25">
      <c r="A17">
        <v>17.152638564649799</v>
      </c>
      <c r="B17">
        <v>-76.799999999169501</v>
      </c>
      <c r="C17">
        <f t="shared" si="1"/>
        <v>93.952638563819306</v>
      </c>
      <c r="D17">
        <f t="shared" si="2"/>
        <v>93.952638563819306</v>
      </c>
      <c r="E17">
        <f t="shared" si="3"/>
        <v>8827.0982931036669</v>
      </c>
      <c r="F17">
        <f t="shared" si="0"/>
        <v>293.91673600365613</v>
      </c>
      <c r="G17">
        <f t="shared" si="4"/>
        <v>8827.0982931036633</v>
      </c>
    </row>
    <row r="18" spans="1:7" x14ac:dyDescent="0.25">
      <c r="A18">
        <v>12.5793083442318</v>
      </c>
      <c r="B18">
        <v>-71.399999999576707</v>
      </c>
      <c r="C18">
        <f t="shared" si="1"/>
        <v>83.979308343808512</v>
      </c>
      <c r="D18">
        <f t="shared" si="2"/>
        <v>83.979308343808512</v>
      </c>
      <c r="E18">
        <f t="shared" si="3"/>
        <v>7052.5242299044658</v>
      </c>
      <c r="F18">
        <f t="shared" si="0"/>
        <v>137.92153601206897</v>
      </c>
      <c r="G18">
        <f t="shared" si="4"/>
        <v>7052.5242299044658</v>
      </c>
    </row>
    <row r="19" spans="1:7" x14ac:dyDescent="0.25">
      <c r="A19">
        <v>16.546550488609601</v>
      </c>
      <c r="B19">
        <v>-83.599999998864803</v>
      </c>
      <c r="C19">
        <f t="shared" si="1"/>
        <v>100.1465504874744</v>
      </c>
      <c r="D19">
        <f t="shared" si="2"/>
        <v>100.1465504874744</v>
      </c>
      <c r="E19">
        <f t="shared" si="3"/>
        <v>10029.33157454026</v>
      </c>
      <c r="F19">
        <f t="shared" si="0"/>
        <v>573.31513599051493</v>
      </c>
      <c r="G19">
        <f t="shared" si="4"/>
        <v>10029.33157454026</v>
      </c>
    </row>
    <row r="20" spans="1:7" x14ac:dyDescent="0.25">
      <c r="A20">
        <v>30.2881972794024</v>
      </c>
      <c r="B20">
        <v>-65.799999998663793</v>
      </c>
      <c r="C20">
        <f t="shared" si="1"/>
        <v>96.08819727806619</v>
      </c>
      <c r="D20">
        <f t="shared" si="2"/>
        <v>96.08819727806619</v>
      </c>
      <c r="E20">
        <f t="shared" si="3"/>
        <v>9232.9416561485668</v>
      </c>
      <c r="F20">
        <f t="shared" si="0"/>
        <v>37.748735995096126</v>
      </c>
      <c r="G20">
        <f t="shared" si="4"/>
        <v>9232.9416561485668</v>
      </c>
    </row>
    <row r="21" spans="1:7" x14ac:dyDescent="0.25">
      <c r="A21">
        <v>7.2509557459792404</v>
      </c>
      <c r="B21">
        <v>-88.699999999393398</v>
      </c>
      <c r="C21">
        <f t="shared" si="1"/>
        <v>95.950955745372639</v>
      </c>
      <c r="D21">
        <f t="shared" si="2"/>
        <v>95.950955745372639</v>
      </c>
      <c r="E21">
        <f t="shared" si="3"/>
        <v>9206.5859084504591</v>
      </c>
      <c r="F21">
        <f t="shared" si="0"/>
        <v>843.55393601919968</v>
      </c>
      <c r="G21">
        <f t="shared" si="4"/>
        <v>9206.5859084504591</v>
      </c>
    </row>
    <row r="22" spans="1:7" x14ac:dyDescent="0.25">
      <c r="A22">
        <v>46.187126821272102</v>
      </c>
      <c r="B22">
        <v>-45.399999998297702</v>
      </c>
      <c r="C22">
        <f t="shared" si="1"/>
        <v>91.587126819569804</v>
      </c>
      <c r="D22">
        <f t="shared" si="2"/>
        <v>91.587126819569804</v>
      </c>
      <c r="E22">
        <f t="shared" si="3"/>
        <v>8388.2017990639615</v>
      </c>
      <c r="F22">
        <f t="shared" si="0"/>
        <v>203.23353602181652</v>
      </c>
      <c r="G22">
        <f t="shared" si="4"/>
        <v>14423.800263190695</v>
      </c>
    </row>
    <row r="23" spans="1:7" x14ac:dyDescent="0.25">
      <c r="A23">
        <v>56.491329067400102</v>
      </c>
      <c r="B23">
        <v>-55.799999999449099</v>
      </c>
      <c r="C23">
        <f t="shared" si="1"/>
        <v>112.2913290668492</v>
      </c>
      <c r="D23">
        <f t="shared" si="2"/>
        <v>112.2913290668492</v>
      </c>
      <c r="E23">
        <f t="shared" si="3"/>
        <v>12609.342583599413</v>
      </c>
      <c r="F23">
        <f t="shared" si="0"/>
        <v>14.868735997021409</v>
      </c>
      <c r="G23">
        <f t="shared" si="4"/>
        <v>14400.798986941099</v>
      </c>
    </row>
    <row r="24" spans="1:7" x14ac:dyDescent="0.25">
      <c r="A24">
        <v>105.779654445178</v>
      </c>
      <c r="B24">
        <v>-15.6999999989923</v>
      </c>
      <c r="C24">
        <f t="shared" si="1"/>
        <v>121.47965444417029</v>
      </c>
      <c r="D24">
        <f t="shared" si="2"/>
        <v>121.47965444417029</v>
      </c>
      <c r="E24">
        <f t="shared" si="3"/>
        <v>14757.306443875023</v>
      </c>
      <c r="F24">
        <f t="shared" si="0"/>
        <v>1932.1299360062044</v>
      </c>
      <c r="G24">
        <f t="shared" si="4"/>
        <v>43844.864950925927</v>
      </c>
    </row>
    <row r="25" spans="1:7" x14ac:dyDescent="0.25">
      <c r="A25">
        <v>114.747292581568</v>
      </c>
      <c r="B25">
        <v>-23.099999998818799</v>
      </c>
      <c r="C25">
        <f t="shared" si="1"/>
        <v>137.84729258038681</v>
      </c>
      <c r="D25">
        <f t="shared" si="2"/>
        <v>137.84729258038681</v>
      </c>
      <c r="E25">
        <f t="shared" si="3"/>
        <v>19001.876071742765</v>
      </c>
      <c r="F25">
        <f t="shared" si="0"/>
        <v>1336.3411360178443</v>
      </c>
      <c r="G25">
        <f t="shared" si="4"/>
        <v>44503.8231262232</v>
      </c>
    </row>
    <row r="26" spans="1:7" x14ac:dyDescent="0.25">
      <c r="A26">
        <v>122.857960757832</v>
      </c>
      <c r="B26">
        <v>-28.1999999991374</v>
      </c>
      <c r="C26">
        <f t="shared" si="1"/>
        <v>151.05796075696941</v>
      </c>
      <c r="D26">
        <f t="shared" si="2"/>
        <v>151.05796075696941</v>
      </c>
      <c r="E26">
        <f t="shared" si="3"/>
        <v>22818.50750805411</v>
      </c>
      <c r="F26">
        <f t="shared" si="0"/>
        <v>989.47993599531117</v>
      </c>
      <c r="G26">
        <f t="shared" si="4"/>
        <v>45783.144106275235</v>
      </c>
    </row>
    <row r="29" spans="1:7" x14ac:dyDescent="0.25">
      <c r="A29" t="s">
        <v>5</v>
      </c>
      <c r="B29">
        <f>SUM(C2:C26)</f>
        <v>2266.6647199727781</v>
      </c>
    </row>
    <row r="30" spans="1:7" x14ac:dyDescent="0.25">
      <c r="A30" t="s">
        <v>6</v>
      </c>
      <c r="B30">
        <f>SUM(C2:C26)/AVERAGE(B2:B26)</f>
        <v>-37.995586697203713</v>
      </c>
    </row>
    <row r="31" spans="1:7" x14ac:dyDescent="0.25">
      <c r="A31" t="s">
        <v>7</v>
      </c>
      <c r="B31">
        <f>SUM(C2:C26)/AVERAGE(B2:B26)*100</f>
        <v>-3799.5586697203712</v>
      </c>
    </row>
    <row r="32" spans="1:7" x14ac:dyDescent="0.25">
      <c r="A32" t="s">
        <v>8</v>
      </c>
      <c r="B32" cm="1">
        <f t="array" ref="B32">MAX(ABS(C2:C26))</f>
        <v>151.05796075696941</v>
      </c>
    </row>
    <row r="33" spans="1:2" x14ac:dyDescent="0.25">
      <c r="A33" t="s">
        <v>23</v>
      </c>
      <c r="B33">
        <f>AVERAGE(C2:C26)</f>
        <v>90.666588798911121</v>
      </c>
    </row>
    <row r="34" spans="1:2" x14ac:dyDescent="0.25">
      <c r="A34" t="s">
        <v>9</v>
      </c>
      <c r="B34">
        <f>AVERAGE(D2:D26)</f>
        <v>90.666588798911121</v>
      </c>
    </row>
    <row r="35" spans="1:2" x14ac:dyDescent="0.25">
      <c r="A35" t="s">
        <v>10</v>
      </c>
      <c r="B35">
        <f>SUM(E2:E26)</f>
        <v>222445.55797423414</v>
      </c>
    </row>
    <row r="36" spans="1:2" x14ac:dyDescent="0.25">
      <c r="A36" t="s">
        <v>11</v>
      </c>
      <c r="B36">
        <f>CORREL(A2:A26,B2:B26)</f>
        <v>0.61084189423440305</v>
      </c>
    </row>
    <row r="37" spans="1:2" x14ac:dyDescent="0.25">
      <c r="A37" t="s">
        <v>12</v>
      </c>
      <c r="B37">
        <f>B36^2</f>
        <v>0.37312781975187365</v>
      </c>
    </row>
    <row r="38" spans="1:2" x14ac:dyDescent="0.25">
      <c r="A38" t="s">
        <v>13</v>
      </c>
      <c r="B38">
        <f>SQRT(AVERAGE(E2:E26))</f>
        <v>94.328268928086274</v>
      </c>
    </row>
    <row r="39" spans="1:2" x14ac:dyDescent="0.25">
      <c r="A39" t="s">
        <v>14</v>
      </c>
      <c r="B39">
        <f>B38/AVERAGE(B2:B26)</f>
        <v>-1.5812033815470039</v>
      </c>
    </row>
    <row r="40" spans="1:2" x14ac:dyDescent="0.25">
      <c r="A40" t="s">
        <v>15</v>
      </c>
      <c r="B40">
        <f>B39*100</f>
        <v>-158.12033815470039</v>
      </c>
    </row>
    <row r="41" spans="1:2" x14ac:dyDescent="0.25">
      <c r="A41" t="s">
        <v>16</v>
      </c>
      <c r="B41">
        <f>(SUM(A2:A26)-SUM(B2:B26))/SUM(B2:B26)</f>
        <v>-1.5198234678881484</v>
      </c>
    </row>
    <row r="42" spans="1:2" x14ac:dyDescent="0.25">
      <c r="A42" t="s">
        <v>17</v>
      </c>
      <c r="B42">
        <f>1-SUM(E2:E26)/SUM(F2:F26)</f>
        <v>-19.195882268580668</v>
      </c>
    </row>
    <row r="43" spans="1:2" x14ac:dyDescent="0.25">
      <c r="A43" t="s">
        <v>18</v>
      </c>
      <c r="B43">
        <f>1-SUM(E2:E26)/SUM(G2:G26)</f>
        <v>0.32126288363615085</v>
      </c>
    </row>
    <row r="44" spans="1:2" x14ac:dyDescent="0.25">
      <c r="A44" t="s">
        <v>24</v>
      </c>
      <c r="B44">
        <f>1-SQRT((B36-1)^2+(STDEV(A2:A26)/STDEV(B2:B26)-1)^2+(AVERAGE(A2:A26)/AVERAGE(B2:B26)-1)^2)</f>
        <v>-0.66753269816339089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</vt:lpstr>
      <vt:lpstr>Drmax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Reviewer</cp:lastModifiedBy>
  <dcterms:created xsi:type="dcterms:W3CDTF">2023-11-02T17:02:39Z</dcterms:created>
  <dcterms:modified xsi:type="dcterms:W3CDTF">2024-08-05T22:34:09Z</dcterms:modified>
</cp:coreProperties>
</file>