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1_{D6A8F50C-33D2-4721-903F-63837C4ADAF9}" xr6:coauthVersionLast="47" xr6:coauthVersionMax="47" xr10:uidLastSave="{00000000-0000-0000-0000-000000000000}"/>
  <bookViews>
    <workbookView xWindow="-110" yWindow="-110" windowWidth="19420" windowHeight="11620" activeTab="3" xr2:uid="{00000000-000D-0000-FFFF-FFFF00000000}"/>
  </bookViews>
  <sheets>
    <sheet name="Table SI 1" sheetId="1" r:id="rId1"/>
    <sheet name="Table SI 2" sheetId="2" r:id="rId2"/>
    <sheet name="Table SI 3" sheetId="3" r:id="rId3"/>
    <sheet name="Table SI 4" sheetId="4" r:id="rId4"/>
    <sheet name="Table SI 5" sheetId="5" r:id="rId5"/>
    <sheet name="Table SI 6" sheetId="6" r:id="rId6"/>
    <sheet name="Table SI 7"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4" l="1"/>
  <c r="O4" i="4"/>
  <c r="N5" i="4"/>
  <c r="O5" i="4"/>
  <c r="N6" i="4"/>
  <c r="O6" i="4"/>
  <c r="N7" i="4"/>
  <c r="O7" i="4"/>
  <c r="N8" i="4"/>
  <c r="O8" i="4"/>
  <c r="N9" i="4"/>
  <c r="O9" i="4"/>
  <c r="N10" i="4"/>
  <c r="O10" i="4"/>
  <c r="N11" i="4"/>
  <c r="O11" i="4"/>
  <c r="N12" i="4"/>
  <c r="O12" i="4"/>
  <c r="N13" i="4"/>
  <c r="O13" i="4"/>
  <c r="N14" i="4"/>
  <c r="O14" i="4"/>
  <c r="N15" i="4"/>
  <c r="O15" i="4"/>
  <c r="P15" i="4"/>
  <c r="M15" i="4"/>
  <c r="P14" i="4"/>
  <c r="M14" i="4"/>
  <c r="P13" i="4"/>
  <c r="M13" i="4"/>
  <c r="P12" i="4"/>
  <c r="M12" i="4"/>
  <c r="P11" i="4"/>
  <c r="M11" i="4"/>
  <c r="P10" i="4"/>
  <c r="M10" i="4"/>
  <c r="P9" i="4"/>
  <c r="M9" i="4"/>
  <c r="P8" i="4"/>
  <c r="M8" i="4"/>
  <c r="P7" i="4"/>
  <c r="M7" i="4"/>
  <c r="P6" i="4"/>
  <c r="M6" i="4"/>
  <c r="P5" i="4"/>
  <c r="M5" i="4"/>
  <c r="P4" i="4"/>
  <c r="M4" i="4"/>
  <c r="L15" i="4"/>
  <c r="L14" i="4"/>
  <c r="L13" i="4"/>
  <c r="L12" i="4"/>
  <c r="L11" i="4"/>
  <c r="L10" i="4"/>
  <c r="L9" i="4"/>
  <c r="L8" i="4"/>
  <c r="L7" i="4"/>
  <c r="L6" i="4"/>
  <c r="L5" i="4"/>
  <c r="L4" i="4"/>
  <c r="D14" i="3"/>
  <c r="D13" i="3"/>
  <c r="D12" i="3"/>
  <c r="D11" i="3"/>
  <c r="D10" i="3"/>
  <c r="D9" i="3"/>
  <c r="D8" i="3"/>
  <c r="D7" i="3"/>
  <c r="D6" i="3"/>
  <c r="D5" i="3"/>
  <c r="D4" i="3"/>
  <c r="D3" i="3"/>
  <c r="H14" i="1"/>
  <c r="H11" i="1"/>
  <c r="H6" i="1"/>
  <c r="H13" i="1"/>
  <c r="H12" i="1"/>
  <c r="H10" i="1"/>
  <c r="H9" i="1"/>
  <c r="H8" i="1"/>
  <c r="H7" i="1"/>
  <c r="H5" i="1"/>
  <c r="H4" i="1"/>
  <c r="H3" i="1"/>
  <c r="D14" i="2"/>
  <c r="D13" i="2"/>
  <c r="D12" i="2"/>
  <c r="D11" i="2"/>
  <c r="D10" i="2"/>
  <c r="D9" i="2"/>
  <c r="D8" i="2"/>
  <c r="D7" i="2"/>
  <c r="D6" i="2"/>
  <c r="D5" i="2"/>
  <c r="D4" i="2"/>
  <c r="D3" i="2"/>
</calcChain>
</file>

<file path=xl/sharedStrings.xml><?xml version="1.0" encoding="utf-8"?>
<sst xmlns="http://schemas.openxmlformats.org/spreadsheetml/2006/main" count="402" uniqueCount="201">
  <si>
    <t xml:space="preserve">   1.ORI    </t>
  </si>
  <si>
    <t xml:space="preserve">    1.IN    </t>
  </si>
  <si>
    <t xml:space="preserve">   1.ANT    </t>
  </si>
  <si>
    <t xml:space="preserve">   1.PRE    </t>
  </si>
  <si>
    <t xml:space="preserve">   2.MED    </t>
  </si>
  <si>
    <t xml:space="preserve">   2.ANT    </t>
  </si>
  <si>
    <t xml:space="preserve">   4.ANT    </t>
  </si>
  <si>
    <t xml:space="preserve">   3.ANT    </t>
  </si>
  <si>
    <t xml:space="preserve">   0.ANT4   </t>
  </si>
  <si>
    <t xml:space="preserve">   0.ANT    </t>
  </si>
  <si>
    <t xml:space="preserve">    0.PE    </t>
  </si>
  <si>
    <t xml:space="preserve">   0.PRE    </t>
  </si>
  <si>
    <t xml:space="preserve"> Late Neolithic Bronze Age </t>
  </si>
  <si>
    <t xml:space="preserve">Third Pandemic       </t>
  </si>
  <si>
    <t xml:space="preserve">Second Pandemic      </t>
  </si>
  <si>
    <t xml:space="preserve">First Pandemic       </t>
  </si>
  <si>
    <t>Orientalis</t>
  </si>
  <si>
    <t>Intermedium</t>
  </si>
  <si>
    <t>Antiqua</t>
  </si>
  <si>
    <t>Medievalis</t>
  </si>
  <si>
    <t>Pestoides</t>
  </si>
  <si>
    <t>1.ORI</t>
  </si>
  <si>
    <t>1.ORI, 1.IN, 1.ANT</t>
  </si>
  <si>
    <t xml:space="preserve">Descendants </t>
  </si>
  <si>
    <t>Youngest Sampling Date</t>
  </si>
  <si>
    <t xml:space="preserve">Oldest Sampling Date </t>
  </si>
  <si>
    <t xml:space="preserve">Genomes </t>
  </si>
  <si>
    <t xml:space="preserve">Major Branch </t>
  </si>
  <si>
    <t>Biovar</t>
  </si>
  <si>
    <t>Time Period</t>
  </si>
  <si>
    <t>Population</t>
  </si>
  <si>
    <t xml:space="preserve">1.ORI, 1.IN, 1.ANT, 2.MED, 2.ANT, 3.ANT, 4.ANT, 0.ANT4     </t>
  </si>
  <si>
    <t xml:space="preserve">1.ORI, 1.IN, 1.ANT, 2.MED, 2.ANT, 3.ANT, 4.ANT, 0.ANT4, 0.ANT </t>
  </si>
  <si>
    <t>--</t>
  </si>
  <si>
    <t>Table SI 2. Model selection and log marginal likelihoods obtained from a Bayesian evaluation of temporal signal (BETS) test.</t>
  </si>
  <si>
    <t>*0.PRE had temporal signal according to a strict clock, although the relaxed clock with no dates model had the highest likelihood.</t>
  </si>
  <si>
    <t>1.IN</t>
  </si>
  <si>
    <t>1.ANT</t>
  </si>
  <si>
    <t>1.PRE</t>
  </si>
  <si>
    <t>2.MED</t>
  </si>
  <si>
    <t>2.ANT</t>
  </si>
  <si>
    <t>4.ANT</t>
  </si>
  <si>
    <t>3.ANT</t>
  </si>
  <si>
    <t>0.ANT4</t>
  </si>
  <si>
    <t>0.ANT</t>
  </si>
  <si>
    <t>0.PE</t>
  </si>
  <si>
    <t>0.PRE</t>
  </si>
  <si>
    <t>Genomes</t>
  </si>
  <si>
    <t>Best Model</t>
  </si>
  <si>
    <t>Bayes Factor</t>
  </si>
  <si>
    <t>Strict Clock No Dates</t>
  </si>
  <si>
    <t>Strict Clock Dates</t>
  </si>
  <si>
    <t>Relaxed Clock No Dates</t>
  </si>
  <si>
    <t>Relaxed Clock Dates</t>
  </si>
  <si>
    <t>Relaxed Clock No Dates*</t>
  </si>
  <si>
    <r>
      <t xml:space="preserve">Table SI 1. </t>
    </r>
    <r>
      <rPr>
        <b/>
        <i/>
        <sz val="12"/>
        <color theme="1"/>
        <rFont val="Arial"/>
        <family val="2"/>
      </rPr>
      <t>Yersinia pestis</t>
    </r>
    <r>
      <rPr>
        <b/>
        <sz val="12"/>
        <color theme="1"/>
        <rFont val="Arial"/>
        <family val="2"/>
      </rPr>
      <t xml:space="preserve"> population definitions according to an integrative approach using the major branches, biovars, and associated time periods. Populations are ordered based on the maximum-likelihood phylogeny, which was sorted by increasing node order. Four populations are paraphyletic (1.IN, 1.PRE, 0.ANT, 0.PE) and their descendant populations are listed.</t>
    </r>
  </si>
  <si>
    <t>1.07e-07, 1.49e-07</t>
  </si>
  <si>
    <t>1806, 1901</t>
  </si>
  <si>
    <t>5.81e-08, 1.16e-07</t>
  </si>
  <si>
    <t>1651, 1913</t>
  </si>
  <si>
    <t>4.15e-08, 9.27e-08</t>
  </si>
  <si>
    <t>1655, 1835</t>
  </si>
  <si>
    <t>3.88e-08, 5.71e-08</t>
  </si>
  <si>
    <t>1214, 1315</t>
  </si>
  <si>
    <t>2.01e-07, 2.89e-07</t>
  </si>
  <si>
    <t>1560, 1845</t>
  </si>
  <si>
    <t>5.78e-08, 1.05e-07</t>
  </si>
  <si>
    <t>1509, 1852</t>
  </si>
  <si>
    <t>4.61e-08, 1.52e-07</t>
  </si>
  <si>
    <t>1848, 1968</t>
  </si>
  <si>
    <t>3.69e-08, 1.05e-07</t>
  </si>
  <si>
    <t>1769, 1947</t>
  </si>
  <si>
    <t>2.51e-08, 4.51e-08</t>
  </si>
  <si>
    <t>39, 234</t>
  </si>
  <si>
    <t>4.28e-08, 7.53e-08</t>
  </si>
  <si>
    <t>1357, 1797</t>
  </si>
  <si>
    <t>4.62e-07, 7.68e-07</t>
  </si>
  <si>
    <t>1573, 1876</t>
  </si>
  <si>
    <t>4.15e-08, 6.33e-08</t>
  </si>
  <si>
    <t>-3098, -2786</t>
  </si>
  <si>
    <t>tMRCA</t>
  </si>
  <si>
    <t>States</t>
  </si>
  <si>
    <t>tMRCA 
95% HPD</t>
  </si>
  <si>
    <t>Clock Model</t>
  </si>
  <si>
    <t>1.IN*</t>
  </si>
  <si>
    <t>2.ANT*</t>
  </si>
  <si>
    <t>3.ANT*</t>
  </si>
  <si>
    <t>* No temporal signal from the BETS test.</t>
  </si>
  <si>
    <t>1.29e-07, 2.49e-07</t>
  </si>
  <si>
    <t>9.40e-08, 3.17e-07</t>
  </si>
  <si>
    <t>0.00e+00, 1.35e-07</t>
  </si>
  <si>
    <t>6.15e-08, 1.58e-07</t>
  </si>
  <si>
    <t>5.43e-07, 8.83e-07</t>
  </si>
  <si>
    <t>1.35e-07, 4.50e-07</t>
  </si>
  <si>
    <t>8.73e-08, 4.05e-07</t>
  </si>
  <si>
    <t>5.92e-08, 2.95e-07</t>
  </si>
  <si>
    <t>4.77e-08, 1.41e-07</t>
  </si>
  <si>
    <t>7.40e-08, 1.71e-07</t>
  </si>
  <si>
    <t>9.61e-07, 2.10e-06</t>
  </si>
  <si>
    <t>4.75e-08, 1.66e-07</t>
  </si>
  <si>
    <t>Coefficient of Variation</t>
  </si>
  <si>
    <t>Coefficient of Variation
95% HPD</t>
  </si>
  <si>
    <t>1.09, 1.82</t>
  </si>
  <si>
    <t>1.29, 3.34</t>
  </si>
  <si>
    <t>0.00, 2.12</t>
  </si>
  <si>
    <t>1.38, 3.16</t>
  </si>
  <si>
    <t>2.47, 3.36</t>
  </si>
  <si>
    <t>2.03, 4.95</t>
  </si>
  <si>
    <t>1.43, 3.53</t>
  </si>
  <si>
    <t>1.21, 3.72</t>
  </si>
  <si>
    <t>1.55, 3.83</t>
  </si>
  <si>
    <t>1.49, 2.63</t>
  </si>
  <si>
    <t>1.83, 2.99</t>
  </si>
  <si>
    <t>9.77, 3.07</t>
  </si>
  <si>
    <t>Mean</t>
  </si>
  <si>
    <t>Median</t>
  </si>
  <si>
    <t>Standard Deviation</t>
  </si>
  <si>
    <t>(1) Substitutions / Site / Year</t>
  </si>
  <si>
    <t>(2) Substitutions / Year</t>
  </si>
  <si>
    <t>(3) Years / Substitution</t>
  </si>
  <si>
    <t xml:space="preserve">Table SI 4. Bayesian estimates of the substitution rates by population from the maximum clade credibility (MCC) trees. 
Rates are described in units of (1) substitutions per site per year, (2) substitutions per year, and (3) years per substitution based on 4,229,098 genomic sites.
</t>
  </si>
  <si>
    <t xml:space="preserve">Table SI 5. Bayesian estimates of the time to most recent common ancestor (tMRCA) by population from the maximum clade credibility (MCC) trees. </t>
  </si>
  <si>
    <t>1802, 1911</t>
  </si>
  <si>
    <t>1606, 1919</t>
  </si>
  <si>
    <t>1648, 1931</t>
  </si>
  <si>
    <t>662, 1944</t>
  </si>
  <si>
    <t>1645, 1855</t>
  </si>
  <si>
    <t>1323, 1889</t>
  </si>
  <si>
    <t>1208, 1322</t>
  </si>
  <si>
    <t>902, 1329</t>
  </si>
  <si>
    <t>1443, 1874</t>
  </si>
  <si>
    <t>307, 1905</t>
  </si>
  <si>
    <t>1475, 1883</t>
  </si>
  <si>
    <t>317, 1922</t>
  </si>
  <si>
    <t>1847, 1975</t>
  </si>
  <si>
    <t>1516, 1977</t>
  </si>
  <si>
    <t>1769, 1960</t>
  </si>
  <si>
    <t>1145, 1961</t>
  </si>
  <si>
    <t>39, 237</t>
  </si>
  <si>
    <t>-373, 237</t>
  </si>
  <si>
    <t>1349, 1851</t>
  </si>
  <si>
    <t>464, 1941</t>
  </si>
  <si>
    <t>1561, 1906</t>
  </si>
  <si>
    <t>531, 1951</t>
  </si>
  <si>
    <t>-3000, -2777</t>
  </si>
  <si>
    <t>-3408, -2777</t>
  </si>
  <si>
    <t>95% HPD</t>
  </si>
  <si>
    <t>Range</t>
  </si>
  <si>
    <t>First Pandemic Clade</t>
  </si>
  <si>
    <t>272, 465</t>
  </si>
  <si>
    <r>
      <t xml:space="preserve">Table SI 6. Geographic structure of </t>
    </r>
    <r>
      <rPr>
        <b/>
        <i/>
        <sz val="12"/>
        <color theme="1"/>
        <rFont val="Arial"/>
        <family val="2"/>
      </rPr>
      <t>Yersinia pestis</t>
    </r>
    <r>
      <rPr>
        <b/>
        <sz val="12"/>
        <color theme="1"/>
        <rFont val="Arial"/>
        <family val="2"/>
      </rPr>
      <t xml:space="preserve"> populations.</t>
    </r>
  </si>
  <si>
    <t>Continent</t>
  </si>
  <si>
    <t>Samples</t>
  </si>
  <si>
    <t>Country</t>
  </si>
  <si>
    <t>Non-Human Samples</t>
  </si>
  <si>
    <t>Province</t>
  </si>
  <si>
    <t>Same*</t>
  </si>
  <si>
    <t>%</t>
  </si>
  <si>
    <t>* Number of samples with a closest relative collected from the same location.</t>
  </si>
  <si>
    <t>Distinct Locations</t>
  </si>
  <si>
    <t>Total Samples</t>
  </si>
  <si>
    <t>MRCA</t>
  </si>
  <si>
    <t>Confidence</t>
  </si>
  <si>
    <t>Asia</t>
  </si>
  <si>
    <t>Africa</t>
  </si>
  <si>
    <t>Europe</t>
  </si>
  <si>
    <t>China</t>
  </si>
  <si>
    <t>Kenya</t>
  </si>
  <si>
    <t>Russia</t>
  </si>
  <si>
    <t>Kyrgyzstan</t>
  </si>
  <si>
    <t>Yunnan, China</t>
  </si>
  <si>
    <t>Qinghai, China</t>
  </si>
  <si>
    <t>Nairobi, Kenya</t>
  </si>
  <si>
    <t>Xinjiang, China</t>
  </si>
  <si>
    <t>Inner Mongolia, China</t>
  </si>
  <si>
    <t>Tuva Republic, Russia</t>
  </si>
  <si>
    <t>Issyk-Kul Region, Kyrgzstan</t>
  </si>
  <si>
    <t>Krasnoyarsk Krai, Russia</t>
  </si>
  <si>
    <t>Diverged From</t>
  </si>
  <si>
    <t>Table SI 7. Ancestral location estimation.</t>
  </si>
  <si>
    <r>
      <t>1270</t>
    </r>
    <r>
      <rPr>
        <vertAlign val="superscript"/>
        <sz val="12"/>
        <color theme="1"/>
        <rFont val="Arial"/>
        <family val="2"/>
      </rPr>
      <t>†</t>
    </r>
    <r>
      <rPr>
        <sz val="12"/>
        <color theme="1"/>
        <rFont val="Arial"/>
        <family val="2"/>
      </rPr>
      <t xml:space="preserve">    </t>
    </r>
  </si>
  <si>
    <r>
      <t>1800</t>
    </r>
    <r>
      <rPr>
        <vertAlign val="superscript"/>
        <sz val="12"/>
        <color theme="1"/>
        <rFont val="Arial"/>
        <family val="2"/>
      </rPr>
      <t>†</t>
    </r>
    <r>
      <rPr>
        <sz val="12"/>
        <color theme="1"/>
        <rFont val="Arial"/>
        <family val="2"/>
      </rPr>
      <t xml:space="preserve">    </t>
    </r>
  </si>
  <si>
    <r>
      <t>214</t>
    </r>
    <r>
      <rPr>
        <vertAlign val="superscript"/>
        <sz val="12"/>
        <color theme="1"/>
        <rFont val="Arial"/>
        <family val="2"/>
      </rPr>
      <t>†</t>
    </r>
    <r>
      <rPr>
        <sz val="12"/>
        <color theme="1"/>
        <rFont val="Arial"/>
        <family val="2"/>
      </rPr>
      <t xml:space="preserve">    </t>
    </r>
  </si>
  <si>
    <r>
      <t>880</t>
    </r>
    <r>
      <rPr>
        <vertAlign val="superscript"/>
        <sz val="12"/>
        <color theme="1"/>
        <rFont val="Arial"/>
        <family val="2"/>
      </rPr>
      <t>†</t>
    </r>
    <r>
      <rPr>
        <sz val="12"/>
        <color theme="1"/>
        <rFont val="Arial"/>
        <family val="2"/>
      </rPr>
      <t xml:space="preserve">    </t>
    </r>
  </si>
  <si>
    <r>
      <t>-2876</t>
    </r>
    <r>
      <rPr>
        <vertAlign val="superscript"/>
        <sz val="12"/>
        <color theme="1"/>
        <rFont val="Arial"/>
        <family val="2"/>
      </rPr>
      <t>†</t>
    </r>
    <r>
      <rPr>
        <sz val="12"/>
        <color theme="1"/>
        <rFont val="Arial"/>
        <family val="2"/>
      </rPr>
      <t xml:space="preserve">    </t>
    </r>
  </si>
  <si>
    <r>
      <t>-1626</t>
    </r>
    <r>
      <rPr>
        <vertAlign val="superscript"/>
        <sz val="12"/>
        <color theme="1"/>
        <rFont val="Arial"/>
        <family val="2"/>
      </rPr>
      <t>†</t>
    </r>
    <r>
      <rPr>
        <sz val="12"/>
        <color theme="1"/>
        <rFont val="Arial"/>
        <family val="2"/>
      </rPr>
      <t xml:space="preserve">    </t>
    </r>
  </si>
  <si>
    <t xml:space="preserve">† The sampling dates of ancient genomes include the 2-sigma range of radiocarbon estimates. </t>
  </si>
  <si>
    <t>Sampling Time Frame
(Years)</t>
  </si>
  <si>
    <r>
      <t xml:space="preserve">* </t>
    </r>
    <r>
      <rPr>
        <i/>
        <sz val="12"/>
        <color theme="1"/>
        <rFont val="Arial"/>
        <family val="2"/>
      </rPr>
      <t xml:space="preserve">Pre </t>
    </r>
    <r>
      <rPr>
        <sz val="12"/>
        <color theme="1"/>
        <rFont val="Arial"/>
        <family val="2"/>
      </rPr>
      <t>is not a metabolic biovar and refers to "extinct" populations where metabolic status is unknown.</t>
    </r>
  </si>
  <si>
    <t>Pre*</t>
  </si>
  <si>
    <t>Burnin
(States)</t>
  </si>
  <si>
    <t>Mean Substitution Rate
(Substitutions / Site / Year)</t>
  </si>
  <si>
    <t>Mean Substitution Rate 
95% HPD
(Substitutions / Site / Year)</t>
  </si>
  <si>
    <t>Substitution Rate
Standard Deviation
(Substitutions / Site / Year)</t>
  </si>
  <si>
    <t>Substitution Rate 
Standard Deviation
95% HPD
(Substitutions / Site / Year)</t>
  </si>
  <si>
    <t>Table SI 3. Bayesian parameter estimates by population from the Markov chain Monte Carlo (MCMC) analysis. 
The 95% highest posterior density (HPD) interval indicates the uncertainty surrounding each estimate.</t>
  </si>
  <si>
    <t>0.PRE*</t>
  </si>
  <si>
    <t>* 0.PRE is the most basal population and we could not estimate the divergence location.</t>
  </si>
  <si>
    <t>Tatarstan, Russia</t>
  </si>
  <si>
    <t>95% CI Low</t>
  </si>
  <si>
    <t>95% CI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</si>
</sst>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b/>
      <sz val="12"/>
      <color theme="1"/>
      <name val="Arial"/>
      <family val="2"/>
    </font>
    <font>
      <b/>
      <i/>
      <sz val="12"/>
      <color theme="1"/>
      <name val="Arial"/>
      <family val="2"/>
    </font>
    <font>
      <sz val="12"/>
      <color theme="1"/>
      <name val="Arial"/>
      <family val="2"/>
    </font>
    <font>
      <vertAlign val="superscript"/>
      <sz val="12"/>
      <color theme="1"/>
      <name val="Arial"/>
      <family val="2"/>
    </font>
    <font>
      <i/>
      <sz val="12"/>
      <color theme="1"/>
      <name val="Arial"/>
      <family val="2"/>
    </font>
    <font>
      <sz val="12"/>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9C9"/>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8">
    <xf numFmtId="0" fontId="0" fillId="0" borderId="0" xfId="0"/>
    <xf numFmtId="0" fontId="0" fillId="0" borderId="0" xfId="0" applyAlignment="1">
      <alignment horizontal="left"/>
    </xf>
    <xf numFmtId="0" fontId="0" fillId="0" borderId="0" xfId="0" applyAlignment="1">
      <alignment horizontal="center"/>
    </xf>
    <xf numFmtId="0" fontId="0" fillId="0" borderId="0" xfId="0" applyFill="1" applyBorder="1" applyAlignment="1">
      <alignment horizontal="left" vertical="center"/>
    </xf>
    <xf numFmtId="0" fontId="19" fillId="0" borderId="0" xfId="0" applyFont="1"/>
    <xf numFmtId="0" fontId="20" fillId="34" borderId="10" xfId="0" applyFont="1" applyFill="1" applyBorder="1" applyAlignment="1">
      <alignment horizontal="center" vertical="center" wrapText="1"/>
    </xf>
    <xf numFmtId="0" fontId="22" fillId="0" borderId="16" xfId="0" applyFont="1" applyBorder="1" applyAlignment="1">
      <alignment horizontal="center" vertical="center" wrapText="1"/>
    </xf>
    <xf numFmtId="0" fontId="22" fillId="0" borderId="16" xfId="0" quotePrefix="1" applyFont="1" applyBorder="1" applyAlignment="1">
      <alignment horizontal="center" vertical="center" wrapText="1"/>
    </xf>
    <xf numFmtId="0" fontId="22" fillId="0" borderId="17" xfId="0" applyFont="1" applyBorder="1" applyAlignment="1">
      <alignment horizontal="center" vertical="center" wrapText="1"/>
    </xf>
    <xf numFmtId="0" fontId="22" fillId="0" borderId="17" xfId="0" quotePrefix="1" applyFont="1" applyBorder="1" applyAlignment="1">
      <alignment horizontal="center" vertical="center" wrapText="1"/>
    </xf>
    <xf numFmtId="11" fontId="0" fillId="0" borderId="0" xfId="0" applyNumberFormat="1"/>
    <xf numFmtId="0" fontId="18" fillId="0" borderId="19" xfId="0" applyFont="1" applyBorder="1" applyAlignment="1">
      <alignment horizontal="center" vertical="center" wrapText="1"/>
    </xf>
    <xf numFmtId="0" fontId="19" fillId="0" borderId="0" xfId="0" applyFont="1" applyFill="1" applyBorder="1" applyAlignment="1">
      <alignment horizontal="center"/>
    </xf>
    <xf numFmtId="0" fontId="0" fillId="0" borderId="0" xfId="0" applyNumberFormat="1" applyFill="1" applyBorder="1" applyAlignment="1">
      <alignment horizontal="center"/>
    </xf>
    <xf numFmtId="0" fontId="20" fillId="0" borderId="15" xfId="0" applyFont="1" applyBorder="1" applyAlignment="1">
      <alignment horizontal="center" vertical="center" wrapText="1"/>
    </xf>
    <xf numFmtId="0" fontId="20" fillId="0" borderId="0" xfId="0" applyFont="1" applyBorder="1" applyAlignment="1">
      <alignment horizontal="center" vertical="center" wrapText="1"/>
    </xf>
    <xf numFmtId="0" fontId="0" fillId="0" borderId="0" xfId="0" applyAlignment="1">
      <alignment wrapText="1"/>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25" xfId="0"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16" fillId="34" borderId="25" xfId="0" applyFont="1" applyFill="1" applyBorder="1" applyAlignment="1">
      <alignment horizontal="center" vertical="center" wrapText="1"/>
    </xf>
    <xf numFmtId="0" fontId="16" fillId="34" borderId="0" xfId="0" applyFont="1" applyFill="1" applyBorder="1" applyAlignment="1">
      <alignment horizontal="center" vertical="center" wrapText="1"/>
    </xf>
    <xf numFmtId="0" fontId="16" fillId="34" borderId="22" xfId="0" applyFont="1" applyFill="1" applyBorder="1" applyAlignment="1">
      <alignment horizontal="center" vertical="center" wrapText="1"/>
    </xf>
    <xf numFmtId="0" fontId="16" fillId="34" borderId="23" xfId="0" applyFont="1" applyFill="1" applyBorder="1" applyAlignment="1">
      <alignment horizontal="center" vertical="center" wrapText="1"/>
    </xf>
    <xf numFmtId="0" fontId="16" fillId="34" borderId="24" xfId="0" applyFont="1" applyFill="1" applyBorder="1" applyAlignment="1">
      <alignment horizontal="center" vertical="center" wrapText="1"/>
    </xf>
    <xf numFmtId="0" fontId="16" fillId="34" borderId="18" xfId="0" applyFont="1" applyFill="1"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xf>
    <xf numFmtId="0" fontId="16" fillId="34" borderId="33" xfId="0" applyFont="1" applyFill="1" applyBorder="1" applyAlignment="1">
      <alignment horizontal="center" vertical="center" wrapText="1"/>
    </xf>
    <xf numFmtId="0" fontId="22" fillId="0" borderId="0" xfId="0" quotePrefix="1" applyFont="1" applyBorder="1" applyAlignment="1">
      <alignment horizontal="center" vertical="center" wrapText="1"/>
    </xf>
    <xf numFmtId="0" fontId="22" fillId="0" borderId="21" xfId="0" applyFont="1" applyBorder="1" applyAlignment="1">
      <alignment horizontal="center" vertical="center" wrapText="1"/>
    </xf>
    <xf numFmtId="0" fontId="22" fillId="0" borderId="21" xfId="0" quotePrefix="1" applyFont="1" applyBorder="1" applyAlignment="1">
      <alignment horizontal="center" vertical="center" wrapText="1"/>
    </xf>
    <xf numFmtId="0" fontId="22" fillId="0" borderId="16" xfId="0" applyFont="1" applyBorder="1" applyAlignment="1">
      <alignment horizontal="center"/>
    </xf>
    <xf numFmtId="0" fontId="22" fillId="0" borderId="17" xfId="0" applyFont="1" applyBorder="1" applyAlignment="1">
      <alignment horizontal="center"/>
    </xf>
    <xf numFmtId="0" fontId="22" fillId="0" borderId="0" xfId="0" applyFont="1" applyFill="1" applyBorder="1" applyAlignment="1">
      <alignment horizontal="left" vertical="center"/>
    </xf>
    <xf numFmtId="0" fontId="22" fillId="0" borderId="0" xfId="0" applyFont="1"/>
    <xf numFmtId="0" fontId="22" fillId="0" borderId="0" xfId="0" applyFont="1" applyAlignment="1">
      <alignment horizontal="left"/>
    </xf>
    <xf numFmtId="0" fontId="22" fillId="0" borderId="21"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xf>
    <xf numFmtId="164" fontId="22" fillId="0" borderId="21" xfId="0" applyNumberFormat="1" applyFont="1" applyBorder="1" applyAlignment="1">
      <alignment horizontal="center"/>
    </xf>
    <xf numFmtId="164" fontId="22" fillId="0" borderId="16" xfId="0" applyNumberFormat="1" applyFont="1" applyBorder="1" applyAlignment="1">
      <alignment horizontal="center"/>
    </xf>
    <xf numFmtId="1" fontId="22" fillId="0" borderId="21" xfId="0" applyNumberFormat="1" applyFont="1" applyBorder="1" applyAlignment="1">
      <alignment horizontal="center"/>
    </xf>
    <xf numFmtId="1" fontId="22" fillId="0" borderId="16" xfId="0" applyNumberFormat="1" applyFont="1" applyBorder="1" applyAlignment="1">
      <alignment horizontal="center"/>
    </xf>
    <xf numFmtId="1" fontId="22" fillId="0" borderId="17" xfId="0" applyNumberFormat="1" applyFont="1" applyBorder="1" applyAlignment="1">
      <alignment horizontal="center"/>
    </xf>
    <xf numFmtId="164" fontId="22" fillId="0" borderId="17" xfId="0" applyNumberFormat="1" applyFont="1" applyBorder="1" applyAlignment="1">
      <alignment horizontal="center"/>
    </xf>
    <xf numFmtId="0" fontId="0" fillId="0" borderId="0" xfId="0" applyFont="1"/>
    <xf numFmtId="0" fontId="20" fillId="34" borderId="21" xfId="0" applyFont="1" applyFill="1" applyBorder="1" applyAlignment="1">
      <alignment horizontal="center" vertical="center" wrapText="1"/>
    </xf>
    <xf numFmtId="0" fontId="22" fillId="0" borderId="16" xfId="0" applyFont="1" applyFill="1" applyBorder="1" applyAlignment="1">
      <alignment horizontal="left"/>
    </xf>
    <xf numFmtId="11" fontId="22" fillId="0" borderId="16" xfId="0" applyNumberFormat="1" applyFont="1" applyBorder="1" applyAlignment="1">
      <alignment horizontal="center"/>
    </xf>
    <xf numFmtId="0" fontId="22" fillId="0" borderId="16" xfId="0" applyNumberFormat="1" applyFont="1" applyBorder="1" applyAlignment="1">
      <alignment horizontal="center"/>
    </xf>
    <xf numFmtId="11" fontId="22" fillId="0" borderId="17" xfId="0" applyNumberFormat="1" applyFont="1" applyBorder="1" applyAlignment="1">
      <alignment horizontal="center"/>
    </xf>
    <xf numFmtId="0" fontId="22" fillId="0" borderId="17" xfId="0" applyNumberFormat="1" applyFont="1" applyBorder="1" applyAlignment="1">
      <alignment horizontal="center"/>
    </xf>
    <xf numFmtId="0" fontId="20" fillId="0" borderId="15" xfId="0" applyFont="1" applyBorder="1" applyAlignment="1">
      <alignment vertical="center" wrapText="1"/>
    </xf>
    <xf numFmtId="0" fontId="20" fillId="34" borderId="14" xfId="0" applyFont="1" applyFill="1" applyBorder="1" applyAlignment="1">
      <alignment horizontal="center" vertical="center" wrapText="1"/>
    </xf>
    <xf numFmtId="0" fontId="20" fillId="34" borderId="31"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3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2" fillId="0" borderId="25" xfId="0" applyFont="1" applyBorder="1" applyAlignment="1">
      <alignment horizontal="center"/>
    </xf>
    <xf numFmtId="0" fontId="22" fillId="0" borderId="27" xfId="0" applyFont="1" applyBorder="1" applyAlignment="1">
      <alignment horizontal="center"/>
    </xf>
    <xf numFmtId="0" fontId="22" fillId="0" borderId="0" xfId="0" applyFont="1" applyFill="1"/>
    <xf numFmtId="11" fontId="22" fillId="0" borderId="25" xfId="0" applyNumberFormat="1" applyFont="1" applyBorder="1" applyAlignment="1">
      <alignment horizontal="center"/>
    </xf>
    <xf numFmtId="11" fontId="22" fillId="0" borderId="0" xfId="0" applyNumberFormat="1" applyFont="1" applyBorder="1" applyAlignment="1">
      <alignment horizontal="center"/>
    </xf>
    <xf numFmtId="11" fontId="22" fillId="0" borderId="26" xfId="0" applyNumberFormat="1" applyFont="1" applyBorder="1" applyAlignment="1">
      <alignment horizontal="center"/>
    </xf>
    <xf numFmtId="2" fontId="22" fillId="0" borderId="25" xfId="0" applyNumberFormat="1" applyFont="1" applyBorder="1" applyAlignment="1">
      <alignment horizontal="center"/>
    </xf>
    <xf numFmtId="2" fontId="22" fillId="0" borderId="0" xfId="0" applyNumberFormat="1" applyFont="1" applyBorder="1" applyAlignment="1">
      <alignment horizontal="center"/>
    </xf>
    <xf numFmtId="2" fontId="22" fillId="0" borderId="26" xfId="0" applyNumberFormat="1" applyFont="1" applyBorder="1" applyAlignment="1">
      <alignment horizontal="center"/>
    </xf>
    <xf numFmtId="11" fontId="22" fillId="0" borderId="27" xfId="0" applyNumberFormat="1" applyFont="1" applyBorder="1" applyAlignment="1">
      <alignment horizontal="center"/>
    </xf>
    <xf numFmtId="11" fontId="22" fillId="0" borderId="28" xfId="0" applyNumberFormat="1" applyFont="1" applyBorder="1" applyAlignment="1">
      <alignment horizontal="center"/>
    </xf>
    <xf numFmtId="11" fontId="22" fillId="0" borderId="29" xfId="0" applyNumberFormat="1" applyFont="1" applyBorder="1" applyAlignment="1">
      <alignment horizontal="center"/>
    </xf>
    <xf numFmtId="2" fontId="22" fillId="0" borderId="27" xfId="0" applyNumberFormat="1" applyFont="1" applyBorder="1" applyAlignment="1">
      <alignment horizontal="center"/>
    </xf>
    <xf numFmtId="2" fontId="22" fillId="0" borderId="28" xfId="0" applyNumberFormat="1" applyFont="1" applyBorder="1" applyAlignment="1">
      <alignment horizontal="center"/>
    </xf>
    <xf numFmtId="2" fontId="22" fillId="0" borderId="29" xfId="0" applyNumberFormat="1" applyFont="1" applyBorder="1" applyAlignment="1">
      <alignment horizontal="center"/>
    </xf>
    <xf numFmtId="0" fontId="20" fillId="34" borderId="32" xfId="0" applyFont="1" applyFill="1" applyBorder="1" applyAlignment="1">
      <alignment horizontal="center" vertical="center" wrapText="1"/>
    </xf>
    <xf numFmtId="0" fontId="20" fillId="34" borderId="19" xfId="0" applyFont="1" applyFill="1" applyBorder="1" applyAlignment="1">
      <alignment horizontal="center" vertical="center" wrapText="1"/>
    </xf>
    <xf numFmtId="0" fontId="20" fillId="34" borderId="33" xfId="0" applyFont="1" applyFill="1" applyBorder="1" applyAlignment="1">
      <alignment horizontal="center" vertical="center" wrapText="1"/>
    </xf>
    <xf numFmtId="0" fontId="25" fillId="0" borderId="25" xfId="0" applyFont="1" applyBorder="1" applyAlignment="1">
      <alignment horizontal="center"/>
    </xf>
    <xf numFmtId="0" fontId="22" fillId="0" borderId="25" xfId="0" applyFont="1" applyBorder="1" applyAlignment="1">
      <alignment horizontal="right"/>
    </xf>
    <xf numFmtId="0" fontId="22" fillId="0" borderId="25" xfId="0" applyNumberFormat="1" applyFont="1" applyBorder="1" applyAlignment="1">
      <alignment horizontal="center"/>
    </xf>
    <xf numFmtId="0" fontId="22" fillId="0" borderId="0" xfId="0" applyNumberFormat="1" applyFont="1" applyBorder="1" applyAlignment="1">
      <alignment horizontal="center"/>
    </xf>
    <xf numFmtId="0" fontId="22" fillId="0" borderId="26" xfId="0" applyNumberFormat="1" applyFont="1" applyBorder="1" applyAlignment="1">
      <alignment horizontal="center"/>
    </xf>
    <xf numFmtId="0" fontId="25" fillId="0" borderId="25" xfId="0" applyNumberFormat="1" applyFont="1" applyBorder="1" applyAlignment="1">
      <alignment horizontal="center"/>
    </xf>
    <xf numFmtId="0" fontId="25" fillId="0" borderId="0" xfId="0" applyNumberFormat="1" applyFont="1" applyBorder="1" applyAlignment="1">
      <alignment horizontal="center"/>
    </xf>
    <xf numFmtId="0" fontId="25" fillId="0" borderId="26" xfId="0" applyNumberFormat="1" applyFont="1" applyBorder="1" applyAlignment="1">
      <alignment horizontal="center"/>
    </xf>
    <xf numFmtId="3" fontId="22" fillId="0" borderId="26" xfId="0" applyNumberFormat="1" applyFont="1" applyBorder="1" applyAlignment="1">
      <alignment horizontal="center"/>
    </xf>
    <xf numFmtId="0" fontId="22" fillId="0" borderId="27" xfId="0" applyNumberFormat="1" applyFont="1" applyBorder="1" applyAlignment="1">
      <alignment horizontal="center"/>
    </xf>
    <xf numFmtId="0" fontId="22" fillId="0" borderId="28" xfId="0" applyNumberFormat="1" applyFont="1" applyBorder="1" applyAlignment="1">
      <alignment horizontal="center"/>
    </xf>
    <xf numFmtId="0" fontId="22" fillId="0" borderId="29" xfId="0" applyNumberFormat="1" applyFont="1" applyBorder="1" applyAlignment="1">
      <alignment horizontal="center"/>
    </xf>
    <xf numFmtId="0" fontId="18" fillId="0" borderId="0" xfId="0" applyFont="1" applyBorder="1" applyAlignment="1">
      <alignment horizontal="center" vertical="center" wrapText="1"/>
    </xf>
    <xf numFmtId="0" fontId="0" fillId="0" borderId="0" xfId="0" applyBorder="1"/>
    <xf numFmtId="0" fontId="0" fillId="0" borderId="25" xfId="0" applyFill="1" applyBorder="1" applyAlignment="1">
      <alignment horizontal="center" vertical="center"/>
    </xf>
    <xf numFmtId="0" fontId="0" fillId="0" borderId="0" xfId="0" applyFill="1" applyBorder="1" applyAlignment="1">
      <alignment horizontal="center" vertical="center"/>
    </xf>
    <xf numFmtId="0" fontId="0" fillId="0" borderId="34" xfId="0" applyFill="1" applyBorder="1" applyAlignment="1">
      <alignment horizontal="center" vertical="center"/>
    </xf>
    <xf numFmtId="0" fontId="0" fillId="0" borderId="26" xfId="0" applyFill="1" applyBorder="1" applyAlignment="1">
      <alignment horizontal="center" vertical="center"/>
    </xf>
    <xf numFmtId="0" fontId="20" fillId="34" borderId="22" xfId="0" applyFont="1" applyFill="1" applyBorder="1" applyAlignment="1">
      <alignment horizontal="center" vertical="center" wrapText="1"/>
    </xf>
    <xf numFmtId="0" fontId="20" fillId="34" borderId="23" xfId="0" applyFont="1" applyFill="1" applyBorder="1" applyAlignment="1">
      <alignment horizontal="center" vertical="center" wrapText="1"/>
    </xf>
    <xf numFmtId="0" fontId="20" fillId="34" borderId="20"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22" fillId="0" borderId="25" xfId="0" applyFont="1" applyBorder="1" applyAlignment="1">
      <alignment horizontal="center" vertical="center"/>
    </xf>
    <xf numFmtId="0" fontId="22" fillId="0" borderId="0" xfId="0" applyFont="1" applyBorder="1" applyAlignment="1">
      <alignment horizontal="center" vertical="center"/>
    </xf>
    <xf numFmtId="0" fontId="22" fillId="0" borderId="36" xfId="0" applyFont="1" applyBorder="1" applyAlignment="1">
      <alignment horizontal="center" vertical="center"/>
    </xf>
    <xf numFmtId="0" fontId="22" fillId="0" borderId="34" xfId="0" applyFont="1" applyBorder="1" applyAlignment="1">
      <alignment horizontal="center" vertical="center"/>
    </xf>
    <xf numFmtId="0" fontId="22" fillId="0" borderId="26" xfId="0" applyFont="1" applyBorder="1" applyAlignment="1">
      <alignment horizontal="center" vertical="center"/>
    </xf>
    <xf numFmtId="0" fontId="22" fillId="0" borderId="28" xfId="0" applyFont="1" applyBorder="1" applyAlignment="1">
      <alignment horizontal="center"/>
    </xf>
    <xf numFmtId="0" fontId="22" fillId="0" borderId="37" xfId="0" applyFont="1" applyBorder="1" applyAlignment="1">
      <alignment horizontal="center"/>
    </xf>
    <xf numFmtId="0" fontId="22" fillId="0" borderId="35" xfId="0" quotePrefix="1" applyFont="1" applyBorder="1" applyAlignment="1">
      <alignment horizontal="center"/>
    </xf>
    <xf numFmtId="0" fontId="22" fillId="0" borderId="29" xfId="0" quotePrefix="1" applyFont="1" applyBorder="1" applyAlignment="1">
      <alignment horizontal="center"/>
    </xf>
    <xf numFmtId="0" fontId="22" fillId="0" borderId="25" xfId="0" applyFont="1" applyFill="1" applyBorder="1" applyAlignment="1">
      <alignment horizontal="left" vertical="center"/>
    </xf>
    <xf numFmtId="0" fontId="22" fillId="35" borderId="36" xfId="0" applyFont="1" applyFill="1" applyBorder="1" applyAlignment="1">
      <alignment horizontal="center" vertical="center"/>
    </xf>
    <xf numFmtId="0" fontId="22" fillId="35" borderId="26" xfId="0" applyFont="1" applyFill="1" applyBorder="1" applyAlignment="1">
      <alignment horizontal="center" vertical="center"/>
    </xf>
    <xf numFmtId="0" fontId="22" fillId="35" borderId="37" xfId="0" applyFont="1" applyFill="1" applyBorder="1" applyAlignment="1">
      <alignment horizontal="center"/>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33" borderId="22" xfId="0" applyFont="1" applyFill="1" applyBorder="1" applyAlignment="1">
      <alignment horizontal="center" vertical="center" wrapText="1"/>
    </xf>
    <xf numFmtId="0" fontId="20" fillId="33" borderId="23" xfId="0" applyFont="1" applyFill="1" applyBorder="1" applyAlignment="1">
      <alignment horizontal="center" vertical="center" wrapText="1"/>
    </xf>
    <xf numFmtId="0" fontId="20" fillId="33" borderId="24" xfId="0" applyFont="1" applyFill="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34" xfId="0" applyFont="1" applyBorder="1" applyAlignment="1">
      <alignment horizontal="center" vertical="center" wrapText="1"/>
    </xf>
    <xf numFmtId="0" fontId="20" fillId="0" borderId="0" xfId="0"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zoomScale="70" zoomScaleNormal="70" workbookViewId="0">
      <selection activeCell="H9" sqref="H9"/>
    </sheetView>
  </sheetViews>
  <sheetFormatPr defaultRowHeight="14.5" x14ac:dyDescent="0.35"/>
  <cols>
    <col min="1" max="1" width="13.54296875" customWidth="1"/>
    <col min="2" max="2" width="15" customWidth="1"/>
    <col min="3" max="3" width="16.7265625" customWidth="1"/>
    <col min="4" max="4" width="16.1796875" style="1" customWidth="1"/>
    <col min="5" max="5" width="11.26953125" style="1" customWidth="1"/>
    <col min="6" max="6" width="12.81640625" style="1" customWidth="1"/>
    <col min="7" max="7" width="13" style="1" customWidth="1"/>
    <col min="8" max="8" width="17.54296875" style="1" customWidth="1"/>
    <col min="9" max="9" width="24" customWidth="1"/>
  </cols>
  <sheetData>
    <row r="1" spans="1:9" ht="89.5" customHeight="1" x14ac:dyDescent="0.35">
      <c r="A1" s="115" t="s">
        <v>55</v>
      </c>
      <c r="B1" s="116"/>
      <c r="C1" s="116"/>
      <c r="D1" s="116"/>
      <c r="E1" s="116"/>
      <c r="F1" s="116"/>
      <c r="G1" s="116"/>
      <c r="H1" s="116"/>
      <c r="I1" s="116"/>
    </row>
    <row r="2" spans="1:9" s="2" customFormat="1" ht="49" customHeight="1" x14ac:dyDescent="0.35">
      <c r="A2" s="5" t="s">
        <v>30</v>
      </c>
      <c r="B2" s="5" t="s">
        <v>29</v>
      </c>
      <c r="C2" s="5" t="s">
        <v>28</v>
      </c>
      <c r="D2" s="5" t="s">
        <v>27</v>
      </c>
      <c r="E2" s="5" t="s">
        <v>26</v>
      </c>
      <c r="F2" s="5" t="s">
        <v>25</v>
      </c>
      <c r="G2" s="5" t="s">
        <v>24</v>
      </c>
      <c r="H2" s="5" t="s">
        <v>187</v>
      </c>
      <c r="I2" s="5" t="s">
        <v>23</v>
      </c>
    </row>
    <row r="3" spans="1:9" ht="31" x14ac:dyDescent="0.35">
      <c r="A3" s="33" t="s">
        <v>0</v>
      </c>
      <c r="B3" s="33" t="s">
        <v>13</v>
      </c>
      <c r="C3" s="33" t="s">
        <v>16</v>
      </c>
      <c r="D3" s="33">
        <v>1</v>
      </c>
      <c r="E3" s="33">
        <v>117</v>
      </c>
      <c r="F3" s="33">
        <v>1924</v>
      </c>
      <c r="G3" s="33">
        <v>2016</v>
      </c>
      <c r="H3" s="40">
        <f>G3-F3</f>
        <v>92</v>
      </c>
      <c r="I3" s="34" t="s">
        <v>33</v>
      </c>
    </row>
    <row r="4" spans="1:9" ht="15.5" x14ac:dyDescent="0.35">
      <c r="A4" s="6" t="s">
        <v>1</v>
      </c>
      <c r="B4" s="7" t="s">
        <v>33</v>
      </c>
      <c r="C4" s="6" t="s">
        <v>17</v>
      </c>
      <c r="D4" s="6">
        <v>1</v>
      </c>
      <c r="E4" s="6">
        <v>39</v>
      </c>
      <c r="F4" s="6">
        <v>1954</v>
      </c>
      <c r="G4" s="6">
        <v>2008</v>
      </c>
      <c r="H4" s="41">
        <f t="shared" ref="H4:H13" si="0">G4-F4</f>
        <v>54</v>
      </c>
      <c r="I4" s="6" t="s">
        <v>21</v>
      </c>
    </row>
    <row r="5" spans="1:9" ht="15.5" x14ac:dyDescent="0.35">
      <c r="A5" s="6" t="s">
        <v>2</v>
      </c>
      <c r="B5" s="7" t="s">
        <v>33</v>
      </c>
      <c r="C5" s="6" t="s">
        <v>18</v>
      </c>
      <c r="D5" s="6">
        <v>1</v>
      </c>
      <c r="E5" s="6">
        <v>4</v>
      </c>
      <c r="F5" s="6">
        <v>1954</v>
      </c>
      <c r="G5" s="6">
        <v>2004</v>
      </c>
      <c r="H5" s="41">
        <f t="shared" si="0"/>
        <v>50</v>
      </c>
      <c r="I5" s="7" t="s">
        <v>33</v>
      </c>
    </row>
    <row r="6" spans="1:9" ht="31" x14ac:dyDescent="0.35">
      <c r="A6" s="6" t="s">
        <v>3</v>
      </c>
      <c r="B6" s="6" t="s">
        <v>14</v>
      </c>
      <c r="C6" s="6" t="s">
        <v>189</v>
      </c>
      <c r="D6" s="6">
        <v>1</v>
      </c>
      <c r="E6" s="6">
        <v>40</v>
      </c>
      <c r="F6" s="6" t="s">
        <v>180</v>
      </c>
      <c r="G6" s="6" t="s">
        <v>181</v>
      </c>
      <c r="H6" s="41">
        <f>1800-1270</f>
        <v>530</v>
      </c>
      <c r="I6" s="6" t="s">
        <v>22</v>
      </c>
    </row>
    <row r="7" spans="1:9" ht="15.5" x14ac:dyDescent="0.35">
      <c r="A7" s="6" t="s">
        <v>4</v>
      </c>
      <c r="B7" s="7" t="s">
        <v>33</v>
      </c>
      <c r="C7" s="6" t="s">
        <v>19</v>
      </c>
      <c r="D7" s="6">
        <v>2</v>
      </c>
      <c r="E7" s="6">
        <v>116</v>
      </c>
      <c r="F7" s="6">
        <v>1912</v>
      </c>
      <c r="G7" s="6">
        <v>2018</v>
      </c>
      <c r="H7" s="41">
        <f t="shared" si="0"/>
        <v>106</v>
      </c>
      <c r="I7" s="7" t="s">
        <v>33</v>
      </c>
    </row>
    <row r="8" spans="1:9" ht="15.5" x14ac:dyDescent="0.35">
      <c r="A8" s="6" t="s">
        <v>5</v>
      </c>
      <c r="B8" s="7" t="s">
        <v>33</v>
      </c>
      <c r="C8" s="6" t="s">
        <v>18</v>
      </c>
      <c r="D8" s="6">
        <v>2</v>
      </c>
      <c r="E8" s="6">
        <v>54</v>
      </c>
      <c r="F8" s="6">
        <v>1924</v>
      </c>
      <c r="G8" s="6">
        <v>2008</v>
      </c>
      <c r="H8" s="41">
        <f t="shared" si="0"/>
        <v>84</v>
      </c>
      <c r="I8" s="7" t="s">
        <v>33</v>
      </c>
    </row>
    <row r="9" spans="1:9" ht="15.5" x14ac:dyDescent="0.35">
      <c r="A9" s="6" t="s">
        <v>6</v>
      </c>
      <c r="B9" s="7" t="s">
        <v>33</v>
      </c>
      <c r="C9" s="6" t="s">
        <v>18</v>
      </c>
      <c r="D9" s="6">
        <v>4</v>
      </c>
      <c r="E9" s="6">
        <v>11</v>
      </c>
      <c r="F9" s="6">
        <v>1977</v>
      </c>
      <c r="G9" s="6">
        <v>2015</v>
      </c>
      <c r="H9" s="41">
        <f t="shared" si="0"/>
        <v>38</v>
      </c>
      <c r="I9" s="7" t="s">
        <v>33</v>
      </c>
    </row>
    <row r="10" spans="1:9" ht="15.5" x14ac:dyDescent="0.35">
      <c r="A10" s="6" t="s">
        <v>7</v>
      </c>
      <c r="B10" s="7" t="s">
        <v>33</v>
      </c>
      <c r="C10" s="6" t="s">
        <v>18</v>
      </c>
      <c r="D10" s="6">
        <v>3</v>
      </c>
      <c r="E10" s="6">
        <v>11</v>
      </c>
      <c r="F10" s="6">
        <v>1961</v>
      </c>
      <c r="G10" s="6">
        <v>2017</v>
      </c>
      <c r="H10" s="41">
        <f t="shared" si="0"/>
        <v>56</v>
      </c>
      <c r="I10" s="7" t="s">
        <v>33</v>
      </c>
    </row>
    <row r="11" spans="1:9" ht="31" x14ac:dyDescent="0.35">
      <c r="A11" s="6" t="s">
        <v>8</v>
      </c>
      <c r="B11" s="6" t="s">
        <v>15</v>
      </c>
      <c r="C11" s="6" t="s">
        <v>18</v>
      </c>
      <c r="D11" s="6">
        <v>0</v>
      </c>
      <c r="E11" s="6">
        <v>12</v>
      </c>
      <c r="F11" s="6" t="s">
        <v>182</v>
      </c>
      <c r="G11" s="6" t="s">
        <v>183</v>
      </c>
      <c r="H11" s="41">
        <f>880-214</f>
        <v>666</v>
      </c>
      <c r="I11" s="7" t="s">
        <v>33</v>
      </c>
    </row>
    <row r="12" spans="1:9" ht="57" customHeight="1" x14ac:dyDescent="0.35">
      <c r="A12" s="6" t="s">
        <v>9</v>
      </c>
      <c r="B12" s="7" t="s">
        <v>33</v>
      </c>
      <c r="C12" s="6" t="s">
        <v>18</v>
      </c>
      <c r="D12" s="6">
        <v>0</v>
      </c>
      <c r="E12" s="6">
        <v>103</v>
      </c>
      <c r="F12" s="6">
        <v>1947</v>
      </c>
      <c r="G12" s="6">
        <v>2019</v>
      </c>
      <c r="H12" s="41">
        <f t="shared" si="0"/>
        <v>72</v>
      </c>
      <c r="I12" s="6" t="s">
        <v>31</v>
      </c>
    </row>
    <row r="13" spans="1:9" ht="60" customHeight="1" x14ac:dyDescent="0.35">
      <c r="A13" s="6" t="s">
        <v>10</v>
      </c>
      <c r="B13" s="7" t="s">
        <v>33</v>
      </c>
      <c r="C13" s="6" t="s">
        <v>20</v>
      </c>
      <c r="D13" s="6">
        <v>0</v>
      </c>
      <c r="E13" s="6">
        <v>85</v>
      </c>
      <c r="F13" s="7">
        <v>1958</v>
      </c>
      <c r="G13" s="6">
        <v>2014</v>
      </c>
      <c r="H13" s="41">
        <f t="shared" si="0"/>
        <v>56</v>
      </c>
      <c r="I13" s="6" t="s">
        <v>32</v>
      </c>
    </row>
    <row r="14" spans="1:9" ht="31" x14ac:dyDescent="0.35">
      <c r="A14" s="8" t="s">
        <v>11</v>
      </c>
      <c r="B14" s="8" t="s">
        <v>12</v>
      </c>
      <c r="C14" s="8" t="s">
        <v>189</v>
      </c>
      <c r="D14" s="8">
        <v>0</v>
      </c>
      <c r="E14" s="8">
        <v>8</v>
      </c>
      <c r="F14" s="9" t="s">
        <v>184</v>
      </c>
      <c r="G14" s="9" t="s">
        <v>185</v>
      </c>
      <c r="H14" s="42">
        <f>2876-1626</f>
        <v>1250</v>
      </c>
      <c r="I14" s="9" t="s">
        <v>33</v>
      </c>
    </row>
    <row r="15" spans="1:9" ht="15.5" x14ac:dyDescent="0.35">
      <c r="A15" s="37" t="s">
        <v>188</v>
      </c>
      <c r="B15" s="38"/>
      <c r="C15" s="38"/>
      <c r="D15" s="39"/>
      <c r="E15" s="39"/>
      <c r="F15" s="39"/>
      <c r="G15" s="39"/>
      <c r="H15" s="39"/>
      <c r="I15" s="38"/>
    </row>
    <row r="16" spans="1:9" ht="15.5" x14ac:dyDescent="0.35">
      <c r="A16" s="38" t="s">
        <v>186</v>
      </c>
      <c r="B16" s="38"/>
      <c r="C16" s="38"/>
      <c r="D16" s="39"/>
      <c r="E16" s="39"/>
      <c r="F16" s="39"/>
      <c r="G16" s="39"/>
      <c r="H16" s="39"/>
      <c r="I16" s="38"/>
    </row>
    <row r="17" spans="7:7" ht="15.5" x14ac:dyDescent="0.35">
      <c r="G17" s="32"/>
    </row>
  </sheetData>
  <mergeCells count="1">
    <mergeCell ref="A1:I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zoomScale="55" zoomScaleNormal="55" workbookViewId="0">
      <selection activeCell="F16" sqref="F16"/>
    </sheetView>
  </sheetViews>
  <sheetFormatPr defaultRowHeight="15.5" x14ac:dyDescent="0.35"/>
  <cols>
    <col min="1" max="1" width="13.26953125" style="4" customWidth="1"/>
    <col min="2" max="2" width="14.26953125" style="4" customWidth="1"/>
    <col min="3" max="3" width="29.6328125" style="4" customWidth="1"/>
    <col min="4" max="4" width="16.7265625" style="4" customWidth="1"/>
    <col min="5" max="5" width="14.1796875" style="4" customWidth="1"/>
    <col min="6" max="6" width="16.1796875" style="4" customWidth="1"/>
    <col min="7" max="7" width="17.7265625" style="4" customWidth="1"/>
    <col min="8" max="8" width="21.6328125" style="4" customWidth="1"/>
    <col min="9" max="16384" width="8.7265625" style="4"/>
  </cols>
  <sheetData>
    <row r="1" spans="1:8" ht="33.5" customHeight="1" x14ac:dyDescent="0.35">
      <c r="A1" s="117" t="s">
        <v>34</v>
      </c>
      <c r="B1" s="118"/>
      <c r="C1" s="118"/>
      <c r="D1" s="118"/>
      <c r="E1" s="118"/>
      <c r="F1" s="118"/>
      <c r="G1" s="118"/>
      <c r="H1" s="119"/>
    </row>
    <row r="2" spans="1:8" ht="46.5" x14ac:dyDescent="0.35">
      <c r="A2" s="5" t="s">
        <v>30</v>
      </c>
      <c r="B2" s="5" t="s">
        <v>47</v>
      </c>
      <c r="C2" s="5" t="s">
        <v>48</v>
      </c>
      <c r="D2" s="5" t="s">
        <v>49</v>
      </c>
      <c r="E2" s="5" t="s">
        <v>50</v>
      </c>
      <c r="F2" s="5" t="s">
        <v>51</v>
      </c>
      <c r="G2" s="5" t="s">
        <v>52</v>
      </c>
      <c r="H2" s="5" t="s">
        <v>53</v>
      </c>
    </row>
    <row r="3" spans="1:8" x14ac:dyDescent="0.35">
      <c r="A3" s="35" t="s">
        <v>21</v>
      </c>
      <c r="B3" s="35">
        <v>117</v>
      </c>
      <c r="C3" s="35" t="s">
        <v>53</v>
      </c>
      <c r="D3" s="43">
        <f>H3-G3</f>
        <v>35.669999999925494</v>
      </c>
      <c r="E3" s="45">
        <v>-5899691.1145000001</v>
      </c>
      <c r="F3" s="45">
        <v>-5899661.4930999996</v>
      </c>
      <c r="G3" s="45">
        <v>-5899601.4133000001</v>
      </c>
      <c r="H3" s="45">
        <v>-5899565.7433000002</v>
      </c>
    </row>
    <row r="4" spans="1:8" x14ac:dyDescent="0.35">
      <c r="A4" s="35" t="s">
        <v>36</v>
      </c>
      <c r="B4" s="35">
        <v>39</v>
      </c>
      <c r="C4" s="35" t="s">
        <v>52</v>
      </c>
      <c r="D4" s="44">
        <f t="shared" ref="D4:D14" si="0">H4-G4</f>
        <v>-10.331400000490248</v>
      </c>
      <c r="E4" s="46">
        <v>-5891399.1682000002</v>
      </c>
      <c r="F4" s="46">
        <v>-5891402.6964999996</v>
      </c>
      <c r="G4" s="46">
        <v>-5891344.1825999999</v>
      </c>
      <c r="H4" s="46">
        <v>-5891354.5140000004</v>
      </c>
    </row>
    <row r="5" spans="1:8" x14ac:dyDescent="0.35">
      <c r="A5" s="35" t="s">
        <v>37</v>
      </c>
      <c r="B5" s="35">
        <v>4</v>
      </c>
      <c r="C5" s="35" t="s">
        <v>53</v>
      </c>
      <c r="D5" s="44">
        <f t="shared" si="0"/>
        <v>12.690900000743568</v>
      </c>
      <c r="E5" s="46">
        <v>-5882596.1550000003</v>
      </c>
      <c r="F5" s="46">
        <v>-5882586.8744000001</v>
      </c>
      <c r="G5" s="46">
        <v>-5882594.5546000004</v>
      </c>
      <c r="H5" s="46">
        <v>-5882581.8636999996</v>
      </c>
    </row>
    <row r="6" spans="1:8" x14ac:dyDescent="0.35">
      <c r="A6" s="35" t="s">
        <v>38</v>
      </c>
      <c r="B6" s="35">
        <v>40</v>
      </c>
      <c r="C6" s="35" t="s">
        <v>53</v>
      </c>
      <c r="D6" s="44">
        <f t="shared" si="0"/>
        <v>44.081500000320375</v>
      </c>
      <c r="E6" s="46">
        <v>-5888139.9846999999</v>
      </c>
      <c r="F6" s="46">
        <v>-5888129.8859000001</v>
      </c>
      <c r="G6" s="46">
        <v>-5888082.1341000004</v>
      </c>
      <c r="H6" s="46">
        <v>-5888038.0526000001</v>
      </c>
    </row>
    <row r="7" spans="1:8" x14ac:dyDescent="0.35">
      <c r="A7" s="35" t="s">
        <v>39</v>
      </c>
      <c r="B7" s="35">
        <v>116</v>
      </c>
      <c r="C7" s="35" t="s">
        <v>53</v>
      </c>
      <c r="D7" s="44">
        <f t="shared" si="0"/>
        <v>3.9017000002786517</v>
      </c>
      <c r="E7" s="46">
        <v>-5920837.3496000003</v>
      </c>
      <c r="F7" s="46">
        <v>-5920732.7741</v>
      </c>
      <c r="G7" s="46">
        <v>-5919662.0376000004</v>
      </c>
      <c r="H7" s="46">
        <v>-5919658.1359000001</v>
      </c>
    </row>
    <row r="8" spans="1:8" x14ac:dyDescent="0.35">
      <c r="A8" s="35" t="s">
        <v>40</v>
      </c>
      <c r="B8" s="35">
        <v>54</v>
      </c>
      <c r="C8" s="35" t="s">
        <v>52</v>
      </c>
      <c r="D8" s="44">
        <f t="shared" si="0"/>
        <v>-13.384899999946356</v>
      </c>
      <c r="E8" s="46">
        <v>-5892876.2267000005</v>
      </c>
      <c r="F8" s="46">
        <v>-5892894.9243999999</v>
      </c>
      <c r="G8" s="46">
        <v>-5892791.2691000002</v>
      </c>
      <c r="H8" s="46">
        <v>-5892804.6540000001</v>
      </c>
    </row>
    <row r="9" spans="1:8" x14ac:dyDescent="0.35">
      <c r="A9" s="35" t="s">
        <v>41</v>
      </c>
      <c r="B9" s="35">
        <v>11</v>
      </c>
      <c r="C9" s="35" t="s">
        <v>53</v>
      </c>
      <c r="D9" s="44">
        <f t="shared" si="0"/>
        <v>3.6091000000014901</v>
      </c>
      <c r="E9" s="46">
        <v>-5886031.4231000002</v>
      </c>
      <c r="F9" s="46">
        <v>-5886034.1161000002</v>
      </c>
      <c r="G9" s="46">
        <v>-5886025.5778000001</v>
      </c>
      <c r="H9" s="46">
        <v>-5886021.9687000001</v>
      </c>
    </row>
    <row r="10" spans="1:8" x14ac:dyDescent="0.35">
      <c r="A10" s="35" t="s">
        <v>42</v>
      </c>
      <c r="B10" s="35">
        <v>11</v>
      </c>
      <c r="C10" s="35" t="s">
        <v>52</v>
      </c>
      <c r="D10" s="44">
        <f t="shared" si="0"/>
        <v>-11.17200000025332</v>
      </c>
      <c r="E10" s="46">
        <v>-5887496.5444</v>
      </c>
      <c r="F10" s="46">
        <v>-5887506.0362999998</v>
      </c>
      <c r="G10" s="46">
        <v>-5887494.6684999997</v>
      </c>
      <c r="H10" s="46">
        <v>-5887505.8404999999</v>
      </c>
    </row>
    <row r="11" spans="1:8" x14ac:dyDescent="0.35">
      <c r="A11" s="35" t="s">
        <v>43</v>
      </c>
      <c r="B11" s="35">
        <v>12</v>
      </c>
      <c r="C11" s="35" t="s">
        <v>53</v>
      </c>
      <c r="D11" s="44">
        <f t="shared" si="0"/>
        <v>5.9207999994978309</v>
      </c>
      <c r="E11" s="46">
        <v>-5889525.7034</v>
      </c>
      <c r="F11" s="46">
        <v>-5889520.4452999998</v>
      </c>
      <c r="G11" s="46">
        <v>-5889501.7253999999</v>
      </c>
      <c r="H11" s="46">
        <v>-5889495.8046000004</v>
      </c>
    </row>
    <row r="12" spans="1:8" x14ac:dyDescent="0.35">
      <c r="A12" s="35" t="s">
        <v>44</v>
      </c>
      <c r="B12" s="35">
        <v>103</v>
      </c>
      <c r="C12" s="35" t="s">
        <v>53</v>
      </c>
      <c r="D12" s="44">
        <f t="shared" si="0"/>
        <v>13297.716300000437</v>
      </c>
      <c r="E12" s="46">
        <v>-5896014.0886000004</v>
      </c>
      <c r="F12" s="46">
        <v>-5896016.4718000004</v>
      </c>
      <c r="G12" s="46">
        <v>-5895879.7017000001</v>
      </c>
      <c r="H12" s="46">
        <v>-5882581.9853999997</v>
      </c>
    </row>
    <row r="13" spans="1:8" x14ac:dyDescent="0.35">
      <c r="A13" s="35" t="s">
        <v>45</v>
      </c>
      <c r="B13" s="35">
        <v>85</v>
      </c>
      <c r="C13" s="35" t="s">
        <v>53</v>
      </c>
      <c r="D13" s="44">
        <f t="shared" si="0"/>
        <v>12.378299999982119</v>
      </c>
      <c r="E13" s="46">
        <v>-5945602.8430000003</v>
      </c>
      <c r="F13" s="46">
        <v>-5945574.0226999996</v>
      </c>
      <c r="G13" s="46">
        <v>-5944626.6984000001</v>
      </c>
      <c r="H13" s="46">
        <v>-5944614.3201000001</v>
      </c>
    </row>
    <row r="14" spans="1:8" x14ac:dyDescent="0.35">
      <c r="A14" s="36" t="s">
        <v>46</v>
      </c>
      <c r="B14" s="36">
        <v>8</v>
      </c>
      <c r="C14" s="36" t="s">
        <v>54</v>
      </c>
      <c r="D14" s="48">
        <f t="shared" si="0"/>
        <v>-2.8141000000759959</v>
      </c>
      <c r="E14" s="47">
        <v>-5892925.9007999999</v>
      </c>
      <c r="F14" s="47">
        <v>-5892842.8987999996</v>
      </c>
      <c r="G14" s="47">
        <v>-5892738.5632999996</v>
      </c>
      <c r="H14" s="47">
        <v>-5892741.3773999996</v>
      </c>
    </row>
    <row r="15" spans="1:8" x14ac:dyDescent="0.35">
      <c r="A15" s="38" t="s">
        <v>35</v>
      </c>
      <c r="B15" s="38"/>
      <c r="C15" s="38"/>
      <c r="D15" s="38"/>
      <c r="E15" s="38"/>
      <c r="F15" s="38"/>
      <c r="G15" s="38"/>
      <c r="H15" s="38"/>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1"/>
  <sheetViews>
    <sheetView zoomScale="55" zoomScaleNormal="55" workbookViewId="0">
      <selection activeCell="H23" sqref="H23"/>
    </sheetView>
  </sheetViews>
  <sheetFormatPr defaultRowHeight="14.5" x14ac:dyDescent="0.35"/>
  <cols>
    <col min="1" max="1" width="13.54296875" customWidth="1"/>
    <col min="2" max="2" width="24.1796875" customWidth="1"/>
    <col min="3" max="3" width="16.7265625" customWidth="1"/>
    <col min="4" max="4" width="16.26953125" customWidth="1"/>
    <col min="5" max="5" width="12.453125" customWidth="1"/>
    <col min="6" max="6" width="15.08984375" customWidth="1"/>
    <col min="7" max="7" width="30.81640625" customWidth="1"/>
    <col min="8" max="8" width="39.08984375" customWidth="1"/>
    <col min="9" max="9" width="37.1796875" customWidth="1"/>
    <col min="10" max="10" width="43.7265625" customWidth="1"/>
    <col min="11" max="11" width="27" customWidth="1"/>
    <col min="12" max="12" width="36" customWidth="1"/>
    <col min="14" max="14" width="41.54296875" customWidth="1"/>
  </cols>
  <sheetData>
    <row r="1" spans="1:12" s="4" customFormat="1" ht="84.5" customHeight="1" x14ac:dyDescent="0.35">
      <c r="A1" s="115" t="s">
        <v>195</v>
      </c>
      <c r="B1" s="116"/>
      <c r="C1" s="116"/>
      <c r="D1" s="116"/>
      <c r="E1" s="116"/>
      <c r="F1" s="116"/>
      <c r="G1" s="116"/>
      <c r="H1" s="56"/>
      <c r="I1" s="56"/>
      <c r="J1" s="56"/>
      <c r="K1" s="56"/>
      <c r="L1" s="56"/>
    </row>
    <row r="2" spans="1:12" ht="65.5" customHeight="1" x14ac:dyDescent="0.35">
      <c r="A2" s="50" t="s">
        <v>30</v>
      </c>
      <c r="B2" s="50" t="s">
        <v>83</v>
      </c>
      <c r="C2" s="50" t="s">
        <v>81</v>
      </c>
      <c r="D2" s="50" t="s">
        <v>190</v>
      </c>
      <c r="E2" s="50" t="s">
        <v>80</v>
      </c>
      <c r="F2" s="50" t="s">
        <v>82</v>
      </c>
      <c r="G2" s="50" t="s">
        <v>191</v>
      </c>
      <c r="H2" s="50" t="s">
        <v>192</v>
      </c>
      <c r="I2" s="50" t="s">
        <v>193</v>
      </c>
      <c r="J2" s="50" t="s">
        <v>194</v>
      </c>
      <c r="K2" s="50" t="s">
        <v>100</v>
      </c>
      <c r="L2" s="50" t="s">
        <v>101</v>
      </c>
    </row>
    <row r="3" spans="1:12" ht="15.5" x14ac:dyDescent="0.35">
      <c r="A3" s="35" t="s">
        <v>21</v>
      </c>
      <c r="B3" s="35" t="s">
        <v>53</v>
      </c>
      <c r="C3" s="35">
        <v>143600000</v>
      </c>
      <c r="D3" s="35">
        <f>C3*0.1</f>
        <v>14360000</v>
      </c>
      <c r="E3" s="35">
        <v>1885</v>
      </c>
      <c r="F3" s="35" t="s">
        <v>57</v>
      </c>
      <c r="G3" s="52">
        <v>1.2700000000000001E-7</v>
      </c>
      <c r="H3" s="35" t="s">
        <v>56</v>
      </c>
      <c r="I3" s="52">
        <v>1.66E-7</v>
      </c>
      <c r="J3" s="35" t="s">
        <v>88</v>
      </c>
      <c r="K3" s="53">
        <v>1.29</v>
      </c>
      <c r="L3" s="53" t="s">
        <v>102</v>
      </c>
    </row>
    <row r="4" spans="1:12" s="49" customFormat="1" ht="15.5" x14ac:dyDescent="0.35">
      <c r="A4" s="35" t="s">
        <v>84</v>
      </c>
      <c r="B4" s="35" t="s">
        <v>53</v>
      </c>
      <c r="C4" s="35">
        <v>1000000000</v>
      </c>
      <c r="D4" s="35">
        <f t="shared" ref="D4:D14" si="0">C4*0.1</f>
        <v>100000000</v>
      </c>
      <c r="E4" s="35">
        <v>1882</v>
      </c>
      <c r="F4" s="35" t="s">
        <v>59</v>
      </c>
      <c r="G4" s="52">
        <v>8.3200000000000004E-8</v>
      </c>
      <c r="H4" s="35" t="s">
        <v>58</v>
      </c>
      <c r="I4" s="52">
        <v>1.6E-7</v>
      </c>
      <c r="J4" s="35" t="s">
        <v>89</v>
      </c>
      <c r="K4" s="53">
        <v>1.89</v>
      </c>
      <c r="L4" s="53" t="s">
        <v>103</v>
      </c>
    </row>
    <row r="5" spans="1:12" ht="15.5" x14ac:dyDescent="0.35">
      <c r="A5" s="35" t="s">
        <v>37</v>
      </c>
      <c r="B5" s="35" t="s">
        <v>53</v>
      </c>
      <c r="C5" s="35">
        <v>1000000000</v>
      </c>
      <c r="D5" s="35">
        <f t="shared" si="0"/>
        <v>100000000</v>
      </c>
      <c r="E5" s="35">
        <v>1780</v>
      </c>
      <c r="F5" s="35" t="s">
        <v>61</v>
      </c>
      <c r="G5" s="52">
        <v>5.84E-8</v>
      </c>
      <c r="H5" s="35" t="s">
        <v>60</v>
      </c>
      <c r="I5" s="52">
        <v>-1.0499999999999999E-11</v>
      </c>
      <c r="J5" s="35" t="s">
        <v>90</v>
      </c>
      <c r="K5" s="53">
        <v>9.4500000000000007E-5</v>
      </c>
      <c r="L5" s="53" t="s">
        <v>104</v>
      </c>
    </row>
    <row r="6" spans="1:12" ht="15.5" x14ac:dyDescent="0.35">
      <c r="A6" s="35" t="s">
        <v>38</v>
      </c>
      <c r="B6" s="35" t="s">
        <v>53</v>
      </c>
      <c r="C6" s="35">
        <v>426000000</v>
      </c>
      <c r="D6" s="35">
        <f t="shared" si="0"/>
        <v>42600000</v>
      </c>
      <c r="E6" s="35">
        <v>1300</v>
      </c>
      <c r="F6" s="35" t="s">
        <v>63</v>
      </c>
      <c r="G6" s="52">
        <v>4.6800000000000002E-8</v>
      </c>
      <c r="H6" s="35" t="s">
        <v>62</v>
      </c>
      <c r="I6" s="52">
        <v>8.5899999999999995E-8</v>
      </c>
      <c r="J6" s="35" t="s">
        <v>91</v>
      </c>
      <c r="K6" s="53">
        <v>1.82</v>
      </c>
      <c r="L6" s="53" t="s">
        <v>105</v>
      </c>
    </row>
    <row r="7" spans="1:12" ht="15.5" x14ac:dyDescent="0.35">
      <c r="A7" s="35" t="s">
        <v>39</v>
      </c>
      <c r="B7" s="35" t="s">
        <v>53</v>
      </c>
      <c r="C7" s="35">
        <v>371100000</v>
      </c>
      <c r="D7" s="35">
        <f t="shared" si="0"/>
        <v>37110000</v>
      </c>
      <c r="E7" s="35">
        <v>1796</v>
      </c>
      <c r="F7" s="35" t="s">
        <v>65</v>
      </c>
      <c r="G7" s="52">
        <v>2.41E-7</v>
      </c>
      <c r="H7" s="35" t="s">
        <v>64</v>
      </c>
      <c r="I7" s="52">
        <v>6.8700000000000005E-7</v>
      </c>
      <c r="J7" s="35" t="s">
        <v>92</v>
      </c>
      <c r="K7" s="53">
        <v>2.76</v>
      </c>
      <c r="L7" s="53" t="s">
        <v>106</v>
      </c>
    </row>
    <row r="8" spans="1:12" s="49" customFormat="1" ht="15.5" x14ac:dyDescent="0.35">
      <c r="A8" s="35" t="s">
        <v>85</v>
      </c>
      <c r="B8" s="35" t="s">
        <v>53</v>
      </c>
      <c r="C8" s="35">
        <v>1000000000</v>
      </c>
      <c r="D8" s="35">
        <f t="shared" si="0"/>
        <v>100000000</v>
      </c>
      <c r="E8" s="35">
        <v>1798</v>
      </c>
      <c r="F8" s="35" t="s">
        <v>67</v>
      </c>
      <c r="G8" s="52">
        <v>8.1800000000000005E-8</v>
      </c>
      <c r="H8" s="35" t="s">
        <v>66</v>
      </c>
      <c r="I8" s="52">
        <v>2.3099999999999999E-7</v>
      </c>
      <c r="J8" s="35" t="s">
        <v>93</v>
      </c>
      <c r="K8" s="53">
        <v>2.91</v>
      </c>
      <c r="L8" s="53" t="s">
        <v>107</v>
      </c>
    </row>
    <row r="9" spans="1:12" ht="15.5" x14ac:dyDescent="0.35">
      <c r="A9" s="35" t="s">
        <v>41</v>
      </c>
      <c r="B9" s="35" t="s">
        <v>53</v>
      </c>
      <c r="C9" s="35">
        <v>1000000000</v>
      </c>
      <c r="D9" s="35">
        <f t="shared" si="0"/>
        <v>100000000</v>
      </c>
      <c r="E9" s="35">
        <v>1954</v>
      </c>
      <c r="F9" s="35" t="s">
        <v>69</v>
      </c>
      <c r="G9" s="52">
        <v>7.9899999999999994E-8</v>
      </c>
      <c r="H9" s="35" t="s">
        <v>68</v>
      </c>
      <c r="I9" s="52">
        <v>1.6500000000000001E-7</v>
      </c>
      <c r="J9" s="35" t="s">
        <v>94</v>
      </c>
      <c r="K9" s="53">
        <v>1.94</v>
      </c>
      <c r="L9" s="53" t="s">
        <v>108</v>
      </c>
    </row>
    <row r="10" spans="1:12" s="49" customFormat="1" ht="15.5" x14ac:dyDescent="0.35">
      <c r="A10" s="35" t="s">
        <v>86</v>
      </c>
      <c r="B10" s="35" t="s">
        <v>53</v>
      </c>
      <c r="C10" s="35">
        <v>1000000000</v>
      </c>
      <c r="D10" s="35">
        <f t="shared" si="0"/>
        <v>100000000</v>
      </c>
      <c r="E10" s="35">
        <v>1924</v>
      </c>
      <c r="F10" s="35" t="s">
        <v>71</v>
      </c>
      <c r="G10" s="52">
        <v>6.2499999999999997E-8</v>
      </c>
      <c r="H10" s="35" t="s">
        <v>70</v>
      </c>
      <c r="I10" s="52">
        <v>1.1300000000000001E-7</v>
      </c>
      <c r="J10" s="35" t="s">
        <v>95</v>
      </c>
      <c r="K10" s="53">
        <v>1.75</v>
      </c>
      <c r="L10" s="53" t="s">
        <v>109</v>
      </c>
    </row>
    <row r="11" spans="1:12" ht="15.5" x14ac:dyDescent="0.35">
      <c r="A11" s="35" t="s">
        <v>43</v>
      </c>
      <c r="B11" s="35" t="s">
        <v>53</v>
      </c>
      <c r="C11" s="35">
        <v>1000000000</v>
      </c>
      <c r="D11" s="35">
        <f t="shared" si="0"/>
        <v>100000000</v>
      </c>
      <c r="E11" s="35">
        <v>223</v>
      </c>
      <c r="F11" s="35" t="s">
        <v>73</v>
      </c>
      <c r="G11" s="52">
        <v>3.6300000000000001E-8</v>
      </c>
      <c r="H11" s="35" t="s">
        <v>72</v>
      </c>
      <c r="I11" s="52">
        <v>7.2499999999999994E-8</v>
      </c>
      <c r="J11" s="35" t="s">
        <v>96</v>
      </c>
      <c r="K11" s="53">
        <v>2.06</v>
      </c>
      <c r="L11" s="53" t="s">
        <v>110</v>
      </c>
    </row>
    <row r="12" spans="1:12" ht="15.5" x14ac:dyDescent="0.35">
      <c r="A12" s="35" t="s">
        <v>44</v>
      </c>
      <c r="B12" s="35" t="s">
        <v>53</v>
      </c>
      <c r="C12" s="35">
        <v>1000000000</v>
      </c>
      <c r="D12" s="35">
        <f t="shared" si="0"/>
        <v>100000000</v>
      </c>
      <c r="E12" s="35">
        <v>1698</v>
      </c>
      <c r="F12" s="35" t="s">
        <v>75</v>
      </c>
      <c r="G12" s="52">
        <v>5.6500000000000003E-8</v>
      </c>
      <c r="H12" s="35" t="s">
        <v>74</v>
      </c>
      <c r="I12" s="52">
        <v>1.03E-7</v>
      </c>
      <c r="J12" s="35" t="s">
        <v>97</v>
      </c>
      <c r="K12" s="53">
        <v>1.82</v>
      </c>
      <c r="L12" s="53" t="s">
        <v>111</v>
      </c>
    </row>
    <row r="13" spans="1:12" ht="15.5" x14ac:dyDescent="0.35">
      <c r="A13" s="35" t="s">
        <v>45</v>
      </c>
      <c r="B13" s="35" t="s">
        <v>53</v>
      </c>
      <c r="C13" s="35">
        <v>443400000</v>
      </c>
      <c r="D13" s="35">
        <f t="shared" si="0"/>
        <v>44340000</v>
      </c>
      <c r="E13" s="35">
        <v>1814</v>
      </c>
      <c r="F13" s="35" t="s">
        <v>77</v>
      </c>
      <c r="G13" s="52">
        <v>6.1600000000000001E-7</v>
      </c>
      <c r="H13" s="35" t="s">
        <v>76</v>
      </c>
      <c r="I13" s="52">
        <v>1.3E-6</v>
      </c>
      <c r="J13" s="35" t="s">
        <v>98</v>
      </c>
      <c r="K13" s="53">
        <v>2.09</v>
      </c>
      <c r="L13" s="53" t="s">
        <v>112</v>
      </c>
    </row>
    <row r="14" spans="1:12" ht="15.5" x14ac:dyDescent="0.35">
      <c r="A14" s="36" t="s">
        <v>46</v>
      </c>
      <c r="B14" s="36" t="s">
        <v>53</v>
      </c>
      <c r="C14" s="36">
        <v>5000000000</v>
      </c>
      <c r="D14" s="36">
        <f t="shared" si="0"/>
        <v>500000000</v>
      </c>
      <c r="E14" s="36">
        <v>-2816</v>
      </c>
      <c r="F14" s="36" t="s">
        <v>79</v>
      </c>
      <c r="G14" s="54">
        <v>5.5600000000000002E-8</v>
      </c>
      <c r="H14" s="36" t="s">
        <v>78</v>
      </c>
      <c r="I14" s="54">
        <v>7.2699999999999996E-8</v>
      </c>
      <c r="J14" s="36" t="s">
        <v>99</v>
      </c>
      <c r="K14" s="55">
        <v>1.37</v>
      </c>
      <c r="L14" s="55" t="s">
        <v>113</v>
      </c>
    </row>
    <row r="15" spans="1:12" ht="15.5" x14ac:dyDescent="0.35">
      <c r="A15" s="51" t="s">
        <v>87</v>
      </c>
      <c r="B15" s="38"/>
      <c r="C15" s="38"/>
      <c r="D15" s="38"/>
      <c r="E15" s="38"/>
      <c r="F15" s="38"/>
      <c r="G15" s="38"/>
      <c r="H15" s="38"/>
      <c r="I15" s="38"/>
      <c r="J15" s="38"/>
      <c r="K15" s="38"/>
      <c r="L15" s="38"/>
    </row>
    <row r="19" spans="4:4" x14ac:dyDescent="0.35">
      <c r="D19" s="10"/>
    </row>
    <row r="20" spans="4:4" x14ac:dyDescent="0.35">
      <c r="D20" s="10"/>
    </row>
    <row r="21" spans="4:4" x14ac:dyDescent="0.35">
      <c r="D21" s="10"/>
    </row>
    <row r="22" spans="4:4" x14ac:dyDescent="0.35">
      <c r="D22" s="10"/>
    </row>
    <row r="23" spans="4:4" x14ac:dyDescent="0.35">
      <c r="D23" s="10"/>
    </row>
    <row r="24" spans="4:4" x14ac:dyDescent="0.35">
      <c r="D24" s="10"/>
    </row>
    <row r="25" spans="4:4" x14ac:dyDescent="0.35">
      <c r="D25" s="10"/>
    </row>
    <row r="26" spans="4:4" x14ac:dyDescent="0.35">
      <c r="D26" s="10"/>
    </row>
    <row r="27" spans="4:4" x14ac:dyDescent="0.35">
      <c r="D27" s="10"/>
    </row>
    <row r="28" spans="4:4" x14ac:dyDescent="0.35">
      <c r="D28" s="10"/>
    </row>
    <row r="29" spans="4:4" x14ac:dyDescent="0.35">
      <c r="D29" s="10"/>
    </row>
    <row r="30" spans="4:4" x14ac:dyDescent="0.35">
      <c r="D30" s="10"/>
    </row>
    <row r="31" spans="4:4" x14ac:dyDescent="0.35">
      <c r="D31" s="10"/>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9"/>
  <sheetViews>
    <sheetView tabSelected="1" topLeftCell="D1" zoomScale="70" zoomScaleNormal="70" workbookViewId="0">
      <selection activeCell="M23" sqref="M23"/>
    </sheetView>
  </sheetViews>
  <sheetFormatPr defaultRowHeight="15.5" x14ac:dyDescent="0.35"/>
  <cols>
    <col min="1" max="1" width="23.26953125" style="38" customWidth="1"/>
    <col min="2" max="2" width="12.81640625" style="38" customWidth="1"/>
    <col min="3" max="3" width="15.6328125" style="38" customWidth="1"/>
    <col min="4" max="5" width="22.26953125" style="38" customWidth="1"/>
    <col min="6" max="6" width="14.90625" style="38" customWidth="1"/>
    <col min="7" max="7" width="12.81640625" style="38" customWidth="1"/>
    <col min="8" max="10" width="15" style="38" customWidth="1"/>
    <col min="11" max="11" width="13.36328125" style="38" customWidth="1"/>
    <col min="12" max="12" width="13" style="38" customWidth="1"/>
    <col min="13" max="15" width="16.26953125" style="38" customWidth="1"/>
    <col min="16" max="16" width="16.90625" style="38" customWidth="1"/>
    <col min="17" max="20" width="27.90625" style="38" customWidth="1"/>
    <col min="21" max="16384" width="8.7265625" style="38"/>
  </cols>
  <sheetData>
    <row r="1" spans="1:23" ht="59" customHeight="1" thickBot="1" x14ac:dyDescent="0.4">
      <c r="A1" s="123" t="s">
        <v>120</v>
      </c>
      <c r="B1" s="124"/>
      <c r="C1" s="124"/>
      <c r="D1" s="124"/>
      <c r="E1" s="124"/>
      <c r="F1" s="124"/>
      <c r="G1" s="124"/>
      <c r="H1" s="124"/>
      <c r="I1" s="124"/>
      <c r="J1" s="124"/>
      <c r="K1" s="124"/>
      <c r="L1" s="124"/>
      <c r="M1" s="124"/>
      <c r="N1" s="124"/>
      <c r="O1" s="124"/>
      <c r="P1" s="125"/>
    </row>
    <row r="2" spans="1:23" ht="34.5" customHeight="1" x14ac:dyDescent="0.35">
      <c r="A2" s="14"/>
      <c r="B2" s="120" t="s">
        <v>117</v>
      </c>
      <c r="C2" s="121"/>
      <c r="D2" s="121"/>
      <c r="E2" s="121"/>
      <c r="F2" s="122"/>
      <c r="G2" s="120" t="s">
        <v>118</v>
      </c>
      <c r="H2" s="121"/>
      <c r="I2" s="121"/>
      <c r="J2" s="121"/>
      <c r="K2" s="122"/>
      <c r="L2" s="120" t="s">
        <v>119</v>
      </c>
      <c r="M2" s="121"/>
      <c r="N2" s="121"/>
      <c r="O2" s="121"/>
      <c r="P2" s="122"/>
    </row>
    <row r="3" spans="1:23" ht="59.5" customHeight="1" x14ac:dyDescent="0.35">
      <c r="A3" s="57" t="s">
        <v>30</v>
      </c>
      <c r="B3" s="58" t="s">
        <v>114</v>
      </c>
      <c r="C3" s="59" t="s">
        <v>115</v>
      </c>
      <c r="D3" s="59" t="s">
        <v>199</v>
      </c>
      <c r="E3" s="59" t="s">
        <v>200</v>
      </c>
      <c r="F3" s="60" t="s">
        <v>116</v>
      </c>
      <c r="G3" s="59" t="s">
        <v>114</v>
      </c>
      <c r="H3" s="59" t="s">
        <v>115</v>
      </c>
      <c r="I3" s="59" t="s">
        <v>199</v>
      </c>
      <c r="J3" s="59" t="s">
        <v>200</v>
      </c>
      <c r="K3" s="60" t="s">
        <v>116</v>
      </c>
      <c r="L3" s="58" t="s">
        <v>114</v>
      </c>
      <c r="M3" s="59" t="s">
        <v>115</v>
      </c>
      <c r="N3" s="59" t="s">
        <v>199</v>
      </c>
      <c r="O3" s="59" t="s">
        <v>200</v>
      </c>
      <c r="P3" s="60" t="s">
        <v>116</v>
      </c>
      <c r="Q3" s="61"/>
      <c r="R3" s="61"/>
      <c r="S3" s="61"/>
      <c r="T3" s="61"/>
      <c r="U3" s="64"/>
      <c r="V3" s="64"/>
      <c r="W3" s="64"/>
    </row>
    <row r="4" spans="1:23" x14ac:dyDescent="0.35">
      <c r="A4" s="62" t="s">
        <v>21</v>
      </c>
      <c r="B4" s="65">
        <v>1.4147471863961001E-7</v>
      </c>
      <c r="C4" s="66">
        <v>9.6581445392694502E-8</v>
      </c>
      <c r="D4" s="66">
        <v>2.8133672907812899E-8</v>
      </c>
      <c r="E4" s="66">
        <v>4.3768306674976698E-7</v>
      </c>
      <c r="F4" s="67">
        <v>1.3765773625331801E-7</v>
      </c>
      <c r="G4" s="68">
        <v>0.59831044964933899</v>
      </c>
      <c r="H4" s="69">
        <v>0.40845239754735302</v>
      </c>
      <c r="I4" s="69">
        <v>0.118980059827085</v>
      </c>
      <c r="J4" s="69">
        <v>1.8510045822253001</v>
      </c>
      <c r="K4" s="69">
        <v>0.582168057073437</v>
      </c>
      <c r="L4" s="68">
        <f t="shared" ref="L4:L15" si="0">1/G4</f>
        <v>1.6713731150543758</v>
      </c>
      <c r="M4" s="69">
        <f t="shared" ref="M4:M15" si="1">1/H4</f>
        <v>2.4482657122463509</v>
      </c>
      <c r="N4" s="69">
        <f>1/J4</f>
        <v>0.5402471769128675</v>
      </c>
      <c r="O4" s="69">
        <f>1/I4</f>
        <v>8.4047696853851885</v>
      </c>
      <c r="P4" s="70">
        <f t="shared" ref="P4:P15" si="2">1/K4</f>
        <v>1.7177170541218068</v>
      </c>
      <c r="Q4" s="69"/>
      <c r="R4" s="69"/>
      <c r="S4" s="69"/>
      <c r="T4" s="69"/>
    </row>
    <row r="5" spans="1:23" x14ac:dyDescent="0.35">
      <c r="A5" s="62" t="s">
        <v>84</v>
      </c>
      <c r="B5" s="65">
        <v>8.9201527841334796E-8</v>
      </c>
      <c r="C5" s="66">
        <v>3.8752654371032101E-8</v>
      </c>
      <c r="D5" s="66">
        <v>7.6734691773931499E-9</v>
      </c>
      <c r="E5" s="66">
        <v>2.1702730722648499E-7</v>
      </c>
      <c r="F5" s="67">
        <v>1.92467409344193E-7</v>
      </c>
      <c r="G5" s="68">
        <v>0.37724200299073302</v>
      </c>
      <c r="H5" s="69">
        <v>0.16388877309522301</v>
      </c>
      <c r="I5" s="69">
        <v>3.2451853151174999E-2</v>
      </c>
      <c r="J5" s="69">
        <v>0.91782975093691699</v>
      </c>
      <c r="K5" s="69">
        <v>0.81396353592270998</v>
      </c>
      <c r="L5" s="68">
        <f t="shared" si="0"/>
        <v>2.6508182865961643</v>
      </c>
      <c r="M5" s="69">
        <f t="shared" si="1"/>
        <v>6.1016992263343006</v>
      </c>
      <c r="N5" s="69">
        <f t="shared" ref="N5:N15" si="3">1/J5</f>
        <v>1.0895266785361926</v>
      </c>
      <c r="O5" s="69">
        <f t="shared" ref="O5:O15" si="4">1/I5</f>
        <v>30.81488121314861</v>
      </c>
      <c r="P5" s="70">
        <f t="shared" si="2"/>
        <v>1.228556263108763</v>
      </c>
      <c r="Q5" s="69"/>
      <c r="R5" s="69"/>
      <c r="S5" s="69"/>
      <c r="T5" s="69"/>
    </row>
    <row r="6" spans="1:23" x14ac:dyDescent="0.35">
      <c r="A6" s="62" t="s">
        <v>37</v>
      </c>
      <c r="B6" s="65">
        <v>5.5556110260483602E-8</v>
      </c>
      <c r="C6" s="66">
        <v>6.3226430608938998E-8</v>
      </c>
      <c r="D6" s="66">
        <v>1.8967929182681699E-8</v>
      </c>
      <c r="E6" s="66">
        <v>6.8083227372407198E-8</v>
      </c>
      <c r="F6" s="67">
        <v>2.4588570026093999E-8</v>
      </c>
      <c r="G6" s="68">
        <v>0.23495223479039001</v>
      </c>
      <c r="H6" s="69">
        <v>0.267390771235402</v>
      </c>
      <c r="I6" s="69">
        <v>8.0217231370620895E-2</v>
      </c>
      <c r="J6" s="69">
        <v>0.287930640714192</v>
      </c>
      <c r="K6" s="69">
        <v>0.10398747232021401</v>
      </c>
      <c r="L6" s="68">
        <f t="shared" si="0"/>
        <v>4.2561842448195426</v>
      </c>
      <c r="M6" s="69">
        <f t="shared" si="1"/>
        <v>3.7398448547038035</v>
      </c>
      <c r="N6" s="69">
        <f t="shared" si="3"/>
        <v>3.4730586418992062</v>
      </c>
      <c r="O6" s="69">
        <f t="shared" si="4"/>
        <v>12.4661495156793</v>
      </c>
      <c r="P6" s="70">
        <f t="shared" si="2"/>
        <v>9.6165430093410507</v>
      </c>
      <c r="Q6" s="69"/>
      <c r="R6" s="69"/>
      <c r="S6" s="69"/>
      <c r="T6" s="69"/>
    </row>
    <row r="7" spans="1:23" x14ac:dyDescent="0.35">
      <c r="A7" s="62" t="s">
        <v>38</v>
      </c>
      <c r="B7" s="65">
        <v>5.1097666695877699E-8</v>
      </c>
      <c r="C7" s="66">
        <v>2.4869890116410598E-8</v>
      </c>
      <c r="D7" s="66">
        <v>8.4228519108261592E-9</v>
      </c>
      <c r="E7" s="66">
        <v>1.83509248396217E-7</v>
      </c>
      <c r="F7" s="67">
        <v>9.54590716687987E-8</v>
      </c>
      <c r="G7" s="68">
        <v>0.21609704002820301</v>
      </c>
      <c r="H7" s="69">
        <v>0.105177202551532</v>
      </c>
      <c r="I7" s="69">
        <v>3.5621066170371002E-2</v>
      </c>
      <c r="J7" s="69">
        <v>0.77607859537394597</v>
      </c>
      <c r="K7" s="69">
        <v>0.40370576907637301</v>
      </c>
      <c r="L7" s="68">
        <f t="shared" si="0"/>
        <v>4.6275506590441458</v>
      </c>
      <c r="M7" s="69">
        <f t="shared" si="1"/>
        <v>9.5077638094628529</v>
      </c>
      <c r="N7" s="69">
        <f t="shared" si="3"/>
        <v>1.2885292880911883</v>
      </c>
      <c r="O7" s="69">
        <f t="shared" si="4"/>
        <v>28.073275381964368</v>
      </c>
      <c r="P7" s="70">
        <f t="shared" si="2"/>
        <v>2.4770515474373123</v>
      </c>
      <c r="Q7" s="69"/>
      <c r="R7" s="69"/>
      <c r="S7" s="69"/>
      <c r="T7" s="69"/>
    </row>
    <row r="8" spans="1:23" x14ac:dyDescent="0.35">
      <c r="A8" s="62" t="s">
        <v>39</v>
      </c>
      <c r="B8" s="65">
        <v>3.4498430728329802E-7</v>
      </c>
      <c r="C8" s="66">
        <v>7.1508311196126096E-8</v>
      </c>
      <c r="D8" s="66">
        <v>7.5122299700155501E-9</v>
      </c>
      <c r="E8" s="66">
        <v>1.9919377702777501E-6</v>
      </c>
      <c r="F8" s="67">
        <v>1.02371357339484E-6</v>
      </c>
      <c r="G8" s="68">
        <v>1.4589724439631799</v>
      </c>
      <c r="H8" s="69">
        <v>0.30241565586291402</v>
      </c>
      <c r="I8" s="69">
        <v>3.1769956741732802E-2</v>
      </c>
      <c r="J8" s="69">
        <v>8.4241000404061097</v>
      </c>
      <c r="K8" s="69">
        <v>4.3293850258170004</v>
      </c>
      <c r="L8" s="68">
        <f t="shared" si="0"/>
        <v>0.68541390492858201</v>
      </c>
      <c r="M8" s="69">
        <f t="shared" si="1"/>
        <v>3.3067071119271128</v>
      </c>
      <c r="N8" s="69">
        <f t="shared" si="3"/>
        <v>0.11870704231947748</v>
      </c>
      <c r="O8" s="69">
        <f t="shared" si="4"/>
        <v>31.476278300574666</v>
      </c>
      <c r="P8" s="70">
        <f t="shared" si="2"/>
        <v>0.23097968742368657</v>
      </c>
      <c r="Q8" s="69"/>
      <c r="R8" s="69"/>
      <c r="S8" s="69"/>
      <c r="T8" s="69"/>
    </row>
    <row r="9" spans="1:23" x14ac:dyDescent="0.35">
      <c r="A9" s="62" t="s">
        <v>85</v>
      </c>
      <c r="B9" s="65">
        <v>1.00518867433374E-7</v>
      </c>
      <c r="C9" s="66">
        <v>2.8489205997588399E-8</v>
      </c>
      <c r="D9" s="66">
        <v>4.5975910952249498E-9</v>
      </c>
      <c r="E9" s="66">
        <v>2.1215471126579499E-7</v>
      </c>
      <c r="F9" s="67">
        <v>3.4707238585964698E-7</v>
      </c>
      <c r="G9" s="68">
        <v>0.42510414122474899</v>
      </c>
      <c r="H9" s="69">
        <v>0.120483644105989</v>
      </c>
      <c r="I9" s="69">
        <v>1.9443663305633602E-2</v>
      </c>
      <c r="J9" s="69">
        <v>0.89722306510475203</v>
      </c>
      <c r="K9" s="69">
        <v>1.46780313289426</v>
      </c>
      <c r="L9" s="68">
        <f t="shared" si="0"/>
        <v>2.3523647573014546</v>
      </c>
      <c r="M9" s="69">
        <f t="shared" si="1"/>
        <v>8.2998817592228864</v>
      </c>
      <c r="N9" s="69">
        <f t="shared" si="3"/>
        <v>1.1145500365433079</v>
      </c>
      <c r="O9" s="69">
        <f t="shared" si="4"/>
        <v>51.430637544019817</v>
      </c>
      <c r="P9" s="70">
        <f t="shared" si="2"/>
        <v>0.68129027496226202</v>
      </c>
      <c r="Q9" s="69"/>
      <c r="R9" s="69"/>
      <c r="S9" s="69"/>
      <c r="T9" s="69"/>
    </row>
    <row r="10" spans="1:23" x14ac:dyDescent="0.35">
      <c r="A10" s="62" t="s">
        <v>41</v>
      </c>
      <c r="B10" s="65">
        <v>1.3086924358689199E-7</v>
      </c>
      <c r="C10" s="66">
        <v>5.4597254056147403E-8</v>
      </c>
      <c r="D10" s="66">
        <v>2.3122137347586701E-9</v>
      </c>
      <c r="E10" s="66">
        <v>7.78697414614951E-7</v>
      </c>
      <c r="F10" s="67">
        <v>2.6054325687008101E-7</v>
      </c>
      <c r="G10" s="68">
        <v>0.55345885631483804</v>
      </c>
      <c r="H10" s="69">
        <v>0.23089713793434499</v>
      </c>
      <c r="I10" s="69">
        <v>9.7785784812404308E-3</v>
      </c>
      <c r="J10" s="69">
        <v>3.2931876787532599</v>
      </c>
      <c r="K10" s="69">
        <v>1.10186296654274</v>
      </c>
      <c r="L10" s="68">
        <f t="shared" si="0"/>
        <v>1.8068190410004834</v>
      </c>
      <c r="M10" s="69">
        <f t="shared" si="1"/>
        <v>4.3309328515122063</v>
      </c>
      <c r="N10" s="69">
        <f t="shared" si="3"/>
        <v>0.30365715457145814</v>
      </c>
      <c r="O10" s="69">
        <f t="shared" si="4"/>
        <v>102.26435283190038</v>
      </c>
      <c r="P10" s="70">
        <f t="shared" si="2"/>
        <v>0.90755387045782088</v>
      </c>
      <c r="Q10" s="69"/>
      <c r="R10" s="69"/>
      <c r="S10" s="69"/>
      <c r="T10" s="69"/>
    </row>
    <row r="11" spans="1:23" x14ac:dyDescent="0.35">
      <c r="A11" s="62" t="s">
        <v>86</v>
      </c>
      <c r="B11" s="65">
        <v>1.5357687690296499E-7</v>
      </c>
      <c r="C11" s="66">
        <v>7.0640914247487499E-8</v>
      </c>
      <c r="D11" s="66">
        <v>5.1282300344550001E-9</v>
      </c>
      <c r="E11" s="66">
        <v>2.1891292282651199E-7</v>
      </c>
      <c r="F11" s="67">
        <v>3.27304139477236E-7</v>
      </c>
      <c r="G11" s="68">
        <v>0.64949166295657701</v>
      </c>
      <c r="H11" s="69">
        <v>0.29874734916222101</v>
      </c>
      <c r="I11" s="69">
        <v>2.16877873822536E-2</v>
      </c>
      <c r="J11" s="69">
        <v>0.92580420409975805</v>
      </c>
      <c r="K11" s="69">
        <v>1.3842012816549001</v>
      </c>
      <c r="L11" s="68">
        <f t="shared" si="0"/>
        <v>1.5396656447410886</v>
      </c>
      <c r="M11" s="69">
        <f t="shared" si="1"/>
        <v>3.3473100357352323</v>
      </c>
      <c r="N11" s="69">
        <f t="shared" si="3"/>
        <v>1.0801419950046447</v>
      </c>
      <c r="O11" s="69">
        <f t="shared" si="4"/>
        <v>46.108899094901076</v>
      </c>
      <c r="P11" s="70">
        <f t="shared" si="2"/>
        <v>0.72243828499019802</v>
      </c>
      <c r="Q11" s="69"/>
      <c r="R11" s="69"/>
      <c r="S11" s="69"/>
      <c r="T11" s="69"/>
    </row>
    <row r="12" spans="1:23" x14ac:dyDescent="0.35">
      <c r="A12" s="62" t="s">
        <v>43</v>
      </c>
      <c r="B12" s="65">
        <v>6.8983168049580905E-8</v>
      </c>
      <c r="C12" s="66">
        <v>1.76975937853769E-8</v>
      </c>
      <c r="D12" s="66">
        <v>4.3058100470609498E-10</v>
      </c>
      <c r="E12" s="66">
        <v>3.1423114548353098E-7</v>
      </c>
      <c r="F12" s="67">
        <v>1.6970707422949101E-7</v>
      </c>
      <c r="G12" s="68">
        <v>0.29173657803214598</v>
      </c>
      <c r="H12" s="69">
        <v>7.4844858482549806E-2</v>
      </c>
      <c r="I12" s="69">
        <v>1.8209692658405299E-3</v>
      </c>
      <c r="J12" s="69">
        <v>1.32891430890211</v>
      </c>
      <c r="K12" s="69">
        <v>0.71770784820979205</v>
      </c>
      <c r="L12" s="68">
        <f t="shared" si="0"/>
        <v>3.4277498102751163</v>
      </c>
      <c r="M12" s="69">
        <f t="shared" si="1"/>
        <v>13.360971217991567</v>
      </c>
      <c r="N12" s="69">
        <f t="shared" si="3"/>
        <v>0.75249396691811943</v>
      </c>
      <c r="O12" s="69">
        <f t="shared" si="4"/>
        <v>549.15808781562066</v>
      </c>
      <c r="P12" s="70">
        <f t="shared" si="2"/>
        <v>1.3933245992702195</v>
      </c>
      <c r="Q12" s="69"/>
      <c r="R12" s="69"/>
      <c r="S12" s="69"/>
      <c r="T12" s="69"/>
    </row>
    <row r="13" spans="1:23" x14ac:dyDescent="0.35">
      <c r="A13" s="62" t="s">
        <v>44</v>
      </c>
      <c r="B13" s="65">
        <v>3.5823293194635201E-8</v>
      </c>
      <c r="C13" s="66">
        <v>1.6794127453283401E-8</v>
      </c>
      <c r="D13" s="66">
        <v>1.02863185538582E-8</v>
      </c>
      <c r="E13" s="66">
        <v>9.2039441373640096E-8</v>
      </c>
      <c r="F13" s="67">
        <v>7.4219005764427901E-8</v>
      </c>
      <c r="G13" s="68">
        <v>0.15150021760284499</v>
      </c>
      <c r="H13" s="69">
        <v>7.1024010824425901E-2</v>
      </c>
      <c r="I13" s="69">
        <v>4.3501849223484899E-2</v>
      </c>
      <c r="J13" s="69">
        <v>0.38924381743437803</v>
      </c>
      <c r="K13" s="69">
        <v>0.31387944884032998</v>
      </c>
      <c r="L13" s="68">
        <f t="shared" si="0"/>
        <v>6.6006505853442494</v>
      </c>
      <c r="M13" s="69">
        <f t="shared" si="1"/>
        <v>14.079745545095147</v>
      </c>
      <c r="N13" s="69">
        <f t="shared" si="3"/>
        <v>2.5690838369413238</v>
      </c>
      <c r="O13" s="69">
        <f t="shared" si="4"/>
        <v>22.987528526951451</v>
      </c>
      <c r="P13" s="70">
        <f t="shared" si="2"/>
        <v>3.1859365233838504</v>
      </c>
      <c r="Q13" s="69"/>
      <c r="R13" s="69"/>
      <c r="S13" s="69"/>
      <c r="T13" s="69"/>
    </row>
    <row r="14" spans="1:23" x14ac:dyDescent="0.35">
      <c r="A14" s="62" t="s">
        <v>45</v>
      </c>
      <c r="B14" s="65">
        <v>8.62945505677659E-7</v>
      </c>
      <c r="C14" s="66">
        <v>2.14105636253202E-7</v>
      </c>
      <c r="D14" s="66">
        <v>2.7455633245352401E-8</v>
      </c>
      <c r="E14" s="66">
        <v>4.1898701500815598E-6</v>
      </c>
      <c r="F14" s="67">
        <v>1.8478667328007201E-6</v>
      </c>
      <c r="G14" s="68">
        <v>3.6494811121703798</v>
      </c>
      <c r="H14" s="69">
        <v>0.90547371806714605</v>
      </c>
      <c r="I14" s="69">
        <v>0.116112563646653</v>
      </c>
      <c r="J14" s="69">
        <v>17.719371471969598</v>
      </c>
      <c r="K14" s="69">
        <v>7.8148095039540699</v>
      </c>
      <c r="L14" s="68">
        <f t="shared" si="0"/>
        <v>0.27401155651009546</v>
      </c>
      <c r="M14" s="69">
        <f t="shared" si="1"/>
        <v>1.1043942856062492</v>
      </c>
      <c r="N14" s="69">
        <f t="shared" si="3"/>
        <v>5.6435410340705774E-2</v>
      </c>
      <c r="O14" s="69">
        <f t="shared" si="4"/>
        <v>8.6123324521809881</v>
      </c>
      <c r="P14" s="70">
        <f t="shared" si="2"/>
        <v>0.12796217226971798</v>
      </c>
      <c r="Q14" s="69"/>
      <c r="R14" s="69"/>
      <c r="S14" s="69"/>
      <c r="T14" s="69"/>
    </row>
    <row r="15" spans="1:23" ht="16" thickBot="1" x14ac:dyDescent="0.4">
      <c r="A15" s="63" t="s">
        <v>46</v>
      </c>
      <c r="B15" s="71">
        <v>8.1161224199588901E-8</v>
      </c>
      <c r="C15" s="72">
        <v>6.2334496647792699E-8</v>
      </c>
      <c r="D15" s="72">
        <v>6.9008619639716901E-9</v>
      </c>
      <c r="E15" s="72">
        <v>2.1473650678340601E-7</v>
      </c>
      <c r="F15" s="73">
        <v>8.3152547401629197E-8</v>
      </c>
      <c r="G15" s="74">
        <v>0.34323877094003302</v>
      </c>
      <c r="H15" s="75">
        <v>0.26361869510418601</v>
      </c>
      <c r="I15" s="75">
        <v>2.9184421530108699E-2</v>
      </c>
      <c r="J15" s="75">
        <v>0.90814173136469201</v>
      </c>
      <c r="K15" s="75">
        <v>0.35166027191113503</v>
      </c>
      <c r="L15" s="74">
        <f t="shared" si="0"/>
        <v>2.9134237873573707</v>
      </c>
      <c r="M15" s="75">
        <f t="shared" si="1"/>
        <v>3.7933576736838988</v>
      </c>
      <c r="N15" s="75">
        <f t="shared" si="3"/>
        <v>1.1011497054510091</v>
      </c>
      <c r="O15" s="75">
        <f t="shared" si="4"/>
        <v>34.26485595982534</v>
      </c>
      <c r="P15" s="76">
        <f t="shared" si="2"/>
        <v>2.8436536051268857</v>
      </c>
      <c r="Q15" s="69"/>
      <c r="R15" s="69"/>
      <c r="S15" s="69"/>
      <c r="T15" s="69"/>
    </row>
    <row r="16" spans="1:23" x14ac:dyDescent="0.35">
      <c r="A16" s="51" t="s">
        <v>87</v>
      </c>
    </row>
    <row r="18" spans="11:11" x14ac:dyDescent="0.35">
      <c r="K18" s="69"/>
    </row>
    <row r="19" spans="11:11" x14ac:dyDescent="0.35">
      <c r="K19" s="69"/>
    </row>
    <row r="20" spans="11:11" x14ac:dyDescent="0.35">
      <c r="K20" s="69"/>
    </row>
    <row r="21" spans="11:11" x14ac:dyDescent="0.35">
      <c r="K21" s="69"/>
    </row>
    <row r="22" spans="11:11" x14ac:dyDescent="0.35">
      <c r="K22" s="69"/>
    </row>
    <row r="23" spans="11:11" x14ac:dyDescent="0.35">
      <c r="K23" s="69"/>
    </row>
    <row r="24" spans="11:11" x14ac:dyDescent="0.35">
      <c r="K24" s="69"/>
    </row>
    <row r="25" spans="11:11" x14ac:dyDescent="0.35">
      <c r="K25" s="69"/>
    </row>
    <row r="26" spans="11:11" x14ac:dyDescent="0.35">
      <c r="K26" s="69"/>
    </row>
    <row r="27" spans="11:11" x14ac:dyDescent="0.35">
      <c r="K27" s="69"/>
    </row>
    <row r="28" spans="11:11" x14ac:dyDescent="0.35">
      <c r="K28" s="69"/>
    </row>
    <row r="29" spans="11:11" ht="16" thickBot="1" x14ac:dyDescent="0.4">
      <c r="K29" s="75"/>
    </row>
  </sheetData>
  <mergeCells count="4">
    <mergeCell ref="B2:F2"/>
    <mergeCell ref="G2:K2"/>
    <mergeCell ref="L2:P2"/>
    <mergeCell ref="A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3E50-22E0-4F4B-BE73-D5E646308EF9}">
  <dimension ref="A1:L18"/>
  <sheetViews>
    <sheetView zoomScale="55" zoomScaleNormal="55" workbookViewId="0">
      <selection activeCell="E33" sqref="E33"/>
    </sheetView>
  </sheetViews>
  <sheetFormatPr defaultRowHeight="14.5" x14ac:dyDescent="0.35"/>
  <cols>
    <col min="1" max="1" width="26.7265625" customWidth="1"/>
    <col min="2" max="2" width="16.453125" customWidth="1"/>
    <col min="3" max="3" width="16" customWidth="1"/>
    <col min="4" max="4" width="25.7265625" customWidth="1"/>
    <col min="5" max="5" width="24.81640625" customWidth="1"/>
  </cols>
  <sheetData>
    <row r="1" spans="1:12" ht="67.5" customHeight="1" thickBot="1" x14ac:dyDescent="0.4">
      <c r="A1" s="123" t="s">
        <v>121</v>
      </c>
      <c r="B1" s="124"/>
      <c r="C1" s="124"/>
      <c r="D1" s="124"/>
      <c r="E1" s="124"/>
      <c r="F1" s="11"/>
      <c r="G1" s="11"/>
      <c r="H1" s="11"/>
      <c r="I1" s="11"/>
      <c r="J1" s="92"/>
      <c r="K1" s="93"/>
      <c r="L1" s="93"/>
    </row>
    <row r="2" spans="1:12" ht="15.5" x14ac:dyDescent="0.35">
      <c r="A2" s="14"/>
      <c r="B2" s="120" t="s">
        <v>80</v>
      </c>
      <c r="C2" s="121"/>
      <c r="D2" s="121"/>
      <c r="E2" s="122"/>
      <c r="J2" s="93"/>
      <c r="K2" s="93"/>
      <c r="L2" s="93"/>
    </row>
    <row r="3" spans="1:12" ht="15.5" x14ac:dyDescent="0.35">
      <c r="A3" s="57" t="s">
        <v>30</v>
      </c>
      <c r="B3" s="77" t="s">
        <v>114</v>
      </c>
      <c r="C3" s="78" t="s">
        <v>115</v>
      </c>
      <c r="D3" s="78" t="s">
        <v>146</v>
      </c>
      <c r="E3" s="79" t="s">
        <v>147</v>
      </c>
      <c r="J3" s="93"/>
      <c r="K3" s="93"/>
      <c r="L3" s="93"/>
    </row>
    <row r="4" spans="1:12" ht="15.5" x14ac:dyDescent="0.35">
      <c r="A4" s="62" t="s">
        <v>21</v>
      </c>
      <c r="B4" s="82">
        <v>1867</v>
      </c>
      <c r="C4" s="83">
        <v>1875</v>
      </c>
      <c r="D4" s="83" t="s">
        <v>122</v>
      </c>
      <c r="E4" s="84" t="s">
        <v>123</v>
      </c>
      <c r="J4" s="93"/>
      <c r="K4" s="93"/>
      <c r="L4" s="93"/>
    </row>
    <row r="5" spans="1:12" ht="15.5" x14ac:dyDescent="0.35">
      <c r="A5" s="80" t="s">
        <v>84</v>
      </c>
      <c r="B5" s="85">
        <v>1825</v>
      </c>
      <c r="C5" s="86">
        <v>1849</v>
      </c>
      <c r="D5" s="86" t="s">
        <v>124</v>
      </c>
      <c r="E5" s="87" t="s">
        <v>125</v>
      </c>
      <c r="J5" s="93"/>
      <c r="K5" s="93"/>
      <c r="L5" s="93"/>
    </row>
    <row r="6" spans="1:12" ht="15.5" x14ac:dyDescent="0.35">
      <c r="A6" s="62" t="s">
        <v>37</v>
      </c>
      <c r="B6" s="82">
        <v>1759</v>
      </c>
      <c r="C6" s="83">
        <v>1767</v>
      </c>
      <c r="D6" s="83" t="s">
        <v>126</v>
      </c>
      <c r="E6" s="84" t="s">
        <v>127</v>
      </c>
      <c r="J6" s="93"/>
      <c r="K6" s="93"/>
      <c r="L6" s="93"/>
    </row>
    <row r="7" spans="1:12" ht="15.5" x14ac:dyDescent="0.35">
      <c r="A7" s="62" t="s">
        <v>38</v>
      </c>
      <c r="B7" s="82">
        <v>1279</v>
      </c>
      <c r="C7" s="83">
        <v>1287</v>
      </c>
      <c r="D7" s="83" t="s">
        <v>128</v>
      </c>
      <c r="E7" s="84" t="s">
        <v>129</v>
      </c>
      <c r="J7" s="93"/>
      <c r="K7" s="93"/>
      <c r="L7" s="93"/>
    </row>
    <row r="8" spans="1:12" ht="15.5" x14ac:dyDescent="0.35">
      <c r="A8" s="62" t="s">
        <v>39</v>
      </c>
      <c r="B8" s="82">
        <v>1713</v>
      </c>
      <c r="C8" s="83">
        <v>1750</v>
      </c>
      <c r="D8" s="83" t="s">
        <v>130</v>
      </c>
      <c r="E8" s="84" t="s">
        <v>131</v>
      </c>
      <c r="J8" s="93"/>
      <c r="K8" s="93"/>
      <c r="L8" s="93"/>
    </row>
    <row r="9" spans="1:12" ht="15.5" x14ac:dyDescent="0.35">
      <c r="A9" s="80" t="s">
        <v>85</v>
      </c>
      <c r="B9" s="85">
        <v>1723</v>
      </c>
      <c r="C9" s="86">
        <v>1756</v>
      </c>
      <c r="D9" s="86" t="s">
        <v>132</v>
      </c>
      <c r="E9" s="87" t="s">
        <v>133</v>
      </c>
    </row>
    <row r="10" spans="1:12" ht="15.5" x14ac:dyDescent="0.35">
      <c r="A10" s="62" t="s">
        <v>41</v>
      </c>
      <c r="B10" s="82">
        <v>1927</v>
      </c>
      <c r="C10" s="83">
        <v>1938</v>
      </c>
      <c r="D10" s="83" t="s">
        <v>134</v>
      </c>
      <c r="E10" s="84" t="s">
        <v>135</v>
      </c>
    </row>
    <row r="11" spans="1:12" ht="15.5" x14ac:dyDescent="0.35">
      <c r="A11" s="80" t="s">
        <v>86</v>
      </c>
      <c r="B11" s="85">
        <v>1885</v>
      </c>
      <c r="C11" s="86">
        <v>1902</v>
      </c>
      <c r="D11" s="86" t="s">
        <v>136</v>
      </c>
      <c r="E11" s="87" t="s">
        <v>137</v>
      </c>
    </row>
    <row r="12" spans="1:12" ht="15.5" x14ac:dyDescent="0.35">
      <c r="A12" s="62" t="s">
        <v>43</v>
      </c>
      <c r="B12" s="82">
        <v>173</v>
      </c>
      <c r="C12" s="83">
        <v>195</v>
      </c>
      <c r="D12" s="83" t="s">
        <v>138</v>
      </c>
      <c r="E12" s="84" t="s">
        <v>139</v>
      </c>
    </row>
    <row r="13" spans="1:12" ht="15.5" x14ac:dyDescent="0.35">
      <c r="A13" s="81" t="s">
        <v>148</v>
      </c>
      <c r="B13" s="82">
        <v>386</v>
      </c>
      <c r="C13" s="83">
        <v>399</v>
      </c>
      <c r="D13" s="83" t="s">
        <v>149</v>
      </c>
      <c r="E13" s="88">
        <v>40474</v>
      </c>
    </row>
    <row r="14" spans="1:12" ht="15.5" x14ac:dyDescent="0.35">
      <c r="A14" s="62" t="s">
        <v>44</v>
      </c>
      <c r="B14" s="82">
        <v>1629</v>
      </c>
      <c r="C14" s="83">
        <v>1658</v>
      </c>
      <c r="D14" s="83" t="s">
        <v>140</v>
      </c>
      <c r="E14" s="84" t="s">
        <v>141</v>
      </c>
    </row>
    <row r="15" spans="1:12" ht="15.5" x14ac:dyDescent="0.35">
      <c r="A15" s="62" t="s">
        <v>45</v>
      </c>
      <c r="B15" s="82">
        <v>1767</v>
      </c>
      <c r="C15" s="83">
        <v>1790</v>
      </c>
      <c r="D15" s="83" t="s">
        <v>142</v>
      </c>
      <c r="E15" s="84" t="s">
        <v>143</v>
      </c>
    </row>
    <row r="16" spans="1:12" ht="16" thickBot="1" x14ac:dyDescent="0.4">
      <c r="A16" s="63" t="s">
        <v>46</v>
      </c>
      <c r="B16" s="89">
        <v>-2852</v>
      </c>
      <c r="C16" s="90">
        <v>-2829</v>
      </c>
      <c r="D16" s="90" t="s">
        <v>144</v>
      </c>
      <c r="E16" s="91" t="s">
        <v>145</v>
      </c>
    </row>
    <row r="18" spans="1:2" ht="15.5" x14ac:dyDescent="0.35">
      <c r="A18" s="12"/>
      <c r="B18" s="13"/>
    </row>
  </sheetData>
  <mergeCells count="2">
    <mergeCell ref="B2:E2"/>
    <mergeCell ref="A1:E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55F0-DD60-4A30-94C9-BFE9FAE6D9F6}">
  <dimension ref="A1:O16"/>
  <sheetViews>
    <sheetView zoomScale="85" zoomScaleNormal="85" workbookViewId="0">
      <selection activeCell="L9" sqref="L9"/>
    </sheetView>
  </sheetViews>
  <sheetFormatPr defaultRowHeight="14.5" x14ac:dyDescent="0.35"/>
  <cols>
    <col min="1" max="1" width="13.90625" customWidth="1"/>
    <col min="3" max="3" width="11.7265625" customWidth="1"/>
    <col min="15" max="15" width="16" customWidth="1"/>
  </cols>
  <sheetData>
    <row r="1" spans="1:15" ht="65" customHeight="1" thickBot="1" x14ac:dyDescent="0.4">
      <c r="A1" s="126" t="s">
        <v>150</v>
      </c>
      <c r="B1" s="127"/>
      <c r="C1" s="127"/>
      <c r="D1" s="127"/>
      <c r="E1" s="127"/>
      <c r="F1" s="127"/>
      <c r="G1" s="127"/>
      <c r="H1" s="127"/>
      <c r="I1" s="127"/>
      <c r="J1" s="127"/>
      <c r="K1" s="127"/>
      <c r="L1" s="127"/>
      <c r="M1" s="127"/>
      <c r="N1" s="127"/>
      <c r="O1" s="127"/>
    </row>
    <row r="2" spans="1:15" ht="65" customHeight="1" thickBot="1" x14ac:dyDescent="0.4">
      <c r="A2" s="15"/>
      <c r="B2" s="15"/>
      <c r="C2" s="15"/>
      <c r="D2" s="120" t="s">
        <v>151</v>
      </c>
      <c r="E2" s="121"/>
      <c r="F2" s="121"/>
      <c r="G2" s="122"/>
      <c r="H2" s="120" t="s">
        <v>153</v>
      </c>
      <c r="I2" s="121"/>
      <c r="J2" s="121"/>
      <c r="K2" s="122"/>
      <c r="L2" s="120" t="s">
        <v>155</v>
      </c>
      <c r="M2" s="121"/>
      <c r="N2" s="121"/>
      <c r="O2" s="122"/>
    </row>
    <row r="3" spans="1:15" s="16" customFormat="1" ht="54" customHeight="1" x14ac:dyDescent="0.35">
      <c r="A3" s="25" t="s">
        <v>30</v>
      </c>
      <c r="B3" s="26" t="s">
        <v>160</v>
      </c>
      <c r="C3" s="27" t="s">
        <v>154</v>
      </c>
      <c r="D3" s="23" t="s">
        <v>152</v>
      </c>
      <c r="E3" s="24" t="s">
        <v>159</v>
      </c>
      <c r="F3" s="28" t="s">
        <v>156</v>
      </c>
      <c r="G3" s="31" t="s">
        <v>157</v>
      </c>
      <c r="H3" s="23" t="s">
        <v>152</v>
      </c>
      <c r="I3" s="24" t="s">
        <v>159</v>
      </c>
      <c r="J3" s="28" t="s">
        <v>156</v>
      </c>
      <c r="K3" s="31" t="s">
        <v>157</v>
      </c>
      <c r="L3" s="23" t="s">
        <v>152</v>
      </c>
      <c r="M3" s="24" t="s">
        <v>159</v>
      </c>
      <c r="N3" s="28" t="s">
        <v>156</v>
      </c>
      <c r="O3" s="31" t="s">
        <v>157</v>
      </c>
    </row>
    <row r="4" spans="1:15" x14ac:dyDescent="0.35">
      <c r="A4" s="20" t="s">
        <v>21</v>
      </c>
      <c r="B4" s="21">
        <v>117</v>
      </c>
      <c r="C4" s="22">
        <v>74</v>
      </c>
      <c r="D4" s="20">
        <v>117</v>
      </c>
      <c r="E4" s="21">
        <v>5</v>
      </c>
      <c r="F4" s="29">
        <v>104</v>
      </c>
      <c r="G4" s="22">
        <v>89</v>
      </c>
      <c r="H4" s="20">
        <v>117</v>
      </c>
      <c r="I4" s="21">
        <v>14</v>
      </c>
      <c r="J4" s="29">
        <v>99</v>
      </c>
      <c r="K4" s="22">
        <v>85</v>
      </c>
      <c r="L4" s="20">
        <v>112</v>
      </c>
      <c r="M4" s="21">
        <v>26</v>
      </c>
      <c r="N4" s="29">
        <v>67</v>
      </c>
      <c r="O4" s="22">
        <v>60</v>
      </c>
    </row>
    <row r="5" spans="1:15" x14ac:dyDescent="0.35">
      <c r="A5" s="20" t="s">
        <v>36</v>
      </c>
      <c r="B5" s="21">
        <v>39</v>
      </c>
      <c r="C5" s="22">
        <v>85</v>
      </c>
      <c r="D5" s="20">
        <v>39</v>
      </c>
      <c r="E5" s="21">
        <v>1</v>
      </c>
      <c r="F5" s="29">
        <v>39</v>
      </c>
      <c r="G5" s="22">
        <v>100</v>
      </c>
      <c r="H5" s="20">
        <v>39</v>
      </c>
      <c r="I5" s="21">
        <v>1</v>
      </c>
      <c r="J5" s="29">
        <v>39</v>
      </c>
      <c r="K5" s="22">
        <v>100</v>
      </c>
      <c r="L5" s="20">
        <v>39</v>
      </c>
      <c r="M5" s="21">
        <v>5</v>
      </c>
      <c r="N5" s="29">
        <v>34</v>
      </c>
      <c r="O5" s="22">
        <v>87</v>
      </c>
    </row>
    <row r="6" spans="1:15" x14ac:dyDescent="0.35">
      <c r="A6" s="20" t="s">
        <v>37</v>
      </c>
      <c r="B6" s="21">
        <v>4</v>
      </c>
      <c r="C6" s="22">
        <v>50</v>
      </c>
      <c r="D6" s="20">
        <v>4</v>
      </c>
      <c r="E6" s="21">
        <v>1</v>
      </c>
      <c r="F6" s="29">
        <v>4</v>
      </c>
      <c r="G6" s="22">
        <v>100</v>
      </c>
      <c r="H6" s="20">
        <v>4</v>
      </c>
      <c r="I6" s="21">
        <v>3</v>
      </c>
      <c r="J6" s="29">
        <v>2</v>
      </c>
      <c r="K6" s="22">
        <v>50</v>
      </c>
      <c r="L6" s="94">
        <v>1</v>
      </c>
      <c r="M6" s="95">
        <v>1</v>
      </c>
      <c r="N6" s="96">
        <v>0</v>
      </c>
      <c r="O6" s="97">
        <v>0</v>
      </c>
    </row>
    <row r="7" spans="1:15" x14ac:dyDescent="0.35">
      <c r="A7" s="20" t="s">
        <v>38</v>
      </c>
      <c r="B7" s="21">
        <v>40</v>
      </c>
      <c r="C7" s="22">
        <v>0</v>
      </c>
      <c r="D7" s="20">
        <v>40</v>
      </c>
      <c r="E7" s="21">
        <v>1</v>
      </c>
      <c r="F7" s="29">
        <v>40</v>
      </c>
      <c r="G7" s="22">
        <v>100</v>
      </c>
      <c r="H7" s="20">
        <v>40</v>
      </c>
      <c r="I7" s="21">
        <v>11</v>
      </c>
      <c r="J7" s="29">
        <v>22</v>
      </c>
      <c r="K7" s="22">
        <v>55</v>
      </c>
      <c r="L7" s="20">
        <v>40</v>
      </c>
      <c r="M7" s="21">
        <v>17</v>
      </c>
      <c r="N7" s="29">
        <v>22</v>
      </c>
      <c r="O7" s="22">
        <v>55</v>
      </c>
    </row>
    <row r="8" spans="1:15" x14ac:dyDescent="0.35">
      <c r="A8" s="20" t="s">
        <v>39</v>
      </c>
      <c r="B8" s="21">
        <v>116</v>
      </c>
      <c r="C8" s="22">
        <v>85</v>
      </c>
      <c r="D8" s="20">
        <v>116</v>
      </c>
      <c r="E8" s="21">
        <v>2</v>
      </c>
      <c r="F8" s="29">
        <v>88</v>
      </c>
      <c r="G8" s="22">
        <v>76</v>
      </c>
      <c r="H8" s="20">
        <v>116</v>
      </c>
      <c r="I8" s="21">
        <v>9</v>
      </c>
      <c r="J8" s="29">
        <v>70</v>
      </c>
      <c r="K8" s="22">
        <v>60</v>
      </c>
      <c r="L8" s="20">
        <v>110</v>
      </c>
      <c r="M8" s="21">
        <v>38</v>
      </c>
      <c r="N8" s="29">
        <v>37</v>
      </c>
      <c r="O8" s="22">
        <v>34</v>
      </c>
    </row>
    <row r="9" spans="1:15" x14ac:dyDescent="0.35">
      <c r="A9" s="20" t="s">
        <v>40</v>
      </c>
      <c r="B9" s="21">
        <v>54</v>
      </c>
      <c r="C9" s="22">
        <v>69</v>
      </c>
      <c r="D9" s="20">
        <v>54</v>
      </c>
      <c r="E9" s="21">
        <v>2</v>
      </c>
      <c r="F9" s="29">
        <v>52</v>
      </c>
      <c r="G9" s="22">
        <v>96</v>
      </c>
      <c r="H9" s="20">
        <v>54</v>
      </c>
      <c r="I9" s="21">
        <v>4</v>
      </c>
      <c r="J9" s="29">
        <v>49</v>
      </c>
      <c r="K9" s="22">
        <v>91</v>
      </c>
      <c r="L9" s="20">
        <v>54</v>
      </c>
      <c r="M9" s="21">
        <v>10</v>
      </c>
      <c r="N9" s="29">
        <v>47</v>
      </c>
      <c r="O9" s="22">
        <v>87</v>
      </c>
    </row>
    <row r="10" spans="1:15" x14ac:dyDescent="0.35">
      <c r="A10" s="20" t="s">
        <v>41</v>
      </c>
      <c r="B10" s="21">
        <v>11</v>
      </c>
      <c r="C10" s="22">
        <v>91</v>
      </c>
      <c r="D10" s="20">
        <v>11</v>
      </c>
      <c r="E10" s="21">
        <v>2</v>
      </c>
      <c r="F10" s="29">
        <v>9</v>
      </c>
      <c r="G10" s="22">
        <v>82</v>
      </c>
      <c r="H10" s="20">
        <v>11</v>
      </c>
      <c r="I10" s="21">
        <v>2</v>
      </c>
      <c r="J10" s="29">
        <v>9</v>
      </c>
      <c r="K10" s="22">
        <v>82</v>
      </c>
      <c r="L10" s="20">
        <v>11</v>
      </c>
      <c r="M10" s="21">
        <v>3</v>
      </c>
      <c r="N10" s="29">
        <v>9</v>
      </c>
      <c r="O10" s="22">
        <v>82</v>
      </c>
    </row>
    <row r="11" spans="1:15" x14ac:dyDescent="0.35">
      <c r="A11" s="20" t="s">
        <v>42</v>
      </c>
      <c r="B11" s="21">
        <v>11</v>
      </c>
      <c r="C11" s="22">
        <v>91</v>
      </c>
      <c r="D11" s="20">
        <v>11</v>
      </c>
      <c r="E11" s="21">
        <v>1</v>
      </c>
      <c r="F11" s="29">
        <v>11</v>
      </c>
      <c r="G11" s="22">
        <v>100</v>
      </c>
      <c r="H11" s="20">
        <v>11</v>
      </c>
      <c r="I11" s="21">
        <v>2</v>
      </c>
      <c r="J11" s="29">
        <v>11</v>
      </c>
      <c r="K11" s="22">
        <v>100</v>
      </c>
      <c r="L11" s="20">
        <v>11</v>
      </c>
      <c r="M11" s="21">
        <v>7</v>
      </c>
      <c r="N11" s="29">
        <v>5</v>
      </c>
      <c r="O11" s="22">
        <v>45</v>
      </c>
    </row>
    <row r="12" spans="1:15" x14ac:dyDescent="0.35">
      <c r="A12" s="20" t="s">
        <v>43</v>
      </c>
      <c r="B12" s="21">
        <v>12</v>
      </c>
      <c r="C12" s="22">
        <v>0</v>
      </c>
      <c r="D12" s="20">
        <v>12</v>
      </c>
      <c r="E12" s="21">
        <v>2</v>
      </c>
      <c r="F12" s="29">
        <v>11</v>
      </c>
      <c r="G12" s="22">
        <v>92</v>
      </c>
      <c r="H12" s="20">
        <v>12</v>
      </c>
      <c r="I12" s="21">
        <v>5</v>
      </c>
      <c r="J12" s="29">
        <v>10</v>
      </c>
      <c r="K12" s="22">
        <v>83</v>
      </c>
      <c r="L12" s="20">
        <v>12</v>
      </c>
      <c r="M12" s="21">
        <v>5</v>
      </c>
      <c r="N12" s="29">
        <v>10</v>
      </c>
      <c r="O12" s="22">
        <v>83</v>
      </c>
    </row>
    <row r="13" spans="1:15" x14ac:dyDescent="0.35">
      <c r="A13" s="20" t="s">
        <v>44</v>
      </c>
      <c r="B13" s="21">
        <v>103</v>
      </c>
      <c r="C13" s="22">
        <v>100</v>
      </c>
      <c r="D13" s="20">
        <v>103</v>
      </c>
      <c r="E13" s="21">
        <v>1</v>
      </c>
      <c r="F13" s="29">
        <v>103</v>
      </c>
      <c r="G13" s="22">
        <v>100</v>
      </c>
      <c r="H13" s="20">
        <v>103</v>
      </c>
      <c r="I13" s="21">
        <v>2</v>
      </c>
      <c r="J13" s="29">
        <v>100</v>
      </c>
      <c r="K13" s="22">
        <v>97</v>
      </c>
      <c r="L13" s="20">
        <v>99</v>
      </c>
      <c r="M13" s="21">
        <v>4</v>
      </c>
      <c r="N13" s="29">
        <v>95</v>
      </c>
      <c r="O13" s="22">
        <v>96</v>
      </c>
    </row>
    <row r="14" spans="1:15" x14ac:dyDescent="0.35">
      <c r="A14" s="20" t="s">
        <v>45</v>
      </c>
      <c r="B14" s="21">
        <v>86</v>
      </c>
      <c r="C14" s="22">
        <v>93</v>
      </c>
      <c r="D14" s="20">
        <v>86</v>
      </c>
      <c r="E14" s="21">
        <v>2</v>
      </c>
      <c r="F14" s="29">
        <v>85</v>
      </c>
      <c r="G14" s="22">
        <v>99</v>
      </c>
      <c r="H14" s="20">
        <v>86</v>
      </c>
      <c r="I14" s="21">
        <v>8</v>
      </c>
      <c r="J14" s="29">
        <v>77</v>
      </c>
      <c r="K14" s="22">
        <v>90</v>
      </c>
      <c r="L14" s="20">
        <v>84</v>
      </c>
      <c r="M14" s="21">
        <v>20</v>
      </c>
      <c r="N14" s="29">
        <v>63</v>
      </c>
      <c r="O14" s="22">
        <v>75</v>
      </c>
    </row>
    <row r="15" spans="1:15" ht="15" thickBot="1" x14ac:dyDescent="0.4">
      <c r="A15" s="17" t="s">
        <v>46</v>
      </c>
      <c r="B15" s="18">
        <v>8</v>
      </c>
      <c r="C15" s="19">
        <v>0</v>
      </c>
      <c r="D15" s="17">
        <v>8</v>
      </c>
      <c r="E15" s="18">
        <v>1</v>
      </c>
      <c r="F15" s="30">
        <v>8</v>
      </c>
      <c r="G15" s="19">
        <v>100</v>
      </c>
      <c r="H15" s="17">
        <v>8</v>
      </c>
      <c r="I15" s="18">
        <v>4</v>
      </c>
      <c r="J15" s="30">
        <v>3</v>
      </c>
      <c r="K15" s="19">
        <v>38</v>
      </c>
      <c r="L15" s="17">
        <v>8</v>
      </c>
      <c r="M15" s="18">
        <v>6</v>
      </c>
      <c r="N15" s="30">
        <v>3</v>
      </c>
      <c r="O15" s="19">
        <v>38</v>
      </c>
    </row>
    <row r="16" spans="1:15" x14ac:dyDescent="0.35">
      <c r="A16" s="3" t="s">
        <v>158</v>
      </c>
    </row>
  </sheetData>
  <mergeCells count="4">
    <mergeCell ref="D2:G2"/>
    <mergeCell ref="H2:K2"/>
    <mergeCell ref="L2:O2"/>
    <mergeCell ref="A1:O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8B22-3B88-4098-8824-D84E8190D54A}">
  <dimension ref="A1:N16"/>
  <sheetViews>
    <sheetView zoomScale="70" zoomScaleNormal="70" workbookViewId="0">
      <selection activeCell="N10" sqref="N10"/>
    </sheetView>
  </sheetViews>
  <sheetFormatPr defaultRowHeight="14.5" x14ac:dyDescent="0.35"/>
  <cols>
    <col min="1" max="1" width="11.90625" customWidth="1"/>
    <col min="2" max="2" width="15.36328125" customWidth="1"/>
    <col min="4" max="4" width="14.81640625" customWidth="1"/>
    <col min="5" max="5" width="11.36328125" customWidth="1"/>
    <col min="6" max="6" width="14.36328125" customWidth="1"/>
    <col min="7" max="7" width="12.08984375" customWidth="1"/>
    <col min="8" max="8" width="13.54296875" customWidth="1"/>
    <col min="9" max="9" width="10.453125" customWidth="1"/>
    <col min="10" max="10" width="14.08984375" customWidth="1"/>
    <col min="11" max="11" width="32.453125" customWidth="1"/>
    <col min="12" max="12" width="13.453125" customWidth="1"/>
    <col min="13" max="13" width="27.7265625" customWidth="1"/>
    <col min="14" max="14" width="17.54296875" customWidth="1"/>
  </cols>
  <sheetData>
    <row r="1" spans="1:14" ht="30" customHeight="1" thickBot="1" x14ac:dyDescent="0.4">
      <c r="A1" s="126" t="s">
        <v>179</v>
      </c>
      <c r="B1" s="127"/>
      <c r="C1" s="127"/>
      <c r="D1" s="127"/>
      <c r="E1" s="127"/>
      <c r="F1" s="127"/>
      <c r="G1" s="127"/>
      <c r="H1" s="127"/>
      <c r="I1" s="127"/>
      <c r="J1" s="127"/>
      <c r="K1" s="127"/>
      <c r="L1" s="127"/>
      <c r="M1" s="127"/>
      <c r="N1" s="127"/>
    </row>
    <row r="2" spans="1:14" ht="65" customHeight="1" thickBot="1" x14ac:dyDescent="0.4">
      <c r="A2" s="15"/>
      <c r="B2" s="15"/>
      <c r="C2" s="120" t="s">
        <v>151</v>
      </c>
      <c r="D2" s="121"/>
      <c r="E2" s="121"/>
      <c r="F2" s="122"/>
      <c r="G2" s="120" t="s">
        <v>153</v>
      </c>
      <c r="H2" s="121"/>
      <c r="I2" s="121"/>
      <c r="J2" s="122"/>
      <c r="K2" s="120" t="s">
        <v>155</v>
      </c>
      <c r="L2" s="121"/>
      <c r="M2" s="121"/>
      <c r="N2" s="122"/>
    </row>
    <row r="3" spans="1:14" s="16" customFormat="1" ht="54" customHeight="1" x14ac:dyDescent="0.35">
      <c r="A3" s="98" t="s">
        <v>30</v>
      </c>
      <c r="B3" s="99" t="s">
        <v>160</v>
      </c>
      <c r="C3" s="77" t="s">
        <v>161</v>
      </c>
      <c r="D3" s="100" t="s">
        <v>162</v>
      </c>
      <c r="E3" s="101" t="s">
        <v>178</v>
      </c>
      <c r="F3" s="79" t="s">
        <v>162</v>
      </c>
      <c r="G3" s="77" t="s">
        <v>161</v>
      </c>
      <c r="H3" s="100" t="s">
        <v>162</v>
      </c>
      <c r="I3" s="101" t="s">
        <v>178</v>
      </c>
      <c r="J3" s="79" t="s">
        <v>162</v>
      </c>
      <c r="K3" s="77" t="s">
        <v>161</v>
      </c>
      <c r="L3" s="100" t="s">
        <v>162</v>
      </c>
      <c r="M3" s="101" t="s">
        <v>178</v>
      </c>
      <c r="N3" s="79" t="s">
        <v>162</v>
      </c>
    </row>
    <row r="4" spans="1:14" ht="15.5" x14ac:dyDescent="0.35">
      <c r="A4" s="102" t="s">
        <v>21</v>
      </c>
      <c r="B4" s="103">
        <v>117</v>
      </c>
      <c r="C4" s="102" t="s">
        <v>163</v>
      </c>
      <c r="D4" s="104">
        <v>100</v>
      </c>
      <c r="E4" s="105" t="s">
        <v>163</v>
      </c>
      <c r="F4" s="106">
        <v>100</v>
      </c>
      <c r="G4" s="102" t="s">
        <v>166</v>
      </c>
      <c r="H4" s="104">
        <v>100</v>
      </c>
      <c r="I4" s="105" t="s">
        <v>166</v>
      </c>
      <c r="J4" s="106">
        <v>100</v>
      </c>
      <c r="K4" s="102" t="s">
        <v>170</v>
      </c>
      <c r="L4" s="104">
        <v>99</v>
      </c>
      <c r="M4" s="105" t="s">
        <v>170</v>
      </c>
      <c r="N4" s="106">
        <v>100</v>
      </c>
    </row>
    <row r="5" spans="1:14" ht="15.5" x14ac:dyDescent="0.35">
      <c r="A5" s="102" t="s">
        <v>36</v>
      </c>
      <c r="B5" s="103">
        <v>39</v>
      </c>
      <c r="C5" s="102" t="s">
        <v>163</v>
      </c>
      <c r="D5" s="104">
        <v>100</v>
      </c>
      <c r="E5" s="105" t="s">
        <v>163</v>
      </c>
      <c r="F5" s="113">
        <v>63</v>
      </c>
      <c r="G5" s="102" t="s">
        <v>166</v>
      </c>
      <c r="H5" s="104">
        <v>100</v>
      </c>
      <c r="I5" s="105" t="s">
        <v>166</v>
      </c>
      <c r="J5" s="113">
        <v>41</v>
      </c>
      <c r="K5" s="102" t="s">
        <v>171</v>
      </c>
      <c r="L5" s="104">
        <v>100</v>
      </c>
      <c r="M5" s="105" t="s">
        <v>171</v>
      </c>
      <c r="N5" s="113">
        <v>39</v>
      </c>
    </row>
    <row r="6" spans="1:14" ht="15.5" x14ac:dyDescent="0.35">
      <c r="A6" s="102" t="s">
        <v>37</v>
      </c>
      <c r="B6" s="103">
        <v>4</v>
      </c>
      <c r="C6" s="102" t="s">
        <v>164</v>
      </c>
      <c r="D6" s="104">
        <v>100</v>
      </c>
      <c r="E6" s="105" t="s">
        <v>163</v>
      </c>
      <c r="F6" s="113">
        <v>63</v>
      </c>
      <c r="G6" s="102" t="s">
        <v>167</v>
      </c>
      <c r="H6" s="112">
        <v>44</v>
      </c>
      <c r="I6" s="105" t="s">
        <v>166</v>
      </c>
      <c r="J6" s="113">
        <v>41</v>
      </c>
      <c r="K6" s="102" t="s">
        <v>172</v>
      </c>
      <c r="L6" s="112">
        <v>56</v>
      </c>
      <c r="M6" s="105" t="s">
        <v>171</v>
      </c>
      <c r="N6" s="113">
        <v>39</v>
      </c>
    </row>
    <row r="7" spans="1:14" ht="15.5" x14ac:dyDescent="0.35">
      <c r="A7" s="102" t="s">
        <v>38</v>
      </c>
      <c r="B7" s="103">
        <v>40</v>
      </c>
      <c r="C7" s="102" t="s">
        <v>165</v>
      </c>
      <c r="D7" s="104">
        <v>98</v>
      </c>
      <c r="E7" s="105" t="s">
        <v>163</v>
      </c>
      <c r="F7" s="106">
        <v>91</v>
      </c>
      <c r="G7" s="102" t="s">
        <v>168</v>
      </c>
      <c r="H7" s="112">
        <v>63</v>
      </c>
      <c r="I7" s="105" t="s">
        <v>166</v>
      </c>
      <c r="J7" s="106">
        <v>93</v>
      </c>
      <c r="K7" s="102" t="s">
        <v>198</v>
      </c>
      <c r="L7" s="112">
        <v>37</v>
      </c>
      <c r="M7" s="105" t="s">
        <v>173</v>
      </c>
      <c r="N7" s="113">
        <v>64</v>
      </c>
    </row>
    <row r="8" spans="1:14" ht="15.5" x14ac:dyDescent="0.35">
      <c r="A8" s="102" t="s">
        <v>39</v>
      </c>
      <c r="B8" s="103">
        <v>116</v>
      </c>
      <c r="C8" s="102" t="s">
        <v>163</v>
      </c>
      <c r="D8" s="104">
        <v>92</v>
      </c>
      <c r="E8" s="105" t="s">
        <v>163</v>
      </c>
      <c r="F8" s="106">
        <v>95</v>
      </c>
      <c r="G8" s="102" t="s">
        <v>166</v>
      </c>
      <c r="H8" s="104">
        <v>94</v>
      </c>
      <c r="I8" s="105" t="s">
        <v>166</v>
      </c>
      <c r="J8" s="106">
        <v>96</v>
      </c>
      <c r="K8" s="102" t="s">
        <v>173</v>
      </c>
      <c r="L8" s="112">
        <v>59</v>
      </c>
      <c r="M8" s="105" t="s">
        <v>173</v>
      </c>
      <c r="N8" s="113">
        <v>57</v>
      </c>
    </row>
    <row r="9" spans="1:14" ht="15.5" x14ac:dyDescent="0.35">
      <c r="A9" s="102" t="s">
        <v>40</v>
      </c>
      <c r="B9" s="103">
        <v>54</v>
      </c>
      <c r="C9" s="102" t="s">
        <v>163</v>
      </c>
      <c r="D9" s="104">
        <v>100</v>
      </c>
      <c r="E9" s="105" t="s">
        <v>163</v>
      </c>
      <c r="F9" s="106">
        <v>95</v>
      </c>
      <c r="G9" s="102" t="s">
        <v>166</v>
      </c>
      <c r="H9" s="104">
        <v>100</v>
      </c>
      <c r="I9" s="105" t="s">
        <v>166</v>
      </c>
      <c r="J9" s="106">
        <v>96</v>
      </c>
      <c r="K9" s="102" t="s">
        <v>174</v>
      </c>
      <c r="L9" s="112">
        <v>50</v>
      </c>
      <c r="M9" s="105" t="s">
        <v>173</v>
      </c>
      <c r="N9" s="113">
        <v>57</v>
      </c>
    </row>
    <row r="10" spans="1:14" ht="15.5" x14ac:dyDescent="0.35">
      <c r="A10" s="102" t="s">
        <v>41</v>
      </c>
      <c r="B10" s="103">
        <v>11</v>
      </c>
      <c r="C10" s="102" t="s">
        <v>163</v>
      </c>
      <c r="D10" s="112">
        <v>59</v>
      </c>
      <c r="E10" s="105" t="s">
        <v>163</v>
      </c>
      <c r="F10" s="106">
        <v>96</v>
      </c>
      <c r="G10" s="102" t="s">
        <v>168</v>
      </c>
      <c r="H10" s="104">
        <v>97</v>
      </c>
      <c r="I10" s="105" t="s">
        <v>166</v>
      </c>
      <c r="J10" s="106">
        <v>92</v>
      </c>
      <c r="K10" s="102" t="s">
        <v>175</v>
      </c>
      <c r="L10" s="112">
        <v>68</v>
      </c>
      <c r="M10" s="105" t="s">
        <v>173</v>
      </c>
      <c r="N10" s="113">
        <v>34</v>
      </c>
    </row>
    <row r="11" spans="1:14" ht="15.5" x14ac:dyDescent="0.35">
      <c r="A11" s="102" t="s">
        <v>42</v>
      </c>
      <c r="B11" s="103">
        <v>11</v>
      </c>
      <c r="C11" s="102" t="s">
        <v>163</v>
      </c>
      <c r="D11" s="104">
        <v>100</v>
      </c>
      <c r="E11" s="105" t="s">
        <v>163</v>
      </c>
      <c r="F11" s="106">
        <v>96</v>
      </c>
      <c r="G11" s="102" t="s">
        <v>166</v>
      </c>
      <c r="H11" s="104">
        <v>95</v>
      </c>
      <c r="I11" s="105" t="s">
        <v>166</v>
      </c>
      <c r="J11" s="106">
        <v>92</v>
      </c>
      <c r="K11" s="102" t="s">
        <v>171</v>
      </c>
      <c r="L11" s="112">
        <v>32</v>
      </c>
      <c r="M11" s="105" t="s">
        <v>173</v>
      </c>
      <c r="N11" s="113">
        <v>34</v>
      </c>
    </row>
    <row r="12" spans="1:14" ht="15.5" x14ac:dyDescent="0.35">
      <c r="A12" s="102" t="s">
        <v>43</v>
      </c>
      <c r="B12" s="103">
        <v>12</v>
      </c>
      <c r="C12" s="102" t="s">
        <v>163</v>
      </c>
      <c r="D12" s="104">
        <v>97</v>
      </c>
      <c r="E12" s="105" t="s">
        <v>163</v>
      </c>
      <c r="F12" s="106">
        <v>100</v>
      </c>
      <c r="G12" s="102" t="s">
        <v>169</v>
      </c>
      <c r="H12" s="112">
        <v>69</v>
      </c>
      <c r="I12" s="105" t="s">
        <v>166</v>
      </c>
      <c r="J12" s="113">
        <v>57</v>
      </c>
      <c r="K12" s="102" t="s">
        <v>176</v>
      </c>
      <c r="L12" s="112">
        <v>71</v>
      </c>
      <c r="M12" s="105" t="s">
        <v>173</v>
      </c>
      <c r="N12" s="113">
        <v>50</v>
      </c>
    </row>
    <row r="13" spans="1:14" ht="15.5" x14ac:dyDescent="0.35">
      <c r="A13" s="102" t="s">
        <v>44</v>
      </c>
      <c r="B13" s="103">
        <v>103</v>
      </c>
      <c r="C13" s="102" t="s">
        <v>163</v>
      </c>
      <c r="D13" s="104">
        <v>100</v>
      </c>
      <c r="E13" s="105" t="s">
        <v>163</v>
      </c>
      <c r="F13" s="106">
        <v>100</v>
      </c>
      <c r="G13" s="102" t="s">
        <v>166</v>
      </c>
      <c r="H13" s="104">
        <v>92</v>
      </c>
      <c r="I13" s="105" t="s">
        <v>166</v>
      </c>
      <c r="J13" s="113">
        <v>64</v>
      </c>
      <c r="K13" s="102" t="s">
        <v>173</v>
      </c>
      <c r="L13" s="112">
        <v>76</v>
      </c>
      <c r="M13" s="105" t="s">
        <v>171</v>
      </c>
      <c r="N13" s="113">
        <v>42</v>
      </c>
    </row>
    <row r="14" spans="1:14" ht="15.5" x14ac:dyDescent="0.35">
      <c r="A14" s="102" t="s">
        <v>45</v>
      </c>
      <c r="B14" s="103">
        <v>86</v>
      </c>
      <c r="C14" s="102" t="s">
        <v>163</v>
      </c>
      <c r="D14" s="104">
        <v>94</v>
      </c>
      <c r="E14" s="105" t="s">
        <v>165</v>
      </c>
      <c r="F14" s="113">
        <v>52</v>
      </c>
      <c r="G14" s="102" t="s">
        <v>168</v>
      </c>
      <c r="H14" s="112">
        <v>71</v>
      </c>
      <c r="I14" s="105" t="s">
        <v>168</v>
      </c>
      <c r="J14" s="113">
        <v>85</v>
      </c>
      <c r="K14" s="102" t="s">
        <v>171</v>
      </c>
      <c r="L14" s="104">
        <v>99</v>
      </c>
      <c r="M14" s="105" t="s">
        <v>171</v>
      </c>
      <c r="N14" s="113">
        <v>56</v>
      </c>
    </row>
    <row r="15" spans="1:14" ht="16" thickBot="1" x14ac:dyDescent="0.4">
      <c r="A15" s="63" t="s">
        <v>196</v>
      </c>
      <c r="B15" s="107">
        <v>8</v>
      </c>
      <c r="C15" s="63" t="s">
        <v>165</v>
      </c>
      <c r="D15" s="108">
        <v>99</v>
      </c>
      <c r="E15" s="109" t="s">
        <v>33</v>
      </c>
      <c r="F15" s="110" t="s">
        <v>33</v>
      </c>
      <c r="G15" s="63" t="s">
        <v>168</v>
      </c>
      <c r="H15" s="108">
        <v>100</v>
      </c>
      <c r="I15" s="109" t="s">
        <v>33</v>
      </c>
      <c r="J15" s="110" t="s">
        <v>33</v>
      </c>
      <c r="K15" s="63" t="s">
        <v>177</v>
      </c>
      <c r="L15" s="114">
        <v>49</v>
      </c>
      <c r="M15" s="109" t="s">
        <v>33</v>
      </c>
      <c r="N15" s="110" t="s">
        <v>33</v>
      </c>
    </row>
    <row r="16" spans="1:14" ht="15.5" x14ac:dyDescent="0.35">
      <c r="A16" s="111" t="s">
        <v>197</v>
      </c>
    </row>
  </sheetData>
  <mergeCells count="4">
    <mergeCell ref="G2:J2"/>
    <mergeCell ref="K2:N2"/>
    <mergeCell ref="C2:F2"/>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SI 1</vt:lpstr>
      <vt:lpstr>Table SI 2</vt:lpstr>
      <vt:lpstr>Table SI 3</vt:lpstr>
      <vt:lpstr>Table SI 4</vt:lpstr>
      <vt:lpstr>Table SI 5</vt:lpstr>
      <vt:lpstr>Table SI 6</vt:lpstr>
      <vt:lpstr>Table SI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Eaton</dc:creator>
  <cp:lastModifiedBy>Katherine Eaton</cp:lastModifiedBy>
  <dcterms:created xsi:type="dcterms:W3CDTF">2021-10-15T15:56:46Z</dcterms:created>
  <dcterms:modified xsi:type="dcterms:W3CDTF">2021-11-15T23:16:40Z</dcterms:modified>
</cp:coreProperties>
</file>