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tmea\Projects\obsidian-public\academic\"/>
    </mc:Choice>
  </mc:AlternateContent>
  <xr:revisionPtr revIDLastSave="0" documentId="13_ncr:1_{96376A0A-4DBF-4FE1-8759-C00925D841E6}" xr6:coauthVersionLast="47" xr6:coauthVersionMax="47" xr10:uidLastSave="{00000000-0000-0000-0000-000000000000}"/>
  <bookViews>
    <workbookView xWindow="-110" yWindow="-110" windowWidth="19420" windowHeight="10420" activeTab="2" xr2:uid="{00000000-000D-0000-FFFF-FFFF00000000}"/>
  </bookViews>
  <sheets>
    <sheet name="Table SI 1" sheetId="1" r:id="rId1"/>
    <sheet name="Table SI 2" sheetId="2" r:id="rId2"/>
    <sheet name="Table SI 3" sheetId="3" r:id="rId3"/>
    <sheet name="Table SI 4" sheetId="4" r:id="rId4"/>
    <sheet name="Table SI 5"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4" l="1"/>
  <c r="I15" i="4"/>
  <c r="J14" i="4"/>
  <c r="I14" i="4"/>
  <c r="J13" i="4"/>
  <c r="I13" i="4"/>
  <c r="J12" i="4"/>
  <c r="I12" i="4"/>
  <c r="J11" i="4"/>
  <c r="I11" i="4"/>
  <c r="J10" i="4"/>
  <c r="I10" i="4"/>
  <c r="J9" i="4"/>
  <c r="I9" i="4"/>
  <c r="J8" i="4"/>
  <c r="I8" i="4"/>
  <c r="J7" i="4"/>
  <c r="I7" i="4"/>
  <c r="J6" i="4"/>
  <c r="I6" i="4"/>
  <c r="J5" i="4"/>
  <c r="I5" i="4"/>
  <c r="J4" i="4"/>
  <c r="I4" i="4"/>
  <c r="H15" i="4"/>
  <c r="H14" i="4"/>
  <c r="H13" i="4"/>
  <c r="H12" i="4"/>
  <c r="H11" i="4"/>
  <c r="H10" i="4"/>
  <c r="H9" i="4"/>
  <c r="H8" i="4"/>
  <c r="H7" i="4"/>
  <c r="H6" i="4"/>
  <c r="H5" i="4"/>
  <c r="H4" i="4"/>
  <c r="D14" i="3"/>
  <c r="D13" i="3"/>
  <c r="D12" i="3"/>
  <c r="D11" i="3"/>
  <c r="D10" i="3"/>
  <c r="D9" i="3"/>
  <c r="D8" i="3"/>
  <c r="D7" i="3"/>
  <c r="D6" i="3"/>
  <c r="D5" i="3"/>
  <c r="D4" i="3"/>
  <c r="D3" i="3"/>
  <c r="H14" i="1"/>
  <c r="H11" i="1"/>
  <c r="H6" i="1"/>
  <c r="H13" i="1"/>
  <c r="H12" i="1"/>
  <c r="H10" i="1"/>
  <c r="H9" i="1"/>
  <c r="H8" i="1"/>
  <c r="H7" i="1"/>
  <c r="H5" i="1"/>
  <c r="H4" i="1"/>
  <c r="H3" i="1"/>
  <c r="D14" i="2"/>
  <c r="D13" i="2"/>
  <c r="D12" i="2"/>
  <c r="D11" i="2"/>
  <c r="D10" i="2"/>
  <c r="D9" i="2"/>
  <c r="D8" i="2"/>
  <c r="D7" i="2"/>
  <c r="D6" i="2"/>
  <c r="D5" i="2"/>
  <c r="D4" i="2"/>
  <c r="D3" i="2"/>
</calcChain>
</file>

<file path=xl/sharedStrings.xml><?xml version="1.0" encoding="utf-8"?>
<sst xmlns="http://schemas.openxmlformats.org/spreadsheetml/2006/main" count="258" uniqueCount="166">
  <si>
    <t xml:space="preserve">   1.ORI    </t>
  </si>
  <si>
    <t xml:space="preserve">    1.IN    </t>
  </si>
  <si>
    <t xml:space="preserve">   1.ANT    </t>
  </si>
  <si>
    <t xml:space="preserve">   1.PRE    </t>
  </si>
  <si>
    <t xml:space="preserve">   2.MED    </t>
  </si>
  <si>
    <t xml:space="preserve">   2.ANT    </t>
  </si>
  <si>
    <t xml:space="preserve">   4.ANT    </t>
  </si>
  <si>
    <t xml:space="preserve">   3.ANT    </t>
  </si>
  <si>
    <t xml:space="preserve">   0.ANT4   </t>
  </si>
  <si>
    <t xml:space="preserve">   0.ANT    </t>
  </si>
  <si>
    <t xml:space="preserve">    0.PE    </t>
  </si>
  <si>
    <t xml:space="preserve">   0.PRE    </t>
  </si>
  <si>
    <t xml:space="preserve"> Late Neolithic Bronze Age </t>
  </si>
  <si>
    <t xml:space="preserve">Third Pandemic       </t>
  </si>
  <si>
    <t xml:space="preserve">Second Pandemic      </t>
  </si>
  <si>
    <t xml:space="preserve">First Pandemic       </t>
  </si>
  <si>
    <t>Orientalis</t>
  </si>
  <si>
    <t>Intermedium</t>
  </si>
  <si>
    <t>Antiqua</t>
  </si>
  <si>
    <t>Pre</t>
  </si>
  <si>
    <t>Medievalis</t>
  </si>
  <si>
    <t>Pestoides</t>
  </si>
  <si>
    <t xml:space="preserve">1270**       </t>
  </si>
  <si>
    <t>1800**</t>
  </si>
  <si>
    <t xml:space="preserve">214**        </t>
  </si>
  <si>
    <t xml:space="preserve">-2876**       </t>
  </si>
  <si>
    <t>1.ORI</t>
  </si>
  <si>
    <t>1.ORI, 1.IN, 1.ANT</t>
  </si>
  <si>
    <t>880**</t>
  </si>
  <si>
    <t>-1626**</t>
  </si>
  <si>
    <t xml:space="preserve">Descendants </t>
  </si>
  <si>
    <t>Youngest Sampling Date</t>
  </si>
  <si>
    <t xml:space="preserve">Oldest Sampling Date </t>
  </si>
  <si>
    <t xml:space="preserve">Genomes </t>
  </si>
  <si>
    <t xml:space="preserve">Major Branch </t>
  </si>
  <si>
    <t>Biovar</t>
  </si>
  <si>
    <t>Time Period</t>
  </si>
  <si>
    <t>Population</t>
  </si>
  <si>
    <t xml:space="preserve">1.ORI, 1.IN, 1.ANT, 2.MED, 2.ANT, 3.ANT, 4.ANT, 0.ANT4     </t>
  </si>
  <si>
    <t xml:space="preserve">1.ORI, 1.IN, 1.ANT, 2.MED, 2.ANT, 3.ANT, 4.ANT, 0.ANT4, 0.ANT </t>
  </si>
  <si>
    <t>--</t>
  </si>
  <si>
    <r>
      <t xml:space="preserve">* </t>
    </r>
    <r>
      <rPr>
        <i/>
        <sz val="11"/>
        <color theme="1"/>
        <rFont val="Calibri"/>
        <family val="2"/>
        <scheme val="minor"/>
      </rPr>
      <t xml:space="preserve">Pre </t>
    </r>
    <r>
      <rPr>
        <sz val="11"/>
        <color theme="1"/>
        <rFont val="Calibri"/>
        <family val="2"/>
        <scheme val="minor"/>
      </rPr>
      <t>is not a metabolic biovar and refers to "extinct" populations where metabolic status is unknown.</t>
    </r>
  </si>
  <si>
    <t xml:space="preserve">** The sampling dates of ancient genomes include the 2-sigma range of radiocarbon estimates. </t>
  </si>
  <si>
    <t>Table SI 2. Model selection and log marginal likelihoods obtained from a Bayesian evaluation of temporal signal (BETS) test.</t>
  </si>
  <si>
    <t>*0.PRE had temporal signal according to a strict clock, although the relaxed clock with no dates model had the highest likelihood.</t>
  </si>
  <si>
    <t>1.IN</t>
  </si>
  <si>
    <t>1.ANT</t>
  </si>
  <si>
    <t>1.PRE</t>
  </si>
  <si>
    <t>2.MED</t>
  </si>
  <si>
    <t>2.ANT</t>
  </si>
  <si>
    <t>4.ANT</t>
  </si>
  <si>
    <t>3.ANT</t>
  </si>
  <si>
    <t>0.ANT4</t>
  </si>
  <si>
    <t>0.ANT</t>
  </si>
  <si>
    <t>0.PE</t>
  </si>
  <si>
    <t>0.PRE</t>
  </si>
  <si>
    <t>Genomes</t>
  </si>
  <si>
    <t>Best Model</t>
  </si>
  <si>
    <t>Bayes Factor</t>
  </si>
  <si>
    <t>Strict Clock No Dates</t>
  </si>
  <si>
    <t>Strict Clock Dates</t>
  </si>
  <si>
    <t>Relaxed Clock No Dates</t>
  </si>
  <si>
    <t>Relaxed Clock Dates</t>
  </si>
  <si>
    <t>Relaxed Clock No Dates*</t>
  </si>
  <si>
    <r>
      <t xml:space="preserve">Table SI 1. </t>
    </r>
    <r>
      <rPr>
        <b/>
        <i/>
        <sz val="12"/>
        <color theme="1"/>
        <rFont val="Arial"/>
        <family val="2"/>
      </rPr>
      <t>Yersinia pestis</t>
    </r>
    <r>
      <rPr>
        <b/>
        <sz val="12"/>
        <color theme="1"/>
        <rFont val="Arial"/>
        <family val="2"/>
      </rPr>
      <t xml:space="preserve"> population definitions according to an integrative approach using the major branches, biovars, and associated time periods. Populations are ordered based on the maximum-likelihood phylogeny, which was sorted by increasing node order. Four populations are paraphyletic (1.IN, 1.PRE, 0.ANT, 0.PE) and their descendant populations are listed.</t>
    </r>
  </si>
  <si>
    <t>1.07e-07, 1.49e-07</t>
  </si>
  <si>
    <t>1806, 1901</t>
  </si>
  <si>
    <t>5.81e-08, 1.16e-07</t>
  </si>
  <si>
    <t>1651, 1913</t>
  </si>
  <si>
    <t>4.15e-08, 9.27e-08</t>
  </si>
  <si>
    <t>1655, 1835</t>
  </si>
  <si>
    <t>3.88e-08, 5.71e-08</t>
  </si>
  <si>
    <t>1214, 1315</t>
  </si>
  <si>
    <t>2.01e-07, 2.89e-07</t>
  </si>
  <si>
    <t>1560, 1845</t>
  </si>
  <si>
    <t>5.78e-08, 1.05e-07</t>
  </si>
  <si>
    <t>1509, 1852</t>
  </si>
  <si>
    <t>4.61e-08, 1.52e-07</t>
  </si>
  <si>
    <t>1848, 1968</t>
  </si>
  <si>
    <t>3.69e-08, 1.05e-07</t>
  </si>
  <si>
    <t>1769, 1947</t>
  </si>
  <si>
    <t>2.51e-08, 4.51e-08</t>
  </si>
  <si>
    <t>39, 234</t>
  </si>
  <si>
    <t>4.28e-08, 7.53e-08</t>
  </si>
  <si>
    <t>1357, 1797</t>
  </si>
  <si>
    <t>4.62e-07, 7.68e-07</t>
  </si>
  <si>
    <t>1573, 1876</t>
  </si>
  <si>
    <t>4.15e-08, 6.33e-08</t>
  </si>
  <si>
    <t>-3098, -2786</t>
  </si>
  <si>
    <t>tMRCA</t>
  </si>
  <si>
    <t>States</t>
  </si>
  <si>
    <r>
      <t xml:space="preserve">Burnin
</t>
    </r>
    <r>
      <rPr>
        <b/>
        <sz val="10"/>
        <color theme="1"/>
        <rFont val="Calibri"/>
        <family val="2"/>
        <scheme val="minor"/>
      </rPr>
      <t>(States)</t>
    </r>
  </si>
  <si>
    <t>tMRCA 
95% HPD</t>
  </si>
  <si>
    <t>Clock Model</t>
  </si>
  <si>
    <t>1.IN*</t>
  </si>
  <si>
    <t>2.ANT*</t>
  </si>
  <si>
    <t>3.ANT*</t>
  </si>
  <si>
    <t>* No temporal signal from the BETS test.</t>
  </si>
  <si>
    <r>
      <t xml:space="preserve">Sampling Time Frame
</t>
    </r>
    <r>
      <rPr>
        <b/>
        <sz val="10"/>
        <color theme="1"/>
        <rFont val="Arial"/>
        <family val="2"/>
      </rPr>
      <t>(Years)</t>
    </r>
  </si>
  <si>
    <t>1.29e-07, 2.49e-07</t>
  </si>
  <si>
    <t>9.40e-08, 3.17e-07</t>
  </si>
  <si>
    <t>0.00e+00, 1.35e-07</t>
  </si>
  <si>
    <t>6.15e-08, 1.58e-07</t>
  </si>
  <si>
    <t>5.43e-07, 8.83e-07</t>
  </si>
  <si>
    <t>1.35e-07, 4.50e-07</t>
  </si>
  <si>
    <t>8.73e-08, 4.05e-07</t>
  </si>
  <si>
    <t>5.92e-08, 2.95e-07</t>
  </si>
  <si>
    <t>4.77e-08, 1.41e-07</t>
  </si>
  <si>
    <t>7.40e-08, 1.71e-07</t>
  </si>
  <si>
    <t>9.61e-07, 2.10e-06</t>
  </si>
  <si>
    <t>4.75e-08, 1.66e-07</t>
  </si>
  <si>
    <r>
      <t xml:space="preserve">Mean Substitution Rate
</t>
    </r>
    <r>
      <rPr>
        <b/>
        <sz val="10"/>
        <color theme="1"/>
        <rFont val="Calibri"/>
        <family val="2"/>
        <scheme val="minor"/>
      </rPr>
      <t>(Substitutions / Site / Year)</t>
    </r>
  </si>
  <si>
    <r>
      <t xml:space="preserve">Mean Substitution Rate 
95% HPD
</t>
    </r>
    <r>
      <rPr>
        <b/>
        <sz val="10"/>
        <color theme="1"/>
        <rFont val="Calibri"/>
        <family val="2"/>
        <scheme val="minor"/>
      </rPr>
      <t>(Substitutions / Site / Year)</t>
    </r>
  </si>
  <si>
    <r>
      <t xml:space="preserve">Substitution Rate
Standard Deviation
</t>
    </r>
    <r>
      <rPr>
        <b/>
        <sz val="10"/>
        <color theme="1"/>
        <rFont val="Calibri"/>
        <family val="2"/>
        <scheme val="minor"/>
      </rPr>
      <t>(Substitutions / Site / Year)</t>
    </r>
  </si>
  <si>
    <r>
      <t xml:space="preserve">Substitution Rate 
Standard Deviation
95% HPD
</t>
    </r>
    <r>
      <rPr>
        <b/>
        <sz val="10"/>
        <color theme="1"/>
        <rFont val="Calibri"/>
        <family val="2"/>
        <scheme val="minor"/>
      </rPr>
      <t>(Substitutions / Site / Year)</t>
    </r>
  </si>
  <si>
    <t>Coefficient of Variation</t>
  </si>
  <si>
    <t>Coefficient of Variation
95% HPD</t>
  </si>
  <si>
    <t>1.09, 1.82</t>
  </si>
  <si>
    <t>1.29, 3.34</t>
  </si>
  <si>
    <t>0.00, 2.12</t>
  </si>
  <si>
    <t>1.38, 3.16</t>
  </si>
  <si>
    <t>2.47, 3.36</t>
  </si>
  <si>
    <t>2.03, 4.95</t>
  </si>
  <si>
    <t>1.43, 3.53</t>
  </si>
  <si>
    <t>1.21, 3.72</t>
  </si>
  <si>
    <t>1.55, 3.83</t>
  </si>
  <si>
    <t>1.49, 2.63</t>
  </si>
  <si>
    <t>1.83, 2.99</t>
  </si>
  <si>
    <t>9.77, 3.07</t>
  </si>
  <si>
    <t>Table SI 3. Bayesian parameter estimates by population from the Markov chain Monte Carlo (MCMC) analysis. The 95% highest posterior density (HPD) interval indicates the uncertainty surrounding each estimate.</t>
  </si>
  <si>
    <t>Mean</t>
  </si>
  <si>
    <t>Median</t>
  </si>
  <si>
    <t>Standard Deviation</t>
  </si>
  <si>
    <t>(1) Substitutions / Site / Year</t>
  </si>
  <si>
    <t>(2) Substitutions / Year</t>
  </si>
  <si>
    <t>(3) Years / Substitution</t>
  </si>
  <si>
    <t xml:space="preserve">Table SI 4. Bayesian estimates of the substitution rates by population from the maximum clade credibility (MCC) trees. 
Rates are described in units of (1) substitutions per site per year, (2) substitutions per year, and (3) years per substitution based on 4,229,098 genomic sites.
</t>
  </si>
  <si>
    <t xml:space="preserve">Table SI 5. Bayesian estimates of the time to most recent common ancestor (tMRCA) by population from the maximum clade credibility (MCC) trees. </t>
  </si>
  <si>
    <t>1802, 1911</t>
  </si>
  <si>
    <t>1606, 1919</t>
  </si>
  <si>
    <t>1648, 1931</t>
  </si>
  <si>
    <t>662, 1944</t>
  </si>
  <si>
    <t>1645, 1855</t>
  </si>
  <si>
    <t>1323, 1889</t>
  </si>
  <si>
    <t>1208, 1322</t>
  </si>
  <si>
    <t>902, 1329</t>
  </si>
  <si>
    <t>1443, 1874</t>
  </si>
  <si>
    <t>307, 1905</t>
  </si>
  <si>
    <t>1475, 1883</t>
  </si>
  <si>
    <t>317, 1922</t>
  </si>
  <si>
    <t>1847, 1975</t>
  </si>
  <si>
    <t>1516, 1977</t>
  </si>
  <si>
    <t>1769, 1960</t>
  </si>
  <si>
    <t>1145, 1961</t>
  </si>
  <si>
    <t>39, 237</t>
  </si>
  <si>
    <t>-373, 237</t>
  </si>
  <si>
    <t>1349, 1851</t>
  </si>
  <si>
    <t>464, 1941</t>
  </si>
  <si>
    <t>1561, 1906</t>
  </si>
  <si>
    <t>531, 1951</t>
  </si>
  <si>
    <t>-3000, -2777</t>
  </si>
  <si>
    <t>-3408, -2777</t>
  </si>
  <si>
    <t>95% HPD</t>
  </si>
  <si>
    <t>Range</t>
  </si>
  <si>
    <t>First Pandemic Clade</t>
  </si>
  <si>
    <t>272, 465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</si>
</sst>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2"/>
      <color theme="1"/>
      <name val="Arial"/>
      <family val="2"/>
    </font>
    <font>
      <b/>
      <i/>
      <sz val="12"/>
      <color theme="1"/>
      <name val="Arial"/>
      <family val="2"/>
    </font>
    <font>
      <sz val="12"/>
      <color theme="1"/>
      <name val="Arial"/>
      <family val="2"/>
    </font>
    <font>
      <b/>
      <sz val="10"/>
      <color theme="1"/>
      <name val="Calibri"/>
      <family val="2"/>
      <scheme val="minor"/>
    </font>
    <font>
      <b/>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0" tint="-0.14999847407452621"/>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5">
    <xf numFmtId="0" fontId="0" fillId="0" borderId="0" xfId="0"/>
    <xf numFmtId="0" fontId="0" fillId="0" borderId="0" xfId="0" applyAlignment="1">
      <alignment horizontal="left"/>
    </xf>
    <xf numFmtId="0" fontId="0" fillId="0" borderId="0" xfId="0" applyAlignment="1">
      <alignment horizontal="center"/>
    </xf>
    <xf numFmtId="0" fontId="0" fillId="0" borderId="0" xfId="0" applyFill="1" applyBorder="1" applyAlignment="1">
      <alignment horizontal="left" vertical="center"/>
    </xf>
    <xf numFmtId="0" fontId="0" fillId="0" borderId="16" xfId="0" applyBorder="1" applyAlignment="1">
      <alignment horizontal="center"/>
    </xf>
    <xf numFmtId="0" fontId="14" fillId="0" borderId="16" xfId="0" applyFont="1" applyBorder="1" applyAlignment="1">
      <alignment horizontal="center"/>
    </xf>
    <xf numFmtId="0" fontId="0" fillId="0" borderId="17" xfId="0" applyBorder="1" applyAlignment="1">
      <alignment horizontal="center"/>
    </xf>
    <xf numFmtId="0" fontId="20" fillId="0" borderId="0" xfId="0" applyFont="1"/>
    <xf numFmtId="0" fontId="19" fillId="34" borderId="10" xfId="0" applyFont="1" applyFill="1" applyBorder="1" applyAlignment="1">
      <alignment horizontal="center" vertical="center" wrapText="1"/>
    </xf>
    <xf numFmtId="0" fontId="20" fillId="0" borderId="16" xfId="0" applyFont="1" applyBorder="1" applyAlignment="1">
      <alignment horizontal="center"/>
    </xf>
    <xf numFmtId="0" fontId="21" fillId="0" borderId="16" xfId="0" applyFont="1" applyBorder="1" applyAlignment="1">
      <alignment horizontal="center"/>
    </xf>
    <xf numFmtId="0" fontId="20" fillId="0" borderId="17" xfId="0" applyFont="1" applyBorder="1" applyAlignment="1">
      <alignment horizontal="center"/>
    </xf>
    <xf numFmtId="0" fontId="21" fillId="0" borderId="17" xfId="0" applyFont="1" applyBorder="1" applyAlignment="1">
      <alignment horizontal="center"/>
    </xf>
    <xf numFmtId="0" fontId="22" fillId="34" borderId="10" xfId="0" applyFont="1" applyFill="1" applyBorder="1" applyAlignment="1">
      <alignment horizontal="center" vertical="center" wrapText="1"/>
    </xf>
    <xf numFmtId="0" fontId="24" fillId="0" borderId="16" xfId="0" applyFont="1" applyBorder="1" applyAlignment="1">
      <alignment horizontal="center" vertical="center" wrapText="1"/>
    </xf>
    <xf numFmtId="0" fontId="24" fillId="0" borderId="16" xfId="0" quotePrefix="1" applyFont="1" applyBorder="1" applyAlignment="1">
      <alignment horizontal="center" vertical="center" wrapText="1"/>
    </xf>
    <xf numFmtId="0" fontId="24" fillId="0" borderId="17" xfId="0" applyFont="1" applyBorder="1" applyAlignment="1">
      <alignment horizontal="center" vertical="center" wrapText="1"/>
    </xf>
    <xf numFmtId="0" fontId="24" fillId="0" borderId="17" xfId="0" quotePrefix="1" applyFont="1" applyBorder="1" applyAlignment="1">
      <alignment horizontal="center" vertical="center" wrapText="1"/>
    </xf>
    <xf numFmtId="1" fontId="0" fillId="0" borderId="21" xfId="0" applyNumberFormat="1" applyBorder="1" applyAlignment="1">
      <alignment horizontal="center"/>
    </xf>
    <xf numFmtId="1" fontId="0" fillId="0" borderId="16" xfId="0" applyNumberFormat="1" applyBorder="1" applyAlignment="1">
      <alignment horizontal="center"/>
    </xf>
    <xf numFmtId="1" fontId="0" fillId="0" borderId="17" xfId="0" applyNumberFormat="1" applyBorder="1" applyAlignment="1">
      <alignment horizontal="center"/>
    </xf>
    <xf numFmtId="164" fontId="20" fillId="0" borderId="16" xfId="0" applyNumberFormat="1" applyFont="1" applyBorder="1" applyAlignment="1">
      <alignment horizontal="center"/>
    </xf>
    <xf numFmtId="164" fontId="21" fillId="0" borderId="16" xfId="0" applyNumberFormat="1" applyFont="1" applyBorder="1" applyAlignment="1">
      <alignment horizontal="center"/>
    </xf>
    <xf numFmtId="164" fontId="20" fillId="0" borderId="21" xfId="0" applyNumberFormat="1" applyFont="1" applyBorder="1" applyAlignment="1">
      <alignment horizontal="center"/>
    </xf>
    <xf numFmtId="164" fontId="21" fillId="0" borderId="17" xfId="0" applyNumberFormat="1" applyFont="1" applyBorder="1" applyAlignment="1">
      <alignment horizontal="center"/>
    </xf>
    <xf numFmtId="11" fontId="0" fillId="0" borderId="0" xfId="0" applyNumberFormat="1"/>
    <xf numFmtId="11" fontId="0" fillId="0" borderId="0" xfId="0" applyNumberFormat="1" applyBorder="1" applyAlignment="1">
      <alignment horizontal="center"/>
    </xf>
    <xf numFmtId="11" fontId="0" fillId="0" borderId="16" xfId="0" applyNumberFormat="1" applyBorder="1" applyAlignment="1">
      <alignment horizontal="center"/>
    </xf>
    <xf numFmtId="11" fontId="0" fillId="0" borderId="17" xfId="0" applyNumberFormat="1" applyBorder="1" applyAlignment="1">
      <alignment horizontal="center"/>
    </xf>
    <xf numFmtId="0" fontId="0" fillId="0" borderId="21" xfId="0" applyBorder="1" applyAlignment="1">
      <alignment horizontal="center"/>
    </xf>
    <xf numFmtId="0" fontId="20" fillId="0" borderId="16" xfId="0" applyFont="1" applyFill="1" applyBorder="1" applyAlignment="1">
      <alignment horizontal="left"/>
    </xf>
    <xf numFmtId="11" fontId="14" fillId="0" borderId="16" xfId="0" applyNumberFormat="1" applyFont="1" applyBorder="1" applyAlignment="1">
      <alignment horizontal="center"/>
    </xf>
    <xf numFmtId="0" fontId="0" fillId="0" borderId="0" xfId="0" applyFill="1"/>
    <xf numFmtId="0" fontId="19" fillId="0" borderId="0" xfId="0" applyFont="1" applyFill="1" applyBorder="1" applyAlignment="1">
      <alignment horizontal="center" vertical="center" wrapText="1"/>
    </xf>
    <xf numFmtId="2" fontId="0" fillId="0" borderId="0" xfId="0" applyNumberFormat="1" applyBorder="1" applyAlignment="1">
      <alignment horizontal="center"/>
    </xf>
    <xf numFmtId="0" fontId="14" fillId="0" borderId="0" xfId="0" applyFont="1"/>
    <xf numFmtId="0" fontId="19" fillId="34" borderId="21" xfId="0" applyFont="1" applyFill="1" applyBorder="1" applyAlignment="1">
      <alignment horizontal="center" vertical="center" wrapText="1"/>
    </xf>
    <xf numFmtId="11" fontId="14" fillId="0" borderId="0" xfId="0" applyNumberFormat="1" applyFont="1" applyBorder="1" applyAlignment="1">
      <alignment horizontal="center"/>
    </xf>
    <xf numFmtId="2" fontId="14" fillId="0" borderId="0" xfId="0" applyNumberFormat="1" applyFont="1" applyBorder="1" applyAlignment="1">
      <alignment horizontal="center"/>
    </xf>
    <xf numFmtId="2" fontId="14" fillId="0" borderId="25" xfId="0" applyNumberFormat="1" applyFont="1" applyBorder="1" applyAlignment="1">
      <alignment horizontal="center"/>
    </xf>
    <xf numFmtId="2" fontId="0" fillId="0" borderId="26" xfId="0" applyNumberFormat="1" applyBorder="1" applyAlignment="1">
      <alignment horizontal="center"/>
    </xf>
    <xf numFmtId="2" fontId="0" fillId="0" borderId="25" xfId="0" applyNumberFormat="1" applyBorder="1" applyAlignment="1">
      <alignment horizontal="center"/>
    </xf>
    <xf numFmtId="2" fontId="0" fillId="0" borderId="27" xfId="0" applyNumberFormat="1" applyBorder="1" applyAlignment="1">
      <alignment horizontal="center"/>
    </xf>
    <xf numFmtId="2" fontId="0" fillId="0" borderId="28" xfId="0" applyNumberFormat="1" applyBorder="1" applyAlignment="1">
      <alignment horizontal="center"/>
    </xf>
    <xf numFmtId="2" fontId="0" fillId="0" borderId="29" xfId="0" applyNumberFormat="1" applyBorder="1" applyAlignment="1">
      <alignment horizontal="center"/>
    </xf>
    <xf numFmtId="11" fontId="14" fillId="0" borderId="25" xfId="0" applyNumberFormat="1" applyFont="1" applyBorder="1" applyAlignment="1">
      <alignment horizontal="center"/>
    </xf>
    <xf numFmtId="11" fontId="14" fillId="0" borderId="26" xfId="0" applyNumberFormat="1" applyFont="1" applyBorder="1" applyAlignment="1">
      <alignment horizontal="center"/>
    </xf>
    <xf numFmtId="11" fontId="0" fillId="0" borderId="25" xfId="0" applyNumberFormat="1" applyBorder="1" applyAlignment="1">
      <alignment horizontal="center"/>
    </xf>
    <xf numFmtId="11" fontId="0" fillId="0" borderId="26" xfId="0" applyNumberFormat="1" applyBorder="1" applyAlignment="1">
      <alignment horizontal="center"/>
    </xf>
    <xf numFmtId="11" fontId="0" fillId="0" borderId="27" xfId="0" applyNumberFormat="1" applyBorder="1" applyAlignment="1">
      <alignment horizontal="center"/>
    </xf>
    <xf numFmtId="11" fontId="0" fillId="0" borderId="28" xfId="0" applyNumberFormat="1" applyBorder="1" applyAlignment="1">
      <alignment horizontal="center"/>
    </xf>
    <xf numFmtId="11" fontId="0" fillId="0" borderId="29" xfId="0" applyNumberFormat="1" applyBorder="1" applyAlignment="1">
      <alignment horizontal="center"/>
    </xf>
    <xf numFmtId="0" fontId="19" fillId="0" borderId="19" xfId="0" applyFont="1" applyBorder="1" applyAlignment="1">
      <alignment vertical="center" wrapText="1"/>
    </xf>
    <xf numFmtId="2" fontId="14" fillId="0" borderId="26" xfId="0" applyNumberFormat="1" applyFont="1" applyBorder="1" applyAlignment="1">
      <alignment horizontal="center"/>
    </xf>
    <xf numFmtId="0" fontId="19" fillId="34" borderId="14" xfId="0" applyFont="1" applyFill="1" applyBorder="1" applyAlignment="1">
      <alignment horizontal="center" vertical="center" wrapText="1"/>
    </xf>
    <xf numFmtId="0" fontId="19" fillId="34" borderId="12" xfId="0" applyFont="1" applyFill="1" applyBorder="1" applyAlignment="1">
      <alignment horizontal="center" vertical="center" wrapText="1"/>
    </xf>
    <xf numFmtId="0" fontId="19" fillId="34" borderId="30" xfId="0" applyFont="1" applyFill="1" applyBorder="1" applyAlignment="1">
      <alignment horizontal="center" vertical="center" wrapText="1"/>
    </xf>
    <xf numFmtId="0" fontId="19" fillId="34" borderId="31" xfId="0" applyFont="1" applyFill="1" applyBorder="1" applyAlignment="1">
      <alignment horizontal="center" vertical="center" wrapText="1"/>
    </xf>
    <xf numFmtId="0" fontId="19" fillId="0" borderId="20" xfId="0" applyFont="1" applyBorder="1" applyAlignment="1">
      <alignment vertical="center" wrapText="1"/>
    </xf>
    <xf numFmtId="0" fontId="0" fillId="0" borderId="16" xfId="0" applyNumberFormat="1" applyBorder="1" applyAlignment="1">
      <alignment horizontal="center"/>
    </xf>
    <xf numFmtId="0" fontId="14" fillId="0" borderId="16" xfId="0" applyNumberFormat="1" applyFont="1" applyBorder="1" applyAlignment="1">
      <alignment horizontal="center"/>
    </xf>
    <xf numFmtId="0" fontId="0" fillId="0" borderId="17" xfId="0" applyNumberFormat="1" applyBorder="1" applyAlignment="1">
      <alignment horizontal="center"/>
    </xf>
    <xf numFmtId="0" fontId="19" fillId="0" borderId="15" xfId="0" applyFont="1" applyBorder="1" applyAlignment="1">
      <alignment horizontal="center" vertical="center" wrapText="1"/>
    </xf>
    <xf numFmtId="0" fontId="20" fillId="0" borderId="25" xfId="0" applyFont="1" applyBorder="1" applyAlignment="1">
      <alignment horizontal="center"/>
    </xf>
    <xf numFmtId="0" fontId="21" fillId="0" borderId="25" xfId="0" applyFont="1" applyBorder="1" applyAlignment="1">
      <alignment horizontal="center"/>
    </xf>
    <xf numFmtId="0" fontId="20" fillId="0" borderId="27" xfId="0" applyFont="1" applyBorder="1" applyAlignment="1">
      <alignment horizontal="center"/>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33" borderId="22" xfId="0" applyFont="1" applyFill="1" applyBorder="1" applyAlignment="1">
      <alignment horizontal="center" vertical="center" wrapText="1"/>
    </xf>
    <xf numFmtId="0" fontId="19" fillId="33" borderId="23" xfId="0" applyFont="1" applyFill="1" applyBorder="1" applyAlignment="1">
      <alignment horizontal="center" vertical="center" wrapText="1"/>
    </xf>
    <xf numFmtId="0" fontId="19" fillId="33" borderId="24" xfId="0" applyFont="1" applyFill="1" applyBorder="1" applyAlignment="1">
      <alignment horizontal="center" vertical="center" wrapText="1"/>
    </xf>
    <xf numFmtId="0" fontId="19" fillId="0" borderId="20" xfId="0" applyFont="1" applyBorder="1" applyAlignment="1">
      <alignment horizontal="center" vertical="center" wrapText="1"/>
    </xf>
    <xf numFmtId="0" fontId="19" fillId="34" borderId="19" xfId="0" applyFont="1" applyFill="1" applyBorder="1" applyAlignment="1">
      <alignment horizontal="center" vertical="center" wrapText="1"/>
    </xf>
    <xf numFmtId="0" fontId="19" fillId="34" borderId="32" xfId="0" applyFont="1" applyFill="1" applyBorder="1" applyAlignment="1">
      <alignment horizontal="center" vertical="center" wrapText="1"/>
    </xf>
    <xf numFmtId="0" fontId="19" fillId="34" borderId="33" xfId="0" applyFont="1" applyFill="1" applyBorder="1" applyAlignment="1">
      <alignment horizontal="center" vertical="center" wrapText="1"/>
    </xf>
    <xf numFmtId="0" fontId="0" fillId="0" borderId="25" xfId="0" applyNumberFormat="1" applyBorder="1" applyAlignment="1">
      <alignment horizontal="center"/>
    </xf>
    <xf numFmtId="0" fontId="0" fillId="0" borderId="0" xfId="0" applyNumberFormat="1" applyBorder="1" applyAlignment="1">
      <alignment horizontal="center"/>
    </xf>
    <xf numFmtId="0" fontId="14" fillId="0" borderId="25" xfId="0" applyNumberFormat="1" applyFont="1" applyBorder="1" applyAlignment="1">
      <alignment horizontal="center"/>
    </xf>
    <xf numFmtId="0" fontId="14" fillId="0" borderId="0" xfId="0" applyNumberFormat="1" applyFont="1" applyBorder="1" applyAlignment="1">
      <alignment horizontal="center"/>
    </xf>
    <xf numFmtId="0" fontId="0" fillId="0" borderId="27" xfId="0" applyNumberFormat="1" applyBorder="1" applyAlignment="1">
      <alignment horizontal="center"/>
    </xf>
    <xf numFmtId="0" fontId="0" fillId="0" borderId="28" xfId="0" applyNumberFormat="1" applyBorder="1" applyAlignment="1">
      <alignment horizontal="center"/>
    </xf>
    <xf numFmtId="0" fontId="0" fillId="0" borderId="26" xfId="0" applyNumberFormat="1" applyBorder="1" applyAlignment="1">
      <alignment horizontal="center"/>
    </xf>
    <xf numFmtId="0" fontId="0" fillId="0" borderId="29" xfId="0" applyNumberFormat="1" applyBorder="1" applyAlignment="1">
      <alignment horizontal="center"/>
    </xf>
    <xf numFmtId="0" fontId="14" fillId="0" borderId="26" xfId="0" applyNumberFormat="1" applyFont="1" applyBorder="1" applyAlignment="1">
      <alignment horizontal="center"/>
    </xf>
    <xf numFmtId="0" fontId="20" fillId="0" borderId="0" xfId="0" applyFont="1" applyFill="1" applyBorder="1" applyAlignment="1">
      <alignment horizontal="center"/>
    </xf>
    <xf numFmtId="0" fontId="0" fillId="0" borderId="0" xfId="0" applyNumberFormat="1" applyFill="1" applyBorder="1" applyAlignment="1">
      <alignment horizontal="center"/>
    </xf>
    <xf numFmtId="0" fontId="20" fillId="0" borderId="25" xfId="0" applyFont="1" applyBorder="1" applyAlignment="1">
      <alignment horizontal="right"/>
    </xf>
    <xf numFmtId="3" fontId="0" fillId="0" borderId="26" xfId="0" applyNumberForma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
  <sheetViews>
    <sheetView zoomScale="55" zoomScaleNormal="55" workbookViewId="0">
      <selection activeCell="A7" sqref="A7:XFD7"/>
    </sheetView>
  </sheetViews>
  <sheetFormatPr defaultRowHeight="14.5" x14ac:dyDescent="0.35"/>
  <cols>
    <col min="1" max="1" width="13.54296875" customWidth="1"/>
    <col min="2" max="2" width="15" customWidth="1"/>
    <col min="3" max="3" width="16.7265625" customWidth="1"/>
    <col min="4" max="4" width="16.1796875" style="1" customWidth="1"/>
    <col min="5" max="5" width="11.26953125" style="1" customWidth="1"/>
    <col min="6" max="6" width="12.81640625" style="1" customWidth="1"/>
    <col min="7" max="7" width="13" style="1" customWidth="1"/>
    <col min="8" max="8" width="17.54296875" style="1" customWidth="1"/>
    <col min="9" max="9" width="24" customWidth="1"/>
  </cols>
  <sheetData>
    <row r="1" spans="1:9" ht="89.5" customHeight="1" x14ac:dyDescent="0.35">
      <c r="A1" s="68" t="s">
        <v>64</v>
      </c>
      <c r="B1" s="69"/>
      <c r="C1" s="69"/>
      <c r="D1" s="69"/>
      <c r="E1" s="69"/>
      <c r="F1" s="69"/>
      <c r="G1" s="69"/>
      <c r="H1" s="69"/>
      <c r="I1" s="69"/>
    </row>
    <row r="2" spans="1:9" s="2" customFormat="1" ht="49" customHeight="1" x14ac:dyDescent="0.35">
      <c r="A2" s="13" t="s">
        <v>37</v>
      </c>
      <c r="B2" s="13" t="s">
        <v>36</v>
      </c>
      <c r="C2" s="13" t="s">
        <v>35</v>
      </c>
      <c r="D2" s="13" t="s">
        <v>34</v>
      </c>
      <c r="E2" s="13" t="s">
        <v>33</v>
      </c>
      <c r="F2" s="13" t="s">
        <v>32</v>
      </c>
      <c r="G2" s="13" t="s">
        <v>31</v>
      </c>
      <c r="H2" s="13" t="s">
        <v>98</v>
      </c>
      <c r="I2" s="13" t="s">
        <v>30</v>
      </c>
    </row>
    <row r="3" spans="1:9" ht="31" x14ac:dyDescent="0.35">
      <c r="A3" s="14" t="s">
        <v>0</v>
      </c>
      <c r="B3" s="14" t="s">
        <v>13</v>
      </c>
      <c r="C3" s="14" t="s">
        <v>16</v>
      </c>
      <c r="D3" s="14">
        <v>1</v>
      </c>
      <c r="E3" s="14">
        <v>117</v>
      </c>
      <c r="F3" s="14">
        <v>1924</v>
      </c>
      <c r="G3" s="14">
        <v>2016</v>
      </c>
      <c r="H3" s="29">
        <f>G3-F3</f>
        <v>92</v>
      </c>
      <c r="I3" s="15" t="s">
        <v>40</v>
      </c>
    </row>
    <row r="4" spans="1:9" ht="15.5" x14ac:dyDescent="0.35">
      <c r="A4" s="14" t="s">
        <v>1</v>
      </c>
      <c r="B4" s="15" t="s">
        <v>40</v>
      </c>
      <c r="C4" s="14" t="s">
        <v>17</v>
      </c>
      <c r="D4" s="14">
        <v>1</v>
      </c>
      <c r="E4" s="14">
        <v>39</v>
      </c>
      <c r="F4" s="14">
        <v>1954</v>
      </c>
      <c r="G4" s="14">
        <v>2008</v>
      </c>
      <c r="H4" s="4">
        <f t="shared" ref="H4:H13" si="0">G4-F4</f>
        <v>54</v>
      </c>
      <c r="I4" s="14" t="s">
        <v>26</v>
      </c>
    </row>
    <row r="5" spans="1:9" ht="15.5" x14ac:dyDescent="0.35">
      <c r="A5" s="14" t="s">
        <v>2</v>
      </c>
      <c r="B5" s="15" t="s">
        <v>40</v>
      </c>
      <c r="C5" s="14" t="s">
        <v>18</v>
      </c>
      <c r="D5" s="14">
        <v>1</v>
      </c>
      <c r="E5" s="14">
        <v>4</v>
      </c>
      <c r="F5" s="14">
        <v>1954</v>
      </c>
      <c r="G5" s="14">
        <v>2004</v>
      </c>
      <c r="H5" s="4">
        <f t="shared" si="0"/>
        <v>50</v>
      </c>
      <c r="I5" s="15" t="s">
        <v>40</v>
      </c>
    </row>
    <row r="6" spans="1:9" ht="31" x14ac:dyDescent="0.35">
      <c r="A6" s="14" t="s">
        <v>3</v>
      </c>
      <c r="B6" s="14" t="s">
        <v>14</v>
      </c>
      <c r="C6" s="14" t="s">
        <v>19</v>
      </c>
      <c r="D6" s="14">
        <v>1</v>
      </c>
      <c r="E6" s="14">
        <v>40</v>
      </c>
      <c r="F6" s="14" t="s">
        <v>22</v>
      </c>
      <c r="G6" s="14" t="s">
        <v>23</v>
      </c>
      <c r="H6" s="4">
        <f>1800-1270</f>
        <v>530</v>
      </c>
      <c r="I6" s="14" t="s">
        <v>27</v>
      </c>
    </row>
    <row r="7" spans="1:9" ht="15.5" x14ac:dyDescent="0.35">
      <c r="A7" s="14" t="s">
        <v>4</v>
      </c>
      <c r="B7" s="15" t="s">
        <v>40</v>
      </c>
      <c r="C7" s="14" t="s">
        <v>20</v>
      </c>
      <c r="D7" s="14">
        <v>2</v>
      </c>
      <c r="E7" s="14">
        <v>116</v>
      </c>
      <c r="F7" s="14">
        <v>1912</v>
      </c>
      <c r="G7" s="14">
        <v>2018</v>
      </c>
      <c r="H7" s="4">
        <f t="shared" si="0"/>
        <v>106</v>
      </c>
      <c r="I7" s="15" t="s">
        <v>40</v>
      </c>
    </row>
    <row r="8" spans="1:9" ht="15.5" x14ac:dyDescent="0.35">
      <c r="A8" s="14" t="s">
        <v>5</v>
      </c>
      <c r="B8" s="15" t="s">
        <v>40</v>
      </c>
      <c r="C8" s="14" t="s">
        <v>18</v>
      </c>
      <c r="D8" s="14">
        <v>2</v>
      </c>
      <c r="E8" s="14">
        <v>54</v>
      </c>
      <c r="F8" s="14">
        <v>1924</v>
      </c>
      <c r="G8" s="14">
        <v>2008</v>
      </c>
      <c r="H8" s="4">
        <f t="shared" si="0"/>
        <v>84</v>
      </c>
      <c r="I8" s="15" t="s">
        <v>40</v>
      </c>
    </row>
    <row r="9" spans="1:9" ht="15.5" x14ac:dyDescent="0.35">
      <c r="A9" s="14" t="s">
        <v>6</v>
      </c>
      <c r="B9" s="15" t="s">
        <v>40</v>
      </c>
      <c r="C9" s="14" t="s">
        <v>18</v>
      </c>
      <c r="D9" s="14">
        <v>4</v>
      </c>
      <c r="E9" s="14">
        <v>11</v>
      </c>
      <c r="F9" s="14">
        <v>1977</v>
      </c>
      <c r="G9" s="14">
        <v>2015</v>
      </c>
      <c r="H9" s="4">
        <f t="shared" si="0"/>
        <v>38</v>
      </c>
      <c r="I9" s="15" t="s">
        <v>40</v>
      </c>
    </row>
    <row r="10" spans="1:9" ht="15.5" x14ac:dyDescent="0.35">
      <c r="A10" s="14" t="s">
        <v>7</v>
      </c>
      <c r="B10" s="15" t="s">
        <v>40</v>
      </c>
      <c r="C10" s="14" t="s">
        <v>18</v>
      </c>
      <c r="D10" s="14">
        <v>3</v>
      </c>
      <c r="E10" s="14">
        <v>11</v>
      </c>
      <c r="F10" s="14">
        <v>1961</v>
      </c>
      <c r="G10" s="14">
        <v>2017</v>
      </c>
      <c r="H10" s="4">
        <f t="shared" si="0"/>
        <v>56</v>
      </c>
      <c r="I10" s="15" t="s">
        <v>40</v>
      </c>
    </row>
    <row r="11" spans="1:9" ht="31" x14ac:dyDescent="0.35">
      <c r="A11" s="14" t="s">
        <v>8</v>
      </c>
      <c r="B11" s="14" t="s">
        <v>15</v>
      </c>
      <c r="C11" s="14" t="s">
        <v>18</v>
      </c>
      <c r="D11" s="14">
        <v>0</v>
      </c>
      <c r="E11" s="14">
        <v>12</v>
      </c>
      <c r="F11" s="14" t="s">
        <v>24</v>
      </c>
      <c r="G11" s="14" t="s">
        <v>28</v>
      </c>
      <c r="H11" s="4">
        <f>880-214</f>
        <v>666</v>
      </c>
      <c r="I11" s="15" t="s">
        <v>40</v>
      </c>
    </row>
    <row r="12" spans="1:9" ht="46.5" x14ac:dyDescent="0.35">
      <c r="A12" s="14" t="s">
        <v>9</v>
      </c>
      <c r="B12" s="15" t="s">
        <v>40</v>
      </c>
      <c r="C12" s="14" t="s">
        <v>18</v>
      </c>
      <c r="D12" s="14">
        <v>0</v>
      </c>
      <c r="E12" s="14">
        <v>103</v>
      </c>
      <c r="F12" s="14">
        <v>1947</v>
      </c>
      <c r="G12" s="14">
        <v>2019</v>
      </c>
      <c r="H12" s="4">
        <f t="shared" si="0"/>
        <v>72</v>
      </c>
      <c r="I12" s="14" t="s">
        <v>38</v>
      </c>
    </row>
    <row r="13" spans="1:9" ht="46.5" x14ac:dyDescent="0.35">
      <c r="A13" s="14" t="s">
        <v>10</v>
      </c>
      <c r="B13" s="15" t="s">
        <v>40</v>
      </c>
      <c r="C13" s="14" t="s">
        <v>21</v>
      </c>
      <c r="D13" s="14">
        <v>0</v>
      </c>
      <c r="E13" s="14">
        <v>85</v>
      </c>
      <c r="F13" s="15">
        <v>1958</v>
      </c>
      <c r="G13" s="14">
        <v>2014</v>
      </c>
      <c r="H13" s="4">
        <f t="shared" si="0"/>
        <v>56</v>
      </c>
      <c r="I13" s="14" t="s">
        <v>39</v>
      </c>
    </row>
    <row r="14" spans="1:9" ht="46.5" x14ac:dyDescent="0.35">
      <c r="A14" s="16" t="s">
        <v>11</v>
      </c>
      <c r="B14" s="16" t="s">
        <v>12</v>
      </c>
      <c r="C14" s="16" t="s">
        <v>19</v>
      </c>
      <c r="D14" s="16">
        <v>0</v>
      </c>
      <c r="E14" s="16">
        <v>8</v>
      </c>
      <c r="F14" s="17" t="s">
        <v>25</v>
      </c>
      <c r="G14" s="17" t="s">
        <v>29</v>
      </c>
      <c r="H14" s="6">
        <f>2876-1626</f>
        <v>1250</v>
      </c>
      <c r="I14" s="17" t="s">
        <v>40</v>
      </c>
    </row>
    <row r="15" spans="1:9" x14ac:dyDescent="0.35">
      <c r="A15" s="3" t="s">
        <v>41</v>
      </c>
    </row>
    <row r="16" spans="1:9" x14ac:dyDescent="0.35">
      <c r="A16" t="s">
        <v>42</v>
      </c>
    </row>
  </sheetData>
  <mergeCells count="1">
    <mergeCell ref="A1:I1"/>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zoomScale="55" zoomScaleNormal="55" workbookViewId="0">
      <selection activeCell="A2" sqref="A2:B14"/>
    </sheetView>
  </sheetViews>
  <sheetFormatPr defaultRowHeight="15.5" x14ac:dyDescent="0.35"/>
  <cols>
    <col min="1" max="1" width="13.26953125" style="7" customWidth="1"/>
    <col min="2" max="2" width="10.453125" style="7" customWidth="1"/>
    <col min="3" max="3" width="23" style="7" customWidth="1"/>
    <col min="4" max="4" width="16.7265625" style="7" customWidth="1"/>
    <col min="5" max="5" width="12" style="7" customWidth="1"/>
    <col min="6" max="6" width="11.36328125" style="7" customWidth="1"/>
    <col min="7" max="7" width="13.453125" style="7" customWidth="1"/>
    <col min="8" max="8" width="15" style="7" customWidth="1"/>
    <col min="9" max="16384" width="8.7265625" style="7"/>
  </cols>
  <sheetData>
    <row r="1" spans="1:8" ht="33.5" customHeight="1" x14ac:dyDescent="0.35">
      <c r="A1" s="70" t="s">
        <v>43</v>
      </c>
      <c r="B1" s="71"/>
      <c r="C1" s="71"/>
      <c r="D1" s="71"/>
      <c r="E1" s="71"/>
      <c r="F1" s="71"/>
      <c r="G1" s="71"/>
      <c r="H1" s="72"/>
    </row>
    <row r="2" spans="1:8" ht="46.5" x14ac:dyDescent="0.35">
      <c r="A2" s="8" t="s">
        <v>37</v>
      </c>
      <c r="B2" s="8" t="s">
        <v>56</v>
      </c>
      <c r="C2" s="8" t="s">
        <v>57</v>
      </c>
      <c r="D2" s="8" t="s">
        <v>58</v>
      </c>
      <c r="E2" s="8" t="s">
        <v>59</v>
      </c>
      <c r="F2" s="8" t="s">
        <v>60</v>
      </c>
      <c r="G2" s="8" t="s">
        <v>61</v>
      </c>
      <c r="H2" s="8" t="s">
        <v>62</v>
      </c>
    </row>
    <row r="3" spans="1:8" x14ac:dyDescent="0.35">
      <c r="A3" s="9" t="s">
        <v>26</v>
      </c>
      <c r="B3" s="9">
        <v>117</v>
      </c>
      <c r="C3" s="9" t="s">
        <v>62</v>
      </c>
      <c r="D3" s="23">
        <f>H3-G3</f>
        <v>35.669999999925494</v>
      </c>
      <c r="E3" s="18">
        <v>-5899691.1145000001</v>
      </c>
      <c r="F3" s="18">
        <v>-5899661.4930999996</v>
      </c>
      <c r="G3" s="18">
        <v>-5899601.4133000001</v>
      </c>
      <c r="H3" s="18">
        <v>-5899565.7433000002</v>
      </c>
    </row>
    <row r="4" spans="1:8" x14ac:dyDescent="0.35">
      <c r="A4" s="9" t="s">
        <v>45</v>
      </c>
      <c r="B4" s="9">
        <v>39</v>
      </c>
      <c r="C4" s="10" t="s">
        <v>61</v>
      </c>
      <c r="D4" s="22">
        <f t="shared" ref="D4:D14" si="0">H4-G4</f>
        <v>-10.331400000490248</v>
      </c>
      <c r="E4" s="19">
        <v>-5891399.1682000002</v>
      </c>
      <c r="F4" s="19">
        <v>-5891402.6964999996</v>
      </c>
      <c r="G4" s="19">
        <v>-5891344.1825999999</v>
      </c>
      <c r="H4" s="19">
        <v>-5891354.5140000004</v>
      </c>
    </row>
    <row r="5" spans="1:8" x14ac:dyDescent="0.35">
      <c r="A5" s="9" t="s">
        <v>46</v>
      </c>
      <c r="B5" s="9">
        <v>4</v>
      </c>
      <c r="C5" s="9" t="s">
        <v>62</v>
      </c>
      <c r="D5" s="21">
        <f t="shared" si="0"/>
        <v>12.690900000743568</v>
      </c>
      <c r="E5" s="19">
        <v>-5882596.1550000003</v>
      </c>
      <c r="F5" s="19">
        <v>-5882586.8744000001</v>
      </c>
      <c r="G5" s="19">
        <v>-5882594.5546000004</v>
      </c>
      <c r="H5" s="19">
        <v>-5882581.8636999996</v>
      </c>
    </row>
    <row r="6" spans="1:8" x14ac:dyDescent="0.35">
      <c r="A6" s="9" t="s">
        <v>47</v>
      </c>
      <c r="B6" s="9">
        <v>40</v>
      </c>
      <c r="C6" s="9" t="s">
        <v>62</v>
      </c>
      <c r="D6" s="21">
        <f t="shared" si="0"/>
        <v>44.081500000320375</v>
      </c>
      <c r="E6" s="19">
        <v>-5888139.9846999999</v>
      </c>
      <c r="F6" s="19">
        <v>-5888129.8859000001</v>
      </c>
      <c r="G6" s="19">
        <v>-5888082.1341000004</v>
      </c>
      <c r="H6" s="19">
        <v>-5888038.0526000001</v>
      </c>
    </row>
    <row r="7" spans="1:8" x14ac:dyDescent="0.35">
      <c r="A7" s="9" t="s">
        <v>48</v>
      </c>
      <c r="B7" s="9">
        <v>116</v>
      </c>
      <c r="C7" s="9" t="s">
        <v>62</v>
      </c>
      <c r="D7" s="21">
        <f t="shared" si="0"/>
        <v>3.9017000002786517</v>
      </c>
      <c r="E7" s="19">
        <v>-5920837.3496000003</v>
      </c>
      <c r="F7" s="19">
        <v>-5920732.7741</v>
      </c>
      <c r="G7" s="19">
        <v>-5919662.0376000004</v>
      </c>
      <c r="H7" s="19">
        <v>-5919658.1359000001</v>
      </c>
    </row>
    <row r="8" spans="1:8" x14ac:dyDescent="0.35">
      <c r="A8" s="9" t="s">
        <v>49</v>
      </c>
      <c r="B8" s="9">
        <v>54</v>
      </c>
      <c r="C8" s="10" t="s">
        <v>61</v>
      </c>
      <c r="D8" s="22">
        <f t="shared" si="0"/>
        <v>-13.384899999946356</v>
      </c>
      <c r="E8" s="19">
        <v>-5892876.2267000005</v>
      </c>
      <c r="F8" s="19">
        <v>-5892894.9243999999</v>
      </c>
      <c r="G8" s="19">
        <v>-5892791.2691000002</v>
      </c>
      <c r="H8" s="19">
        <v>-5892804.6540000001</v>
      </c>
    </row>
    <row r="9" spans="1:8" x14ac:dyDescent="0.35">
      <c r="A9" s="9" t="s">
        <v>50</v>
      </c>
      <c r="B9" s="9">
        <v>11</v>
      </c>
      <c r="C9" s="9" t="s">
        <v>62</v>
      </c>
      <c r="D9" s="21">
        <f t="shared" si="0"/>
        <v>3.6091000000014901</v>
      </c>
      <c r="E9" s="19">
        <v>-5886031.4231000002</v>
      </c>
      <c r="F9" s="19">
        <v>-5886034.1161000002</v>
      </c>
      <c r="G9" s="19">
        <v>-5886025.5778000001</v>
      </c>
      <c r="H9" s="19">
        <v>-5886021.9687000001</v>
      </c>
    </row>
    <row r="10" spans="1:8" x14ac:dyDescent="0.35">
      <c r="A10" s="9" t="s">
        <v>51</v>
      </c>
      <c r="B10" s="9">
        <v>11</v>
      </c>
      <c r="C10" s="10" t="s">
        <v>61</v>
      </c>
      <c r="D10" s="22">
        <f t="shared" si="0"/>
        <v>-11.17200000025332</v>
      </c>
      <c r="E10" s="19">
        <v>-5887496.5444</v>
      </c>
      <c r="F10" s="19">
        <v>-5887506.0362999998</v>
      </c>
      <c r="G10" s="19">
        <v>-5887494.6684999997</v>
      </c>
      <c r="H10" s="19">
        <v>-5887505.8404999999</v>
      </c>
    </row>
    <row r="11" spans="1:8" x14ac:dyDescent="0.35">
      <c r="A11" s="9" t="s">
        <v>52</v>
      </c>
      <c r="B11" s="9">
        <v>12</v>
      </c>
      <c r="C11" s="9" t="s">
        <v>62</v>
      </c>
      <c r="D11" s="21">
        <f t="shared" si="0"/>
        <v>5.9207999994978309</v>
      </c>
      <c r="E11" s="19">
        <v>-5889525.7034</v>
      </c>
      <c r="F11" s="19">
        <v>-5889520.4452999998</v>
      </c>
      <c r="G11" s="19">
        <v>-5889501.7253999999</v>
      </c>
      <c r="H11" s="19">
        <v>-5889495.8046000004</v>
      </c>
    </row>
    <row r="12" spans="1:8" x14ac:dyDescent="0.35">
      <c r="A12" s="9" t="s">
        <v>53</v>
      </c>
      <c r="B12" s="9">
        <v>103</v>
      </c>
      <c r="C12" s="9" t="s">
        <v>62</v>
      </c>
      <c r="D12" s="21">
        <f t="shared" si="0"/>
        <v>13297.716300000437</v>
      </c>
      <c r="E12" s="19">
        <v>-5896014.0886000004</v>
      </c>
      <c r="F12" s="19">
        <v>-5896016.4718000004</v>
      </c>
      <c r="G12" s="19">
        <v>-5895879.7017000001</v>
      </c>
      <c r="H12" s="19">
        <v>-5882581.9853999997</v>
      </c>
    </row>
    <row r="13" spans="1:8" x14ac:dyDescent="0.35">
      <c r="A13" s="9" t="s">
        <v>54</v>
      </c>
      <c r="B13" s="9">
        <v>85</v>
      </c>
      <c r="C13" s="9" t="s">
        <v>62</v>
      </c>
      <c r="D13" s="21">
        <f t="shared" si="0"/>
        <v>12.378299999982119</v>
      </c>
      <c r="E13" s="19">
        <v>-5945602.8430000003</v>
      </c>
      <c r="F13" s="19">
        <v>-5945574.0226999996</v>
      </c>
      <c r="G13" s="19">
        <v>-5944626.6984000001</v>
      </c>
      <c r="H13" s="19">
        <v>-5944614.3201000001</v>
      </c>
    </row>
    <row r="14" spans="1:8" x14ac:dyDescent="0.35">
      <c r="A14" s="11" t="s">
        <v>55</v>
      </c>
      <c r="B14" s="11">
        <v>8</v>
      </c>
      <c r="C14" s="12" t="s">
        <v>63</v>
      </c>
      <c r="D14" s="24">
        <f t="shared" si="0"/>
        <v>-2.8141000000759959</v>
      </c>
      <c r="E14" s="20">
        <v>-5892925.9007999999</v>
      </c>
      <c r="F14" s="20">
        <v>-5892842.8987999996</v>
      </c>
      <c r="G14" s="20">
        <v>-5892738.5632999996</v>
      </c>
      <c r="H14" s="20">
        <v>-5892741.3773999996</v>
      </c>
    </row>
    <row r="15" spans="1:8" x14ac:dyDescent="0.35">
      <c r="A15" s="7" t="s">
        <v>44</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1"/>
  <sheetViews>
    <sheetView tabSelected="1" zoomScale="55" zoomScaleNormal="55" workbookViewId="0">
      <selection activeCell="H17" sqref="H17"/>
    </sheetView>
  </sheetViews>
  <sheetFormatPr defaultRowHeight="14.5" x14ac:dyDescent="0.35"/>
  <cols>
    <col min="1" max="1" width="13.54296875" customWidth="1"/>
    <col min="2" max="2" width="24.1796875" customWidth="1"/>
    <col min="3" max="3" width="16.7265625" customWidth="1"/>
    <col min="4" max="4" width="16.26953125" customWidth="1"/>
    <col min="5" max="5" width="12.453125" customWidth="1"/>
    <col min="6" max="6" width="15.08984375" customWidth="1"/>
    <col min="7" max="7" width="30.81640625" customWidth="1"/>
    <col min="8" max="8" width="39.08984375" customWidth="1"/>
    <col min="9" max="9" width="37.1796875" customWidth="1"/>
    <col min="10" max="10" width="43.7265625" customWidth="1"/>
    <col min="11" max="11" width="27" customWidth="1"/>
    <col min="12" max="12" width="36" customWidth="1"/>
    <col min="14" max="14" width="41.54296875" customWidth="1"/>
  </cols>
  <sheetData>
    <row r="1" spans="1:12" s="7" customFormat="1" ht="33.5" customHeight="1" x14ac:dyDescent="0.35">
      <c r="A1" s="73" t="s">
        <v>129</v>
      </c>
      <c r="B1" s="74"/>
      <c r="C1" s="74"/>
      <c r="D1" s="74"/>
      <c r="E1" s="74"/>
      <c r="F1" s="74"/>
      <c r="G1" s="74"/>
      <c r="H1" s="52"/>
      <c r="I1" s="52"/>
      <c r="J1" s="52"/>
      <c r="K1" s="58"/>
    </row>
    <row r="2" spans="1:12" ht="65.5" customHeight="1" x14ac:dyDescent="0.35">
      <c r="A2" s="36" t="s">
        <v>37</v>
      </c>
      <c r="B2" s="36" t="s">
        <v>93</v>
      </c>
      <c r="C2" s="36" t="s">
        <v>90</v>
      </c>
      <c r="D2" s="36" t="s">
        <v>91</v>
      </c>
      <c r="E2" s="36" t="s">
        <v>89</v>
      </c>
      <c r="F2" s="36" t="s">
        <v>92</v>
      </c>
      <c r="G2" s="36" t="s">
        <v>111</v>
      </c>
      <c r="H2" s="36" t="s">
        <v>112</v>
      </c>
      <c r="I2" s="36" t="s">
        <v>113</v>
      </c>
      <c r="J2" s="36" t="s">
        <v>114</v>
      </c>
      <c r="K2" s="36" t="s">
        <v>115</v>
      </c>
      <c r="L2" s="36" t="s">
        <v>116</v>
      </c>
    </row>
    <row r="3" spans="1:12" ht="15.5" x14ac:dyDescent="0.35">
      <c r="A3" s="9" t="s">
        <v>26</v>
      </c>
      <c r="B3" s="9" t="s">
        <v>62</v>
      </c>
      <c r="C3" s="4">
        <v>143600000</v>
      </c>
      <c r="D3" s="4">
        <f>C3*0.1</f>
        <v>14360000</v>
      </c>
      <c r="E3" s="4">
        <v>1885</v>
      </c>
      <c r="F3" s="4" t="s">
        <v>66</v>
      </c>
      <c r="G3" s="27">
        <v>1.2700000000000001E-7</v>
      </c>
      <c r="H3" s="4" t="s">
        <v>65</v>
      </c>
      <c r="I3" s="27">
        <v>1.66E-7</v>
      </c>
      <c r="J3" s="4" t="s">
        <v>99</v>
      </c>
      <c r="K3" s="59">
        <v>1.29</v>
      </c>
      <c r="L3" s="59" t="s">
        <v>117</v>
      </c>
    </row>
    <row r="4" spans="1:12" s="35" customFormat="1" ht="15.5" x14ac:dyDescent="0.35">
      <c r="A4" s="10" t="s">
        <v>94</v>
      </c>
      <c r="B4" s="10" t="s">
        <v>62</v>
      </c>
      <c r="C4" s="5">
        <v>1000000000</v>
      </c>
      <c r="D4" s="5">
        <f t="shared" ref="D4:D14" si="0">C4*0.1</f>
        <v>100000000</v>
      </c>
      <c r="E4" s="5">
        <v>1882</v>
      </c>
      <c r="F4" s="5" t="s">
        <v>68</v>
      </c>
      <c r="G4" s="31">
        <v>8.3200000000000004E-8</v>
      </c>
      <c r="H4" s="5" t="s">
        <v>67</v>
      </c>
      <c r="I4" s="31">
        <v>1.6E-7</v>
      </c>
      <c r="J4" s="5" t="s">
        <v>100</v>
      </c>
      <c r="K4" s="60">
        <v>1.89</v>
      </c>
      <c r="L4" s="60" t="s">
        <v>118</v>
      </c>
    </row>
    <row r="5" spans="1:12" ht="15.5" x14ac:dyDescent="0.35">
      <c r="A5" s="9" t="s">
        <v>46</v>
      </c>
      <c r="B5" s="9" t="s">
        <v>62</v>
      </c>
      <c r="C5" s="4">
        <v>1000000000</v>
      </c>
      <c r="D5" s="4">
        <f t="shared" si="0"/>
        <v>100000000</v>
      </c>
      <c r="E5" s="4">
        <v>1780</v>
      </c>
      <c r="F5" s="4" t="s">
        <v>70</v>
      </c>
      <c r="G5" s="27">
        <v>5.84E-8</v>
      </c>
      <c r="H5" s="4" t="s">
        <v>69</v>
      </c>
      <c r="I5" s="27">
        <v>-1.0499999999999999E-11</v>
      </c>
      <c r="J5" s="4" t="s">
        <v>101</v>
      </c>
      <c r="K5" s="59">
        <v>9.4500000000000007E-5</v>
      </c>
      <c r="L5" s="59" t="s">
        <v>119</v>
      </c>
    </row>
    <row r="6" spans="1:12" ht="15.5" x14ac:dyDescent="0.35">
      <c r="A6" s="9" t="s">
        <v>47</v>
      </c>
      <c r="B6" s="9" t="s">
        <v>62</v>
      </c>
      <c r="C6" s="4">
        <v>426000000</v>
      </c>
      <c r="D6" s="4">
        <f t="shared" si="0"/>
        <v>42600000</v>
      </c>
      <c r="E6" s="4">
        <v>1300</v>
      </c>
      <c r="F6" s="4" t="s">
        <v>72</v>
      </c>
      <c r="G6" s="27">
        <v>4.6800000000000002E-8</v>
      </c>
      <c r="H6" s="4" t="s">
        <v>71</v>
      </c>
      <c r="I6" s="27">
        <v>8.5899999999999995E-8</v>
      </c>
      <c r="J6" s="4" t="s">
        <v>102</v>
      </c>
      <c r="K6" s="59">
        <v>1.82</v>
      </c>
      <c r="L6" s="59" t="s">
        <v>120</v>
      </c>
    </row>
    <row r="7" spans="1:12" ht="15.5" x14ac:dyDescent="0.35">
      <c r="A7" s="9" t="s">
        <v>48</v>
      </c>
      <c r="B7" s="9" t="s">
        <v>62</v>
      </c>
      <c r="C7" s="4">
        <v>371100000</v>
      </c>
      <c r="D7" s="4">
        <f t="shared" si="0"/>
        <v>37110000</v>
      </c>
      <c r="E7" s="4">
        <v>1796</v>
      </c>
      <c r="F7" s="4" t="s">
        <v>74</v>
      </c>
      <c r="G7" s="27">
        <v>2.41E-7</v>
      </c>
      <c r="H7" s="4" t="s">
        <v>73</v>
      </c>
      <c r="I7" s="27">
        <v>6.8700000000000005E-7</v>
      </c>
      <c r="J7" s="4" t="s">
        <v>103</v>
      </c>
      <c r="K7" s="59">
        <v>2.76</v>
      </c>
      <c r="L7" s="59" t="s">
        <v>121</v>
      </c>
    </row>
    <row r="8" spans="1:12" s="35" customFormat="1" ht="15.5" x14ac:dyDescent="0.35">
      <c r="A8" s="10" t="s">
        <v>95</v>
      </c>
      <c r="B8" s="10" t="s">
        <v>62</v>
      </c>
      <c r="C8" s="5">
        <v>1000000000</v>
      </c>
      <c r="D8" s="5">
        <f t="shared" si="0"/>
        <v>100000000</v>
      </c>
      <c r="E8" s="5">
        <v>1798</v>
      </c>
      <c r="F8" s="5" t="s">
        <v>76</v>
      </c>
      <c r="G8" s="31">
        <v>8.1800000000000005E-8</v>
      </c>
      <c r="H8" s="5" t="s">
        <v>75</v>
      </c>
      <c r="I8" s="31">
        <v>2.3099999999999999E-7</v>
      </c>
      <c r="J8" s="5" t="s">
        <v>104</v>
      </c>
      <c r="K8" s="60">
        <v>2.91</v>
      </c>
      <c r="L8" s="60" t="s">
        <v>122</v>
      </c>
    </row>
    <row r="9" spans="1:12" ht="15.5" x14ac:dyDescent="0.35">
      <c r="A9" s="9" t="s">
        <v>50</v>
      </c>
      <c r="B9" s="9" t="s">
        <v>62</v>
      </c>
      <c r="C9" s="4">
        <v>1000000000</v>
      </c>
      <c r="D9" s="4">
        <f t="shared" si="0"/>
        <v>100000000</v>
      </c>
      <c r="E9" s="4">
        <v>1954</v>
      </c>
      <c r="F9" s="4" t="s">
        <v>78</v>
      </c>
      <c r="G9" s="27">
        <v>7.9899999999999994E-8</v>
      </c>
      <c r="H9" s="4" t="s">
        <v>77</v>
      </c>
      <c r="I9" s="27">
        <v>1.6500000000000001E-7</v>
      </c>
      <c r="J9" s="4" t="s">
        <v>105</v>
      </c>
      <c r="K9" s="59">
        <v>1.94</v>
      </c>
      <c r="L9" s="59" t="s">
        <v>123</v>
      </c>
    </row>
    <row r="10" spans="1:12" s="35" customFormat="1" ht="15.5" x14ac:dyDescent="0.35">
      <c r="A10" s="10" t="s">
        <v>96</v>
      </c>
      <c r="B10" s="10" t="s">
        <v>62</v>
      </c>
      <c r="C10" s="5">
        <v>1000000000</v>
      </c>
      <c r="D10" s="5">
        <f t="shared" si="0"/>
        <v>100000000</v>
      </c>
      <c r="E10" s="5">
        <v>1924</v>
      </c>
      <c r="F10" s="5" t="s">
        <v>80</v>
      </c>
      <c r="G10" s="31">
        <v>6.2499999999999997E-8</v>
      </c>
      <c r="H10" s="5" t="s">
        <v>79</v>
      </c>
      <c r="I10" s="31">
        <v>1.1300000000000001E-7</v>
      </c>
      <c r="J10" s="5" t="s">
        <v>106</v>
      </c>
      <c r="K10" s="60">
        <v>1.75</v>
      </c>
      <c r="L10" s="60" t="s">
        <v>124</v>
      </c>
    </row>
    <row r="11" spans="1:12" ht="15.5" x14ac:dyDescent="0.35">
      <c r="A11" s="9" t="s">
        <v>52</v>
      </c>
      <c r="B11" s="9" t="s">
        <v>62</v>
      </c>
      <c r="C11" s="4">
        <v>1000000000</v>
      </c>
      <c r="D11" s="4">
        <f t="shared" si="0"/>
        <v>100000000</v>
      </c>
      <c r="E11" s="4">
        <v>223</v>
      </c>
      <c r="F11" s="4" t="s">
        <v>82</v>
      </c>
      <c r="G11" s="27">
        <v>3.6300000000000001E-8</v>
      </c>
      <c r="H11" s="4" t="s">
        <v>81</v>
      </c>
      <c r="I11" s="27">
        <v>7.2499999999999994E-8</v>
      </c>
      <c r="J11" s="4" t="s">
        <v>107</v>
      </c>
      <c r="K11" s="59">
        <v>2.06</v>
      </c>
      <c r="L11" s="59" t="s">
        <v>125</v>
      </c>
    </row>
    <row r="12" spans="1:12" ht="15.5" x14ac:dyDescent="0.35">
      <c r="A12" s="9" t="s">
        <v>53</v>
      </c>
      <c r="B12" s="9" t="s">
        <v>62</v>
      </c>
      <c r="C12" s="4">
        <v>1000000000</v>
      </c>
      <c r="D12" s="4">
        <f t="shared" si="0"/>
        <v>100000000</v>
      </c>
      <c r="E12" s="4">
        <v>1698</v>
      </c>
      <c r="F12" s="4" t="s">
        <v>84</v>
      </c>
      <c r="G12" s="27">
        <v>5.6500000000000003E-8</v>
      </c>
      <c r="H12" s="4" t="s">
        <v>83</v>
      </c>
      <c r="I12" s="27">
        <v>1.03E-7</v>
      </c>
      <c r="J12" s="4" t="s">
        <v>108</v>
      </c>
      <c r="K12" s="59">
        <v>1.82</v>
      </c>
      <c r="L12" s="59" t="s">
        <v>126</v>
      </c>
    </row>
    <row r="13" spans="1:12" ht="15.5" x14ac:dyDescent="0.35">
      <c r="A13" s="9" t="s">
        <v>54</v>
      </c>
      <c r="B13" s="9" t="s">
        <v>62</v>
      </c>
      <c r="C13" s="4">
        <v>443400000</v>
      </c>
      <c r="D13" s="4">
        <f t="shared" si="0"/>
        <v>44340000</v>
      </c>
      <c r="E13" s="4">
        <v>1814</v>
      </c>
      <c r="F13" s="4" t="s">
        <v>86</v>
      </c>
      <c r="G13" s="27">
        <v>6.1600000000000001E-7</v>
      </c>
      <c r="H13" s="4" t="s">
        <v>85</v>
      </c>
      <c r="I13" s="27">
        <v>1.3E-6</v>
      </c>
      <c r="J13" s="4" t="s">
        <v>109</v>
      </c>
      <c r="K13" s="59">
        <v>2.09</v>
      </c>
      <c r="L13" s="59" t="s">
        <v>127</v>
      </c>
    </row>
    <row r="14" spans="1:12" ht="15.5" x14ac:dyDescent="0.35">
      <c r="A14" s="11" t="s">
        <v>55</v>
      </c>
      <c r="B14" s="11" t="s">
        <v>62</v>
      </c>
      <c r="C14" s="6">
        <v>5000000000</v>
      </c>
      <c r="D14" s="6">
        <f t="shared" si="0"/>
        <v>500000000</v>
      </c>
      <c r="E14" s="6">
        <v>-2816</v>
      </c>
      <c r="F14" s="6" t="s">
        <v>88</v>
      </c>
      <c r="G14" s="28">
        <v>5.5600000000000002E-8</v>
      </c>
      <c r="H14" s="6" t="s">
        <v>87</v>
      </c>
      <c r="I14" s="28">
        <v>7.2699999999999996E-8</v>
      </c>
      <c r="J14" s="6" t="s">
        <v>110</v>
      </c>
      <c r="K14" s="61">
        <v>1.37</v>
      </c>
      <c r="L14" s="61" t="s">
        <v>128</v>
      </c>
    </row>
    <row r="15" spans="1:12" ht="15.5" x14ac:dyDescent="0.35">
      <c r="A15" s="30" t="s">
        <v>97</v>
      </c>
    </row>
    <row r="19" spans="4:4" x14ac:dyDescent="0.35">
      <c r="D19" s="25"/>
    </row>
    <row r="20" spans="4:4" x14ac:dyDescent="0.35">
      <c r="D20" s="25"/>
    </row>
    <row r="21" spans="4:4" x14ac:dyDescent="0.35">
      <c r="D21" s="25"/>
    </row>
    <row r="22" spans="4:4" x14ac:dyDescent="0.35">
      <c r="D22" s="25"/>
    </row>
    <row r="23" spans="4:4" x14ac:dyDescent="0.35">
      <c r="D23" s="25"/>
    </row>
    <row r="24" spans="4:4" x14ac:dyDescent="0.35">
      <c r="D24" s="25"/>
    </row>
    <row r="25" spans="4:4" x14ac:dyDescent="0.35">
      <c r="D25" s="25"/>
    </row>
    <row r="26" spans="4:4" x14ac:dyDescent="0.35">
      <c r="D26" s="25"/>
    </row>
    <row r="27" spans="4:4" x14ac:dyDescent="0.35">
      <c r="D27" s="25"/>
    </row>
    <row r="28" spans="4:4" x14ac:dyDescent="0.35">
      <c r="D28" s="25"/>
    </row>
    <row r="29" spans="4:4" x14ac:dyDescent="0.35">
      <c r="D29" s="25"/>
    </row>
    <row r="30" spans="4:4" x14ac:dyDescent="0.35">
      <c r="D30" s="25"/>
    </row>
    <row r="31" spans="4:4" x14ac:dyDescent="0.35">
      <c r="D31" s="25"/>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6"/>
  <sheetViews>
    <sheetView zoomScale="85" zoomScaleNormal="85" workbookViewId="0">
      <selection activeCell="A7" sqref="A7:XFD7"/>
    </sheetView>
  </sheetViews>
  <sheetFormatPr defaultRowHeight="14.5" x14ac:dyDescent="0.35"/>
  <cols>
    <col min="1" max="1" width="23.26953125" customWidth="1"/>
    <col min="2" max="2" width="12.81640625" customWidth="1"/>
    <col min="3" max="3" width="15.6328125" customWidth="1"/>
    <col min="4" max="4" width="14.90625" customWidth="1"/>
    <col min="5" max="5" width="12.81640625" customWidth="1"/>
    <col min="6" max="6" width="15" customWidth="1"/>
    <col min="7" max="7" width="13.36328125" customWidth="1"/>
    <col min="8" max="8" width="13" customWidth="1"/>
    <col min="9" max="9" width="16.26953125" customWidth="1"/>
    <col min="10" max="10" width="16.90625" customWidth="1"/>
    <col min="11" max="14" width="27.90625" customWidth="1"/>
  </cols>
  <sheetData>
    <row r="1" spans="1:17" ht="59" customHeight="1" thickBot="1" x14ac:dyDescent="0.4">
      <c r="A1" s="73" t="s">
        <v>136</v>
      </c>
      <c r="B1" s="74"/>
      <c r="C1" s="74"/>
      <c r="D1" s="74"/>
      <c r="E1" s="74"/>
      <c r="F1" s="74"/>
      <c r="G1" s="74"/>
      <c r="H1" s="74"/>
      <c r="I1" s="74"/>
      <c r="J1" s="78"/>
    </row>
    <row r="2" spans="1:17" ht="34.5" customHeight="1" x14ac:dyDescent="0.35">
      <c r="A2" s="62"/>
      <c r="B2" s="75" t="s">
        <v>133</v>
      </c>
      <c r="C2" s="76"/>
      <c r="D2" s="77"/>
      <c r="E2" s="75" t="s">
        <v>134</v>
      </c>
      <c r="F2" s="76"/>
      <c r="G2" s="77"/>
      <c r="H2" s="75" t="s">
        <v>135</v>
      </c>
      <c r="I2" s="76"/>
      <c r="J2" s="77"/>
    </row>
    <row r="3" spans="1:17" ht="59.5" customHeight="1" x14ac:dyDescent="0.35">
      <c r="A3" s="54" t="s">
        <v>37</v>
      </c>
      <c r="B3" s="57" t="s">
        <v>130</v>
      </c>
      <c r="C3" s="55" t="s">
        <v>131</v>
      </c>
      <c r="D3" s="56" t="s">
        <v>132</v>
      </c>
      <c r="E3" s="55" t="s">
        <v>130</v>
      </c>
      <c r="F3" s="55" t="s">
        <v>131</v>
      </c>
      <c r="G3" s="56" t="s">
        <v>132</v>
      </c>
      <c r="H3" s="55" t="s">
        <v>130</v>
      </c>
      <c r="I3" s="55" t="s">
        <v>131</v>
      </c>
      <c r="J3" s="56" t="s">
        <v>132</v>
      </c>
      <c r="K3" s="33"/>
      <c r="L3" s="33"/>
      <c r="M3" s="33"/>
      <c r="N3" s="33"/>
      <c r="O3" s="32"/>
      <c r="P3" s="32"/>
      <c r="Q3" s="32"/>
    </row>
    <row r="4" spans="1:17" ht="15.5" x14ac:dyDescent="0.35">
      <c r="A4" s="63" t="s">
        <v>26</v>
      </c>
      <c r="B4" s="47">
        <v>1.4147471863961001E-7</v>
      </c>
      <c r="C4" s="26">
        <v>9.6581445392694502E-8</v>
      </c>
      <c r="D4" s="48">
        <v>1.3765773625331801E-7</v>
      </c>
      <c r="E4" s="41">
        <v>0.59831044964933899</v>
      </c>
      <c r="F4" s="34">
        <v>0.40845239754735302</v>
      </c>
      <c r="G4" s="34">
        <v>0.582168057073437</v>
      </c>
      <c r="H4" s="41">
        <f>1/E4</f>
        <v>1.6713731150543758</v>
      </c>
      <c r="I4" s="34">
        <f t="shared" ref="I4:I15" si="0">1/F4</f>
        <v>2.4482657122463509</v>
      </c>
      <c r="J4" s="40">
        <f t="shared" ref="J4:J15" si="1">1/G4</f>
        <v>1.7177170541218068</v>
      </c>
      <c r="K4" s="34"/>
      <c r="L4" s="34"/>
      <c r="M4" s="34"/>
      <c r="N4" s="34"/>
    </row>
    <row r="5" spans="1:17" s="35" customFormat="1" ht="15.5" x14ac:dyDescent="0.35">
      <c r="A5" s="64" t="s">
        <v>94</v>
      </c>
      <c r="B5" s="45">
        <v>8.9201527841334796E-8</v>
      </c>
      <c r="C5" s="37">
        <v>3.8752654371032101E-8</v>
      </c>
      <c r="D5" s="46">
        <v>1.92467409344193E-7</v>
      </c>
      <c r="E5" s="39">
        <v>0.37724200299073302</v>
      </c>
      <c r="F5" s="38">
        <v>0.16388877309522301</v>
      </c>
      <c r="G5" s="38">
        <v>0.81396353592270998</v>
      </c>
      <c r="H5" s="39">
        <f t="shared" ref="H5:H15" si="2">1/E5</f>
        <v>2.6508182865961643</v>
      </c>
      <c r="I5" s="38">
        <f t="shared" si="0"/>
        <v>6.1016992263343006</v>
      </c>
      <c r="J5" s="53">
        <f t="shared" si="1"/>
        <v>1.228556263108763</v>
      </c>
      <c r="K5" s="38"/>
      <c r="L5" s="38"/>
      <c r="M5" s="38"/>
      <c r="N5" s="38"/>
    </row>
    <row r="6" spans="1:17" ht="15.5" x14ac:dyDescent="0.35">
      <c r="A6" s="63" t="s">
        <v>46</v>
      </c>
      <c r="B6" s="47">
        <v>5.5556110260483602E-8</v>
      </c>
      <c r="C6" s="26">
        <v>6.3226430608938998E-8</v>
      </c>
      <c r="D6" s="48">
        <v>2.4588570026093999E-8</v>
      </c>
      <c r="E6" s="41">
        <v>0.23495223479039001</v>
      </c>
      <c r="F6" s="34">
        <v>0.267390771235402</v>
      </c>
      <c r="G6" s="34">
        <v>0.10398747232021401</v>
      </c>
      <c r="H6" s="41">
        <f t="shared" si="2"/>
        <v>4.2561842448195426</v>
      </c>
      <c r="I6" s="34">
        <f t="shared" si="0"/>
        <v>3.7398448547038035</v>
      </c>
      <c r="J6" s="40">
        <f t="shared" si="1"/>
        <v>9.6165430093410507</v>
      </c>
      <c r="K6" s="34"/>
      <c r="L6" s="34"/>
      <c r="M6" s="34"/>
      <c r="N6" s="34"/>
    </row>
    <row r="7" spans="1:17" ht="15.5" x14ac:dyDescent="0.35">
      <c r="A7" s="63" t="s">
        <v>47</v>
      </c>
      <c r="B7" s="47">
        <v>5.1097666695877699E-8</v>
      </c>
      <c r="C7" s="26">
        <v>2.4869890116410598E-8</v>
      </c>
      <c r="D7" s="48">
        <v>9.54590716687987E-8</v>
      </c>
      <c r="E7" s="41">
        <v>0.21609704002820301</v>
      </c>
      <c r="F7" s="34">
        <v>0.105177202551532</v>
      </c>
      <c r="G7" s="34">
        <v>0.40370576907637301</v>
      </c>
      <c r="H7" s="41">
        <f t="shared" si="2"/>
        <v>4.6275506590441458</v>
      </c>
      <c r="I7" s="34">
        <f t="shared" si="0"/>
        <v>9.5077638094628529</v>
      </c>
      <c r="J7" s="40">
        <f t="shared" si="1"/>
        <v>2.4770515474373123</v>
      </c>
      <c r="K7" s="34"/>
      <c r="L7" s="34"/>
      <c r="M7" s="34"/>
      <c r="N7" s="34"/>
    </row>
    <row r="8" spans="1:17" ht="15.5" x14ac:dyDescent="0.35">
      <c r="A8" s="63" t="s">
        <v>48</v>
      </c>
      <c r="B8" s="47">
        <v>3.4498430728329802E-7</v>
      </c>
      <c r="C8" s="26">
        <v>7.1508311196126096E-8</v>
      </c>
      <c r="D8" s="48">
        <v>1.02371357339484E-6</v>
      </c>
      <c r="E8" s="41">
        <v>1.4589724439631799</v>
      </c>
      <c r="F8" s="34">
        <v>0.30241565586291402</v>
      </c>
      <c r="G8" s="34">
        <v>4.3293850258170004</v>
      </c>
      <c r="H8" s="41">
        <f t="shared" si="2"/>
        <v>0.68541390492858201</v>
      </c>
      <c r="I8" s="34">
        <f t="shared" si="0"/>
        <v>3.3067071119271128</v>
      </c>
      <c r="J8" s="40">
        <f t="shared" si="1"/>
        <v>0.23097968742368657</v>
      </c>
      <c r="K8" s="34"/>
      <c r="L8" s="34"/>
      <c r="M8" s="34"/>
      <c r="N8" s="34"/>
    </row>
    <row r="9" spans="1:17" s="35" customFormat="1" ht="15.5" x14ac:dyDescent="0.35">
      <c r="A9" s="64" t="s">
        <v>95</v>
      </c>
      <c r="B9" s="45">
        <v>1.00518867433374E-7</v>
      </c>
      <c r="C9" s="37">
        <v>2.8489205997588399E-8</v>
      </c>
      <c r="D9" s="46">
        <v>3.4707238585964698E-7</v>
      </c>
      <c r="E9" s="39">
        <v>0.42510414122474899</v>
      </c>
      <c r="F9" s="38">
        <v>0.120483644105989</v>
      </c>
      <c r="G9" s="38">
        <v>1.46780313289426</v>
      </c>
      <c r="H9" s="39">
        <f t="shared" si="2"/>
        <v>2.3523647573014546</v>
      </c>
      <c r="I9" s="38">
        <f t="shared" si="0"/>
        <v>8.2998817592228864</v>
      </c>
      <c r="J9" s="53">
        <f t="shared" si="1"/>
        <v>0.68129027496226202</v>
      </c>
      <c r="K9" s="38"/>
      <c r="L9" s="38"/>
      <c r="M9" s="38"/>
      <c r="N9" s="38"/>
    </row>
    <row r="10" spans="1:17" ht="15.5" x14ac:dyDescent="0.35">
      <c r="A10" s="63" t="s">
        <v>50</v>
      </c>
      <c r="B10" s="47">
        <v>1.3086924358689199E-7</v>
      </c>
      <c r="C10" s="26">
        <v>5.4597254056147403E-8</v>
      </c>
      <c r="D10" s="48">
        <v>2.6054325687008101E-7</v>
      </c>
      <c r="E10" s="41">
        <v>0.55345885631483804</v>
      </c>
      <c r="F10" s="34">
        <v>0.23089713793434499</v>
      </c>
      <c r="G10" s="34">
        <v>1.10186296654274</v>
      </c>
      <c r="H10" s="41">
        <f t="shared" si="2"/>
        <v>1.8068190410004834</v>
      </c>
      <c r="I10" s="34">
        <f t="shared" si="0"/>
        <v>4.3309328515122063</v>
      </c>
      <c r="J10" s="40">
        <f t="shared" si="1"/>
        <v>0.90755387045782088</v>
      </c>
      <c r="K10" s="34"/>
      <c r="L10" s="34"/>
      <c r="M10" s="34"/>
      <c r="N10" s="34"/>
    </row>
    <row r="11" spans="1:17" s="35" customFormat="1" ht="15.5" x14ac:dyDescent="0.35">
      <c r="A11" s="64" t="s">
        <v>96</v>
      </c>
      <c r="B11" s="45">
        <v>1.5357687690296499E-7</v>
      </c>
      <c r="C11" s="37">
        <v>7.0640914247487499E-8</v>
      </c>
      <c r="D11" s="46">
        <v>3.27304139477236E-7</v>
      </c>
      <c r="E11" s="39">
        <v>0.64949166295657701</v>
      </c>
      <c r="F11" s="38">
        <v>0.29874734916222101</v>
      </c>
      <c r="G11" s="38">
        <v>1.3842012816549001</v>
      </c>
      <c r="H11" s="39">
        <f t="shared" si="2"/>
        <v>1.5396656447410886</v>
      </c>
      <c r="I11" s="38">
        <f t="shared" si="0"/>
        <v>3.3473100357352323</v>
      </c>
      <c r="J11" s="53">
        <f t="shared" si="1"/>
        <v>0.72243828499019802</v>
      </c>
      <c r="K11" s="38"/>
      <c r="L11" s="38"/>
      <c r="M11" s="38"/>
      <c r="N11" s="38"/>
    </row>
    <row r="12" spans="1:17" ht="15.5" x14ac:dyDescent="0.35">
      <c r="A12" s="63" t="s">
        <v>52</v>
      </c>
      <c r="B12" s="47">
        <v>6.8983168049580905E-8</v>
      </c>
      <c r="C12" s="26">
        <v>1.76975937853769E-8</v>
      </c>
      <c r="D12" s="48">
        <v>1.6970707422949101E-7</v>
      </c>
      <c r="E12" s="41">
        <v>0.29173657803214598</v>
      </c>
      <c r="F12" s="34">
        <v>7.4844858482549806E-2</v>
      </c>
      <c r="G12" s="34">
        <v>0.71770784820979205</v>
      </c>
      <c r="H12" s="41">
        <f t="shared" si="2"/>
        <v>3.4277498102751163</v>
      </c>
      <c r="I12" s="34">
        <f t="shared" si="0"/>
        <v>13.360971217991567</v>
      </c>
      <c r="J12" s="40">
        <f t="shared" si="1"/>
        <v>1.3933245992702195</v>
      </c>
      <c r="K12" s="34"/>
      <c r="L12" s="34"/>
      <c r="M12" s="34"/>
      <c r="N12" s="34"/>
    </row>
    <row r="13" spans="1:17" ht="15.5" x14ac:dyDescent="0.35">
      <c r="A13" s="63" t="s">
        <v>53</v>
      </c>
      <c r="B13" s="47">
        <v>3.5823293194635201E-8</v>
      </c>
      <c r="C13" s="26">
        <v>1.6794127453283401E-8</v>
      </c>
      <c r="D13" s="48">
        <v>7.4219005764427901E-8</v>
      </c>
      <c r="E13" s="41">
        <v>0.15150021760284499</v>
      </c>
      <c r="F13" s="34">
        <v>7.1024010824425901E-2</v>
      </c>
      <c r="G13" s="34">
        <v>0.31387944884032998</v>
      </c>
      <c r="H13" s="41">
        <f t="shared" si="2"/>
        <v>6.6006505853442494</v>
      </c>
      <c r="I13" s="34">
        <f t="shared" si="0"/>
        <v>14.079745545095147</v>
      </c>
      <c r="J13" s="40">
        <f t="shared" si="1"/>
        <v>3.1859365233838504</v>
      </c>
      <c r="K13" s="34"/>
      <c r="L13" s="34"/>
      <c r="M13" s="34"/>
      <c r="N13" s="34"/>
    </row>
    <row r="14" spans="1:17" ht="15.5" x14ac:dyDescent="0.35">
      <c r="A14" s="63" t="s">
        <v>54</v>
      </c>
      <c r="B14" s="47">
        <v>8.62945505677659E-7</v>
      </c>
      <c r="C14" s="26">
        <v>2.14105636253202E-7</v>
      </c>
      <c r="D14" s="48">
        <v>1.8478667328007201E-6</v>
      </c>
      <c r="E14" s="41">
        <v>3.6494811121703798</v>
      </c>
      <c r="F14" s="34">
        <v>0.90547371806714605</v>
      </c>
      <c r="G14" s="34">
        <v>7.8148095039540699</v>
      </c>
      <c r="H14" s="41">
        <f t="shared" si="2"/>
        <v>0.27401155651009546</v>
      </c>
      <c r="I14" s="34">
        <f t="shared" si="0"/>
        <v>1.1043942856062492</v>
      </c>
      <c r="J14" s="40">
        <f t="shared" si="1"/>
        <v>0.12796217226971798</v>
      </c>
      <c r="K14" s="34"/>
      <c r="L14" s="34"/>
      <c r="M14" s="34"/>
      <c r="N14" s="34"/>
    </row>
    <row r="15" spans="1:17" ht="16" thickBot="1" x14ac:dyDescent="0.4">
      <c r="A15" s="65" t="s">
        <v>55</v>
      </c>
      <c r="B15" s="49">
        <v>8.1161224199588901E-8</v>
      </c>
      <c r="C15" s="50">
        <v>6.2334496647792699E-8</v>
      </c>
      <c r="D15" s="51">
        <v>8.3152547401629197E-8</v>
      </c>
      <c r="E15" s="42">
        <v>0.34323877094003302</v>
      </c>
      <c r="F15" s="43">
        <v>0.26361869510418601</v>
      </c>
      <c r="G15" s="43">
        <v>0.35166027191113503</v>
      </c>
      <c r="H15" s="42">
        <f t="shared" si="2"/>
        <v>2.9134237873573707</v>
      </c>
      <c r="I15" s="43">
        <f t="shared" si="0"/>
        <v>3.7933576736838988</v>
      </c>
      <c r="J15" s="44">
        <f t="shared" si="1"/>
        <v>2.8436536051268857</v>
      </c>
      <c r="K15" s="34"/>
      <c r="L15" s="34"/>
      <c r="M15" s="34"/>
      <c r="N15" s="34"/>
    </row>
    <row r="16" spans="1:17" ht="15.5" x14ac:dyDescent="0.35">
      <c r="A16" s="30" t="s">
        <v>97</v>
      </c>
    </row>
  </sheetData>
  <mergeCells count="4">
    <mergeCell ref="B2:D2"/>
    <mergeCell ref="E2:G2"/>
    <mergeCell ref="H2:J2"/>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3E50-22E0-4F4B-BE73-D5E646308EF9}">
  <dimension ref="A1:J18"/>
  <sheetViews>
    <sheetView workbookViewId="0">
      <selection sqref="A1:D1"/>
    </sheetView>
  </sheetViews>
  <sheetFormatPr defaultRowHeight="14.5" x14ac:dyDescent="0.35"/>
  <cols>
    <col min="1" max="1" width="26.7265625" customWidth="1"/>
    <col min="2" max="2" width="16.453125" customWidth="1"/>
    <col min="3" max="3" width="16" customWidth="1"/>
    <col min="4" max="4" width="25.7265625" customWidth="1"/>
    <col min="5" max="5" width="24.81640625" customWidth="1"/>
  </cols>
  <sheetData>
    <row r="1" spans="1:10" ht="67.5" customHeight="1" thickBot="1" x14ac:dyDescent="0.4">
      <c r="A1" s="73" t="s">
        <v>137</v>
      </c>
      <c r="B1" s="74"/>
      <c r="C1" s="74"/>
      <c r="D1" s="74"/>
      <c r="E1" s="66"/>
      <c r="F1" s="66"/>
      <c r="G1" s="66"/>
      <c r="H1" s="66"/>
      <c r="I1" s="66"/>
      <c r="J1" s="67"/>
    </row>
    <row r="2" spans="1:10" ht="15.5" x14ac:dyDescent="0.35">
      <c r="A2" s="62"/>
      <c r="B2" s="75" t="s">
        <v>89</v>
      </c>
      <c r="C2" s="76"/>
      <c r="D2" s="76"/>
      <c r="E2" s="77"/>
    </row>
    <row r="3" spans="1:10" ht="15.5" x14ac:dyDescent="0.35">
      <c r="A3" s="54" t="s">
        <v>37</v>
      </c>
      <c r="B3" s="80" t="s">
        <v>130</v>
      </c>
      <c r="C3" s="79" t="s">
        <v>131</v>
      </c>
      <c r="D3" s="79" t="s">
        <v>162</v>
      </c>
      <c r="E3" s="81" t="s">
        <v>163</v>
      </c>
    </row>
    <row r="4" spans="1:10" ht="15.5" x14ac:dyDescent="0.35">
      <c r="A4" s="63" t="s">
        <v>26</v>
      </c>
      <c r="B4" s="82">
        <v>1867</v>
      </c>
      <c r="C4" s="83">
        <v>1875</v>
      </c>
      <c r="D4" s="83" t="s">
        <v>138</v>
      </c>
      <c r="E4" s="88" t="s">
        <v>139</v>
      </c>
    </row>
    <row r="5" spans="1:10" ht="15.5" x14ac:dyDescent="0.35">
      <c r="A5" s="64" t="s">
        <v>94</v>
      </c>
      <c r="B5" s="84">
        <v>1825</v>
      </c>
      <c r="C5" s="85">
        <v>1849</v>
      </c>
      <c r="D5" s="85" t="s">
        <v>140</v>
      </c>
      <c r="E5" s="90" t="s">
        <v>141</v>
      </c>
    </row>
    <row r="6" spans="1:10" ht="15.5" x14ac:dyDescent="0.35">
      <c r="A6" s="63" t="s">
        <v>46</v>
      </c>
      <c r="B6" s="82">
        <v>1759</v>
      </c>
      <c r="C6" s="83">
        <v>1767</v>
      </c>
      <c r="D6" s="83" t="s">
        <v>142</v>
      </c>
      <c r="E6" s="88" t="s">
        <v>143</v>
      </c>
    </row>
    <row r="7" spans="1:10" ht="15.5" x14ac:dyDescent="0.35">
      <c r="A7" s="63" t="s">
        <v>47</v>
      </c>
      <c r="B7" s="82">
        <v>1279</v>
      </c>
      <c r="C7" s="83">
        <v>1287</v>
      </c>
      <c r="D7" s="83" t="s">
        <v>144</v>
      </c>
      <c r="E7" s="88" t="s">
        <v>145</v>
      </c>
    </row>
    <row r="8" spans="1:10" ht="15.5" x14ac:dyDescent="0.35">
      <c r="A8" s="63" t="s">
        <v>48</v>
      </c>
      <c r="B8" s="82">
        <v>1713</v>
      </c>
      <c r="C8" s="83">
        <v>1750</v>
      </c>
      <c r="D8" s="83" t="s">
        <v>146</v>
      </c>
      <c r="E8" s="88" t="s">
        <v>147</v>
      </c>
    </row>
    <row r="9" spans="1:10" ht="15.5" x14ac:dyDescent="0.35">
      <c r="A9" s="64" t="s">
        <v>95</v>
      </c>
      <c r="B9" s="84">
        <v>1723</v>
      </c>
      <c r="C9" s="85">
        <v>1756</v>
      </c>
      <c r="D9" s="85" t="s">
        <v>148</v>
      </c>
      <c r="E9" s="90" t="s">
        <v>149</v>
      </c>
    </row>
    <row r="10" spans="1:10" ht="15.5" x14ac:dyDescent="0.35">
      <c r="A10" s="63" t="s">
        <v>50</v>
      </c>
      <c r="B10" s="82">
        <v>1927</v>
      </c>
      <c r="C10" s="83">
        <v>1938</v>
      </c>
      <c r="D10" s="83" t="s">
        <v>150</v>
      </c>
      <c r="E10" s="88" t="s">
        <v>151</v>
      </c>
    </row>
    <row r="11" spans="1:10" ht="15.5" x14ac:dyDescent="0.35">
      <c r="A11" s="64" t="s">
        <v>96</v>
      </c>
      <c r="B11" s="84">
        <v>1885</v>
      </c>
      <c r="C11" s="85">
        <v>1902</v>
      </c>
      <c r="D11" s="85" t="s">
        <v>152</v>
      </c>
      <c r="E11" s="90" t="s">
        <v>153</v>
      </c>
    </row>
    <row r="12" spans="1:10" ht="15.5" x14ac:dyDescent="0.35">
      <c r="A12" s="63" t="s">
        <v>52</v>
      </c>
      <c r="B12" s="82">
        <v>173</v>
      </c>
      <c r="C12" s="83">
        <v>195</v>
      </c>
      <c r="D12" s="83" t="s">
        <v>154</v>
      </c>
      <c r="E12" s="88" t="s">
        <v>155</v>
      </c>
    </row>
    <row r="13" spans="1:10" ht="15.5" x14ac:dyDescent="0.35">
      <c r="A13" s="93" t="s">
        <v>164</v>
      </c>
      <c r="B13" s="82">
        <v>386</v>
      </c>
      <c r="C13" s="83">
        <v>399</v>
      </c>
      <c r="D13" s="83" t="s">
        <v>165</v>
      </c>
      <c r="E13" s="94">
        <v>40474</v>
      </c>
    </row>
    <row r="14" spans="1:10" ht="15.5" x14ac:dyDescent="0.35">
      <c r="A14" s="63" t="s">
        <v>53</v>
      </c>
      <c r="B14" s="82">
        <v>1629</v>
      </c>
      <c r="C14" s="83">
        <v>1658</v>
      </c>
      <c r="D14" s="83" t="s">
        <v>156</v>
      </c>
      <c r="E14" s="88" t="s">
        <v>157</v>
      </c>
    </row>
    <row r="15" spans="1:10" ht="15.5" x14ac:dyDescent="0.35">
      <c r="A15" s="63" t="s">
        <v>54</v>
      </c>
      <c r="B15" s="82">
        <v>1767</v>
      </c>
      <c r="C15" s="83">
        <v>1790</v>
      </c>
      <c r="D15" s="83" t="s">
        <v>158</v>
      </c>
      <c r="E15" s="88" t="s">
        <v>159</v>
      </c>
    </row>
    <row r="16" spans="1:10" ht="16" thickBot="1" x14ac:dyDescent="0.4">
      <c r="A16" s="65" t="s">
        <v>55</v>
      </c>
      <c r="B16" s="86">
        <v>-2852</v>
      </c>
      <c r="C16" s="87">
        <v>-2829</v>
      </c>
      <c r="D16" s="87" t="s">
        <v>160</v>
      </c>
      <c r="E16" s="89" t="s">
        <v>161</v>
      </c>
    </row>
    <row r="18" spans="1:2" ht="15.5" x14ac:dyDescent="0.35">
      <c r="A18" s="91"/>
      <c r="B18" s="92"/>
    </row>
  </sheetData>
  <mergeCells count="2">
    <mergeCell ref="A1:D1"/>
    <mergeCell ref="B2:E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SI 1</vt:lpstr>
      <vt:lpstr>Table SI 2</vt:lpstr>
      <vt:lpstr>Table SI 3</vt:lpstr>
      <vt:lpstr>Table SI 4</vt:lpstr>
      <vt:lpstr>Table SI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Eaton</dc:creator>
  <cp:lastModifiedBy>Katherine Eaton</cp:lastModifiedBy>
  <dcterms:created xsi:type="dcterms:W3CDTF">2021-10-15T15:56:46Z</dcterms:created>
  <dcterms:modified xsi:type="dcterms:W3CDTF">2021-10-20T19:32:52Z</dcterms:modified>
</cp:coreProperties>
</file>