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patrick/Desktop/Data Analytics/Homework_KP/01---Excel-Challenge/"/>
    </mc:Choice>
  </mc:AlternateContent>
  <xr:revisionPtr revIDLastSave="0" documentId="13_ncr:1_{AE6BF3AF-5C35-AD4E-9E49-8FF2D30DA4EA}" xr6:coauthVersionLast="45" xr6:coauthVersionMax="45" xr10:uidLastSave="{00000000-0000-0000-0000-000000000000}"/>
  <bookViews>
    <workbookView xWindow="0" yWindow="460" windowWidth="28800" windowHeight="16500" activeTab="3" xr2:uid="{00000000-000D-0000-FFFF-FFFF00000000}"/>
  </bookViews>
  <sheets>
    <sheet name="Launch Dates" sheetId="5" r:id="rId1"/>
    <sheet name="Sub-Category Count" sheetId="4" r:id="rId2"/>
    <sheet name="Category Count" sheetId="3" r:id="rId3"/>
    <sheet name="Data" sheetId="1" r:id="rId4"/>
    <sheet name="Bonus" sheetId="6" r:id="rId5"/>
    <sheet name="Stat Bonus" sheetId="7" r:id="rId6"/>
  </sheets>
  <definedNames>
    <definedName name="_xlnm._FilterDatabase" localSheetId="3" hidden="1">Data!$A$1:$Y$1</definedName>
  </definedNames>
  <calcPr calcId="191029"/>
  <pivotCaches>
    <pivotCache cacheId="3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7" l="1"/>
  <c r="I6" i="7"/>
  <c r="I5" i="7"/>
  <c r="I4" i="7"/>
  <c r="I3" i="7"/>
  <c r="I2" i="7"/>
  <c r="D7" i="7"/>
  <c r="D6" i="7"/>
  <c r="D5" i="7"/>
  <c r="D4" i="7"/>
  <c r="D3" i="7"/>
  <c r="D2" i="7"/>
  <c r="D3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G13" i="6" s="1"/>
  <c r="D12" i="6"/>
  <c r="D11" i="6"/>
  <c r="D10" i="6"/>
  <c r="G10" i="6" s="1"/>
  <c r="D9" i="6"/>
  <c r="D8" i="6"/>
  <c r="D7" i="6"/>
  <c r="D6" i="6"/>
  <c r="G6" i="6" s="1"/>
  <c r="D5" i="6"/>
  <c r="G5" i="6" s="1"/>
  <c r="D4" i="6"/>
  <c r="D2" i="6"/>
  <c r="B5" i="6"/>
  <c r="B6" i="6"/>
  <c r="B7" i="6" s="1"/>
  <c r="B8" i="6" s="1"/>
  <c r="B9" i="6" s="1"/>
  <c r="B10" i="6" s="1"/>
  <c r="B11" i="6" s="1"/>
  <c r="B12" i="6" s="1"/>
  <c r="B4" i="6"/>
  <c r="A6" i="6"/>
  <c r="A7" i="6" s="1"/>
  <c r="A8" i="6" s="1"/>
  <c r="A9" i="6" s="1"/>
  <c r="A10" i="6" s="1"/>
  <c r="A11" i="6" s="1"/>
  <c r="A12" i="6" s="1"/>
  <c r="A5" i="6"/>
  <c r="T754" i="1"/>
  <c r="T276" i="1"/>
  <c r="T3" i="1"/>
  <c r="T2" i="1"/>
  <c r="T3226" i="1"/>
  <c r="T20" i="1"/>
  <c r="T2156" i="1"/>
  <c r="T80" i="1"/>
  <c r="T435" i="1"/>
  <c r="T92" i="1"/>
  <c r="T182" i="1"/>
  <c r="T40" i="1"/>
  <c r="T45" i="1"/>
  <c r="T659" i="1"/>
  <c r="T22" i="1"/>
  <c r="T85" i="1"/>
  <c r="T73" i="1"/>
  <c r="T58" i="1"/>
  <c r="T552" i="1"/>
  <c r="T2353" i="1"/>
  <c r="T279" i="1"/>
  <c r="T8" i="1"/>
  <c r="T620" i="1"/>
  <c r="T2244" i="1"/>
  <c r="T140" i="1"/>
  <c r="T72" i="1"/>
  <c r="T59" i="1"/>
  <c r="T9" i="1"/>
  <c r="T30" i="1"/>
  <c r="T901" i="1"/>
  <c r="T24" i="1"/>
  <c r="T2123" i="1"/>
  <c r="T23" i="1"/>
  <c r="T32" i="1"/>
  <c r="T94" i="1"/>
  <c r="T2414" i="1"/>
  <c r="T1253" i="1"/>
  <c r="T13" i="1"/>
  <c r="T205" i="1"/>
  <c r="T840" i="1"/>
  <c r="T6" i="1"/>
  <c r="T19" i="1"/>
  <c r="T213" i="1"/>
  <c r="T864" i="1"/>
  <c r="T35" i="1"/>
  <c r="T303" i="1"/>
  <c r="T15" i="1"/>
  <c r="T469" i="1"/>
  <c r="T210" i="1"/>
  <c r="T1458" i="1"/>
  <c r="T2384" i="1"/>
  <c r="T488" i="1"/>
  <c r="T359" i="1"/>
  <c r="T67" i="1"/>
  <c r="T424" i="1"/>
  <c r="T5" i="1"/>
  <c r="T662" i="1"/>
  <c r="T148" i="1"/>
  <c r="T529" i="1"/>
  <c r="T34" i="1"/>
  <c r="T492" i="1"/>
  <c r="T82" i="1"/>
  <c r="T1159" i="1"/>
  <c r="T920" i="1"/>
  <c r="T1004" i="1"/>
  <c r="T586" i="1"/>
  <c r="T344" i="1"/>
  <c r="T7" i="1"/>
  <c r="T168" i="1"/>
  <c r="T773" i="1"/>
  <c r="T33" i="1"/>
  <c r="T353" i="1"/>
  <c r="T173" i="1"/>
  <c r="T1761" i="1"/>
  <c r="T2145" i="1"/>
  <c r="T57" i="1"/>
  <c r="T120" i="1"/>
  <c r="T103" i="1"/>
  <c r="T672" i="1"/>
  <c r="T3109" i="1"/>
  <c r="T242" i="1"/>
  <c r="T264" i="1"/>
  <c r="T365" i="1"/>
  <c r="T1638" i="1"/>
  <c r="T252" i="1"/>
  <c r="T211" i="1"/>
  <c r="T31" i="1"/>
  <c r="T46" i="1"/>
  <c r="T2055" i="1"/>
  <c r="T21" i="1"/>
  <c r="T1352" i="1"/>
  <c r="T1277" i="1"/>
  <c r="T2743" i="1"/>
  <c r="T27" i="1"/>
  <c r="T109" i="1"/>
  <c r="T1047" i="1"/>
  <c r="T434" i="1"/>
  <c r="T111" i="1"/>
  <c r="T114" i="1"/>
  <c r="T766" i="1"/>
  <c r="T36" i="1"/>
  <c r="T450" i="1"/>
  <c r="T37" i="1"/>
  <c r="T127" i="1"/>
  <c r="T681" i="1"/>
  <c r="T304" i="1"/>
  <c r="T2311" i="1"/>
  <c r="T16" i="1"/>
  <c r="T545" i="1"/>
  <c r="T928" i="1"/>
  <c r="T1587" i="1"/>
  <c r="T719" i="1"/>
  <c r="T809" i="1"/>
  <c r="T2445" i="1"/>
  <c r="T822" i="1"/>
  <c r="W822" i="1" s="1"/>
  <c r="T216" i="1"/>
  <c r="T203" i="1"/>
  <c r="T1201" i="1"/>
  <c r="T90" i="1"/>
  <c r="T363" i="1"/>
  <c r="T14" i="1"/>
  <c r="T642" i="1"/>
  <c r="T2047" i="1"/>
  <c r="W2047" i="1" s="1"/>
  <c r="T2060" i="1"/>
  <c r="T269" i="1"/>
  <c r="T1955" i="1"/>
  <c r="T519" i="1"/>
  <c r="T51" i="1"/>
  <c r="T110" i="1"/>
  <c r="T77" i="1"/>
  <c r="T526" i="1"/>
  <c r="W526" i="1" s="1"/>
  <c r="T883" i="1"/>
  <c r="T285" i="1"/>
  <c r="T112" i="1"/>
  <c r="T1832" i="1"/>
  <c r="T2602" i="1"/>
  <c r="T902" i="1"/>
  <c r="T480" i="1"/>
  <c r="T116" i="1"/>
  <c r="W116" i="1" s="1"/>
  <c r="T38" i="1"/>
  <c r="T1580" i="1"/>
  <c r="T1987" i="1"/>
  <c r="T2855" i="1"/>
  <c r="T2425" i="1"/>
  <c r="T295" i="1"/>
  <c r="T1590" i="1"/>
  <c r="T644" i="1"/>
  <c r="W644" i="1" s="1"/>
  <c r="T2857" i="1"/>
  <c r="T55" i="1"/>
  <c r="T300" i="1"/>
  <c r="T539" i="1"/>
  <c r="T139" i="1"/>
  <c r="T799" i="1"/>
  <c r="T541" i="1"/>
  <c r="T141" i="1"/>
  <c r="W141" i="1" s="1"/>
  <c r="T649" i="1"/>
  <c r="T1063" i="1"/>
  <c r="T445" i="1"/>
  <c r="T347" i="1"/>
  <c r="T1087" i="1"/>
  <c r="T1092" i="1"/>
  <c r="T553" i="1"/>
  <c r="T215" i="1"/>
  <c r="W215" i="1" s="1"/>
  <c r="T254" i="1"/>
  <c r="T845" i="1"/>
  <c r="T2469" i="1"/>
  <c r="T676" i="1"/>
  <c r="T259" i="1"/>
  <c r="T4" i="1"/>
  <c r="T2313" i="1"/>
  <c r="T566" i="1"/>
  <c r="W566" i="1" s="1"/>
  <c r="T762" i="1"/>
  <c r="T1508" i="1"/>
  <c r="T25" i="1"/>
  <c r="T10" i="1"/>
  <c r="T2072" i="1"/>
  <c r="T336" i="1"/>
  <c r="T160" i="1"/>
  <c r="T1158" i="1"/>
  <c r="W1158" i="1" s="1"/>
  <c r="T221" i="1"/>
  <c r="T581" i="1"/>
  <c r="T752" i="1"/>
  <c r="T2492" i="1"/>
  <c r="T286" i="1"/>
  <c r="T1989" i="1"/>
  <c r="T892" i="1"/>
  <c r="T62" i="1"/>
  <c r="W62" i="1" s="1"/>
  <c r="T1372" i="1"/>
  <c r="T592" i="1"/>
  <c r="T115" i="1"/>
  <c r="T351" i="1"/>
  <c r="T2595" i="1"/>
  <c r="T2593" i="1"/>
  <c r="T2837" i="1"/>
  <c r="T1020" i="1"/>
  <c r="W1020" i="1" s="1"/>
  <c r="T2232" i="1"/>
  <c r="T2603" i="1"/>
  <c r="T1206" i="1"/>
  <c r="T619" i="1"/>
  <c r="T65" i="1"/>
  <c r="T1406" i="1"/>
  <c r="T176" i="1"/>
  <c r="T857" i="1"/>
  <c r="W857" i="1" s="1"/>
  <c r="T255" i="1"/>
  <c r="T2617" i="1"/>
  <c r="T113" i="1"/>
  <c r="T240" i="1"/>
  <c r="T1436" i="1"/>
  <c r="T2936" i="1"/>
  <c r="T446" i="1"/>
  <c r="T2270" i="1"/>
  <c r="W2270" i="1" s="1"/>
  <c r="T2297" i="1"/>
  <c r="T2276" i="1"/>
  <c r="T1073" i="1"/>
  <c r="T1788" i="1"/>
  <c r="T2423" i="1"/>
  <c r="T1254" i="1"/>
  <c r="T2286" i="1"/>
  <c r="T2643" i="1"/>
  <c r="W2643" i="1" s="1"/>
  <c r="T74" i="1"/>
  <c r="T1664" i="1"/>
  <c r="T2295" i="1"/>
  <c r="T100" i="1"/>
  <c r="T673" i="1"/>
  <c r="T2300" i="1"/>
  <c r="T334" i="1"/>
  <c r="T78" i="1"/>
  <c r="W78" i="1" s="1"/>
  <c r="T1210" i="1"/>
  <c r="T2195" i="1"/>
  <c r="T1825" i="1"/>
  <c r="T44" i="1"/>
  <c r="T2310" i="1"/>
  <c r="T2008" i="1"/>
  <c r="T2744" i="1"/>
  <c r="T244" i="1"/>
  <c r="W244" i="1" s="1"/>
  <c r="T978" i="1"/>
  <c r="T28" i="1"/>
  <c r="T1850" i="1"/>
  <c r="T1491" i="1"/>
  <c r="T270" i="1"/>
  <c r="T1859" i="1"/>
  <c r="T703" i="1"/>
  <c r="T1869" i="1"/>
  <c r="W1869" i="1" s="1"/>
  <c r="T1306" i="1"/>
  <c r="T831" i="1"/>
  <c r="T200" i="1"/>
  <c r="T996" i="1"/>
  <c r="T277" i="1"/>
  <c r="T2346" i="1"/>
  <c r="T2669" i="1"/>
  <c r="T280" i="1"/>
  <c r="W280" i="1" s="1"/>
  <c r="T716" i="1"/>
  <c r="T717" i="1"/>
  <c r="T48" i="1"/>
  <c r="T89" i="1"/>
  <c r="T729" i="1"/>
  <c r="T133" i="1"/>
  <c r="T3512" i="1"/>
  <c r="T166" i="1"/>
  <c r="W166" i="1" s="1"/>
  <c r="T102" i="1"/>
  <c r="T558" i="1"/>
  <c r="T119" i="1"/>
  <c r="T2109" i="1"/>
  <c r="T169" i="1"/>
  <c r="T1195" i="1"/>
  <c r="T1578" i="1"/>
  <c r="T1345" i="1"/>
  <c r="W1345" i="1" s="1"/>
  <c r="T1035" i="1"/>
  <c r="T429" i="1"/>
  <c r="T1585" i="1"/>
  <c r="T1040" i="1"/>
  <c r="T11" i="1"/>
  <c r="T137" i="1"/>
  <c r="T528" i="1"/>
  <c r="T2387" i="1"/>
  <c r="W2387" i="1" s="1"/>
  <c r="T1595" i="1"/>
  <c r="T301" i="1"/>
  <c r="T747" i="1"/>
  <c r="T1939" i="1"/>
  <c r="T1945" i="1"/>
  <c r="T2267" i="1"/>
  <c r="T1946" i="1"/>
  <c r="T1953" i="1"/>
  <c r="W1953" i="1" s="1"/>
  <c r="T1954" i="1"/>
  <c r="T2138" i="1"/>
  <c r="T2631" i="1"/>
  <c r="T235" i="1"/>
  <c r="T756" i="1"/>
  <c r="T2392" i="1"/>
  <c r="T2707" i="1"/>
  <c r="T202" i="1"/>
  <c r="W202" i="1" s="1"/>
  <c r="T976" i="1"/>
  <c r="T2640" i="1"/>
  <c r="T461" i="1"/>
  <c r="T63" i="1"/>
  <c r="T1622" i="1"/>
  <c r="T2568" i="1"/>
  <c r="T2403" i="1"/>
  <c r="T2218" i="1"/>
  <c r="W2218" i="1" s="1"/>
  <c r="T2198" i="1"/>
  <c r="T665" i="1"/>
  <c r="T2292" i="1"/>
  <c r="T2996" i="1"/>
  <c r="T385" i="1"/>
  <c r="T2122" i="1"/>
  <c r="T1337" i="1"/>
  <c r="T447" i="1"/>
  <c r="W447" i="1" s="1"/>
  <c r="T183" i="1"/>
  <c r="T1111" i="1"/>
  <c r="T230" i="1"/>
  <c r="T320" i="1"/>
  <c r="T1294" i="1"/>
  <c r="T774" i="1"/>
  <c r="T1645" i="1"/>
  <c r="T1404" i="1"/>
  <c r="W1404" i="1" s="1"/>
  <c r="T2212" i="1"/>
  <c r="T2656" i="1"/>
  <c r="T777" i="1"/>
  <c r="T1648" i="1"/>
  <c r="T783" i="1"/>
  <c r="T1233" i="1"/>
  <c r="T328" i="1"/>
  <c r="T1842" i="1"/>
  <c r="W1842" i="1" s="1"/>
  <c r="T1659" i="1"/>
  <c r="T786" i="1"/>
  <c r="T1260" i="1"/>
  <c r="T1416" i="1"/>
  <c r="T691" i="1"/>
  <c r="T508" i="1"/>
  <c r="T130" i="1"/>
  <c r="T463" i="1"/>
  <c r="W463" i="1" s="1"/>
  <c r="T1665" i="1"/>
  <c r="T2227" i="1"/>
  <c r="T3082" i="1"/>
  <c r="T2188" i="1"/>
  <c r="T927" i="1"/>
  <c r="T548" i="1"/>
  <c r="T2272" i="1"/>
  <c r="T1998" i="1"/>
  <c r="W1998" i="1" s="1"/>
  <c r="T1675" i="1"/>
  <c r="T1341" i="1"/>
  <c r="T2150" i="1"/>
  <c r="T874" i="1"/>
  <c r="T179" i="1"/>
  <c r="T467" i="1"/>
  <c r="T2154" i="1"/>
  <c r="T2529" i="1"/>
  <c r="W2529" i="1" s="1"/>
  <c r="T1431" i="1"/>
  <c r="T2604" i="1"/>
  <c r="T1025" i="1"/>
  <c r="T1264" i="1"/>
  <c r="T801" i="1"/>
  <c r="T802" i="1"/>
  <c r="T163" i="1"/>
  <c r="T2611" i="1"/>
  <c r="W2611" i="1" s="1"/>
  <c r="T722" i="1"/>
  <c r="T1705" i="1"/>
  <c r="T2014" i="1"/>
  <c r="T2290" i="1"/>
  <c r="T806" i="1"/>
  <c r="T95" i="1"/>
  <c r="T2443" i="1"/>
  <c r="T1288" i="1"/>
  <c r="W1288" i="1" s="1"/>
  <c r="T811" i="1"/>
  <c r="T167" i="1"/>
  <c r="T1246" i="1"/>
  <c r="T2689" i="1"/>
  <c r="T824" i="1"/>
  <c r="T2216" i="1"/>
  <c r="T2453" i="1"/>
  <c r="T2030" i="1"/>
  <c r="W2030" i="1" s="1"/>
  <c r="T2031" i="1"/>
  <c r="T350" i="1"/>
  <c r="T352" i="1"/>
  <c r="T47" i="1"/>
  <c r="T2034" i="1"/>
  <c r="T2037" i="1"/>
  <c r="T1321" i="1"/>
  <c r="T1482" i="1"/>
  <c r="W1482" i="1" s="1"/>
  <c r="T142" i="1"/>
  <c r="T2823" i="1"/>
  <c r="T3232" i="1"/>
  <c r="T1731" i="1"/>
  <c r="T1060" i="1"/>
  <c r="T1105" i="1"/>
  <c r="T2630" i="1"/>
  <c r="T486" i="1"/>
  <c r="W486" i="1" s="1"/>
  <c r="T329" i="1"/>
  <c r="T742" i="1"/>
  <c r="T2474" i="1"/>
  <c r="T1737" i="1"/>
  <c r="T1499" i="1"/>
  <c r="T405" i="1"/>
  <c r="T314" i="1"/>
  <c r="T12" i="1"/>
  <c r="W12" i="1" s="1"/>
  <c r="T1940" i="1"/>
  <c r="T496" i="1"/>
  <c r="T498" i="1"/>
  <c r="T2129" i="1"/>
  <c r="T2771" i="1"/>
  <c r="T2429" i="1"/>
  <c r="T863" i="1"/>
  <c r="T66" i="1"/>
  <c r="W66" i="1" s="1"/>
  <c r="T973" i="1"/>
  <c r="T504" i="1"/>
  <c r="T2207" i="1"/>
  <c r="T2641" i="1"/>
  <c r="T1751" i="1"/>
  <c r="T1086" i="1"/>
  <c r="T624" i="1"/>
  <c r="T507" i="1"/>
  <c r="W507" i="1" s="1"/>
  <c r="T1214" i="1"/>
  <c r="T1929" i="1"/>
  <c r="T980" i="1"/>
  <c r="T1515" i="1"/>
  <c r="T3017" i="1"/>
  <c r="T218" i="1"/>
  <c r="T718" i="1"/>
  <c r="T1216" i="1"/>
  <c r="W1216" i="1" s="1"/>
  <c r="T1217" i="1"/>
  <c r="T1093" i="1"/>
  <c r="T510" i="1"/>
  <c r="T1156" i="1"/>
  <c r="T555" i="1"/>
  <c r="T93" i="1"/>
  <c r="T2069" i="1"/>
  <c r="T631" i="1"/>
  <c r="W631" i="1" s="1"/>
  <c r="T107" i="1"/>
  <c r="T2074" i="1"/>
  <c r="T2712" i="1"/>
  <c r="T2933" i="1"/>
  <c r="T1554" i="1"/>
  <c r="T419" i="1"/>
  <c r="T2076" i="1"/>
  <c r="T1523" i="1"/>
  <c r="W1523" i="1" s="1"/>
  <c r="T1223" i="1"/>
  <c r="T1400" i="1"/>
  <c r="T50" i="1"/>
  <c r="T1768" i="1"/>
  <c r="T2258" i="1"/>
  <c r="T2488" i="1"/>
  <c r="T2396" i="1"/>
  <c r="T1357" i="1"/>
  <c r="W1357" i="1" s="1"/>
  <c r="T2491" i="1"/>
  <c r="T1550" i="1"/>
  <c r="T199" i="1"/>
  <c r="T606" i="1"/>
  <c r="T2785" i="1"/>
  <c r="T3194" i="1"/>
  <c r="T646" i="1"/>
  <c r="T686" i="1"/>
  <c r="W686" i="1" s="1"/>
  <c r="T2497" i="1"/>
  <c r="T2702" i="1"/>
  <c r="T60" i="1"/>
  <c r="T894" i="1"/>
  <c r="T1779" i="1"/>
  <c r="T372" i="1"/>
  <c r="T1023" i="1"/>
  <c r="T2451" i="1"/>
  <c r="W2451" i="1" s="1"/>
  <c r="T896" i="1"/>
  <c r="T1981" i="1"/>
  <c r="T2413" i="1"/>
  <c r="T1026" i="1"/>
  <c r="T906" i="1"/>
  <c r="T54" i="1"/>
  <c r="T562" i="1"/>
  <c r="T617" i="1"/>
  <c r="W617" i="1" s="1"/>
  <c r="T1577" i="1"/>
  <c r="T42" i="1"/>
  <c r="T1250" i="1"/>
  <c r="T1479" i="1"/>
  <c r="T1642" i="1"/>
  <c r="T639" i="1"/>
  <c r="T903" i="1"/>
  <c r="T2116" i="1"/>
  <c r="W2116" i="1" s="1"/>
  <c r="T379" i="1"/>
  <c r="T702" i="1"/>
  <c r="T407" i="1"/>
  <c r="T1255" i="1"/>
  <c r="T2118" i="1"/>
  <c r="T1583" i="1"/>
  <c r="T2504" i="1"/>
  <c r="T1794" i="1"/>
  <c r="W1794" i="1" s="1"/>
  <c r="T2211" i="1"/>
  <c r="T124" i="1"/>
  <c r="T533" i="1"/>
  <c r="T460" i="1"/>
  <c r="T135" i="1"/>
  <c r="T2119" i="1"/>
  <c r="T905" i="1"/>
  <c r="T535" i="1"/>
  <c r="W535" i="1" s="1"/>
  <c r="T629" i="1"/>
  <c r="T3123" i="1"/>
  <c r="T1797" i="1"/>
  <c r="T1993" i="1"/>
  <c r="T2671" i="1"/>
  <c r="T1615" i="1"/>
  <c r="T91" i="1"/>
  <c r="T188" i="1"/>
  <c r="W188" i="1" s="1"/>
  <c r="T2186" i="1"/>
  <c r="T2732" i="1"/>
  <c r="T1592" i="1"/>
  <c r="T1810" i="1"/>
  <c r="T2681" i="1"/>
  <c r="T913" i="1"/>
  <c r="T1814" i="1"/>
  <c r="T531" i="1"/>
  <c r="W531" i="1" s="1"/>
  <c r="T2477" i="1"/>
  <c r="T796" i="1"/>
  <c r="T420" i="1"/>
  <c r="T1600" i="1"/>
  <c r="T1274" i="1"/>
  <c r="T1601" i="1"/>
  <c r="T1049" i="1"/>
  <c r="T79" i="1"/>
  <c r="W79" i="1" s="1"/>
  <c r="T253" i="1"/>
  <c r="T2225" i="1"/>
  <c r="T1957" i="1"/>
  <c r="T611" i="1"/>
  <c r="T916" i="1"/>
  <c r="T2570" i="1"/>
  <c r="T1605" i="1"/>
  <c r="T1830" i="1"/>
  <c r="W1830" i="1" s="1"/>
  <c r="T470" i="1"/>
  <c r="T2802" i="1"/>
  <c r="T3211" i="1"/>
  <c r="T1407" i="1"/>
  <c r="T1608" i="1"/>
  <c r="T1286" i="1"/>
  <c r="T444" i="1"/>
  <c r="T2318" i="1"/>
  <c r="W2318" i="1" s="1"/>
  <c r="T2523" i="1"/>
  <c r="T129" i="1"/>
  <c r="T236" i="1"/>
  <c r="T237" i="1"/>
  <c r="T1411" i="1"/>
  <c r="T1102" i="1"/>
  <c r="T2872" i="1"/>
  <c r="T808" i="1"/>
  <c r="W808" i="1" s="1"/>
  <c r="T1290" i="1"/>
  <c r="T2142" i="1"/>
  <c r="T1291" i="1"/>
  <c r="T2385" i="1"/>
  <c r="T400" i="1"/>
  <c r="T1200" i="1"/>
  <c r="T2695" i="1"/>
  <c r="T1296" i="1"/>
  <c r="W1296" i="1" s="1"/>
  <c r="T2144" i="1"/>
  <c r="T1078" i="1"/>
  <c r="T1786" i="1"/>
  <c r="T1856" i="1"/>
  <c r="T2111" i="1"/>
  <c r="T625" i="1"/>
  <c r="T1861" i="1"/>
  <c r="T2525" i="1"/>
  <c r="W2525" i="1" s="1"/>
  <c r="T2449" i="1"/>
  <c r="T1082" i="1"/>
  <c r="T2527" i="1"/>
  <c r="T1084" i="1"/>
  <c r="T2754" i="1"/>
  <c r="T41" i="1"/>
  <c r="T1302" i="1"/>
  <c r="T551" i="1"/>
  <c r="W551" i="1" s="1"/>
  <c r="T1428" i="1"/>
  <c r="T2155" i="1"/>
  <c r="T2878" i="1"/>
  <c r="T310" i="1"/>
  <c r="T705" i="1"/>
  <c r="T2158" i="1"/>
  <c r="T554" i="1"/>
  <c r="T1313" i="1"/>
  <c r="W1313" i="1" s="1"/>
  <c r="T2533" i="1"/>
  <c r="T1439" i="1"/>
  <c r="T174" i="1"/>
  <c r="T931" i="1"/>
  <c r="T2032" i="1"/>
  <c r="T2159" i="1"/>
  <c r="T637" i="1"/>
  <c r="T1805" i="1"/>
  <c r="W1805" i="1" s="1"/>
  <c r="T932" i="1"/>
  <c r="T1632" i="1"/>
  <c r="T1209" i="1"/>
  <c r="T936" i="1"/>
  <c r="T2162" i="1"/>
  <c r="T2461" i="1"/>
  <c r="T246" i="1"/>
  <c r="T1904" i="1"/>
  <c r="W1904" i="1" s="1"/>
  <c r="T1327" i="1"/>
  <c r="T2357" i="1"/>
  <c r="T2763" i="1"/>
  <c r="T1908" i="1"/>
  <c r="T1910" i="1"/>
  <c r="T2230" i="1"/>
  <c r="T2468" i="1"/>
  <c r="T2537" i="1"/>
  <c r="W2537" i="1" s="1"/>
  <c r="T2301" i="1"/>
  <c r="T121" i="1"/>
  <c r="T2538" i="1"/>
  <c r="T2168" i="1"/>
  <c r="T150" i="1"/>
  <c r="T1921" i="1"/>
  <c r="T1113" i="1"/>
  <c r="T2170" i="1"/>
  <c r="W2170" i="1" s="1"/>
  <c r="T1115" i="1"/>
  <c r="T1338" i="1"/>
  <c r="T852" i="1"/>
  <c r="T1459" i="1"/>
  <c r="T321" i="1"/>
  <c r="T248" i="1"/>
  <c r="T2539" i="1"/>
  <c r="T87" i="1"/>
  <c r="W87" i="1" s="1"/>
  <c r="T2309" i="1"/>
  <c r="T1339" i="1"/>
  <c r="T1641" i="1"/>
  <c r="T212" i="1"/>
  <c r="T569" i="1"/>
  <c r="T152" i="1"/>
  <c r="T2708" i="1"/>
  <c r="T904" i="1"/>
  <c r="W904" i="1" s="1"/>
  <c r="T856" i="1"/>
  <c r="T325" i="1"/>
  <c r="T2175" i="1"/>
  <c r="T1924" i="1"/>
  <c r="T1740" i="1"/>
  <c r="T907" i="1"/>
  <c r="T251" i="1"/>
  <c r="T1743" i="1"/>
  <c r="W1743" i="1" s="1"/>
  <c r="T2001" i="1"/>
  <c r="T860" i="1"/>
  <c r="T1133" i="1"/>
  <c r="T2239" i="1"/>
  <c r="T1433" i="1"/>
  <c r="T1650" i="1"/>
  <c r="T2056" i="1"/>
  <c r="T687" i="1"/>
  <c r="W687" i="1" s="1"/>
  <c r="T736" i="1"/>
  <c r="T1344" i="1"/>
  <c r="T1227" i="1"/>
  <c r="T2058" i="1"/>
  <c r="T954" i="1"/>
  <c r="T1927" i="1"/>
  <c r="T2480" i="1"/>
  <c r="T2479" i="1"/>
  <c r="W2479" i="1" s="1"/>
  <c r="T2550" i="1"/>
  <c r="T2545" i="1"/>
  <c r="T2982" i="1"/>
  <c r="T3490" i="1"/>
  <c r="T125" i="1"/>
  <c r="T2516" i="1"/>
  <c r="T2324" i="1"/>
  <c r="T2383" i="1"/>
  <c r="W2383" i="1" s="1"/>
  <c r="T2731" i="1"/>
  <c r="T1476" i="1"/>
  <c r="T3062" i="1"/>
  <c r="T654" i="1"/>
  <c r="T1146" i="1"/>
  <c r="T2067" i="1"/>
  <c r="T2331" i="1"/>
  <c r="T331" i="1"/>
  <c r="W331" i="1" s="1"/>
  <c r="T1667" i="1"/>
  <c r="T126" i="1"/>
  <c r="T2773" i="1"/>
  <c r="T2189" i="1"/>
  <c r="T2555" i="1"/>
  <c r="T1630" i="1"/>
  <c r="T574" i="1"/>
  <c r="T256" i="1"/>
  <c r="W256" i="1" s="1"/>
  <c r="T540" i="1"/>
  <c r="T575" i="1"/>
  <c r="T1673" i="1"/>
  <c r="T1931" i="1"/>
  <c r="T2190" i="1"/>
  <c r="T2191" i="1"/>
  <c r="T2559" i="1"/>
  <c r="T158" i="1"/>
  <c r="W158" i="1" s="1"/>
  <c r="T576" i="1"/>
  <c r="T1933" i="1"/>
  <c r="T1588" i="1"/>
  <c r="T2562" i="1"/>
  <c r="T875" i="1"/>
  <c r="T1676" i="1"/>
  <c r="T960" i="1"/>
  <c r="T1388" i="1"/>
  <c r="W1388" i="1" s="1"/>
  <c r="T1934" i="1"/>
  <c r="T704" i="1"/>
  <c r="T1153" i="1"/>
  <c r="T2193" i="1"/>
  <c r="T187" i="1"/>
  <c r="T579" i="1"/>
  <c r="T2194" i="1"/>
  <c r="T1683" i="1"/>
  <c r="W1683" i="1" s="1"/>
  <c r="T2196" i="1"/>
  <c r="T2566" i="1"/>
  <c r="T2485" i="1"/>
  <c r="T1157" i="1"/>
  <c r="T1244" i="1"/>
  <c r="T2022" i="1"/>
  <c r="T2197" i="1"/>
  <c r="T2774" i="1"/>
  <c r="W2774" i="1" s="1"/>
  <c r="T1108" i="1"/>
  <c r="T354" i="1"/>
  <c r="T2574" i="1"/>
  <c r="T1262" i="1"/>
  <c r="T1496" i="1"/>
  <c r="T185" i="1"/>
  <c r="T260" i="1"/>
  <c r="T2569" i="1"/>
  <c r="W2569" i="1" s="1"/>
  <c r="T743" i="1"/>
  <c r="T1781" i="1"/>
  <c r="T1169" i="1"/>
  <c r="T2571" i="1"/>
  <c r="T2572" i="1"/>
  <c r="T1358" i="1"/>
  <c r="T966" i="1"/>
  <c r="T641" i="1"/>
  <c r="W641" i="1" s="1"/>
  <c r="T1171" i="1"/>
  <c r="T18" i="1"/>
  <c r="T968" i="1"/>
  <c r="T970" i="1"/>
  <c r="T969" i="1"/>
  <c r="T2199" i="1"/>
  <c r="T2573" i="1"/>
  <c r="T882" i="1"/>
  <c r="W882" i="1" s="1"/>
  <c r="T670" i="1"/>
  <c r="T282" i="1"/>
  <c r="T1889" i="1"/>
  <c r="T2201" i="1"/>
  <c r="T1361" i="1"/>
  <c r="T433" i="1"/>
  <c r="T1006" i="1"/>
  <c r="T1696" i="1"/>
  <c r="W1696" i="1" s="1"/>
  <c r="T1251" i="1"/>
  <c r="T674" i="1"/>
  <c r="T2091" i="1"/>
  <c r="T825" i="1"/>
  <c r="T2780" i="1"/>
  <c r="T1698" i="1"/>
  <c r="T1699" i="1"/>
  <c r="T1586" i="1"/>
  <c r="W1586" i="1" s="1"/>
  <c r="T1700" i="1"/>
  <c r="T2094" i="1"/>
  <c r="T164" i="1"/>
  <c r="T750" i="1"/>
  <c r="T61" i="1"/>
  <c r="T1941" i="1"/>
  <c r="T2358" i="1"/>
  <c r="T2360" i="1"/>
  <c r="W2360" i="1" s="1"/>
  <c r="T266" i="1"/>
  <c r="T1943" i="1"/>
  <c r="T186" i="1"/>
  <c r="T1364" i="1"/>
  <c r="T2102" i="1"/>
  <c r="T2495" i="1"/>
  <c r="T2784" i="1"/>
  <c r="T361" i="1"/>
  <c r="W361" i="1" s="1"/>
  <c r="T1510" i="1"/>
  <c r="T1509" i="1"/>
  <c r="T974" i="1"/>
  <c r="T1368" i="1"/>
  <c r="T2221" i="1"/>
  <c r="T1512" i="1"/>
  <c r="T607" i="1"/>
  <c r="T1257" i="1"/>
  <c r="W1257" i="1" s="1"/>
  <c r="T588" i="1"/>
  <c r="T1259" i="1"/>
  <c r="T2581" i="1"/>
  <c r="T3076" i="1"/>
  <c r="T2629" i="1"/>
  <c r="T1775" i="1"/>
  <c r="T223" i="1"/>
  <c r="T2786" i="1"/>
  <c r="W2786" i="1" s="1"/>
  <c r="T384" i="1"/>
  <c r="T981" i="1"/>
  <c r="T439" i="1"/>
  <c r="T2583" i="1"/>
  <c r="T895" i="1"/>
  <c r="T589" i="1"/>
  <c r="T587" i="1"/>
  <c r="T2183" i="1"/>
  <c r="W2183" i="1" s="1"/>
  <c r="T1371" i="1"/>
  <c r="T448" i="1"/>
  <c r="T1599" i="1"/>
  <c r="T591" i="1"/>
  <c r="T1263" i="1"/>
  <c r="T939" i="1"/>
  <c r="T2787" i="1"/>
  <c r="T145" i="1"/>
  <c r="W145" i="1" s="1"/>
  <c r="T734" i="1"/>
  <c r="T1720" i="1"/>
  <c r="T1374" i="1"/>
  <c r="T1522" i="1"/>
  <c r="T1525" i="1"/>
  <c r="T986" i="1"/>
  <c r="T1269" i="1"/>
  <c r="T1271" i="1"/>
  <c r="W1271" i="1" s="1"/>
  <c r="T2394" i="1"/>
  <c r="T730" i="1"/>
  <c r="T1421" i="1"/>
  <c r="T1958" i="1"/>
  <c r="T275" i="1"/>
  <c r="T2161" i="1"/>
  <c r="T2587" i="1"/>
  <c r="T2588" i="1"/>
  <c r="W2588" i="1" s="1"/>
  <c r="T1532" i="1"/>
  <c r="T2217" i="1"/>
  <c r="T596" i="1"/>
  <c r="T1962" i="1"/>
  <c r="T597" i="1"/>
  <c r="T993" i="1"/>
  <c r="T378" i="1"/>
  <c r="T2591" i="1"/>
  <c r="W2591" i="1" s="1"/>
  <c r="T1380" i="1"/>
  <c r="T1965" i="1"/>
  <c r="T442" i="1"/>
  <c r="T998" i="1"/>
  <c r="T1382" i="1"/>
  <c r="T1723" i="1"/>
  <c r="T2592" i="1"/>
  <c r="T599" i="1"/>
  <c r="W599" i="1" s="1"/>
  <c r="T1000" i="1"/>
  <c r="T1545" i="1"/>
  <c r="T1724" i="1"/>
  <c r="T1005" i="1"/>
  <c r="T942" i="1"/>
  <c r="T1278" i="1"/>
  <c r="T1966" i="1"/>
  <c r="T1009" i="1"/>
  <c r="W1009" i="1" s="1"/>
  <c r="T1725" i="1"/>
  <c r="T578" i="1"/>
  <c r="T1552" i="1"/>
  <c r="T382" i="1"/>
  <c r="T603" i="1"/>
  <c r="T1553" i="1"/>
  <c r="T1011" i="1"/>
  <c r="T131" i="1"/>
  <c r="W131" i="1" s="1"/>
  <c r="T307" i="1"/>
  <c r="T1069" i="1"/>
  <c r="T1727" i="1"/>
  <c r="T1728" i="1"/>
  <c r="T1726" i="1"/>
  <c r="T64" i="1"/>
  <c r="T2223" i="1"/>
  <c r="T132" i="1"/>
  <c r="W132" i="1" s="1"/>
  <c r="T287" i="1"/>
  <c r="T1014" i="1"/>
  <c r="T1016" i="1"/>
  <c r="T1384" i="1"/>
  <c r="T1560" i="1"/>
  <c r="T1565" i="1"/>
  <c r="T1564" i="1"/>
  <c r="T1969" i="1"/>
  <c r="W1969" i="1" s="1"/>
  <c r="T2229" i="1"/>
  <c r="T2598" i="1"/>
  <c r="T2601" i="1"/>
  <c r="T2994" i="1"/>
  <c r="T3376" i="1"/>
  <c r="T610" i="1"/>
  <c r="T1095" i="1"/>
  <c r="T2172" i="1"/>
  <c r="W2172" i="1" s="1"/>
  <c r="T1203" i="1"/>
  <c r="T945" i="1"/>
  <c r="T288" i="1"/>
  <c r="T2121" i="1"/>
  <c r="T309" i="1"/>
  <c r="T2406" i="1"/>
  <c r="T2233" i="1"/>
  <c r="T2510" i="1"/>
  <c r="W2510" i="1" s="1"/>
  <c r="T1205" i="1"/>
  <c r="T1569" i="1"/>
  <c r="T1283" i="1"/>
  <c r="T1733" i="1"/>
  <c r="T643" i="1"/>
  <c r="T1284" i="1"/>
  <c r="T1972" i="1"/>
  <c r="T1387" i="1"/>
  <c r="W1387" i="1" s="1"/>
  <c r="T2511" i="1"/>
  <c r="T172" i="1"/>
  <c r="T1287" i="1"/>
  <c r="T1312" i="1"/>
  <c r="T912" i="1"/>
  <c r="T1974" i="1"/>
  <c r="T2256" i="1"/>
  <c r="T388" i="1"/>
  <c r="W388" i="1" s="1"/>
  <c r="T2419" i="1"/>
  <c r="T2038" i="1"/>
  <c r="T614" i="1"/>
  <c r="T1022" i="1"/>
  <c r="T511" i="1"/>
  <c r="T289" i="1"/>
  <c r="T2410" i="1"/>
  <c r="T165" i="1"/>
  <c r="W165" i="1" s="1"/>
  <c r="T356" i="1"/>
  <c r="T1735" i="1"/>
  <c r="T1390" i="1"/>
  <c r="T1519" i="1"/>
  <c r="T1736" i="1"/>
  <c r="T2234" i="1"/>
  <c r="T950" i="1"/>
  <c r="T2299" i="1"/>
  <c r="W2299" i="1" s="1"/>
  <c r="T1977" i="1"/>
  <c r="T1456" i="1"/>
  <c r="T1391" i="1"/>
  <c r="T1980" i="1"/>
  <c r="T2518" i="1"/>
  <c r="T1347" i="1"/>
  <c r="T538" i="1"/>
  <c r="T250" i="1"/>
  <c r="W250" i="1" s="1"/>
  <c r="T1024" i="1"/>
  <c r="T290" i="1"/>
  <c r="T291" i="1"/>
  <c r="T616" i="1"/>
  <c r="T2238" i="1"/>
  <c r="T228" i="1"/>
  <c r="T99" i="1"/>
  <c r="T451" i="1"/>
  <c r="W451" i="1" s="1"/>
  <c r="T1574" i="1"/>
  <c r="T1984" i="1"/>
  <c r="T2446" i="1"/>
  <c r="T358" i="1"/>
  <c r="T2240" i="1"/>
  <c r="T1576" i="1"/>
  <c r="T621" i="1"/>
  <c r="T1746" i="1"/>
  <c r="W1746" i="1" s="1"/>
  <c r="T2751" i="1"/>
  <c r="T1208" i="1"/>
  <c r="T1956" i="1"/>
  <c r="T134" i="1"/>
  <c r="T1748" i="1"/>
  <c r="T1747" i="1"/>
  <c r="T454" i="1"/>
  <c r="T305" i="1"/>
  <c r="W305" i="1" s="1"/>
  <c r="T2487" i="1"/>
  <c r="T919" i="1"/>
  <c r="T1402" i="1"/>
  <c r="T1124" i="1"/>
  <c r="T292" i="1"/>
  <c r="T2243" i="1"/>
  <c r="T1750" i="1"/>
  <c r="T542" i="1"/>
  <c r="W542" i="1" s="1"/>
  <c r="T2133" i="1"/>
  <c r="T1033" i="1"/>
  <c r="T1034" i="1"/>
  <c r="T623" i="1"/>
  <c r="T778" i="1"/>
  <c r="T293" i="1"/>
  <c r="T1112" i="1"/>
  <c r="T456" i="1"/>
  <c r="W456" i="1" s="1"/>
  <c r="T1036" i="1"/>
  <c r="T198" i="1"/>
  <c r="T1753" i="1"/>
  <c r="T1754" i="1"/>
  <c r="T626" i="1"/>
  <c r="T1408" i="1"/>
  <c r="T1409" i="1"/>
  <c r="T2087" i="1"/>
  <c r="W2087" i="1" s="1"/>
  <c r="T457" i="1"/>
  <c r="T1755" i="1"/>
  <c r="T1136" i="1"/>
  <c r="T1135" i="1"/>
  <c r="T1037" i="1"/>
  <c r="T3388" i="1"/>
  <c r="T459" i="1"/>
  <c r="T1840" i="1"/>
  <c r="W1840" i="1" s="1"/>
  <c r="T2454" i="1"/>
  <c r="T2484" i="1"/>
  <c r="T2705" i="1"/>
  <c r="T628" i="1"/>
  <c r="T2166" i="1"/>
  <c r="T1757" i="1"/>
  <c r="T785" i="1"/>
  <c r="T1413" i="1"/>
  <c r="W1413" i="1" s="1"/>
  <c r="T136" i="1"/>
  <c r="T1414" i="1"/>
  <c r="T2391" i="1"/>
  <c r="T630" i="1"/>
  <c r="T1316" i="1"/>
  <c r="T1415" i="1"/>
  <c r="T1843" i="1"/>
  <c r="T735" i="1"/>
  <c r="W735" i="1" s="1"/>
  <c r="T2515" i="1"/>
  <c r="T841" i="1"/>
  <c r="T178" i="1"/>
  <c r="T925" i="1"/>
  <c r="T757" i="1"/>
  <c r="T1759" i="1"/>
  <c r="T2248" i="1"/>
  <c r="T2249" i="1"/>
  <c r="W2249" i="1" s="1"/>
  <c r="T2328" i="1"/>
  <c r="T69" i="1"/>
  <c r="T26" i="1"/>
  <c r="T1762" i="1"/>
  <c r="T1322" i="1"/>
  <c r="T1792" i="1"/>
  <c r="T297" i="1"/>
  <c r="T633" i="1"/>
  <c r="W633" i="1" s="1"/>
  <c r="T1591" i="1"/>
  <c r="T2251" i="1"/>
  <c r="T1419" i="1"/>
  <c r="T1994" i="1"/>
  <c r="T364" i="1"/>
  <c r="T1325" i="1"/>
  <c r="T298" i="1"/>
  <c r="T635" i="1"/>
  <c r="W635" i="1" s="1"/>
  <c r="T2254" i="1"/>
  <c r="T2252" i="1"/>
  <c r="T208" i="1"/>
  <c r="T146" i="1"/>
  <c r="T547" i="1"/>
  <c r="T1420" i="1"/>
  <c r="T926" i="1"/>
  <c r="T1766" i="1"/>
  <c r="W1766" i="1" s="1"/>
  <c r="T943" i="1"/>
  <c r="T402" i="1"/>
  <c r="T1041" i="1"/>
  <c r="T1594" i="1"/>
  <c r="T39" i="1"/>
  <c r="T2146" i="1"/>
  <c r="T1204" i="1"/>
  <c r="T760" i="1"/>
  <c r="W760" i="1" s="1"/>
  <c r="T850" i="1"/>
  <c r="T1042" i="1"/>
  <c r="T1769" i="1"/>
  <c r="T1996" i="1"/>
  <c r="T2619" i="1"/>
  <c r="T2616" i="1"/>
  <c r="T1043" i="1"/>
  <c r="T2336" i="1"/>
  <c r="W2336" i="1" s="1"/>
  <c r="T638" i="1"/>
  <c r="T485" i="1"/>
  <c r="T466" i="1"/>
  <c r="T1335" i="1"/>
  <c r="T2203" i="1"/>
  <c r="T1363" i="1"/>
  <c r="T2151" i="1"/>
  <c r="T1336" i="1"/>
  <c r="W1336" i="1" s="1"/>
  <c r="T1230" i="1"/>
  <c r="T1597" i="1"/>
  <c r="T640" i="1"/>
  <c r="T1231" i="1"/>
  <c r="T209" i="1"/>
  <c r="T1426" i="1"/>
  <c r="T1770" i="1"/>
  <c r="T530" i="1"/>
  <c r="W530" i="1" s="1"/>
  <c r="T1045" i="1"/>
  <c r="T851" i="1"/>
  <c r="T1046" i="1"/>
  <c r="T1494" i="1"/>
  <c r="T2434" i="1"/>
  <c r="T2528" i="1"/>
  <c r="T2809" i="1"/>
  <c r="T1048" i="1"/>
  <c r="W1048" i="1" s="1"/>
  <c r="T1771" i="1"/>
  <c r="T302" i="1"/>
  <c r="T1051" i="1"/>
  <c r="T409" i="1"/>
  <c r="T70" i="1"/>
  <c r="T826" i="1"/>
  <c r="T2260" i="1"/>
  <c r="T2262" i="1"/>
  <c r="W2262" i="1" s="1"/>
  <c r="T2622" i="1"/>
  <c r="T1236" i="1"/>
  <c r="T1932" i="1"/>
  <c r="T2623" i="1"/>
  <c r="T43" i="1"/>
  <c r="T855" i="1"/>
  <c r="T645" i="1"/>
  <c r="T1237" i="1"/>
  <c r="W1237" i="1" s="1"/>
  <c r="T1772" i="1"/>
  <c r="T1435" i="1"/>
  <c r="T181" i="1"/>
  <c r="T2624" i="1"/>
  <c r="T1239" i="1"/>
  <c r="T1437" i="1"/>
  <c r="T1053" i="1"/>
  <c r="T767" i="1"/>
  <c r="W767" i="1" s="1"/>
  <c r="T1054" i="1"/>
  <c r="T196" i="1"/>
  <c r="T71" i="1"/>
  <c r="T2404" i="1"/>
  <c r="T2719" i="1"/>
  <c r="T2009" i="1"/>
  <c r="T1163" i="1"/>
  <c r="T1503" i="1"/>
  <c r="W1503" i="1" s="1"/>
  <c r="T647" i="1"/>
  <c r="T214" i="1"/>
  <c r="T1165" i="1"/>
  <c r="T1440" i="1"/>
  <c r="T1774" i="1"/>
  <c r="T1604" i="1"/>
  <c r="T373" i="1"/>
  <c r="T368" i="1"/>
  <c r="W368" i="1" s="1"/>
  <c r="T1058" i="1"/>
  <c r="T1442" i="1"/>
  <c r="T1606" i="1"/>
  <c r="T2268" i="1"/>
  <c r="T2867" i="1"/>
  <c r="T571" i="1"/>
  <c r="T2269" i="1"/>
  <c r="T1123" i="1"/>
  <c r="W1123" i="1" s="1"/>
  <c r="T1342" i="1"/>
  <c r="T768" i="1"/>
  <c r="T499" i="1"/>
  <c r="T500" i="1"/>
  <c r="T1444" i="1"/>
  <c r="T650" i="1"/>
  <c r="T370" i="1"/>
  <c r="T1343" i="1"/>
  <c r="W1343" i="1" s="1"/>
  <c r="T1926" i="1"/>
  <c r="T1061" i="1"/>
  <c r="T933" i="1"/>
  <c r="T1447" i="1"/>
  <c r="T651" i="1"/>
  <c r="T184" i="1"/>
  <c r="T1776" i="1"/>
  <c r="T1348" i="1"/>
  <c r="W1348" i="1" s="1"/>
  <c r="T1243" i="1"/>
  <c r="T1721" i="1"/>
  <c r="T1064" i="1"/>
  <c r="T2011" i="1"/>
  <c r="T348" i="1"/>
  <c r="T245" i="1"/>
  <c r="T2411" i="1"/>
  <c r="T652" i="1"/>
  <c r="W652" i="1" s="1"/>
  <c r="T2013" i="1"/>
  <c r="T1448" i="1"/>
  <c r="T534" i="1"/>
  <c r="T1066" i="1"/>
  <c r="T1778" i="1"/>
  <c r="T1454" i="1"/>
  <c r="T217" i="1"/>
  <c r="T1245" i="1"/>
  <c r="W1245" i="1" s="1"/>
  <c r="T1449" i="1"/>
  <c r="T2273" i="1"/>
  <c r="T938" i="1"/>
  <c r="T653" i="1"/>
  <c r="T472" i="1"/>
  <c r="T1349" i="1"/>
  <c r="T2167" i="1"/>
  <c r="T1067" i="1"/>
  <c r="W1067" i="1" s="1"/>
  <c r="T544" i="1"/>
  <c r="T404" i="1"/>
  <c r="T1780" i="1"/>
  <c r="T2016" i="1"/>
  <c r="T2015" i="1"/>
  <c r="T104" i="1"/>
  <c r="T869" i="1"/>
  <c r="T2066" i="1"/>
  <c r="W2066" i="1" s="1"/>
  <c r="T1450" i="1"/>
  <c r="T655" i="1"/>
  <c r="T1068" i="1"/>
  <c r="T810" i="1"/>
  <c r="T1451" i="1"/>
  <c r="T2017" i="1"/>
  <c r="T561" i="1"/>
  <c r="T1453" i="1"/>
  <c r="W1453" i="1" s="1"/>
  <c r="T2275" i="1"/>
  <c r="T656" i="1"/>
  <c r="T749" i="1"/>
  <c r="T1070" i="1"/>
  <c r="T758" i="1"/>
  <c r="T143" i="1"/>
  <c r="T1351" i="1"/>
  <c r="T770" i="1"/>
  <c r="W770" i="1" s="1"/>
  <c r="T308" i="1"/>
  <c r="T118" i="1"/>
  <c r="T2389" i="1"/>
  <c r="T2020" i="1"/>
  <c r="T1247" i="1"/>
  <c r="T1072" i="1"/>
  <c r="T1610" i="1"/>
  <c r="T1783" i="1"/>
  <c r="W1783" i="1" s="1"/>
  <c r="T2634" i="1"/>
  <c r="T1074" i="1"/>
  <c r="T871" i="1"/>
  <c r="T911" i="1"/>
  <c r="T474" i="1"/>
  <c r="T1784" i="1"/>
  <c r="T2278" i="1"/>
  <c r="T600" i="1"/>
  <c r="W600" i="1" s="1"/>
  <c r="T2023" i="1"/>
  <c r="T1611" i="1"/>
  <c r="T1076" i="1"/>
  <c r="T475" i="1"/>
  <c r="T1249" i="1"/>
  <c r="T1947" i="1"/>
  <c r="T2024" i="1"/>
  <c r="T2282" i="1"/>
  <c r="W2282" i="1" s="1"/>
  <c r="T2636" i="1"/>
  <c r="T2635" i="1"/>
  <c r="T2722" i="1"/>
  <c r="T106" i="1"/>
  <c r="T1593" i="1"/>
  <c r="T1613" i="1"/>
  <c r="T1252" i="1"/>
  <c r="T476" i="1"/>
  <c r="W476" i="1" s="1"/>
  <c r="T1758" i="1"/>
  <c r="T1461" i="1"/>
  <c r="T1199" i="1"/>
  <c r="T249" i="1"/>
  <c r="T375" i="1"/>
  <c r="T1191" i="1"/>
  <c r="T1789" i="1"/>
  <c r="T1462" i="1"/>
  <c r="W1462" i="1" s="1"/>
  <c r="T1079" i="1"/>
  <c r="T1080" i="1"/>
  <c r="T1790" i="1"/>
  <c r="T1791" i="1"/>
  <c r="T2919" i="1"/>
  <c r="T376" i="1"/>
  <c r="T1432" i="1"/>
  <c r="T660" i="1"/>
  <c r="W660" i="1" s="1"/>
  <c r="T550" i="1"/>
  <c r="T819" i="1"/>
  <c r="T1952" i="1"/>
  <c r="T1081" i="1"/>
  <c r="T2422" i="1"/>
  <c r="T1616" i="1"/>
  <c r="T915" i="1"/>
  <c r="T565" i="1"/>
  <c r="W565" i="1" s="1"/>
  <c r="T1083" i="1"/>
  <c r="T1463" i="1"/>
  <c r="T1464" i="1"/>
  <c r="T1465" i="1"/>
  <c r="T1617" i="1"/>
  <c r="T477" i="1"/>
  <c r="T411" i="1"/>
  <c r="T780" i="1"/>
  <c r="W780" i="1" s="1"/>
  <c r="T1529" i="1"/>
  <c r="T1466" i="1"/>
  <c r="T2285" i="1"/>
  <c r="T1575" i="1"/>
  <c r="T1467" i="1"/>
  <c r="T1619" i="1"/>
  <c r="T2027" i="1"/>
  <c r="T2642" i="1"/>
  <c r="W2642" i="1" s="1"/>
  <c r="T56" i="1"/>
  <c r="T2379" i="1"/>
  <c r="T2153" i="1"/>
  <c r="T949" i="1"/>
  <c r="T879" i="1"/>
  <c r="T220" i="1"/>
  <c r="T2287" i="1"/>
  <c r="T311" i="1"/>
  <c r="W311" i="1" s="1"/>
  <c r="T1795" i="1"/>
  <c r="T2725" i="1"/>
  <c r="T1003" i="1"/>
  <c r="T381" i="1"/>
  <c r="T2007" i="1"/>
  <c r="T1354" i="1"/>
  <c r="T1088" i="1"/>
  <c r="T440" i="1"/>
  <c r="W440" i="1" s="1"/>
  <c r="T406" i="1"/>
  <c r="T128" i="1"/>
  <c r="T478" i="1"/>
  <c r="T1090" i="1"/>
  <c r="T1469" i="1"/>
  <c r="T1355" i="1"/>
  <c r="T1796" i="1"/>
  <c r="T1258" i="1"/>
  <c r="W1258" i="1" s="1"/>
  <c r="T1356" i="1"/>
  <c r="T880" i="1"/>
  <c r="T1471" i="1"/>
  <c r="T1472" i="1"/>
  <c r="T1030" i="1"/>
  <c r="T425" i="1"/>
  <c r="T1410" i="1"/>
  <c r="T171" i="1"/>
  <c r="W171" i="1" s="1"/>
  <c r="T1734" i="1"/>
  <c r="T1623" i="1"/>
  <c r="T383" i="1"/>
  <c r="T1473" i="1"/>
  <c r="T2029" i="1"/>
  <c r="T1582" i="1"/>
  <c r="T2288" i="1"/>
  <c r="T1624" i="1"/>
  <c r="W1624" i="1" s="1"/>
  <c r="T2393" i="1"/>
  <c r="T479" i="1"/>
  <c r="T1094" i="1"/>
  <c r="T1625" i="1"/>
  <c r="T2289" i="1"/>
  <c r="T1309" i="1"/>
  <c r="T830" i="1"/>
  <c r="T956" i="1"/>
  <c r="W956" i="1" s="1"/>
  <c r="T664" i="1"/>
  <c r="T481" i="1"/>
  <c r="T666" i="1"/>
  <c r="T1627" i="1"/>
  <c r="T1798" i="1"/>
  <c r="T2293" i="1"/>
  <c r="T2646" i="1"/>
  <c r="T2647" i="1"/>
  <c r="W2647" i="1" s="1"/>
  <c r="T2880" i="1"/>
  <c r="T1799" i="1"/>
  <c r="T1096" i="1"/>
  <c r="T313" i="1"/>
  <c r="T1314" i="1"/>
  <c r="T834" i="1"/>
  <c r="T462" i="1"/>
  <c r="T1474" i="1"/>
  <c r="W1474" i="1" s="1"/>
  <c r="T386" i="1"/>
  <c r="T1928" i="1"/>
  <c r="T2294" i="1"/>
  <c r="T1376" i="1"/>
  <c r="T738" i="1"/>
  <c r="T2694" i="1"/>
  <c r="T1098" i="1"/>
  <c r="T789" i="1"/>
  <c r="W789" i="1" s="1"/>
  <c r="T1801" i="1"/>
  <c r="T2033" i="1"/>
  <c r="T1802" i="1"/>
  <c r="T2235" i="1"/>
  <c r="T1548" i="1"/>
  <c r="T1475" i="1"/>
  <c r="T1535" i="1"/>
  <c r="T1265" i="1"/>
  <c r="W1265" i="1" s="1"/>
  <c r="T1188" i="1"/>
  <c r="T2605" i="1"/>
  <c r="T483" i="1"/>
  <c r="T1099" i="1"/>
  <c r="T1804" i="1"/>
  <c r="T1631" i="1"/>
  <c r="T147" i="1"/>
  <c r="T1477" i="1"/>
  <c r="W1477" i="1" s="1"/>
  <c r="T886" i="1"/>
  <c r="T1101" i="1"/>
  <c r="T1478" i="1"/>
  <c r="T2729" i="1"/>
  <c r="T1362" i="1"/>
  <c r="T75" i="1"/>
  <c r="T1739" i="1"/>
  <c r="T387" i="1"/>
  <c r="W387" i="1" s="1"/>
  <c r="T668" i="1"/>
  <c r="T1267" i="1"/>
  <c r="T1480" i="1"/>
  <c r="T2036" i="1"/>
  <c r="T2648" i="1"/>
  <c r="T1481" i="1"/>
  <c r="T1806" i="1"/>
  <c r="T464" i="1"/>
  <c r="W464" i="1" s="1"/>
  <c r="T957" i="1"/>
  <c r="T791" i="1"/>
  <c r="T1807" i="1"/>
  <c r="T572" i="1"/>
  <c r="T1808" i="1"/>
  <c r="T1268" i="1"/>
  <c r="T1633" i="1"/>
  <c r="T1809" i="1"/>
  <c r="W1809" i="1" s="1"/>
  <c r="T889" i="1"/>
  <c r="T1221" i="1"/>
  <c r="T1104" i="1"/>
  <c r="T1106" i="1"/>
  <c r="T1811" i="1"/>
  <c r="T891" i="1"/>
  <c r="T1812" i="1"/>
  <c r="T1744" i="1"/>
  <c r="W1744" i="1" s="1"/>
  <c r="T1365" i="1"/>
  <c r="T1270" i="1"/>
  <c r="T2137" i="1"/>
  <c r="T1057" i="1"/>
  <c r="T1107" i="1"/>
  <c r="T671" i="1"/>
  <c r="T207" i="1"/>
  <c r="T390" i="1"/>
  <c r="W390" i="1" s="1"/>
  <c r="T391" i="1"/>
  <c r="T1634" i="1"/>
  <c r="T1636" i="1"/>
  <c r="T1366" i="1"/>
  <c r="T847" i="1"/>
  <c r="T2040" i="1"/>
  <c r="T793" i="1"/>
  <c r="T222" i="1"/>
  <c r="W222" i="1" s="1"/>
  <c r="T1367" i="1"/>
  <c r="T795" i="1"/>
  <c r="T1486" i="1"/>
  <c r="T1948" i="1"/>
  <c r="T1202" i="1"/>
  <c r="T2298" i="1"/>
  <c r="T958" i="1"/>
  <c r="T484" i="1"/>
  <c r="W484" i="1" s="1"/>
  <c r="T849" i="1"/>
  <c r="T1331" i="1"/>
  <c r="T1836" i="1"/>
  <c r="T605" i="1"/>
  <c r="T190" i="1"/>
  <c r="T1109" i="1"/>
  <c r="T1815" i="1"/>
  <c r="T1816" i="1"/>
  <c r="W1816" i="1" s="1"/>
  <c r="T392" i="1"/>
  <c r="T1369" i="1"/>
  <c r="T1579" i="1"/>
  <c r="T1272" i="1"/>
  <c r="T1637" i="1"/>
  <c r="T1489" i="1"/>
  <c r="T1818" i="1"/>
  <c r="T797" i="1"/>
  <c r="W797" i="1" s="1"/>
  <c r="T315" i="1"/>
  <c r="T959" i="1"/>
  <c r="T675" i="1"/>
  <c r="T2303" i="1"/>
  <c r="T1490" i="1"/>
  <c r="T257" i="1"/>
  <c r="T316" i="1"/>
  <c r="T2304" i="1"/>
  <c r="W2304" i="1" s="1"/>
  <c r="T1820" i="1"/>
  <c r="T1032" i="1"/>
  <c r="T2041" i="1"/>
  <c r="T1273" i="1"/>
  <c r="T1429" i="1"/>
  <c r="T2739" i="1"/>
  <c r="T2169" i="1"/>
  <c r="T963" i="1"/>
  <c r="W963" i="1" s="1"/>
  <c r="T2271" i="1"/>
  <c r="T349" i="1"/>
  <c r="T487" i="1"/>
  <c r="T982" i="1"/>
  <c r="T1275" i="1"/>
  <c r="T677" i="1"/>
  <c r="T2649" i="1"/>
  <c r="T2378" i="1"/>
  <c r="W2378" i="1" s="1"/>
  <c r="T2042" i="1"/>
  <c r="T151" i="1"/>
  <c r="T964" i="1"/>
  <c r="T965" i="1"/>
  <c r="T1114" i="1"/>
  <c r="T1370" i="1"/>
  <c r="T1639" i="1"/>
  <c r="T2472" i="1"/>
  <c r="W2472" i="1" s="1"/>
  <c r="T2564" i="1"/>
  <c r="T2650" i="1"/>
  <c r="T317" i="1"/>
  <c r="T1660" i="1"/>
  <c r="T1752" i="1"/>
  <c r="T1493" i="1"/>
  <c r="T318" i="1"/>
  <c r="T979" i="1"/>
  <c r="W979" i="1" s="1"/>
  <c r="T1116" i="1"/>
  <c r="T1640" i="1"/>
  <c r="T360" i="1"/>
  <c r="T1117" i="1"/>
  <c r="T1197" i="1"/>
  <c r="T319" i="1"/>
  <c r="T401" i="1"/>
  <c r="T2043" i="1"/>
  <c r="W2043" i="1" s="1"/>
  <c r="T191" i="1"/>
  <c r="T81" i="1"/>
  <c r="T1118" i="1"/>
  <c r="T1497" i="1"/>
  <c r="T2826" i="1"/>
  <c r="T2308" i="1"/>
  <c r="T261" i="1"/>
  <c r="T580" i="1"/>
  <c r="W580" i="1" s="1"/>
  <c r="T853" i="1"/>
  <c r="T678" i="1"/>
  <c r="T680" i="1"/>
  <c r="T679" i="1"/>
  <c r="T2476" i="1"/>
  <c r="T682" i="1"/>
  <c r="T1688" i="1"/>
  <c r="T1826" i="1"/>
  <c r="W1826" i="1" s="1"/>
  <c r="T2653" i="1"/>
  <c r="T897" i="1"/>
  <c r="T2614" i="1"/>
  <c r="T563" i="1"/>
  <c r="T1119" i="1"/>
  <c r="T1279" i="1"/>
  <c r="T490" i="1"/>
  <c r="T1827" i="1"/>
  <c r="W1827" i="1" s="1"/>
  <c r="T239" i="1"/>
  <c r="T1498" i="1"/>
  <c r="T800" i="1"/>
  <c r="T2173" i="1"/>
  <c r="T1330" i="1"/>
  <c r="T1120" i="1"/>
  <c r="T324" i="1"/>
  <c r="T1121" i="1"/>
  <c r="W1121" i="1" s="1"/>
  <c r="T898" i="1"/>
  <c r="T1122" i="1"/>
  <c r="T657" i="1"/>
  <c r="T2147" i="1"/>
  <c r="T1280" i="1"/>
  <c r="T1829" i="1"/>
  <c r="T1470" i="1"/>
  <c r="T556" i="1"/>
  <c r="W556" i="1" s="1"/>
  <c r="T262" i="1"/>
  <c r="T2046" i="1"/>
  <c r="T1831" i="1"/>
  <c r="T1693" i="1"/>
  <c r="T1443" i="1"/>
  <c r="T684" i="1"/>
  <c r="T1501" i="1"/>
  <c r="T1835" i="1"/>
  <c r="W1835" i="1" s="1"/>
  <c r="T1833" i="1"/>
  <c r="T2048" i="1"/>
  <c r="T2200" i="1"/>
  <c r="T2314" i="1"/>
  <c r="T2655" i="1"/>
  <c r="T2657" i="1"/>
  <c r="T1375" i="1"/>
  <c r="T491" i="1"/>
  <c r="W491" i="1" s="1"/>
  <c r="T746" i="1"/>
  <c r="T362" i="1"/>
  <c r="T326" i="1"/>
  <c r="T1502" i="1"/>
  <c r="T1038" i="1"/>
  <c r="T900" i="1"/>
  <c r="T339" i="1"/>
  <c r="T493" i="1"/>
  <c r="W493" i="1" s="1"/>
  <c r="T2316" i="1"/>
  <c r="T1126" i="1"/>
  <c r="T1646" i="1"/>
  <c r="T1837" i="1"/>
  <c r="T2440" i="1"/>
  <c r="T449" i="1"/>
  <c r="T327" i="1"/>
  <c r="T1127" i="1"/>
  <c r="W1127" i="1" s="1"/>
  <c r="T1647" i="1"/>
  <c r="T1128" i="1"/>
  <c r="T263" i="1"/>
  <c r="T1129" i="1"/>
  <c r="T1282" i="1"/>
  <c r="T495" i="1"/>
  <c r="T2053" i="1"/>
  <c r="T2202" i="1"/>
  <c r="W2202" i="1" s="1"/>
  <c r="T1838" i="1"/>
  <c r="T1131" i="1"/>
  <c r="T194" i="1"/>
  <c r="T1649" i="1"/>
  <c r="T2317" i="1"/>
  <c r="T396" i="1"/>
  <c r="T1377" i="1"/>
  <c r="T1430" i="1"/>
  <c r="W1430" i="1" s="1"/>
  <c r="T1378" i="1"/>
  <c r="T1132" i="1"/>
  <c r="T497" i="1"/>
  <c r="T1417" i="1"/>
  <c r="T1504" i="1"/>
  <c r="T283" i="1"/>
  <c r="T428" i="1"/>
  <c r="T862" i="1"/>
  <c r="W862" i="1" s="1"/>
  <c r="T1134" i="1"/>
  <c r="T803" i="1"/>
  <c r="T1505" i="1"/>
  <c r="T1379" i="1"/>
  <c r="T1506" i="1"/>
  <c r="T685" i="1"/>
  <c r="T153" i="1"/>
  <c r="T804" i="1"/>
  <c r="W804" i="1" s="1"/>
  <c r="T805" i="1"/>
  <c r="T1839" i="1"/>
  <c r="T2057" i="1"/>
  <c r="T1652" i="1"/>
  <c r="T377" i="1"/>
  <c r="T265" i="1"/>
  <c r="T2501" i="1"/>
  <c r="T972" i="1"/>
  <c r="W972" i="1" s="1"/>
  <c r="T1654" i="1"/>
  <c r="T397" i="1"/>
  <c r="T688" i="1"/>
  <c r="T1655" i="1"/>
  <c r="T458" i="1"/>
  <c r="T776" i="1"/>
  <c r="T2204" i="1"/>
  <c r="T2319" i="1"/>
  <c r="W2319" i="1" s="1"/>
  <c r="T763" i="1"/>
  <c r="T568" i="1"/>
  <c r="T751" i="1"/>
  <c r="T398" i="1"/>
  <c r="T2059" i="1"/>
  <c r="T1138" i="1"/>
  <c r="T501" i="1"/>
  <c r="T1139" i="1"/>
  <c r="W1139" i="1" s="1"/>
  <c r="T1140" i="1"/>
  <c r="T1656" i="1"/>
  <c r="T1657" i="1"/>
  <c r="T1658" i="1"/>
  <c r="T2180" i="1"/>
  <c r="T2322" i="1"/>
  <c r="T2320" i="1"/>
  <c r="T2478" i="1"/>
  <c r="W2478" i="1" s="1"/>
  <c r="T2663" i="1"/>
  <c r="T2659" i="1"/>
  <c r="T2662" i="1"/>
  <c r="T2747" i="1"/>
  <c r="T2828" i="1"/>
  <c r="T2889" i="1"/>
  <c r="T2930" i="1"/>
  <c r="T502" i="1"/>
  <c r="W502" i="1" s="1"/>
  <c r="T503" i="1"/>
  <c r="T380" i="1"/>
  <c r="T1381" i="1"/>
  <c r="T570" i="1"/>
  <c r="T689" i="1"/>
  <c r="T1141" i="1"/>
  <c r="T866" i="1"/>
  <c r="T247" i="1"/>
  <c r="W247" i="1" s="1"/>
  <c r="T154" i="1"/>
  <c r="T867" i="1"/>
  <c r="T1844" i="1"/>
  <c r="T2061" i="1"/>
  <c r="T2664" i="1"/>
  <c r="T399" i="1"/>
  <c r="T1289" i="1"/>
  <c r="T505" i="1"/>
  <c r="W505" i="1" s="1"/>
  <c r="T1661" i="1"/>
  <c r="T195" i="1"/>
  <c r="T1845" i="1"/>
  <c r="T2208" i="1"/>
  <c r="T690" i="1"/>
  <c r="T1142" i="1"/>
  <c r="T975" i="1"/>
  <c r="T2062" i="1"/>
  <c r="W2062" i="1" s="1"/>
  <c r="T1846" i="1"/>
  <c r="T105" i="1"/>
  <c r="T437" i="1"/>
  <c r="T977" i="1"/>
  <c r="T473" i="1"/>
  <c r="T2506" i="1"/>
  <c r="T506" i="1"/>
  <c r="T1213" i="1"/>
  <c r="W1213" i="1" s="1"/>
  <c r="T2064" i="1"/>
  <c r="T1143" i="1"/>
  <c r="T1144" i="1"/>
  <c r="T1292" i="1"/>
  <c r="T1511" i="1"/>
  <c r="T2325" i="1"/>
  <c r="T2326" i="1"/>
  <c r="T2327" i="1"/>
  <c r="W2327" i="1" s="1"/>
  <c r="T438" i="1"/>
  <c r="T1581" i="1"/>
  <c r="T2103" i="1"/>
  <c r="T443" i="1"/>
  <c r="T1293" i="1"/>
  <c r="T1663" i="1"/>
  <c r="T1662" i="1"/>
  <c r="T784" i="1"/>
  <c r="W784" i="1" s="1"/>
  <c r="T692" i="1"/>
  <c r="T753" i="1"/>
  <c r="T693" i="1"/>
  <c r="T1145" i="1"/>
  <c r="T1516" i="1"/>
  <c r="T1513" i="1"/>
  <c r="T2579" i="1"/>
  <c r="T2830" i="1"/>
  <c r="W2830" i="1" s="1"/>
  <c r="T2831" i="1"/>
  <c r="T1215" i="1"/>
  <c r="T775" i="1"/>
  <c r="T1851" i="1"/>
  <c r="T155" i="1"/>
  <c r="T509" i="1"/>
  <c r="T330" i="1"/>
  <c r="T2665" i="1"/>
  <c r="W2665" i="1" s="1"/>
  <c r="T1401" i="1"/>
  <c r="T1517" i="1"/>
  <c r="T2329" i="1"/>
  <c r="T1852" i="1"/>
  <c r="T1643" i="1"/>
  <c r="T870" i="1"/>
  <c r="T224" i="1"/>
  <c r="T156" i="1"/>
  <c r="W156" i="1" s="1"/>
  <c r="T582" i="1"/>
  <c r="T157" i="1"/>
  <c r="T813" i="1"/>
  <c r="T694" i="1"/>
  <c r="T695" i="1"/>
  <c r="T1666" i="1"/>
  <c r="T1854" i="1"/>
  <c r="T1853" i="1"/>
  <c r="W1853" i="1" s="1"/>
  <c r="T2330" i="1"/>
  <c r="T2508" i="1"/>
  <c r="T83" i="1"/>
  <c r="T696" i="1"/>
  <c r="T1297" i="1"/>
  <c r="T268" i="1"/>
  <c r="T557" i="1"/>
  <c r="T2025" i="1"/>
  <c r="W2025" i="1" s="1"/>
  <c r="T697" i="1"/>
  <c r="T590" i="1"/>
  <c r="T698" i="1"/>
  <c r="T1147" i="1"/>
  <c r="T814" i="1"/>
  <c r="T2148" i="1"/>
  <c r="T2509" i="1"/>
  <c r="T1383" i="1"/>
  <c r="W1383" i="1" s="1"/>
  <c r="T2791" i="1"/>
  <c r="T432" i="1"/>
  <c r="T815" i="1"/>
  <c r="T1050" i="1"/>
  <c r="T2035" i="1"/>
  <c r="T1518" i="1"/>
  <c r="T1602" i="1"/>
  <c r="T779" i="1"/>
  <c r="W779" i="1" s="1"/>
  <c r="T1668" i="1"/>
  <c r="T1857" i="1"/>
  <c r="T1858" i="1"/>
  <c r="T1360" i="1"/>
  <c r="T2261" i="1"/>
  <c r="T1148" i="1"/>
  <c r="T872" i="1"/>
  <c r="T1520" i="1"/>
  <c r="W1520" i="1" s="1"/>
  <c r="T1521" i="1"/>
  <c r="T225" i="1"/>
  <c r="T699" i="1"/>
  <c r="T258" i="1"/>
  <c r="T816" i="1"/>
  <c r="T818" i="1"/>
  <c r="T817" i="1"/>
  <c r="T1052" i="1"/>
  <c r="W1052" i="1" s="1"/>
  <c r="T908" i="1"/>
  <c r="T782" i="1"/>
  <c r="T296" i="1"/>
  <c r="T312" i="1"/>
  <c r="T1671" i="1"/>
  <c r="T1670" i="1"/>
  <c r="T1669" i="1"/>
  <c r="T2334" i="1"/>
  <c r="W2334" i="1" s="1"/>
  <c r="T333" i="1"/>
  <c r="T1228" i="1"/>
  <c r="T1298" i="1"/>
  <c r="T1386" i="1"/>
  <c r="T1248" i="1"/>
  <c r="T832" i="1"/>
  <c r="T1862" i="1"/>
  <c r="T1863" i="1"/>
  <c r="W1863" i="1" s="1"/>
  <c r="T1864" i="1"/>
  <c r="T1865" i="1"/>
  <c r="T2337" i="1"/>
  <c r="T2584" i="1"/>
  <c r="T2958" i="1"/>
  <c r="T873" i="1"/>
  <c r="T2070" i="1"/>
  <c r="T952" i="1"/>
  <c r="W952" i="1" s="1"/>
  <c r="T471" i="1"/>
  <c r="T177" i="1"/>
  <c r="T983" i="1"/>
  <c r="T2006" i="1"/>
  <c r="T226" i="1"/>
  <c r="T1672" i="1"/>
  <c r="T1674" i="1"/>
  <c r="T2071" i="1"/>
  <c r="W2071" i="1" s="1"/>
  <c r="T737" i="1"/>
  <c r="T700" i="1"/>
  <c r="T701" i="1"/>
  <c r="T1866" i="1"/>
  <c r="T910" i="1"/>
  <c r="T2073" i="1"/>
  <c r="T1149" i="1"/>
  <c r="T1150" i="1"/>
  <c r="W1150" i="1" s="1"/>
  <c r="T357" i="1"/>
  <c r="T159" i="1"/>
  <c r="T2266" i="1"/>
  <c r="T335" i="1"/>
  <c r="T560" i="1"/>
  <c r="T272" i="1"/>
  <c r="T1300" i="1"/>
  <c r="T122" i="1"/>
  <c r="W122" i="1" s="1"/>
  <c r="T49" i="1"/>
  <c r="T1055" i="1"/>
  <c r="T513" i="1"/>
  <c r="T940" i="1"/>
  <c r="T1677" i="1"/>
  <c r="T1468" i="1"/>
  <c r="T514" i="1"/>
  <c r="T2125" i="1"/>
  <c r="W2125" i="1" s="1"/>
  <c r="T593" i="1"/>
  <c r="T1301" i="1"/>
  <c r="T515" i="1"/>
  <c r="T516" i="1"/>
  <c r="T594" i="1"/>
  <c r="T1151" i="1"/>
  <c r="T1867" i="1"/>
  <c r="T2338" i="1"/>
  <c r="W2338" i="1" s="1"/>
  <c r="T1103" i="1"/>
  <c r="T238" i="1"/>
  <c r="T2213" i="1"/>
  <c r="T823" i="1"/>
  <c r="T1152" i="1"/>
  <c r="T1868" i="1"/>
  <c r="T1222" i="1"/>
  <c r="T273" i="1"/>
  <c r="W273" i="1" s="1"/>
  <c r="T1524" i="1"/>
  <c r="T274" i="1"/>
  <c r="T1303" i="1"/>
  <c r="T669" i="1"/>
  <c r="T1154" i="1"/>
  <c r="T1441" i="1"/>
  <c r="T1678" i="1"/>
  <c r="T2339" i="1"/>
  <c r="W2339" i="1" s="1"/>
  <c r="T1681" i="1"/>
  <c r="T1304" i="1"/>
  <c r="T1527" i="1"/>
  <c r="T1155" i="1"/>
  <c r="T595" i="1"/>
  <c r="T1682" i="1"/>
  <c r="T1813" i="1"/>
  <c r="T517" i="1"/>
  <c r="W517" i="1" s="1"/>
  <c r="T2450" i="1"/>
  <c r="T1021" i="1"/>
  <c r="T1573" i="1"/>
  <c r="T988" i="1"/>
  <c r="T1528" i="1"/>
  <c r="T2078" i="1"/>
  <c r="T227" i="1"/>
  <c r="T408" i="1"/>
  <c r="W408" i="1" s="1"/>
  <c r="T1305" i="1"/>
  <c r="T1059" i="1"/>
  <c r="T369" i="1"/>
  <c r="T877" i="1"/>
  <c r="T989" i="1"/>
  <c r="T520" i="1"/>
  <c r="T1871" i="1"/>
  <c r="T1870" i="1"/>
  <c r="W1870" i="1" s="1"/>
  <c r="T706" i="1"/>
  <c r="T2798" i="1"/>
  <c r="T918" i="1"/>
  <c r="T337" i="1"/>
  <c r="T755" i="1"/>
  <c r="T990" i="1"/>
  <c r="T991" i="1"/>
  <c r="T1959" i="1"/>
  <c r="W1959" i="1" s="1"/>
  <c r="T2080" i="1"/>
  <c r="T2586" i="1"/>
  <c r="T1872" i="1"/>
  <c r="T1308" i="1"/>
  <c r="T161" i="1"/>
  <c r="T787" i="1"/>
  <c r="T878" i="1"/>
  <c r="T1530" i="1"/>
  <c r="W1530" i="1" s="1"/>
  <c r="T2342" i="1"/>
  <c r="T707" i="1"/>
  <c r="T338" i="1"/>
  <c r="T1873" i="1"/>
  <c r="T521" i="1"/>
  <c r="T522" i="1"/>
  <c r="T1224" i="1"/>
  <c r="T1531" i="1"/>
  <c r="W1531" i="1" s="1"/>
  <c r="T759" i="1"/>
  <c r="T1445" i="1"/>
  <c r="T108" i="1"/>
  <c r="T827" i="1"/>
  <c r="T1534" i="1"/>
  <c r="T1874" i="1"/>
  <c r="T2343" i="1"/>
  <c r="T2344" i="1"/>
  <c r="W2344" i="1" s="1"/>
  <c r="T1978" i="1"/>
  <c r="T1062" i="1"/>
  <c r="T371" i="1"/>
  <c r="T1225" i="1"/>
  <c r="T992" i="1"/>
  <c r="T2797" i="1"/>
  <c r="T828" i="1"/>
  <c r="T123" i="1"/>
  <c r="W123" i="1" s="1"/>
  <c r="T859" i="1"/>
  <c r="T1160" i="1"/>
  <c r="T1161" i="1"/>
  <c r="T1686" i="1"/>
  <c r="T1687" i="1"/>
  <c r="T2082" i="1"/>
  <c r="T2081" i="1"/>
  <c r="T322" i="1"/>
  <c r="W322" i="1" s="1"/>
  <c r="T761" i="1"/>
  <c r="T598" i="1"/>
  <c r="T829" i="1"/>
  <c r="T1310" i="1"/>
  <c r="T708" i="1"/>
  <c r="T1877" i="1"/>
  <c r="T1878" i="1"/>
  <c r="T765" i="1"/>
  <c r="W765" i="1" s="1"/>
  <c r="T994" i="1"/>
  <c r="T96" i="1"/>
  <c r="T709" i="1"/>
  <c r="T494" i="1"/>
  <c r="T1162" i="1"/>
  <c r="T1629" i="1"/>
  <c r="T219" i="1"/>
  <c r="T162" i="1"/>
  <c r="W162" i="1" s="1"/>
  <c r="T1311" i="1"/>
  <c r="T995" i="1"/>
  <c r="T410" i="1"/>
  <c r="T564" i="1"/>
  <c r="T1880" i="1"/>
  <c r="T1879" i="1"/>
  <c r="T1881" i="1"/>
  <c r="T1882" i="1"/>
  <c r="W1882" i="1" s="1"/>
  <c r="T2222" i="1"/>
  <c r="T2455" i="1"/>
  <c r="T2456" i="1"/>
  <c r="T340" i="1"/>
  <c r="T523" i="1"/>
  <c r="T2540" i="1"/>
  <c r="T441" i="1"/>
  <c r="T764" i="1"/>
  <c r="W764" i="1" s="1"/>
  <c r="T2084" i="1"/>
  <c r="T2738" i="1"/>
  <c r="T710" i="1"/>
  <c r="T180" i="1"/>
  <c r="T833" i="1"/>
  <c r="T1536" i="1"/>
  <c r="T1537" i="1"/>
  <c r="T1539" i="1"/>
  <c r="W1539" i="1" s="1"/>
  <c r="T1538" i="1"/>
  <c r="T2012" i="1"/>
  <c r="T711" i="1"/>
  <c r="T524" i="1"/>
  <c r="T1393" i="1"/>
  <c r="T1540" i="1"/>
  <c r="T1229" i="1"/>
  <c r="T1164" i="1"/>
  <c r="W1164" i="1" s="1"/>
  <c r="T2345" i="1"/>
  <c r="T2490" i="1"/>
  <c r="T278" i="1"/>
  <c r="T835" i="1"/>
  <c r="T482" i="1"/>
  <c r="T1166" i="1"/>
  <c r="T1168" i="1"/>
  <c r="T881" i="1"/>
  <c r="W881" i="1" s="1"/>
  <c r="T2085" i="1"/>
  <c r="T836" i="1"/>
  <c r="T712" i="1"/>
  <c r="T1315" i="1"/>
  <c r="T1394" i="1"/>
  <c r="T1542" i="1"/>
  <c r="T1543" i="1"/>
  <c r="T1690" i="1"/>
  <c r="W1690" i="1" s="1"/>
  <c r="T1883" i="1"/>
  <c r="T1884" i="1"/>
  <c r="T1885" i="1"/>
  <c r="T1886" i="1"/>
  <c r="T1887" i="1"/>
  <c r="T1821" i="1"/>
  <c r="T999" i="1"/>
  <c r="T1170" i="1"/>
  <c r="W1170" i="1" s="1"/>
  <c r="T1317" i="1"/>
  <c r="T713" i="1"/>
  <c r="T170" i="1"/>
  <c r="T436" i="1"/>
  <c r="T1438" i="1"/>
  <c r="T914" i="1"/>
  <c r="T1395" i="1"/>
  <c r="T839" i="1"/>
  <c r="W839" i="1" s="1"/>
  <c r="T714" i="1"/>
  <c r="T1318" i="1"/>
  <c r="T567" i="1"/>
  <c r="T1396" i="1"/>
  <c r="T1544" i="1"/>
  <c r="T715" i="1"/>
  <c r="T947" i="1"/>
  <c r="T231" i="1"/>
  <c r="W231" i="1" s="1"/>
  <c r="T525" i="1"/>
  <c r="T84" i="1"/>
  <c r="T1172" i="1"/>
  <c r="T281" i="1"/>
  <c r="T1173" i="1"/>
  <c r="T1694" i="1"/>
  <c r="T1695" i="1"/>
  <c r="T601" i="1"/>
  <c r="W601" i="1" s="1"/>
  <c r="T792" i="1"/>
  <c r="T232" i="1"/>
  <c r="T1319" i="1"/>
  <c r="T1893" i="1"/>
  <c r="T1891" i="1"/>
  <c r="T1890" i="1"/>
  <c r="T1892" i="1"/>
  <c r="T1398" i="1"/>
  <c r="W1398" i="1" s="1"/>
  <c r="T2086" i="1"/>
  <c r="T1340" i="1"/>
  <c r="T1276" i="1"/>
  <c r="T2519" i="1"/>
  <c r="T1174" i="1"/>
  <c r="T1001" i="1"/>
  <c r="T1320" i="1"/>
  <c r="T1002" i="1"/>
  <c r="W1002" i="1" s="1"/>
  <c r="T431" i="1"/>
  <c r="T1894" i="1"/>
  <c r="T1232" i="1"/>
  <c r="T2089" i="1"/>
  <c r="T2088" i="1"/>
  <c r="T2090" i="1"/>
  <c r="T842" i="1"/>
  <c r="T720" i="1"/>
  <c r="W720" i="1" s="1"/>
  <c r="T2672" i="1"/>
  <c r="T412" i="1"/>
  <c r="T367" i="1"/>
  <c r="T2458" i="1"/>
  <c r="T413" i="1"/>
  <c r="T527" i="1"/>
  <c r="T2018" i="1"/>
  <c r="T414" i="1"/>
  <c r="W414" i="1" s="1"/>
  <c r="T2348" i="1"/>
  <c r="T1353" i="1"/>
  <c r="T917" i="1"/>
  <c r="T1547" i="1"/>
  <c r="T1546" i="1"/>
  <c r="T2400" i="1"/>
  <c r="T342" i="1"/>
  <c r="T1175" i="1"/>
  <c r="W1175" i="1" s="1"/>
  <c r="T1549" i="1"/>
  <c r="T1896" i="1"/>
  <c r="T1895" i="1"/>
  <c r="T2350" i="1"/>
  <c r="T2349" i="1"/>
  <c r="T2968" i="1"/>
  <c r="T1234" i="1"/>
  <c r="T1176" i="1"/>
  <c r="W1176" i="1" s="1"/>
  <c r="T739" i="1"/>
  <c r="T1551" i="1"/>
  <c r="T721" i="1"/>
  <c r="T1457" i="1"/>
  <c r="T1782" i="1"/>
  <c r="T1007" i="1"/>
  <c r="T1323" i="1"/>
  <c r="T1697" i="1"/>
  <c r="W1697" i="1" s="1"/>
  <c r="T843" i="1"/>
  <c r="T583" i="1"/>
  <c r="T1008" i="1"/>
  <c r="T724" i="1"/>
  <c r="T1235" i="1"/>
  <c r="T1399" i="1"/>
  <c r="T2674" i="1"/>
  <c r="T2901" i="1"/>
  <c r="W2901" i="1" s="1"/>
  <c r="T1324" i="1"/>
  <c r="T204" i="1"/>
  <c r="T740" i="1"/>
  <c r="T144" i="1"/>
  <c r="T343" i="1"/>
  <c r="T234" i="1"/>
  <c r="T415" i="1"/>
  <c r="T602" i="1"/>
  <c r="W602" i="1" s="1"/>
  <c r="T1897" i="1"/>
  <c r="T887" i="1"/>
  <c r="T1010" i="1"/>
  <c r="T2093" i="1"/>
  <c r="T2836" i="1"/>
  <c r="T844" i="1"/>
  <c r="T1177" i="1"/>
  <c r="T1484" i="1"/>
  <c r="W1484" i="1" s="1"/>
  <c r="T725" i="1"/>
  <c r="T2352" i="1"/>
  <c r="T1071" i="1"/>
  <c r="T2799" i="1"/>
  <c r="T1967" i="1"/>
  <c r="T726" i="1"/>
  <c r="T888" i="1"/>
  <c r="T727" i="1"/>
  <c r="W727" i="1" s="1"/>
  <c r="T741" i="1"/>
  <c r="T728" i="1"/>
  <c r="T1900" i="1"/>
  <c r="T1898" i="1"/>
  <c r="T1899" i="1"/>
  <c r="T683" i="1"/>
  <c r="T299" i="1"/>
  <c r="T1178" i="1"/>
  <c r="W1178" i="1" s="1"/>
  <c r="T1238" i="1"/>
  <c r="T604" i="1"/>
  <c r="T1903" i="1"/>
  <c r="T1902" i="1"/>
  <c r="T2675" i="1"/>
  <c r="T2095" i="1"/>
  <c r="T2596" i="1"/>
  <c r="T416" i="1"/>
  <c r="W416" i="1" s="1"/>
  <c r="T1485" i="1"/>
  <c r="T2355" i="1"/>
  <c r="T417" i="1"/>
  <c r="T846" i="1"/>
  <c r="T1326" i="1"/>
  <c r="T1701" i="1"/>
  <c r="T1702" i="1"/>
  <c r="T1013" i="1"/>
  <c r="W1013" i="1" s="1"/>
  <c r="T418" i="1"/>
  <c r="T1555" i="1"/>
  <c r="T2356" i="1"/>
  <c r="T2359" i="1"/>
  <c r="T2361" i="1"/>
  <c r="T618" i="1"/>
  <c r="T953" i="1"/>
  <c r="T2179" i="1"/>
  <c r="W2179" i="1" s="1"/>
  <c r="T1075" i="1"/>
  <c r="T1556" i="1"/>
  <c r="T2096" i="1"/>
  <c r="T1180" i="1"/>
  <c r="T2097" i="1"/>
  <c r="T1328" i="1"/>
  <c r="T1905" i="1"/>
  <c r="T1403" i="1"/>
  <c r="W1403" i="1" s="1"/>
  <c r="T921" i="1"/>
  <c r="T1703" i="1"/>
  <c r="T86" i="1"/>
  <c r="T1907" i="1"/>
  <c r="T1181" i="1"/>
  <c r="T2098" i="1"/>
  <c r="T848" i="1"/>
  <c r="T1329" i="1"/>
  <c r="W1329" i="1" s="1"/>
  <c r="T1015" i="1"/>
  <c r="T922" i="1"/>
  <c r="T1182" i="1"/>
  <c r="T2362" i="1"/>
  <c r="T2000" i="1"/>
  <c r="T455" i="1"/>
  <c r="T608" i="1"/>
  <c r="T609" i="1"/>
  <c r="W609" i="1" s="1"/>
  <c r="T632" i="1"/>
  <c r="T731" i="1"/>
  <c r="T732" i="1"/>
  <c r="T955" i="1"/>
  <c r="T1019" i="1"/>
  <c r="T1017" i="1"/>
  <c r="T1018" i="1"/>
  <c r="T1077" i="1"/>
  <c r="W1077" i="1" s="1"/>
  <c r="T1183" i="1"/>
  <c r="T1186" i="1"/>
  <c r="T1184" i="1"/>
  <c r="T1185" i="1"/>
  <c r="T1187" i="1"/>
  <c r="T1194" i="1"/>
  <c r="T1240" i="1"/>
  <c r="T1241" i="1"/>
  <c r="W1241" i="1" s="1"/>
  <c r="T1333" i="1"/>
  <c r="T1332" i="1"/>
  <c r="T1405" i="1"/>
  <c r="T1446" i="1"/>
  <c r="T1561" i="1"/>
  <c r="T1566" i="1"/>
  <c r="T1559" i="1"/>
  <c r="T1558" i="1"/>
  <c r="W1558" i="1" s="1"/>
  <c r="T1562" i="1"/>
  <c r="T1612" i="1"/>
  <c r="T1708" i="1"/>
  <c r="T1713" i="1"/>
  <c r="T1709" i="1"/>
  <c r="T1707" i="1"/>
  <c r="T1711" i="1"/>
  <c r="T1710" i="1"/>
  <c r="W1710" i="1" s="1"/>
  <c r="T1706" i="1"/>
  <c r="T1729" i="1"/>
  <c r="T1730" i="1"/>
  <c r="T1911" i="1"/>
  <c r="T1918" i="1"/>
  <c r="T1912" i="1"/>
  <c r="T1913" i="1"/>
  <c r="T1920" i="1"/>
  <c r="W1920" i="1" s="1"/>
  <c r="T1914" i="1"/>
  <c r="T1915" i="1"/>
  <c r="T1916" i="1"/>
  <c r="T1909" i="1"/>
  <c r="T1919" i="1"/>
  <c r="T1917" i="1"/>
  <c r="T1970" i="1"/>
  <c r="T2106" i="1"/>
  <c r="W2106" i="1" s="1"/>
  <c r="T2104" i="1"/>
  <c r="T2100" i="1"/>
  <c r="T2099" i="1"/>
  <c r="T2101" i="1"/>
  <c r="T2136" i="1"/>
  <c r="T2205" i="1"/>
  <c r="T2231" i="1"/>
  <c r="T2226" i="1"/>
  <c r="W2226" i="1" s="1"/>
  <c r="T2228" i="1"/>
  <c r="T2280" i="1"/>
  <c r="T2365" i="1"/>
  <c r="T2364" i="1"/>
  <c r="T2366" i="1"/>
  <c r="T2367" i="1"/>
  <c r="T2368" i="1"/>
  <c r="T2369" i="1"/>
  <c r="W2369" i="1" s="1"/>
  <c r="T2363" i="1"/>
  <c r="T2370" i="1"/>
  <c r="T2373" i="1"/>
  <c r="T2374" i="1"/>
  <c r="T2405" i="1"/>
  <c r="T2438" i="1"/>
  <c r="T2465" i="1"/>
  <c r="T2482" i="1"/>
  <c r="W2482" i="1" s="1"/>
  <c r="T2521" i="1"/>
  <c r="T2600" i="1"/>
  <c r="T2682" i="1"/>
  <c r="T2677" i="1"/>
  <c r="T2685" i="1"/>
  <c r="T2678" i="1"/>
  <c r="T2686" i="1"/>
  <c r="T2683" i="1"/>
  <c r="W2683" i="1" s="1"/>
  <c r="T2684" i="1"/>
  <c r="T2679" i="1"/>
  <c r="T2687" i="1"/>
  <c r="T2764" i="1"/>
  <c r="T2844" i="1"/>
  <c r="T2845" i="1"/>
  <c r="T2849" i="1"/>
  <c r="T2841" i="1"/>
  <c r="W2841" i="1" s="1"/>
  <c r="T2842" i="1"/>
  <c r="T2905" i="1"/>
  <c r="T2906" i="1"/>
  <c r="T2904" i="1"/>
  <c r="T2972" i="1"/>
  <c r="T2971" i="1"/>
  <c r="T3018" i="1"/>
  <c r="T3147" i="1"/>
  <c r="W3147" i="1" s="1"/>
  <c r="T3489" i="1"/>
  <c r="T3513" i="1"/>
  <c r="T2986" i="1"/>
  <c r="T1100" i="1"/>
  <c r="T1715" i="1"/>
  <c r="T98" i="1"/>
  <c r="T294" i="1"/>
  <c r="T76" i="1"/>
  <c r="W76" i="1" s="1"/>
  <c r="T403" i="1"/>
  <c r="T2044" i="1"/>
  <c r="T149" i="1"/>
  <c r="T1346" i="1"/>
  <c r="T884" i="1"/>
  <c r="T53" i="1"/>
  <c r="T2493" i="1"/>
  <c r="T532" i="1"/>
  <c r="W532" i="1" s="1"/>
  <c r="T1212" i="1"/>
  <c r="T1397" i="1"/>
  <c r="T452" i="1"/>
  <c r="T2800" i="1"/>
  <c r="T584" i="1"/>
  <c r="T2431" i="1"/>
  <c r="T97" i="1"/>
  <c r="T930" i="1"/>
  <c r="W930" i="1" s="1"/>
  <c r="T2157" i="1"/>
  <c r="T2347" i="1"/>
  <c r="T935" i="1"/>
  <c r="T117" i="1"/>
  <c r="T394" i="1"/>
  <c r="T2178" i="1"/>
  <c r="T3057" i="1"/>
  <c r="T2698" i="1"/>
  <c r="W2698" i="1" s="1"/>
  <c r="T374" i="1"/>
  <c r="T175" i="1"/>
  <c r="T1427" i="1"/>
  <c r="T518" i="1"/>
  <c r="T2585" i="1"/>
  <c r="T1533" i="1"/>
  <c r="T1563" i="1"/>
  <c r="T2848" i="1"/>
  <c r="W2848" i="1" s="1"/>
  <c r="T909" i="1"/>
  <c r="T1285" i="1"/>
  <c r="T2512" i="1"/>
  <c r="T893" i="1"/>
  <c r="T1571" i="1"/>
  <c r="T1848" i="1"/>
  <c r="T233" i="1"/>
  <c r="T2776" i="1"/>
  <c r="W2776" i="1" s="1"/>
  <c r="T3088" i="1"/>
  <c r="T68" i="1"/>
  <c r="T2730" i="1"/>
  <c r="T2513" i="1"/>
  <c r="T546" i="1"/>
  <c r="T88" i="1"/>
  <c r="T306" i="1"/>
  <c r="T1618" i="1"/>
  <c r="W1618" i="1" s="1"/>
  <c r="T2471" i="1"/>
  <c r="T1855" i="1"/>
  <c r="T29" i="1"/>
  <c r="T748" i="1"/>
  <c r="T1651" i="1"/>
  <c r="T2892" i="1"/>
  <c r="T2897" i="1"/>
  <c r="T1385" i="1"/>
  <c r="W1385" i="1" s="1"/>
  <c r="T781" i="1"/>
  <c r="T1685" i="1"/>
  <c r="T52" i="1"/>
  <c r="T2307" i="1"/>
  <c r="T885" i="1"/>
  <c r="T2843" i="1"/>
  <c r="T345" i="1"/>
  <c r="T1822" i="1"/>
  <c r="W1822" i="1" s="1"/>
  <c r="T1027" i="1"/>
  <c r="T2112" i="1"/>
  <c r="T2003" i="1"/>
  <c r="T3080" i="1"/>
  <c r="T1732" i="1"/>
  <c r="T2580" i="1"/>
  <c r="T2401" i="1"/>
  <c r="T2924" i="1"/>
  <c r="W2924" i="1" s="1"/>
  <c r="T393" i="1"/>
  <c r="T1603" i="1"/>
  <c r="T543" i="1"/>
  <c r="T2134" i="1"/>
  <c r="T1756" i="1"/>
  <c r="T1680" i="1"/>
  <c r="T2054" i="1"/>
  <c r="T332" i="1"/>
  <c r="W332" i="1" s="1"/>
  <c r="T1763" i="1"/>
  <c r="T2250" i="1"/>
  <c r="T1767" i="1"/>
  <c r="T2531" i="1"/>
  <c r="T1777" i="1"/>
  <c r="T559" i="1"/>
  <c r="T1982" i="1"/>
  <c r="T2174" i="1"/>
  <c r="W2174" i="1" s="1"/>
  <c r="T951" i="1"/>
  <c r="T1266" i="1"/>
  <c r="T1609" i="1"/>
  <c r="T389" i="1"/>
  <c r="T2135" i="1"/>
  <c r="T1749" i="1"/>
  <c r="T1718" i="1"/>
  <c r="T206" i="1"/>
  <c r="W206" i="1" s="1"/>
  <c r="T967" i="1"/>
  <c r="T2113" i="1"/>
  <c r="T2746" i="1"/>
  <c r="T1626" i="1"/>
  <c r="T1307" i="1"/>
  <c r="T627" i="1"/>
  <c r="T1716" i="1"/>
  <c r="T2019" i="1"/>
  <c r="W2019" i="1" s="1"/>
  <c r="T2160" i="1"/>
  <c r="T3011" i="1"/>
  <c r="T2960" i="1"/>
  <c r="T2187" i="1"/>
  <c r="T1722" i="1"/>
  <c r="T201" i="1"/>
  <c r="T2761" i="1"/>
  <c r="T1906" i="1"/>
  <c r="W1906" i="1" s="1"/>
  <c r="T1487" i="1"/>
  <c r="T2995" i="1"/>
  <c r="T423" i="1"/>
  <c r="T1922" i="1"/>
  <c r="T613" i="1"/>
  <c r="T489" i="1"/>
  <c r="T733" i="1"/>
  <c r="T615" i="1"/>
  <c r="W615" i="1" s="1"/>
  <c r="T243" i="1"/>
  <c r="T934" i="1"/>
  <c r="T861" i="1"/>
  <c r="T1295" i="1"/>
  <c r="T971" i="1"/>
  <c r="T2242" i="1"/>
  <c r="T427" i="1"/>
  <c r="T661" i="1"/>
  <c r="W661" i="1" s="1"/>
  <c r="T2437" i="1"/>
  <c r="T430" i="1"/>
  <c r="T2806" i="1"/>
  <c r="T2386" i="1"/>
  <c r="T2257" i="1"/>
  <c r="T2714" i="1"/>
  <c r="T3021" i="1"/>
  <c r="T2265" i="1"/>
  <c r="W2265" i="1" s="1"/>
  <c r="T2938" i="1"/>
  <c r="T1568" i="1"/>
  <c r="T2868" i="1"/>
  <c r="T1373" i="1"/>
  <c r="T2128" i="1"/>
  <c r="T2503" i="1"/>
  <c r="T2541" i="1"/>
  <c r="T2192" i="1"/>
  <c r="W2192" i="1" s="1"/>
  <c r="T820" i="1"/>
  <c r="T2398" i="1"/>
  <c r="T1334" i="1"/>
  <c r="T1692" i="1"/>
  <c r="T1242" i="1"/>
  <c r="T1976" i="1"/>
  <c r="T267" i="1"/>
  <c r="T229" i="1"/>
  <c r="W229" i="1" s="1"/>
  <c r="T1985" i="1"/>
  <c r="T1085" i="1"/>
  <c r="T3213" i="1"/>
  <c r="T1350" i="1"/>
  <c r="T924" i="1"/>
  <c r="T788" i="1"/>
  <c r="T1418" i="1"/>
  <c r="T2734" i="1"/>
  <c r="W2734" i="1" s="1"/>
  <c r="T2432" i="1"/>
  <c r="T2435" i="1"/>
  <c r="T3007" i="1"/>
  <c r="T241" i="1"/>
  <c r="T1787" i="1"/>
  <c r="T2399" i="1"/>
  <c r="T2899" i="1"/>
  <c r="T17" i="1"/>
  <c r="W17" i="1" s="1"/>
  <c r="T723" i="1"/>
  <c r="T2762" i="1"/>
  <c r="T1452" i="1"/>
  <c r="T1196" i="1"/>
  <c r="T2452" i="1"/>
  <c r="T2893" i="1"/>
  <c r="T3058" i="1"/>
  <c r="T2557" i="1"/>
  <c r="W2557" i="1" s="1"/>
  <c r="T2554" i="1"/>
  <c r="T101" i="1"/>
  <c r="T2824" i="1"/>
  <c r="T3184" i="1"/>
  <c r="T1089" i="1"/>
  <c r="T1738" i="1"/>
  <c r="T1507" i="1"/>
  <c r="T1712" i="1"/>
  <c r="W1712" i="1" s="1"/>
  <c r="T585" i="1"/>
  <c r="T1219" i="1"/>
  <c r="T2390" i="1"/>
  <c r="T2407" i="1"/>
  <c r="T1220" i="1"/>
  <c r="T1097" i="1"/>
  <c r="T2553" i="1"/>
  <c r="T1526" i="1"/>
  <c r="W1526" i="1" s="1"/>
  <c r="T1226" i="1"/>
  <c r="T2083" i="1"/>
  <c r="T2713" i="1"/>
  <c r="T2496" i="1"/>
  <c r="T2236" i="1"/>
  <c r="T1572" i="1"/>
  <c r="T271" i="1"/>
  <c r="T899" i="1"/>
  <c r="W899" i="1" s="1"/>
  <c r="T2114" i="1"/>
  <c r="T323" i="1"/>
  <c r="T2500" i="1"/>
  <c r="T1299" i="1"/>
  <c r="T2858" i="1"/>
  <c r="T838" i="1"/>
  <c r="T2615" i="1"/>
  <c r="T3170" i="1"/>
  <c r="W3170" i="1" s="1"/>
  <c r="T3083" i="1"/>
  <c r="T2517" i="1"/>
  <c r="T2735" i="1"/>
  <c r="T537" i="1"/>
  <c r="T2002" i="1"/>
  <c r="T395" i="1"/>
  <c r="T2625" i="1"/>
  <c r="T2132" i="1"/>
  <c r="W2132" i="1" s="1"/>
  <c r="T3042" i="1"/>
  <c r="T2633" i="1"/>
  <c r="T1849" i="1"/>
  <c r="T658" i="1"/>
  <c r="T3045" i="1"/>
  <c r="T549" i="1"/>
  <c r="T2152" i="1"/>
  <c r="T2644" i="1"/>
  <c r="W2644" i="1" s="1"/>
  <c r="T3044" i="1"/>
  <c r="T2547" i="1"/>
  <c r="T2457" i="1"/>
  <c r="T2534" i="1"/>
  <c r="T2498" i="1"/>
  <c r="T2462" i="1"/>
  <c r="T1110" i="1"/>
  <c r="T987" i="1"/>
  <c r="W987" i="1" s="1"/>
  <c r="T997" i="1"/>
  <c r="T2542" i="1"/>
  <c r="T2051" i="1"/>
  <c r="T1137" i="1"/>
  <c r="T3059" i="1"/>
  <c r="T865" i="1"/>
  <c r="T426" i="1"/>
  <c r="T2127" i="1"/>
  <c r="W2127" i="1" s="1"/>
  <c r="T984" i="1"/>
  <c r="T577" i="1"/>
  <c r="T2130" i="1"/>
  <c r="T346" i="1"/>
  <c r="T2567" i="1"/>
  <c r="T1065" i="1"/>
  <c r="T1541" i="1"/>
  <c r="T453" i="1"/>
  <c r="W453" i="1" s="1"/>
  <c r="T2520" i="1"/>
  <c r="T941" i="1"/>
  <c r="T2903" i="1"/>
  <c r="T2907" i="1"/>
  <c r="T2502" i="1"/>
  <c r="T2854" i="1"/>
  <c r="T2740" i="1"/>
  <c r="T1991" i="1"/>
  <c r="W1991" i="1" s="1"/>
  <c r="T2752" i="1"/>
  <c r="T2224" i="1"/>
  <c r="T744" i="1"/>
  <c r="T2444" i="1"/>
  <c r="T812" i="1"/>
  <c r="T1031" i="1"/>
  <c r="T1607" i="1"/>
  <c r="T284" i="1"/>
  <c r="W284" i="1" s="1"/>
  <c r="T3091" i="1"/>
  <c r="T1764" i="1"/>
  <c r="T1614" i="1"/>
  <c r="T138" i="1"/>
  <c r="T2397" i="1"/>
  <c r="T2264" i="1"/>
  <c r="T2937" i="1"/>
  <c r="T858" i="1"/>
  <c r="W858" i="1" s="1"/>
  <c r="T2626" i="1"/>
  <c r="T3079" i="1"/>
  <c r="T2481" i="1"/>
  <c r="T769" i="1"/>
  <c r="T1281" i="1"/>
  <c r="T3099" i="1"/>
  <c r="T2283" i="1"/>
  <c r="T807" i="1"/>
  <c r="W807" i="1" s="1"/>
  <c r="T1988" i="1"/>
  <c r="T2724" i="1"/>
  <c r="T2486" i="1"/>
  <c r="T2489" i="1"/>
  <c r="T663" i="1"/>
  <c r="T1261" i="1"/>
  <c r="T667" i="1"/>
  <c r="T189" i="1"/>
  <c r="W189" i="1" s="1"/>
  <c r="T3027" i="1"/>
  <c r="T2556" i="1"/>
  <c r="T573" i="1"/>
  <c r="T2408" i="1"/>
  <c r="T2302" i="1"/>
  <c r="T962" i="1"/>
  <c r="T2436" i="1"/>
  <c r="T1495" i="1"/>
  <c r="W1495" i="1" s="1"/>
  <c r="T2955" i="1"/>
  <c r="T2507" i="1"/>
  <c r="T1044" i="1"/>
  <c r="T1500" i="1"/>
  <c r="T3013" i="1"/>
  <c r="T2575" i="1"/>
  <c r="T2063" i="1"/>
  <c r="T1847" i="1"/>
  <c r="W1847" i="1" s="1"/>
  <c r="T2963" i="1"/>
  <c r="T745" i="1"/>
  <c r="T197" i="1"/>
  <c r="T2079" i="1"/>
  <c r="T1198" i="1"/>
  <c r="T1689" i="1"/>
  <c r="T2670" i="1"/>
  <c r="T2835" i="1"/>
  <c r="W2835" i="1" s="1"/>
  <c r="T2459" i="1"/>
  <c r="T2351" i="1"/>
  <c r="T2973" i="1"/>
  <c r="T3010" i="1"/>
  <c r="T3127" i="1"/>
  <c r="T3129" i="1"/>
  <c r="T854" i="1"/>
  <c r="T1189" i="1"/>
  <c r="W1189" i="1" s="1"/>
  <c r="T890" i="1"/>
  <c r="T1742" i="1"/>
  <c r="T1800" i="1"/>
  <c r="T2609" i="1"/>
  <c r="T868" i="1"/>
  <c r="T2772" i="1"/>
  <c r="T1589" i="1"/>
  <c r="T1936" i="1"/>
  <c r="W1936" i="1" s="1"/>
  <c r="T2777" i="1"/>
  <c r="T1056" i="1"/>
  <c r="T1950" i="1"/>
  <c r="T2388" i="1"/>
  <c r="T1460" i="1"/>
  <c r="T2558" i="1"/>
  <c r="T2466" i="1"/>
  <c r="T1684" i="1"/>
  <c r="W1684" i="1" s="1"/>
  <c r="T2718" i="1"/>
  <c r="T2881" i="1"/>
  <c r="T1803" i="1"/>
  <c r="T2795" i="1"/>
  <c r="T1389" i="1"/>
  <c r="T3000" i="1"/>
  <c r="T2577" i="1"/>
  <c r="T2305" i="1"/>
  <c r="W2305" i="1" s="1"/>
  <c r="T1557" i="1"/>
  <c r="T772" i="1"/>
  <c r="T3038" i="1"/>
  <c r="T2417" i="1"/>
  <c r="T2723" i="1"/>
  <c r="T1423" i="1"/>
  <c r="T1256" i="1"/>
  <c r="T2068" i="1"/>
  <c r="W2068" i="1" s="1"/>
  <c r="T1995" i="1"/>
  <c r="T2666" i="1"/>
  <c r="T2967" i="1"/>
  <c r="T1691" i="1"/>
  <c r="T2010" i="1"/>
  <c r="T2171" i="1"/>
  <c r="T3130" i="1"/>
  <c r="T2688" i="1"/>
  <c r="W2688" i="1" s="1"/>
  <c r="T2246" i="1"/>
  <c r="T3012" i="1"/>
  <c r="T2447" i="1"/>
  <c r="T1819" i="1"/>
  <c r="T1973" i="1"/>
  <c r="T2181" i="1"/>
  <c r="T2004" i="1"/>
  <c r="T1483" i="1"/>
  <c r="W1483" i="1" s="1"/>
  <c r="T2463" i="1"/>
  <c r="T2765" i="1"/>
  <c r="T2470" i="1"/>
  <c r="T2045" i="1"/>
  <c r="T2277" i="1"/>
  <c r="T2803" i="1"/>
  <c r="T2551" i="1"/>
  <c r="T2430" i="1"/>
  <c r="W2430" i="1" s="1"/>
  <c r="T2727" i="1"/>
  <c r="T1514" i="1"/>
  <c r="T1091" i="1"/>
  <c r="T771" i="1"/>
  <c r="T3056" i="1"/>
  <c r="T512" i="1"/>
  <c r="T2075" i="1"/>
  <c r="T985" i="1"/>
  <c r="W985" i="1" s="1"/>
  <c r="T3020" i="1"/>
  <c r="T1765" i="1"/>
  <c r="T1961" i="1"/>
  <c r="T1817" i="1"/>
  <c r="T2421" i="1"/>
  <c r="T2092" i="1"/>
  <c r="T2105" i="1"/>
  <c r="T2494" i="1"/>
  <c r="W2494" i="1" s="1"/>
  <c r="T1773" i="1"/>
  <c r="T2108" i="1"/>
  <c r="T2409" i="1"/>
  <c r="T1704" i="1"/>
  <c r="T1979" i="1"/>
  <c r="T2279" i="1"/>
  <c r="T2143" i="1"/>
  <c r="T2120" i="1"/>
  <c r="W2120" i="1" s="1"/>
  <c r="T2354" i="1"/>
  <c r="T2618" i="1"/>
  <c r="T2861" i="1"/>
  <c r="T961" i="1"/>
  <c r="T1190" i="1"/>
  <c r="T3039" i="1"/>
  <c r="T2005" i="1"/>
  <c r="T3328" i="1"/>
  <c r="W3328" i="1" s="1"/>
  <c r="T1875" i="1"/>
  <c r="T3219" i="1"/>
  <c r="T3214" i="1"/>
  <c r="T923" i="1"/>
  <c r="T2871" i="1"/>
  <c r="T1745" i="1"/>
  <c r="T2748" i="1"/>
  <c r="T1424" i="1"/>
  <c r="W1424" i="1" s="1"/>
  <c r="T1793" i="1"/>
  <c r="T2544" i="1"/>
  <c r="T3124" i="1"/>
  <c r="T2759" i="1"/>
  <c r="T3455" i="1"/>
  <c r="T937" i="1"/>
  <c r="T2426" i="1"/>
  <c r="T944" i="1"/>
  <c r="W944" i="1" s="1"/>
  <c r="T946" i="1"/>
  <c r="T2380" i="1"/>
  <c r="T2543" i="1"/>
  <c r="T2548" i="1"/>
  <c r="T3061" i="1"/>
  <c r="T3063" i="1"/>
  <c r="T1679" i="1"/>
  <c r="T2964" i="1"/>
  <c r="W2964" i="1" s="1"/>
  <c r="T2902" i="1"/>
  <c r="T2576" i="1"/>
  <c r="T3412" i="1"/>
  <c r="T2209" i="1"/>
  <c r="T1719" i="1"/>
  <c r="T929" i="1"/>
  <c r="T2769" i="1"/>
  <c r="T1963" i="1"/>
  <c r="W1963" i="1" s="1"/>
  <c r="T2838" i="1"/>
  <c r="T2141" i="1"/>
  <c r="T2699" i="1"/>
  <c r="T2846" i="1"/>
  <c r="T193" i="1"/>
  <c r="T612" i="1"/>
  <c r="T948" i="1"/>
  <c r="T2323" i="1"/>
  <c r="W2323" i="1" s="1"/>
  <c r="T2925" i="1"/>
  <c r="T1029" i="1"/>
  <c r="T2610" i="1"/>
  <c r="T2131" i="1"/>
  <c r="T2929" i="1"/>
  <c r="T3089" i="1"/>
  <c r="T2701" i="1"/>
  <c r="T3005" i="1"/>
  <c r="W3005" i="1" s="1"/>
  <c r="T1028" i="1"/>
  <c r="T1039" i="1"/>
  <c r="T2638" i="1"/>
  <c r="T2253" i="1"/>
  <c r="T465" i="1"/>
  <c r="T2767" i="1"/>
  <c r="T3185" i="1"/>
  <c r="T2259" i="1"/>
  <c r="W2259" i="1" s="1"/>
  <c r="T1598" i="1"/>
  <c r="T2416" i="1"/>
  <c r="T798" i="1"/>
  <c r="T2582" i="1"/>
  <c r="T2940" i="1"/>
  <c r="T2375" i="1"/>
  <c r="T2632" i="1"/>
  <c r="T2639" i="1"/>
  <c r="W2639" i="1" s="1"/>
  <c r="T3100" i="1"/>
  <c r="T2817" i="1"/>
  <c r="T2818" i="1"/>
  <c r="T2049" i="1"/>
  <c r="T2778" i="1"/>
  <c r="T2546" i="1"/>
  <c r="T2959" i="1"/>
  <c r="T2944" i="1"/>
  <c r="W2944" i="1" s="1"/>
  <c r="T2185" i="1"/>
  <c r="T536" i="1"/>
  <c r="T790" i="1"/>
  <c r="T2950" i="1"/>
  <c r="T3006" i="1"/>
  <c r="T2651" i="1"/>
  <c r="T2654" i="1"/>
  <c r="T1992" i="1"/>
  <c r="W1992" i="1" s="1"/>
  <c r="T1644" i="1"/>
  <c r="T1125" i="1"/>
  <c r="T1834" i="1"/>
  <c r="T2050" i="1"/>
  <c r="T2312" i="1"/>
  <c r="T3119" i="1"/>
  <c r="T2315" i="1"/>
  <c r="T2887" i="1"/>
  <c r="W2887" i="1" s="1"/>
  <c r="T3093" i="1"/>
  <c r="T1841" i="1"/>
  <c r="T2790" i="1"/>
  <c r="T2514" i="1"/>
  <c r="T2627" i="1"/>
  <c r="T2900" i="1"/>
  <c r="T2969" i="1"/>
  <c r="T1179" i="1"/>
  <c r="W1179" i="1" s="1"/>
  <c r="T2371" i="1"/>
  <c r="T2974" i="1"/>
  <c r="T3131" i="1"/>
  <c r="T3144" i="1"/>
  <c r="T3302" i="1"/>
  <c r="T3478" i="1"/>
  <c r="T3514" i="1"/>
  <c r="T821" i="1"/>
  <c r="W821" i="1" s="1"/>
  <c r="T1192" i="1"/>
  <c r="T1983" i="1"/>
  <c r="T2691" i="1"/>
  <c r="T2692" i="1"/>
  <c r="T2856" i="1"/>
  <c r="T876" i="1"/>
  <c r="T2700" i="1"/>
  <c r="T1935" i="1"/>
  <c r="W1935" i="1" s="1"/>
  <c r="T2620" i="1"/>
  <c r="T1741" i="1"/>
  <c r="T2621" i="1"/>
  <c r="T1944" i="1"/>
  <c r="T2866" i="1"/>
  <c r="T1951" i="1"/>
  <c r="T3159" i="1"/>
  <c r="T1964" i="1"/>
  <c r="W1964" i="1" s="1"/>
  <c r="T2676" i="1"/>
  <c r="T1620" i="1"/>
  <c r="T3239" i="1"/>
  <c r="T837" i="1"/>
  <c r="T2536" i="1"/>
  <c r="T2163" i="1"/>
  <c r="T2720" i="1"/>
  <c r="T2165" i="1"/>
  <c r="W2165" i="1" s="1"/>
  <c r="T2652" i="1"/>
  <c r="T2424" i="1"/>
  <c r="T3060" i="1"/>
  <c r="T3225" i="1"/>
  <c r="T2184" i="1"/>
  <c r="T3240" i="1"/>
  <c r="T794" i="1"/>
  <c r="T2736" i="1"/>
  <c r="W2736" i="1" s="1"/>
  <c r="T3268" i="1"/>
  <c r="T192" i="1"/>
  <c r="T2745" i="1"/>
  <c r="T3145" i="1"/>
  <c r="T3178" i="1"/>
  <c r="T2709" i="1"/>
  <c r="T2448" i="1"/>
  <c r="T3238" i="1"/>
  <c r="W3238" i="1" s="1"/>
  <c r="T2117" i="1"/>
  <c r="T2758" i="1"/>
  <c r="T2039" i="1"/>
  <c r="T3186" i="1"/>
  <c r="T2021" i="1"/>
  <c r="T1925" i="1"/>
  <c r="T3034" i="1"/>
  <c r="T2241" i="1"/>
  <c r="W2241" i="1" s="1"/>
  <c r="T3189" i="1"/>
  <c r="T622" i="1"/>
  <c r="T3465" i="1"/>
  <c r="T1937" i="1"/>
  <c r="T2402" i="1"/>
  <c r="T2810" i="1"/>
  <c r="T3030" i="1"/>
  <c r="T3324" i="1"/>
  <c r="W3324" i="1" s="1"/>
  <c r="T355" i="1"/>
  <c r="T2954" i="1"/>
  <c r="T2788" i="1"/>
  <c r="T2483" i="1"/>
  <c r="T2505" i="1"/>
  <c r="T2789" i="1"/>
  <c r="T1968" i="1"/>
  <c r="T3208" i="1"/>
  <c r="W3208" i="1" s="1"/>
  <c r="T3207" i="1"/>
  <c r="T2947" i="1"/>
  <c r="T2306" i="1"/>
  <c r="T2721" i="1"/>
  <c r="T1823" i="1"/>
  <c r="T3040" i="1"/>
  <c r="T1760" i="1"/>
  <c r="T1412" i="1"/>
  <c r="W1412" i="1" s="1"/>
  <c r="T2749" i="1"/>
  <c r="T2965" i="1"/>
  <c r="T2460" i="1"/>
  <c r="T2813" i="1"/>
  <c r="T2885" i="1"/>
  <c r="T1455" i="1"/>
  <c r="T1923" i="1"/>
  <c r="T2997" i="1"/>
  <c r="W2997" i="1" s="1"/>
  <c r="T422" i="1"/>
  <c r="T1997" i="1"/>
  <c r="T3054" i="1"/>
  <c r="T2946" i="1"/>
  <c r="T2176" i="1"/>
  <c r="T2549" i="1"/>
  <c r="T2819" i="1"/>
  <c r="T2182" i="1"/>
  <c r="W2182" i="1" s="1"/>
  <c r="T2882" i="1"/>
  <c r="T1714" i="1"/>
  <c r="T3156" i="1"/>
  <c r="T1425" i="1"/>
  <c r="T3067" i="1"/>
  <c r="T1938" i="1"/>
  <c r="T1942" i="1"/>
  <c r="T1960" i="1"/>
  <c r="W1960" i="1" s="1"/>
  <c r="T2255" i="1"/>
  <c r="T3085" i="1"/>
  <c r="T3241" i="1"/>
  <c r="T3384" i="1"/>
  <c r="T2412" i="1"/>
  <c r="T2928" i="1"/>
  <c r="T2783" i="1"/>
  <c r="T634" i="1"/>
  <c r="W634" i="1" s="1"/>
  <c r="T2597" i="1"/>
  <c r="T2395" i="1"/>
  <c r="T2808" i="1"/>
  <c r="T2340" i="1"/>
  <c r="T3172" i="1"/>
  <c r="T468" i="1"/>
  <c r="T1434" i="1"/>
  <c r="T2532" i="1"/>
  <c r="W2532" i="1" s="1"/>
  <c r="T2939" i="1"/>
  <c r="T2441" i="1"/>
  <c r="T2140" i="1"/>
  <c r="T1785" i="1"/>
  <c r="T3253" i="1"/>
  <c r="T3377" i="1"/>
  <c r="T2028" i="1"/>
  <c r="T2879" i="1"/>
  <c r="W2879" i="1" s="1"/>
  <c r="T2820" i="1"/>
  <c r="T2645" i="1"/>
  <c r="T1628" i="1"/>
  <c r="T3047" i="1"/>
  <c r="T3048" i="1"/>
  <c r="T1488" i="1"/>
  <c r="T2742" i="1"/>
  <c r="T2442" i="1"/>
  <c r="W2442" i="1" s="1"/>
  <c r="T2890" i="1"/>
  <c r="T1975" i="1"/>
  <c r="T636" i="1"/>
  <c r="T2775" i="1"/>
  <c r="T2668" i="1"/>
  <c r="T2139" i="1"/>
  <c r="T1359" i="1"/>
  <c r="T341" i="1"/>
  <c r="W341" i="1" s="1"/>
  <c r="T2980" i="1"/>
  <c r="T2913" i="1"/>
  <c r="T2915" i="1"/>
  <c r="T3072" i="1"/>
  <c r="T3070" i="1"/>
  <c r="T3148" i="1"/>
  <c r="T3142" i="1"/>
  <c r="T3193" i="1"/>
  <c r="W3193" i="1" s="1"/>
  <c r="T3303" i="1"/>
  <c r="T3280" i="1"/>
  <c r="T3297" i="1"/>
  <c r="T3413" i="1"/>
  <c r="T3414" i="1"/>
  <c r="T3504" i="1"/>
  <c r="T2210" i="1"/>
  <c r="T2026" i="1"/>
  <c r="W2026" i="1" s="1"/>
  <c r="T1570" i="1"/>
  <c r="T2219" i="1"/>
  <c r="T3033" i="1"/>
  <c r="T3176" i="1"/>
  <c r="T2696" i="1"/>
  <c r="T2923" i="1"/>
  <c r="T2658" i="1"/>
  <c r="T2927" i="1"/>
  <c r="W2927" i="1" s="1"/>
  <c r="T3310" i="1"/>
  <c r="T2703" i="1"/>
  <c r="T3364" i="1"/>
  <c r="T3440" i="1"/>
  <c r="T1567" i="1"/>
  <c r="T2637" i="1"/>
  <c r="T2825" i="1"/>
  <c r="T2526" i="1"/>
  <c r="W2526" i="1" s="1"/>
  <c r="T3163" i="1"/>
  <c r="T3314" i="1"/>
  <c r="T3315" i="1"/>
  <c r="T2941" i="1"/>
  <c r="T3053" i="1"/>
  <c r="T2726" i="1"/>
  <c r="T2126" i="1"/>
  <c r="T2296" i="1"/>
  <c r="W2296" i="1" s="1"/>
  <c r="T1492" i="1"/>
  <c r="T1218" i="1"/>
  <c r="T2951" i="1"/>
  <c r="T2945" i="1"/>
  <c r="T2827" i="1"/>
  <c r="T3329" i="1"/>
  <c r="T3221" i="1"/>
  <c r="T3071" i="1"/>
  <c r="W3071" i="1" s="1"/>
  <c r="T2321" i="1"/>
  <c r="T2801" i="1"/>
  <c r="T3331" i="1"/>
  <c r="T2214" i="1"/>
  <c r="T2821" i="1"/>
  <c r="T3025" i="1"/>
  <c r="T2760" i="1"/>
  <c r="T2418" i="1"/>
  <c r="W2418" i="1" s="1"/>
  <c r="T3128" i="1"/>
  <c r="T3140" i="1"/>
  <c r="T3453" i="1"/>
  <c r="T2473" i="1"/>
  <c r="T2607" i="1"/>
  <c r="T2829" i="1"/>
  <c r="T3199" i="1"/>
  <c r="T2932" i="1"/>
  <c r="W2932" i="1" s="1"/>
  <c r="T1930" i="1"/>
  <c r="T2247" i="1"/>
  <c r="T2274" i="1"/>
  <c r="T3349" i="1"/>
  <c r="T3157" i="1"/>
  <c r="T2782" i="1"/>
  <c r="T2990" i="1"/>
  <c r="T1986" i="1"/>
  <c r="W1986" i="1" s="1"/>
  <c r="T3107" i="1"/>
  <c r="T1999" i="1"/>
  <c r="T1392" i="1"/>
  <c r="T3001" i="1"/>
  <c r="T2660" i="1"/>
  <c r="T2716" i="1"/>
  <c r="T2332" i="1"/>
  <c r="T2875" i="1"/>
  <c r="W2875" i="1" s="1"/>
  <c r="T3272" i="1"/>
  <c r="T1167" i="1"/>
  <c r="T3125" i="1"/>
  <c r="T2839" i="1"/>
  <c r="T2815" i="1"/>
  <c r="T2908" i="1"/>
  <c r="T3281" i="1"/>
  <c r="T3300" i="1"/>
  <c r="W3300" i="1" s="1"/>
  <c r="T3301" i="1"/>
  <c r="T3473" i="1"/>
  <c r="T2949" i="1"/>
  <c r="T2377" i="1"/>
  <c r="T3179" i="1"/>
  <c r="T2998" i="1"/>
  <c r="T3090" i="1"/>
  <c r="T2661" i="1"/>
  <c r="W2661" i="1" s="1"/>
  <c r="T2822" i="1"/>
  <c r="T2894" i="1"/>
  <c r="T2983" i="1"/>
  <c r="T3312" i="1"/>
  <c r="T2560" i="1"/>
  <c r="T3014" i="1"/>
  <c r="T3370" i="1"/>
  <c r="T3267" i="1"/>
  <c r="W3267" i="1" s="1"/>
  <c r="T3173" i="1"/>
  <c r="T1207" i="1"/>
  <c r="T3158" i="1"/>
  <c r="T2578" i="1"/>
  <c r="T2992" i="1"/>
  <c r="T2711" i="1"/>
  <c r="T2077" i="1"/>
  <c r="T2981" i="1"/>
  <c r="W2981" i="1" s="1"/>
  <c r="T2921" i="1"/>
  <c r="T2717" i="1"/>
  <c r="T2599" i="1"/>
  <c r="T2851" i="1"/>
  <c r="T2847" i="1"/>
  <c r="T3028" i="1"/>
  <c r="T3029" i="1"/>
  <c r="T3244" i="1"/>
  <c r="W3244" i="1" s="1"/>
  <c r="T3096" i="1"/>
  <c r="T2606" i="1"/>
  <c r="T2499" i="1"/>
  <c r="T2612" i="1"/>
  <c r="T3035" i="1"/>
  <c r="T2427" i="1"/>
  <c r="T2860" i="1"/>
  <c r="T1596" i="1"/>
  <c r="W1596" i="1" s="1"/>
  <c r="T3218" i="1"/>
  <c r="T2957" i="1"/>
  <c r="T2886" i="1"/>
  <c r="T3101" i="1"/>
  <c r="T2876" i="1"/>
  <c r="T3608" i="1"/>
  <c r="T2164" i="1"/>
  <c r="T3222" i="1"/>
  <c r="W3222" i="1" s="1"/>
  <c r="T2291" i="1"/>
  <c r="T2988" i="1"/>
  <c r="T3182" i="1"/>
  <c r="T1635" i="1"/>
  <c r="T2757" i="1"/>
  <c r="T2464" i="1"/>
  <c r="T2766" i="1"/>
  <c r="T2922" i="1"/>
  <c r="W2922" i="1" s="1"/>
  <c r="T3015" i="1"/>
  <c r="T3340" i="1"/>
  <c r="T3343" i="1"/>
  <c r="T2107" i="1"/>
  <c r="T2884" i="1"/>
  <c r="T3055" i="1"/>
  <c r="T2530" i="1"/>
  <c r="T1653" i="1"/>
  <c r="W1653" i="1" s="1"/>
  <c r="T2863" i="1"/>
  <c r="T3153" i="1"/>
  <c r="T2912" i="1"/>
  <c r="T2975" i="1"/>
  <c r="T2976" i="1"/>
  <c r="T3132" i="1"/>
  <c r="T3133" i="1"/>
  <c r="T3195" i="1"/>
  <c r="W3195" i="1" s="1"/>
  <c r="T3415" i="1"/>
  <c r="T3416" i="1"/>
  <c r="T1717" i="1"/>
  <c r="T2942" i="1"/>
  <c r="T2690" i="1"/>
  <c r="T2589" i="1"/>
  <c r="T2984" i="1"/>
  <c r="T2220" i="1"/>
  <c r="W2220" i="1" s="1"/>
  <c r="T2693" i="1"/>
  <c r="T3104" i="1"/>
  <c r="T2792" i="1"/>
  <c r="T3245" i="1"/>
  <c r="T3438" i="1"/>
  <c r="T2966" i="1"/>
  <c r="T2987" i="1"/>
  <c r="T1211" i="1"/>
  <c r="W1211" i="1" s="1"/>
  <c r="T1990" i="1"/>
  <c r="T2245" i="1"/>
  <c r="T3201" i="1"/>
  <c r="T3092" i="1"/>
  <c r="T2206" i="1"/>
  <c r="T2715" i="1"/>
  <c r="T3316" i="1"/>
  <c r="T3126" i="1"/>
  <c r="W3126" i="1" s="1"/>
  <c r="T3031" i="1"/>
  <c r="T3036" i="1"/>
  <c r="T1193" i="1"/>
  <c r="T421" i="1"/>
  <c r="T2816" i="1"/>
  <c r="T3098" i="1"/>
  <c r="T2284" i="1"/>
  <c r="T3484" i="1"/>
  <c r="W3484" i="1" s="1"/>
  <c r="T3371" i="1"/>
  <c r="T3260" i="1"/>
  <c r="T1824" i="1"/>
  <c r="T2439" i="1"/>
  <c r="T3114" i="1"/>
  <c r="T3233" i="1"/>
  <c r="T3417" i="1"/>
  <c r="T2750" i="1"/>
  <c r="W2750" i="1" s="1"/>
  <c r="T1860" i="1"/>
  <c r="T3332" i="1"/>
  <c r="T3326" i="1"/>
  <c r="T2667" i="1"/>
  <c r="T2840" i="1"/>
  <c r="T3149" i="1"/>
  <c r="T3150" i="1"/>
  <c r="T3134" i="1"/>
  <c r="W3134" i="1" s="1"/>
  <c r="T3135" i="1"/>
  <c r="T3506" i="1"/>
  <c r="T3606" i="1"/>
  <c r="T3621" i="1"/>
  <c r="T2376" i="1"/>
  <c r="T3246" i="1"/>
  <c r="T2931" i="1"/>
  <c r="T1584" i="1"/>
  <c r="W1584" i="1" s="1"/>
  <c r="T2859" i="1"/>
  <c r="T3154" i="1"/>
  <c r="T3248" i="1"/>
  <c r="T1130" i="1"/>
  <c r="T1949" i="1"/>
  <c r="T2869" i="1"/>
  <c r="T2710" i="1"/>
  <c r="T3441" i="1"/>
  <c r="W3441" i="1" s="1"/>
  <c r="T3097" i="1"/>
  <c r="T2052" i="1"/>
  <c r="T3162" i="1"/>
  <c r="T3095" i="1"/>
  <c r="T2956" i="1"/>
  <c r="T3365" i="1"/>
  <c r="T3363" i="1"/>
  <c r="T3220" i="1"/>
  <c r="W3220" i="1" s="1"/>
  <c r="T3120" i="1"/>
  <c r="T3405" i="1"/>
  <c r="T2728" i="1"/>
  <c r="T2428" i="1"/>
  <c r="T2590" i="1"/>
  <c r="T2341" i="1"/>
  <c r="T3008" i="1"/>
  <c r="T2613" i="1"/>
  <c r="W2613" i="1" s="1"/>
  <c r="T3282" i="1"/>
  <c r="T3543" i="1"/>
  <c r="T2920" i="1"/>
  <c r="T3317" i="1"/>
  <c r="T2381" i="1"/>
  <c r="T3227" i="1"/>
  <c r="T2918" i="1"/>
  <c r="T3334" i="1"/>
  <c r="W3334" i="1" s="1"/>
  <c r="T3472" i="1"/>
  <c r="T3555" i="1"/>
  <c r="T3544" i="1"/>
  <c r="T3026" i="1"/>
  <c r="T3318" i="1"/>
  <c r="T3479" i="1"/>
  <c r="T2977" i="1"/>
  <c r="T3087" i="1"/>
  <c r="W3087" i="1" s="1"/>
  <c r="T2110" i="1"/>
  <c r="T2335" i="1"/>
  <c r="T3003" i="1"/>
  <c r="T3339" i="1"/>
  <c r="T2177" i="1"/>
  <c r="T3352" i="1"/>
  <c r="T1901" i="1"/>
  <c r="T3283" i="1"/>
  <c r="W3283" i="1" s="1"/>
  <c r="T3049" i="1"/>
  <c r="T2433" i="1"/>
  <c r="T3177" i="1"/>
  <c r="T2953" i="1"/>
  <c r="T3041" i="1"/>
  <c r="T3191" i="1"/>
  <c r="T2524" i="1"/>
  <c r="T2814" i="1"/>
  <c r="W2814" i="1" s="1"/>
  <c r="T1422" i="1"/>
  <c r="T2961" i="1"/>
  <c r="T2877" i="1"/>
  <c r="T2535" i="1"/>
  <c r="T3335" i="1"/>
  <c r="T3344" i="1"/>
  <c r="T3515" i="1"/>
  <c r="T3051" i="1"/>
  <c r="W3051" i="1" s="1"/>
  <c r="T2563" i="1"/>
  <c r="T3110" i="1"/>
  <c r="T1012" i="1"/>
  <c r="T3228" i="1"/>
  <c r="T3229" i="1"/>
  <c r="T3398" i="1"/>
  <c r="T2985" i="1"/>
  <c r="T3322" i="1"/>
  <c r="W3322" i="1" s="1"/>
  <c r="T2706" i="1"/>
  <c r="T3068" i="1"/>
  <c r="T3409" i="1"/>
  <c r="T3516" i="1"/>
  <c r="T2832" i="1"/>
  <c r="T3254" i="1"/>
  <c r="T2475" i="1"/>
  <c r="T3242" i="1"/>
  <c r="W3242" i="1" s="1"/>
  <c r="T3491" i="1"/>
  <c r="T3563" i="1"/>
  <c r="T2852" i="1"/>
  <c r="T2237" i="1"/>
  <c r="T2934" i="1"/>
  <c r="T2467" i="1"/>
  <c r="T3336" i="1"/>
  <c r="T2263" i="1"/>
  <c r="W2263" i="1" s="1"/>
  <c r="T1876" i="1"/>
  <c r="T3313" i="1"/>
  <c r="T1888" i="1"/>
  <c r="T2870" i="1"/>
  <c r="T3298" i="1"/>
  <c r="T3102" i="1"/>
  <c r="T2779" i="1"/>
  <c r="T2733" i="1"/>
  <c r="W2733" i="1" s="1"/>
  <c r="T2565" i="1"/>
  <c r="T2952" i="1"/>
  <c r="T3111" i="1"/>
  <c r="T3261" i="1"/>
  <c r="T3350" i="1"/>
  <c r="T2372" i="1"/>
  <c r="T3115" i="1"/>
  <c r="T3447" i="1"/>
  <c r="W3447" i="1" s="1"/>
  <c r="T3445" i="1"/>
  <c r="T2888" i="1"/>
  <c r="T2895" i="1"/>
  <c r="T3122" i="1"/>
  <c r="T3271" i="1"/>
  <c r="T3273" i="1"/>
  <c r="T2850" i="1"/>
  <c r="T2917" i="1"/>
  <c r="W2917" i="1" s="1"/>
  <c r="T3146" i="1"/>
  <c r="T3136" i="1"/>
  <c r="T3284" i="1"/>
  <c r="T3285" i="1"/>
  <c r="T3286" i="1"/>
  <c r="T3366" i="1"/>
  <c r="T3410" i="1"/>
  <c r="T3418" i="1"/>
  <c r="W3418" i="1" s="1"/>
  <c r="T3462" i="1"/>
  <c r="T3476" i="1"/>
  <c r="T3474" i="1"/>
  <c r="T3517" i="1"/>
  <c r="T3548" i="1"/>
  <c r="T3578" i="1"/>
  <c r="T3165" i="1"/>
  <c r="T2382" i="1"/>
  <c r="W2382" i="1" s="1"/>
  <c r="T2115" i="1"/>
  <c r="T3046" i="1"/>
  <c r="T3152" i="1"/>
  <c r="T3155" i="1"/>
  <c r="T3160" i="1"/>
  <c r="T2149" i="1"/>
  <c r="T3279" i="1"/>
  <c r="T3419" i="1"/>
  <c r="W3419" i="1" s="1"/>
  <c r="T3319" i="1"/>
  <c r="T2415" i="1"/>
  <c r="T3002" i="1"/>
  <c r="T3112" i="1"/>
  <c r="T3357" i="1"/>
  <c r="T2697" i="1"/>
  <c r="T2874" i="1"/>
  <c r="T2914" i="1"/>
  <c r="W2914" i="1" s="1"/>
  <c r="T3387" i="1"/>
  <c r="T3475" i="1"/>
  <c r="T2853" i="1"/>
  <c r="T3372" i="1"/>
  <c r="T3174" i="1"/>
  <c r="T3369" i="1"/>
  <c r="T3247" i="1"/>
  <c r="T648" i="1"/>
  <c r="W648" i="1" s="1"/>
  <c r="T3393" i="1"/>
  <c r="T3065" i="1"/>
  <c r="T3074" i="1"/>
  <c r="T3420" i="1"/>
  <c r="T3430" i="1"/>
  <c r="T3391" i="1"/>
  <c r="T2753" i="1"/>
  <c r="T3181" i="1"/>
  <c r="W3181" i="1" s="1"/>
  <c r="T2755" i="1"/>
  <c r="T3231" i="1"/>
  <c r="T2756" i="1"/>
  <c r="T2768" i="1"/>
  <c r="T3341" i="1"/>
  <c r="T3337" i="1"/>
  <c r="T3385" i="1"/>
  <c r="T3456" i="1"/>
  <c r="W3456" i="1" s="1"/>
  <c r="T3539" i="1"/>
  <c r="T3556" i="1"/>
  <c r="T3569" i="1"/>
  <c r="T3619" i="1"/>
  <c r="T2420" i="1"/>
  <c r="T2979" i="1"/>
  <c r="T2770" i="1"/>
  <c r="T3348" i="1"/>
  <c r="W3348" i="1" s="1"/>
  <c r="T3190" i="1"/>
  <c r="T3431" i="1"/>
  <c r="T3019" i="1"/>
  <c r="T2926" i="1"/>
  <c r="T3192" i="1"/>
  <c r="T2989" i="1"/>
  <c r="T3164" i="1"/>
  <c r="T3203" i="1"/>
  <c r="W3203" i="1" s="1"/>
  <c r="T3378" i="1"/>
  <c r="T3442" i="1"/>
  <c r="T3399" i="1"/>
  <c r="T2793" i="1"/>
  <c r="T3106" i="1"/>
  <c r="T3353" i="1"/>
  <c r="T2794" i="1"/>
  <c r="T2970" i="1"/>
  <c r="W2970" i="1" s="1"/>
  <c r="T3187" i="1"/>
  <c r="T3278" i="1"/>
  <c r="T3421" i="1"/>
  <c r="T3215" i="1"/>
  <c r="T3212" i="1"/>
  <c r="T3355" i="1"/>
  <c r="T3448" i="1"/>
  <c r="T3449" i="1"/>
  <c r="W3449" i="1" s="1"/>
  <c r="T1621" i="1"/>
  <c r="T3255" i="1"/>
  <c r="T3252" i="1"/>
  <c r="T3235" i="1"/>
  <c r="T2333" i="1"/>
  <c r="T3368" i="1"/>
  <c r="T3394" i="1"/>
  <c r="T3224" i="1"/>
  <c r="W3224" i="1" s="1"/>
  <c r="T3386" i="1"/>
  <c r="T2680" i="1"/>
  <c r="T3457" i="1"/>
  <c r="T3505" i="1"/>
  <c r="T3549" i="1"/>
  <c r="T3538" i="1"/>
  <c r="T3188" i="1"/>
  <c r="T3579" i="1"/>
  <c r="W3579" i="1" s="1"/>
  <c r="T3075" i="1"/>
  <c r="T3287" i="1"/>
  <c r="T3411" i="1"/>
  <c r="T3392" i="1"/>
  <c r="T3022" i="1"/>
  <c r="T3269" i="1"/>
  <c r="T3323" i="1"/>
  <c r="T3382" i="1"/>
  <c r="W3382" i="1" s="1"/>
  <c r="T3375" i="1"/>
  <c r="T2796" i="1"/>
  <c r="T3358" i="1"/>
  <c r="T3094" i="1"/>
  <c r="T3105" i="1"/>
  <c r="T2862" i="1"/>
  <c r="T2865" i="1"/>
  <c r="T3249" i="1"/>
  <c r="W3249" i="1" s="1"/>
  <c r="T3250" i="1"/>
  <c r="T2811" i="1"/>
  <c r="T3422" i="1"/>
  <c r="T3259" i="1"/>
  <c r="T3500" i="1"/>
  <c r="T3573" i="1"/>
  <c r="T2561" i="1"/>
  <c r="T2891" i="1"/>
  <c r="W2891" i="1" s="1"/>
  <c r="T2898" i="1"/>
  <c r="T3121" i="1"/>
  <c r="T3274" i="1"/>
  <c r="T2673" i="1"/>
  <c r="T3073" i="1"/>
  <c r="T3141" i="1"/>
  <c r="T3288" i="1"/>
  <c r="T3345" i="1"/>
  <c r="W3345" i="1" s="1"/>
  <c r="T3423" i="1"/>
  <c r="T3432" i="1"/>
  <c r="T3477" i="1"/>
  <c r="T3518" i="1"/>
  <c r="T3580" i="1"/>
  <c r="T3596" i="1"/>
  <c r="T3598" i="1"/>
  <c r="T3078" i="1"/>
  <c r="W3078" i="1" s="1"/>
  <c r="T2215" i="1"/>
  <c r="T3206" i="1"/>
  <c r="T3116" i="1"/>
  <c r="T3210" i="1"/>
  <c r="T2741" i="1"/>
  <c r="T2704" i="1"/>
  <c r="T3359" i="1"/>
  <c r="T3320" i="1"/>
  <c r="W3320" i="1" s="1"/>
  <c r="T3351" i="1"/>
  <c r="T3519" i="1"/>
  <c r="T3487" i="1"/>
  <c r="T3356" i="1"/>
  <c r="T3265" i="1"/>
  <c r="T3264" i="1"/>
  <c r="T3256" i="1"/>
  <c r="T2896" i="1"/>
  <c r="W2896" i="1" s="1"/>
  <c r="T2737" i="1"/>
  <c r="T3108" i="1"/>
  <c r="T3117" i="1"/>
  <c r="T3450" i="1"/>
  <c r="T3444" i="1"/>
  <c r="T3452" i="1"/>
  <c r="T3276" i="1"/>
  <c r="T3424" i="1"/>
  <c r="W3424" i="1" s="1"/>
  <c r="T2991" i="1"/>
  <c r="T2993" i="1"/>
  <c r="T3236" i="1"/>
  <c r="T3016" i="1"/>
  <c r="T3137" i="1"/>
  <c r="T3243" i="1"/>
  <c r="T3342" i="1"/>
  <c r="T3458" i="1"/>
  <c r="W3458" i="1" s="1"/>
  <c r="T3520" i="1"/>
  <c r="T3604" i="1"/>
  <c r="T3622" i="1"/>
  <c r="T2608" i="1"/>
  <c r="T2805" i="1"/>
  <c r="T2833" i="1"/>
  <c r="T2883" i="1"/>
  <c r="T3202" i="1"/>
  <c r="W3202" i="1" s="1"/>
  <c r="T3103" i="1"/>
  <c r="T3258" i="1"/>
  <c r="T3257" i="1"/>
  <c r="T3467" i="1"/>
  <c r="T3069" i="1"/>
  <c r="T3425" i="1"/>
  <c r="T2522" i="1"/>
  <c r="T3009" i="1"/>
  <c r="W3009" i="1" s="1"/>
  <c r="T3304" i="1"/>
  <c r="T3138" i="1"/>
  <c r="T3305" i="1"/>
  <c r="T3277" i="1"/>
  <c r="T3306" i="1"/>
  <c r="T3507" i="1"/>
  <c r="T3521" i="1"/>
  <c r="T3522" i="1"/>
  <c r="W3522" i="1" s="1"/>
  <c r="T3581" i="1"/>
  <c r="T3052" i="1"/>
  <c r="T3180" i="1"/>
  <c r="T3395" i="1"/>
  <c r="T3216" i="1"/>
  <c r="T2065" i="1"/>
  <c r="T3234" i="1"/>
  <c r="T2834" i="1"/>
  <c r="W2834" i="1" s="1"/>
  <c r="T3113" i="1"/>
  <c r="T3023" i="1"/>
  <c r="T3167" i="1"/>
  <c r="T3480" i="1"/>
  <c r="T2909" i="1"/>
  <c r="T3429" i="1"/>
  <c r="T2948" i="1"/>
  <c r="T3523" i="1"/>
  <c r="W3523" i="1" s="1"/>
  <c r="T3511" i="1"/>
  <c r="T3171" i="1"/>
  <c r="T2864" i="1"/>
  <c r="T3251" i="1"/>
  <c r="T3360" i="1"/>
  <c r="T3024" i="1"/>
  <c r="T3501" i="1"/>
  <c r="T2910" i="1"/>
  <c r="W2910" i="1" s="1"/>
  <c r="T3557" i="1"/>
  <c r="T3084" i="1"/>
  <c r="T3460" i="1"/>
  <c r="T3086" i="1"/>
  <c r="T3389" i="1"/>
  <c r="T2916" i="1"/>
  <c r="T3143" i="1"/>
  <c r="T3307" i="1"/>
  <c r="W3307" i="1" s="1"/>
  <c r="T3599" i="1"/>
  <c r="T3582" i="1"/>
  <c r="T3583" i="1"/>
  <c r="T3577" i="1"/>
  <c r="T3629" i="1"/>
  <c r="T3308" i="1"/>
  <c r="T3354" i="1"/>
  <c r="T3572" i="1"/>
  <c r="W3572" i="1" s="1"/>
  <c r="T3560" i="1"/>
  <c r="T3166" i="1"/>
  <c r="T3542" i="1"/>
  <c r="T2935" i="1"/>
  <c r="T3050" i="1"/>
  <c r="T3494" i="1"/>
  <c r="T3503" i="1"/>
  <c r="T3495" i="1"/>
  <c r="W3495" i="1" s="1"/>
  <c r="T3498" i="1"/>
  <c r="T3118" i="1"/>
  <c r="T3200" i="1"/>
  <c r="T1828" i="1"/>
  <c r="T3446" i="1"/>
  <c r="T2962" i="1"/>
  <c r="T3175" i="1"/>
  <c r="T3081" i="1"/>
  <c r="W3081" i="1" s="1"/>
  <c r="T3139" i="1"/>
  <c r="T3217" i="1"/>
  <c r="T3379" i="1"/>
  <c r="T3454" i="1"/>
  <c r="T3524" i="1"/>
  <c r="T3550" i="1"/>
  <c r="T3545" i="1"/>
  <c r="T3525" i="1"/>
  <c r="W3525" i="1" s="1"/>
  <c r="T3526" i="1"/>
  <c r="T3508" i="1"/>
  <c r="T3564" i="1"/>
  <c r="T3601" i="1"/>
  <c r="T3607" i="1"/>
  <c r="T3645" i="1"/>
  <c r="T3646" i="1"/>
  <c r="T3647" i="1"/>
  <c r="W3647" i="1" s="1"/>
  <c r="T3527" i="1"/>
  <c r="T3066" i="1"/>
  <c r="T2943" i="1"/>
  <c r="T3635" i="1"/>
  <c r="T3381" i="1"/>
  <c r="T3032" i="1"/>
  <c r="T2804" i="1"/>
  <c r="T3469" i="1"/>
  <c r="W3469" i="1" s="1"/>
  <c r="T3330" i="1"/>
  <c r="T3037" i="1"/>
  <c r="T3289" i="1"/>
  <c r="T3290" i="1"/>
  <c r="T3291" i="1"/>
  <c r="T3433" i="1"/>
  <c r="T3426" i="1"/>
  <c r="W3426" i="1" s="1"/>
  <c r="T3528" i="1"/>
  <c r="W3528" i="1" s="1"/>
  <c r="T3584" i="1"/>
  <c r="T3585" i="1"/>
  <c r="T3586" i="1"/>
  <c r="T2124" i="1"/>
  <c r="T3373" i="1"/>
  <c r="T2812" i="1"/>
  <c r="T2594" i="1"/>
  <c r="W2594" i="1" s="1"/>
  <c r="T3196" i="1"/>
  <c r="W3196" i="1" s="1"/>
  <c r="T3204" i="1"/>
  <c r="T3197" i="1"/>
  <c r="T3321" i="1"/>
  <c r="T3205" i="1"/>
  <c r="T2873" i="1"/>
  <c r="T3499" i="1"/>
  <c r="T3623" i="1"/>
  <c r="W3623" i="1" s="1"/>
  <c r="T3262" i="1"/>
  <c r="W3262" i="1" s="1"/>
  <c r="T3404" i="1"/>
  <c r="T2911" i="1"/>
  <c r="T3151" i="1"/>
  <c r="T3427" i="1"/>
  <c r="T3485" i="1"/>
  <c r="T3551" i="1"/>
  <c r="T3690" i="1"/>
  <c r="W3690" i="1" s="1"/>
  <c r="T3565" i="1"/>
  <c r="W3565" i="1" s="1"/>
  <c r="T3615" i="1"/>
  <c r="T3209" i="1"/>
  <c r="T3587" i="1"/>
  <c r="T2628" i="1"/>
  <c r="T3292" i="1"/>
  <c r="T3263" i="1"/>
  <c r="T3451" i="1"/>
  <c r="W3451" i="1" s="1"/>
  <c r="T3400" i="1"/>
  <c r="W3400" i="1" s="1"/>
  <c r="T3401" i="1"/>
  <c r="T3402" i="1"/>
  <c r="T2978" i="1"/>
  <c r="T3299" i="1"/>
  <c r="T3408" i="1"/>
  <c r="T3481" i="1"/>
  <c r="T3529" i="1"/>
  <c r="W3529" i="1" s="1"/>
  <c r="T3510" i="1"/>
  <c r="W3510" i="1" s="1"/>
  <c r="T3536" i="1"/>
  <c r="T3588" i="1"/>
  <c r="T3575" i="1"/>
  <c r="T3571" i="1"/>
  <c r="T3624" i="1"/>
  <c r="T3648" i="1"/>
  <c r="T3689" i="1"/>
  <c r="W3689" i="1" s="1"/>
  <c r="T3649" i="1"/>
  <c r="W3649" i="1" s="1"/>
  <c r="T3634" i="1"/>
  <c r="T3681" i="1"/>
  <c r="T3077" i="1"/>
  <c r="T3642" i="1"/>
  <c r="T3434" i="1"/>
  <c r="T3466" i="1"/>
  <c r="T3161" i="1"/>
  <c r="W3161" i="1" s="1"/>
  <c r="T3223" i="1"/>
  <c r="W3223" i="1" s="1"/>
  <c r="T3554" i="1"/>
  <c r="T3443" i="1"/>
  <c r="T3266" i="1"/>
  <c r="T3568" i="1"/>
  <c r="T3530" i="1"/>
  <c r="T3482" i="1"/>
  <c r="T3338" i="1"/>
  <c r="W3338" i="1" s="1"/>
  <c r="T3471" i="1"/>
  <c r="W3471" i="1" s="1"/>
  <c r="T3631" i="1"/>
  <c r="T3169" i="1"/>
  <c r="T3483" i="1"/>
  <c r="T3346" i="1"/>
  <c r="T3496" i="1"/>
  <c r="T3435" i="1"/>
  <c r="T3004" i="1"/>
  <c r="W3004" i="1" s="1"/>
  <c r="T3325" i="1"/>
  <c r="W3325" i="1" s="1"/>
  <c r="T2807" i="1"/>
  <c r="T3270" i="1"/>
  <c r="T3574" i="1"/>
  <c r="T3650" i="1"/>
  <c r="T3347" i="1"/>
  <c r="T3436" i="1"/>
  <c r="T3589" i="1"/>
  <c r="W3589" i="1" s="1"/>
  <c r="T3374" i="1"/>
  <c r="W3374" i="1" s="1"/>
  <c r="T3237" i="1"/>
  <c r="T1971" i="1"/>
  <c r="T3609" i="1"/>
  <c r="T3309" i="1"/>
  <c r="T3361" i="1"/>
  <c r="T3043" i="1"/>
  <c r="T3537" i="1"/>
  <c r="W3537" i="1" s="1"/>
  <c r="T3362" i="1"/>
  <c r="W3362" i="1" s="1"/>
  <c r="T3406" i="1"/>
  <c r="T3275" i="1"/>
  <c r="T3293" i="1"/>
  <c r="T3531" i="1"/>
  <c r="T3532" i="1"/>
  <c r="T3590" i="1"/>
  <c r="T3591" i="1"/>
  <c r="W3591" i="1" s="1"/>
  <c r="T3651" i="1"/>
  <c r="W3651" i="1" s="1"/>
  <c r="T3652" i="1"/>
  <c r="T3311" i="1"/>
  <c r="T3533" i="1"/>
  <c r="T3230" i="1"/>
  <c r="T3333" i="1"/>
  <c r="T3459" i="1"/>
  <c r="T3463" i="1"/>
  <c r="W3463" i="1" s="1"/>
  <c r="T3509" i="1"/>
  <c r="W3509" i="1" s="1"/>
  <c r="T3540" i="1"/>
  <c r="T3625" i="1"/>
  <c r="T3653" i="1"/>
  <c r="T3654" i="1"/>
  <c r="T3643" i="1"/>
  <c r="T3644" i="1"/>
  <c r="T3592" i="1"/>
  <c r="W3592" i="1" s="1"/>
  <c r="T3327" i="1"/>
  <c r="W3327" i="1" s="1"/>
  <c r="T2999" i="1"/>
  <c r="T3561" i="1"/>
  <c r="T3684" i="1"/>
  <c r="T3552" i="1"/>
  <c r="T3566" i="1"/>
  <c r="T3641" i="1"/>
  <c r="T3655" i="1"/>
  <c r="W3655" i="1" s="1"/>
  <c r="T3682" i="1"/>
  <c r="W3682" i="1" s="1"/>
  <c r="T3688" i="1"/>
  <c r="T3656" i="1"/>
  <c r="T3657" i="1"/>
  <c r="T3486" i="1"/>
  <c r="T3567" i="1"/>
  <c r="T3605" i="1"/>
  <c r="T3639" i="1"/>
  <c r="W3639" i="1" s="1"/>
  <c r="T3396" i="1"/>
  <c r="W3396" i="1" s="1"/>
  <c r="T3546" i="1"/>
  <c r="T3403" i="1"/>
  <c r="T3437" i="1"/>
  <c r="T3562" i="1"/>
  <c r="T3597" i="1"/>
  <c r="T3383" i="1"/>
  <c r="T3534" i="1"/>
  <c r="W3534" i="1" s="1"/>
  <c r="T2552" i="1"/>
  <c r="W2552" i="1" s="1"/>
  <c r="T3658" i="1"/>
  <c r="T3294" i="1"/>
  <c r="T3168" i="1"/>
  <c r="T3553" i="1"/>
  <c r="T3600" i="1"/>
  <c r="T3632" i="1"/>
  <c r="T3659" i="1"/>
  <c r="W3659" i="1" s="1"/>
  <c r="T3660" i="1"/>
  <c r="W3660" i="1" s="1"/>
  <c r="T3636" i="1"/>
  <c r="T3661" i="1"/>
  <c r="T3662" i="1"/>
  <c r="T2781" i="1"/>
  <c r="T3464" i="1"/>
  <c r="T3492" i="1"/>
  <c r="T3610" i="1"/>
  <c r="W3610" i="1" s="1"/>
  <c r="T3428" i="1"/>
  <c r="W3428" i="1" s="1"/>
  <c r="T3576" i="1"/>
  <c r="T3614" i="1"/>
  <c r="T3617" i="1"/>
  <c r="T3687" i="1"/>
  <c r="T3663" i="1"/>
  <c r="T3397" i="1"/>
  <c r="T3691" i="1"/>
  <c r="W3691" i="1" s="1"/>
  <c r="T3198" i="1"/>
  <c r="W3198" i="1" s="1"/>
  <c r="T3535" i="1"/>
  <c r="T3626" i="1"/>
  <c r="T3664" i="1"/>
  <c r="T2281" i="1"/>
  <c r="T3611" i="1"/>
  <c r="T3558" i="1"/>
  <c r="T3640" i="1"/>
  <c r="W3640" i="1" s="1"/>
  <c r="T3665" i="1"/>
  <c r="W3665" i="1" s="1"/>
  <c r="T3637" i="1"/>
  <c r="T3497" i="1"/>
  <c r="T3493" i="1"/>
  <c r="T3570" i="1"/>
  <c r="T3390" i="1"/>
  <c r="T3488" i="1"/>
  <c r="T3461" i="1"/>
  <c r="W3461" i="1" s="1"/>
  <c r="T3666" i="1"/>
  <c r="W3666" i="1" s="1"/>
  <c r="T3628" i="1"/>
  <c r="T3502" i="1"/>
  <c r="T3593" i="1"/>
  <c r="T3594" i="1"/>
  <c r="T3064" i="1"/>
  <c r="T3367" i="1"/>
  <c r="T3295" i="1"/>
  <c r="W3295" i="1" s="1"/>
  <c r="T3468" i="1"/>
  <c r="W3468" i="1" s="1"/>
  <c r="T3667" i="1"/>
  <c r="T3602" i="1"/>
  <c r="T3627" i="1"/>
  <c r="T3692" i="1"/>
  <c r="T3380" i="1"/>
  <c r="T3668" i="1"/>
  <c r="T3595" i="1"/>
  <c r="W3595" i="1" s="1"/>
  <c r="T3620" i="1"/>
  <c r="W3620" i="1" s="1"/>
  <c r="T3669" i="1"/>
  <c r="T3686" i="1"/>
  <c r="T3693" i="1"/>
  <c r="T3670" i="1"/>
  <c r="T3183" i="1"/>
  <c r="T3612" i="1"/>
  <c r="T3296" i="1"/>
  <c r="W3296" i="1" s="1"/>
  <c r="T3547" i="1"/>
  <c r="W3547" i="1" s="1"/>
  <c r="T3671" i="1"/>
  <c r="T3694" i="1"/>
  <c r="T3439" i="1"/>
  <c r="T3695" i="1"/>
  <c r="T3559" i="1"/>
  <c r="T3638" i="1"/>
  <c r="T3696" i="1"/>
  <c r="W3696" i="1" s="1"/>
  <c r="T3672" i="1"/>
  <c r="W3672" i="1" s="1"/>
  <c r="T3697" i="1"/>
  <c r="T3603" i="1"/>
  <c r="T3618" i="1"/>
  <c r="T3673" i="1"/>
  <c r="T3698" i="1"/>
  <c r="T3407" i="1"/>
  <c r="T3674" i="1"/>
  <c r="W3674" i="1" s="1"/>
  <c r="T3675" i="1"/>
  <c r="W3675" i="1" s="1"/>
  <c r="T3613" i="1"/>
  <c r="T3541" i="1"/>
  <c r="T3616" i="1"/>
  <c r="T3633" i="1"/>
  <c r="T3699" i="1"/>
  <c r="T3685" i="1"/>
  <c r="T3676" i="1"/>
  <c r="W3676" i="1" s="1"/>
  <c r="T3470" i="1"/>
  <c r="W3470" i="1" s="1"/>
  <c r="T3700" i="1"/>
  <c r="T3683" i="1"/>
  <c r="T3701" i="1"/>
  <c r="T3677" i="1"/>
  <c r="T3678" i="1"/>
  <c r="T3679" i="1"/>
  <c r="T3680" i="1"/>
  <c r="W3680" i="1" s="1"/>
  <c r="T3702" i="1"/>
  <c r="W3702" i="1" s="1"/>
  <c r="T3703" i="1"/>
  <c r="T3630" i="1"/>
  <c r="T3704" i="1"/>
  <c r="T3705" i="1"/>
  <c r="T3706" i="1"/>
  <c r="T3707" i="1"/>
  <c r="T3708" i="1"/>
  <c r="W3708" i="1" s="1"/>
  <c r="T3709" i="1"/>
  <c r="W3709" i="1" s="1"/>
  <c r="T3710" i="1"/>
  <c r="T3711" i="1"/>
  <c r="T3712" i="1"/>
  <c r="T3713" i="1"/>
  <c r="T3714" i="1"/>
  <c r="T3715" i="1"/>
  <c r="T3716" i="1"/>
  <c r="W3716" i="1" s="1"/>
  <c r="T3717" i="1"/>
  <c r="W3717" i="1" s="1"/>
  <c r="T3718" i="1"/>
  <c r="T3719" i="1"/>
  <c r="T3720" i="1"/>
  <c r="T3721" i="1"/>
  <c r="T3722" i="1"/>
  <c r="T3723" i="1"/>
  <c r="T3724" i="1"/>
  <c r="W3724" i="1" s="1"/>
  <c r="T3725" i="1"/>
  <c r="W3725" i="1" s="1"/>
  <c r="T3726" i="1"/>
  <c r="T3727" i="1"/>
  <c r="T3728" i="1"/>
  <c r="T3729" i="1"/>
  <c r="T3730" i="1"/>
  <c r="T3731" i="1"/>
  <c r="T3732" i="1"/>
  <c r="W3732" i="1" s="1"/>
  <c r="T3733" i="1"/>
  <c r="W3733" i="1" s="1"/>
  <c r="T3734" i="1"/>
  <c r="T3735" i="1"/>
  <c r="T3736" i="1"/>
  <c r="T3737" i="1"/>
  <c r="T3738" i="1"/>
  <c r="T3739" i="1"/>
  <c r="T3740" i="1"/>
  <c r="W3740" i="1" s="1"/>
  <c r="T3741" i="1"/>
  <c r="W3741" i="1" s="1"/>
  <c r="T3742" i="1"/>
  <c r="T3743" i="1"/>
  <c r="T3744" i="1"/>
  <c r="T3745" i="1"/>
  <c r="T3746" i="1"/>
  <c r="T3747" i="1"/>
  <c r="T3748" i="1"/>
  <c r="W3748" i="1" s="1"/>
  <c r="T3749" i="1"/>
  <c r="W3749" i="1" s="1"/>
  <c r="T3750" i="1"/>
  <c r="T3751" i="1"/>
  <c r="T3752" i="1"/>
  <c r="T3753" i="1"/>
  <c r="T3754" i="1"/>
  <c r="T3755" i="1"/>
  <c r="T3756" i="1"/>
  <c r="W3756" i="1" s="1"/>
  <c r="T3757" i="1"/>
  <c r="W3757" i="1" s="1"/>
  <c r="T3758" i="1"/>
  <c r="T3759" i="1"/>
  <c r="T3760" i="1"/>
  <c r="T3761" i="1"/>
  <c r="T3762" i="1"/>
  <c r="T3763" i="1"/>
  <c r="T3764" i="1"/>
  <c r="W3764" i="1" s="1"/>
  <c r="T3765" i="1"/>
  <c r="W3765" i="1" s="1"/>
  <c r="T3766" i="1"/>
  <c r="T3767" i="1"/>
  <c r="T3768" i="1"/>
  <c r="T3769" i="1"/>
  <c r="T3770" i="1"/>
  <c r="T3771" i="1"/>
  <c r="T3772" i="1"/>
  <c r="W3772" i="1" s="1"/>
  <c r="T3773" i="1"/>
  <c r="W3773" i="1" s="1"/>
  <c r="T3774" i="1"/>
  <c r="T3775" i="1"/>
  <c r="T3776" i="1"/>
  <c r="T3777" i="1"/>
  <c r="T3778" i="1"/>
  <c r="T3779" i="1"/>
  <c r="T3780" i="1"/>
  <c r="W3780" i="1" s="1"/>
  <c r="T3781" i="1"/>
  <c r="W3781" i="1" s="1"/>
  <c r="T3782" i="1"/>
  <c r="T3783" i="1"/>
  <c r="T3784" i="1"/>
  <c r="T3785" i="1"/>
  <c r="T3786" i="1"/>
  <c r="T3787" i="1"/>
  <c r="T3788" i="1"/>
  <c r="W3788" i="1" s="1"/>
  <c r="T3789" i="1"/>
  <c r="W3789" i="1" s="1"/>
  <c r="T3790" i="1"/>
  <c r="T3791" i="1"/>
  <c r="T3792" i="1"/>
  <c r="T3793" i="1"/>
  <c r="T3794" i="1"/>
  <c r="T3795" i="1"/>
  <c r="T3796" i="1"/>
  <c r="W3796" i="1" s="1"/>
  <c r="T3797" i="1"/>
  <c r="W3797" i="1" s="1"/>
  <c r="T3798" i="1"/>
  <c r="T3799" i="1"/>
  <c r="T3800" i="1"/>
  <c r="T3801" i="1"/>
  <c r="T3802" i="1"/>
  <c r="T3803" i="1"/>
  <c r="T3804" i="1"/>
  <c r="W3804" i="1" s="1"/>
  <c r="T3805" i="1"/>
  <c r="W3805" i="1" s="1"/>
  <c r="T3806" i="1"/>
  <c r="T3807" i="1"/>
  <c r="T3808" i="1"/>
  <c r="T3809" i="1"/>
  <c r="T3810" i="1"/>
  <c r="T3811" i="1"/>
  <c r="T3812" i="1"/>
  <c r="W3812" i="1" s="1"/>
  <c r="T3813" i="1"/>
  <c r="W3813" i="1" s="1"/>
  <c r="T3814" i="1"/>
  <c r="T3815" i="1"/>
  <c r="T3816" i="1"/>
  <c r="T3817" i="1"/>
  <c r="T3818" i="1"/>
  <c r="T3819" i="1"/>
  <c r="T3820" i="1"/>
  <c r="W3820" i="1" s="1"/>
  <c r="T3821" i="1"/>
  <c r="W3821" i="1" s="1"/>
  <c r="T3822" i="1"/>
  <c r="T3823" i="1"/>
  <c r="T3824" i="1"/>
  <c r="T3825" i="1"/>
  <c r="T3826" i="1"/>
  <c r="T3827" i="1"/>
  <c r="T3828" i="1"/>
  <c r="W3828" i="1" s="1"/>
  <c r="T3829" i="1"/>
  <c r="W3829" i="1" s="1"/>
  <c r="T3830" i="1"/>
  <c r="T3831" i="1"/>
  <c r="T3832" i="1"/>
  <c r="T3833" i="1"/>
  <c r="T3834" i="1"/>
  <c r="T3835" i="1"/>
  <c r="T3836" i="1"/>
  <c r="W3836" i="1" s="1"/>
  <c r="T3837" i="1"/>
  <c r="W3837" i="1" s="1"/>
  <c r="T3838" i="1"/>
  <c r="T3839" i="1"/>
  <c r="T3840" i="1"/>
  <c r="T3841" i="1"/>
  <c r="T3842" i="1"/>
  <c r="T3843" i="1"/>
  <c r="T3844" i="1"/>
  <c r="W3844" i="1" s="1"/>
  <c r="T3845" i="1"/>
  <c r="W3845" i="1" s="1"/>
  <c r="T3846" i="1"/>
  <c r="T3847" i="1"/>
  <c r="T3848" i="1"/>
  <c r="T3849" i="1"/>
  <c r="T3850" i="1"/>
  <c r="T3851" i="1"/>
  <c r="T3852" i="1"/>
  <c r="W3852" i="1" s="1"/>
  <c r="T3853" i="1"/>
  <c r="W3853" i="1" s="1"/>
  <c r="T3854" i="1"/>
  <c r="T3855" i="1"/>
  <c r="T3856" i="1"/>
  <c r="T3857" i="1"/>
  <c r="T3858" i="1"/>
  <c r="T3859" i="1"/>
  <c r="T3860" i="1"/>
  <c r="W3860" i="1" s="1"/>
  <c r="T3861" i="1"/>
  <c r="W3861" i="1" s="1"/>
  <c r="T3862" i="1"/>
  <c r="T3863" i="1"/>
  <c r="T3864" i="1"/>
  <c r="T3865" i="1"/>
  <c r="T3866" i="1"/>
  <c r="T3867" i="1"/>
  <c r="T3868" i="1"/>
  <c r="W3868" i="1" s="1"/>
  <c r="T3869" i="1"/>
  <c r="W3869" i="1" s="1"/>
  <c r="T3870" i="1"/>
  <c r="T3871" i="1"/>
  <c r="T3872" i="1"/>
  <c r="T3873" i="1"/>
  <c r="T3874" i="1"/>
  <c r="T3875" i="1"/>
  <c r="T3876" i="1"/>
  <c r="W3876" i="1" s="1"/>
  <c r="T3877" i="1"/>
  <c r="W3877" i="1" s="1"/>
  <c r="T3878" i="1"/>
  <c r="T3879" i="1"/>
  <c r="T3880" i="1"/>
  <c r="T3881" i="1"/>
  <c r="T3882" i="1"/>
  <c r="T3883" i="1"/>
  <c r="T3884" i="1"/>
  <c r="W3884" i="1" s="1"/>
  <c r="T3885" i="1"/>
  <c r="W3885" i="1" s="1"/>
  <c r="T3886" i="1"/>
  <c r="T3887" i="1"/>
  <c r="T3888" i="1"/>
  <c r="T3889" i="1"/>
  <c r="T3890" i="1"/>
  <c r="T3891" i="1"/>
  <c r="T3892" i="1"/>
  <c r="W3892" i="1" s="1"/>
  <c r="T3893" i="1"/>
  <c r="W3893" i="1" s="1"/>
  <c r="T3894" i="1"/>
  <c r="T3895" i="1"/>
  <c r="T3896" i="1"/>
  <c r="T3897" i="1"/>
  <c r="T3898" i="1"/>
  <c r="T3899" i="1"/>
  <c r="T3900" i="1"/>
  <c r="W3900" i="1" s="1"/>
  <c r="T3901" i="1"/>
  <c r="W3901" i="1" s="1"/>
  <c r="T3902" i="1"/>
  <c r="T3903" i="1"/>
  <c r="T3904" i="1"/>
  <c r="T3905" i="1"/>
  <c r="T3906" i="1"/>
  <c r="T3907" i="1"/>
  <c r="T3908" i="1"/>
  <c r="W3908" i="1" s="1"/>
  <c r="T3909" i="1"/>
  <c r="W3909" i="1" s="1"/>
  <c r="T3910" i="1"/>
  <c r="T3911" i="1"/>
  <c r="T3912" i="1"/>
  <c r="T3913" i="1"/>
  <c r="T3914" i="1"/>
  <c r="T3915" i="1"/>
  <c r="T3916" i="1"/>
  <c r="W3916" i="1" s="1"/>
  <c r="T3917" i="1"/>
  <c r="W3917" i="1" s="1"/>
  <c r="T3918" i="1"/>
  <c r="T3919" i="1"/>
  <c r="T3920" i="1"/>
  <c r="T3921" i="1"/>
  <c r="T3922" i="1"/>
  <c r="T3923" i="1"/>
  <c r="T3924" i="1"/>
  <c r="W3924" i="1" s="1"/>
  <c r="T3925" i="1"/>
  <c r="W3925" i="1" s="1"/>
  <c r="T3926" i="1"/>
  <c r="T3927" i="1"/>
  <c r="T3928" i="1"/>
  <c r="T3929" i="1"/>
  <c r="T3930" i="1"/>
  <c r="T3931" i="1"/>
  <c r="T3932" i="1"/>
  <c r="W3932" i="1" s="1"/>
  <c r="T3933" i="1"/>
  <c r="W3933" i="1" s="1"/>
  <c r="T3934" i="1"/>
  <c r="T3935" i="1"/>
  <c r="T3936" i="1"/>
  <c r="T3937" i="1"/>
  <c r="T3938" i="1"/>
  <c r="T3939" i="1"/>
  <c r="T3940" i="1"/>
  <c r="W3940" i="1" s="1"/>
  <c r="T3941" i="1"/>
  <c r="W3941" i="1" s="1"/>
  <c r="T3942" i="1"/>
  <c r="T3943" i="1"/>
  <c r="T3944" i="1"/>
  <c r="T3945" i="1"/>
  <c r="T3946" i="1"/>
  <c r="T3947" i="1"/>
  <c r="T3948" i="1"/>
  <c r="W3948" i="1" s="1"/>
  <c r="T3949" i="1"/>
  <c r="W3949" i="1" s="1"/>
  <c r="T3950" i="1"/>
  <c r="T3951" i="1"/>
  <c r="T3952" i="1"/>
  <c r="T3953" i="1"/>
  <c r="T3954" i="1"/>
  <c r="T3955" i="1"/>
  <c r="T3956" i="1"/>
  <c r="W3956" i="1" s="1"/>
  <c r="T3957" i="1"/>
  <c r="W3957" i="1" s="1"/>
  <c r="T3958" i="1"/>
  <c r="T3959" i="1"/>
  <c r="T3960" i="1"/>
  <c r="T3961" i="1"/>
  <c r="T3962" i="1"/>
  <c r="T3963" i="1"/>
  <c r="T3964" i="1"/>
  <c r="W3964" i="1" s="1"/>
  <c r="T3965" i="1"/>
  <c r="W3965" i="1" s="1"/>
  <c r="T3966" i="1"/>
  <c r="T3967" i="1"/>
  <c r="T3968" i="1"/>
  <c r="T3969" i="1"/>
  <c r="T3970" i="1"/>
  <c r="T3971" i="1"/>
  <c r="T3972" i="1"/>
  <c r="W3972" i="1" s="1"/>
  <c r="T3973" i="1"/>
  <c r="W3973" i="1" s="1"/>
  <c r="T3974" i="1"/>
  <c r="T3975" i="1"/>
  <c r="T3976" i="1"/>
  <c r="T3977" i="1"/>
  <c r="T3978" i="1"/>
  <c r="T3979" i="1"/>
  <c r="T3980" i="1"/>
  <c r="W3980" i="1" s="1"/>
  <c r="T3981" i="1"/>
  <c r="W3981" i="1" s="1"/>
  <c r="T3982" i="1"/>
  <c r="T3983" i="1"/>
  <c r="T3984" i="1"/>
  <c r="T3985" i="1"/>
  <c r="T3986" i="1"/>
  <c r="T3987" i="1"/>
  <c r="T3988" i="1"/>
  <c r="W3988" i="1" s="1"/>
  <c r="T3989" i="1"/>
  <c r="W3989" i="1" s="1"/>
  <c r="T3990" i="1"/>
  <c r="T3991" i="1"/>
  <c r="T3992" i="1"/>
  <c r="T3993" i="1"/>
  <c r="T3994" i="1"/>
  <c r="T3995" i="1"/>
  <c r="T3996" i="1"/>
  <c r="W3996" i="1" s="1"/>
  <c r="T3997" i="1"/>
  <c r="W3997" i="1" s="1"/>
  <c r="T3998" i="1"/>
  <c r="T3999" i="1"/>
  <c r="T4000" i="1"/>
  <c r="T4001" i="1"/>
  <c r="T4002" i="1"/>
  <c r="T4003" i="1"/>
  <c r="T4004" i="1"/>
  <c r="W4004" i="1" s="1"/>
  <c r="T4005" i="1"/>
  <c r="W4005" i="1" s="1"/>
  <c r="T4006" i="1"/>
  <c r="T4007" i="1"/>
  <c r="T4008" i="1"/>
  <c r="T4009" i="1"/>
  <c r="T4010" i="1"/>
  <c r="T4011" i="1"/>
  <c r="T4012" i="1"/>
  <c r="W4012" i="1" s="1"/>
  <c r="T4013" i="1"/>
  <c r="W4013" i="1" s="1"/>
  <c r="T4014" i="1"/>
  <c r="T4015" i="1"/>
  <c r="T4016" i="1"/>
  <c r="T4017" i="1"/>
  <c r="T4018" i="1"/>
  <c r="T4019" i="1"/>
  <c r="T4020" i="1"/>
  <c r="W4020" i="1" s="1"/>
  <c r="T4021" i="1"/>
  <c r="W4021" i="1" s="1"/>
  <c r="T4022" i="1"/>
  <c r="T4023" i="1"/>
  <c r="T4024" i="1"/>
  <c r="T4025" i="1"/>
  <c r="T4026" i="1"/>
  <c r="T4027" i="1"/>
  <c r="T4028" i="1"/>
  <c r="W4028" i="1" s="1"/>
  <c r="T4029" i="1"/>
  <c r="W4029" i="1" s="1"/>
  <c r="T4030" i="1"/>
  <c r="T4031" i="1"/>
  <c r="T4032" i="1"/>
  <c r="T4033" i="1"/>
  <c r="T4034" i="1"/>
  <c r="T4035" i="1"/>
  <c r="T4036" i="1"/>
  <c r="W4036" i="1" s="1"/>
  <c r="T4037" i="1"/>
  <c r="W4037" i="1" s="1"/>
  <c r="T4038" i="1"/>
  <c r="T4039" i="1"/>
  <c r="T4040" i="1"/>
  <c r="T4041" i="1"/>
  <c r="T4042" i="1"/>
  <c r="T4043" i="1"/>
  <c r="T4044" i="1"/>
  <c r="W4044" i="1" s="1"/>
  <c r="T4045" i="1"/>
  <c r="W4045" i="1" s="1"/>
  <c r="T4046" i="1"/>
  <c r="T4047" i="1"/>
  <c r="T4048" i="1"/>
  <c r="T4049" i="1"/>
  <c r="T4050" i="1"/>
  <c r="T4051" i="1"/>
  <c r="T4052" i="1"/>
  <c r="W4052" i="1" s="1"/>
  <c r="T4053" i="1"/>
  <c r="W4053" i="1" s="1"/>
  <c r="T4054" i="1"/>
  <c r="T4055" i="1"/>
  <c r="T4056" i="1"/>
  <c r="T4057" i="1"/>
  <c r="T4058" i="1"/>
  <c r="T4059" i="1"/>
  <c r="T4060" i="1"/>
  <c r="W4060" i="1" s="1"/>
  <c r="T4061" i="1"/>
  <c r="W4061" i="1" s="1"/>
  <c r="T4062" i="1"/>
  <c r="T4063" i="1"/>
  <c r="T4064" i="1"/>
  <c r="T4065" i="1"/>
  <c r="T4066" i="1"/>
  <c r="T4067" i="1"/>
  <c r="T4068" i="1"/>
  <c r="W4068" i="1" s="1"/>
  <c r="T4069" i="1"/>
  <c r="W4069" i="1" s="1"/>
  <c r="T4070" i="1"/>
  <c r="T4071" i="1"/>
  <c r="T4072" i="1"/>
  <c r="T4073" i="1"/>
  <c r="T4074" i="1"/>
  <c r="T4075" i="1"/>
  <c r="T4076" i="1"/>
  <c r="W4076" i="1" s="1"/>
  <c r="T4077" i="1"/>
  <c r="W4077" i="1" s="1"/>
  <c r="T4078" i="1"/>
  <c r="T4079" i="1"/>
  <c r="T4080" i="1"/>
  <c r="T4081" i="1"/>
  <c r="T4082" i="1"/>
  <c r="T4083" i="1"/>
  <c r="T4084" i="1"/>
  <c r="W4084" i="1" s="1"/>
  <c r="T4085" i="1"/>
  <c r="W4085" i="1" s="1"/>
  <c r="T4086" i="1"/>
  <c r="T4087" i="1"/>
  <c r="T4088" i="1"/>
  <c r="T4089" i="1"/>
  <c r="T4090" i="1"/>
  <c r="T4091" i="1"/>
  <c r="T4092" i="1"/>
  <c r="W4092" i="1" s="1"/>
  <c r="T4093" i="1"/>
  <c r="W4093" i="1" s="1"/>
  <c r="T4094" i="1"/>
  <c r="T4095" i="1"/>
  <c r="T4096" i="1"/>
  <c r="T4097" i="1"/>
  <c r="T4098" i="1"/>
  <c r="T4099" i="1"/>
  <c r="T4100" i="1"/>
  <c r="W4100" i="1" s="1"/>
  <c r="T4101" i="1"/>
  <c r="W4101" i="1" s="1"/>
  <c r="T4102" i="1"/>
  <c r="T4103" i="1"/>
  <c r="T4104" i="1"/>
  <c r="T4105" i="1"/>
  <c r="T4106" i="1"/>
  <c r="T4107" i="1"/>
  <c r="T4108" i="1"/>
  <c r="W4108" i="1" s="1"/>
  <c r="T4109" i="1"/>
  <c r="W4109" i="1" s="1"/>
  <c r="T4110" i="1"/>
  <c r="T4111" i="1"/>
  <c r="T4112" i="1"/>
  <c r="T4113" i="1"/>
  <c r="T4114" i="1"/>
  <c r="T4115" i="1"/>
  <c r="T366" i="1"/>
  <c r="W366" i="1" s="1"/>
  <c r="S754" i="1"/>
  <c r="S276" i="1"/>
  <c r="S3" i="1"/>
  <c r="S2" i="1"/>
  <c r="S3226" i="1"/>
  <c r="S20" i="1"/>
  <c r="S2156" i="1"/>
  <c r="S80" i="1"/>
  <c r="S435" i="1"/>
  <c r="S92" i="1"/>
  <c r="S182" i="1"/>
  <c r="S40" i="1"/>
  <c r="S45" i="1"/>
  <c r="S659" i="1"/>
  <c r="S22" i="1"/>
  <c r="S85" i="1"/>
  <c r="S73" i="1"/>
  <c r="S58" i="1"/>
  <c r="S552" i="1"/>
  <c r="S2353" i="1"/>
  <c r="S279" i="1"/>
  <c r="S8" i="1"/>
  <c r="S620" i="1"/>
  <c r="S2244" i="1"/>
  <c r="S140" i="1"/>
  <c r="S72" i="1"/>
  <c r="S59" i="1"/>
  <c r="S9" i="1"/>
  <c r="S30" i="1"/>
  <c r="S901" i="1"/>
  <c r="S24" i="1"/>
  <c r="S2123" i="1"/>
  <c r="S23" i="1"/>
  <c r="S32" i="1"/>
  <c r="S94" i="1"/>
  <c r="S2414" i="1"/>
  <c r="S1253" i="1"/>
  <c r="S13" i="1"/>
  <c r="S205" i="1"/>
  <c r="S840" i="1"/>
  <c r="S6" i="1"/>
  <c r="S19" i="1"/>
  <c r="S213" i="1"/>
  <c r="S864" i="1"/>
  <c r="S35" i="1"/>
  <c r="S303" i="1"/>
  <c r="S15" i="1"/>
  <c r="S469" i="1"/>
  <c r="S210" i="1"/>
  <c r="S1458" i="1"/>
  <c r="S2384" i="1"/>
  <c r="S488" i="1"/>
  <c r="S359" i="1"/>
  <c r="S67" i="1"/>
  <c r="S424" i="1"/>
  <c r="S5" i="1"/>
  <c r="S662" i="1"/>
  <c r="S148" i="1"/>
  <c r="S529" i="1"/>
  <c r="S34" i="1"/>
  <c r="S492" i="1"/>
  <c r="S82" i="1"/>
  <c r="S1159" i="1"/>
  <c r="S920" i="1"/>
  <c r="S1004" i="1"/>
  <c r="S586" i="1"/>
  <c r="S344" i="1"/>
  <c r="S7" i="1"/>
  <c r="S168" i="1"/>
  <c r="S773" i="1"/>
  <c r="S33" i="1"/>
  <c r="S353" i="1"/>
  <c r="S173" i="1"/>
  <c r="S1761" i="1"/>
  <c r="S2145" i="1"/>
  <c r="S57" i="1"/>
  <c r="S120" i="1"/>
  <c r="S103" i="1"/>
  <c r="S672" i="1"/>
  <c r="S3109" i="1"/>
  <c r="S242" i="1"/>
  <c r="S264" i="1"/>
  <c r="S365" i="1"/>
  <c r="S1638" i="1"/>
  <c r="S252" i="1"/>
  <c r="S211" i="1"/>
  <c r="S31" i="1"/>
  <c r="S46" i="1"/>
  <c r="S2055" i="1"/>
  <c r="S21" i="1"/>
  <c r="S1352" i="1"/>
  <c r="S1277" i="1"/>
  <c r="S2743" i="1"/>
  <c r="S27" i="1"/>
  <c r="S109" i="1"/>
  <c r="S1047" i="1"/>
  <c r="S434" i="1"/>
  <c r="S111" i="1"/>
  <c r="S114" i="1"/>
  <c r="S766" i="1"/>
  <c r="S36" i="1"/>
  <c r="S450" i="1"/>
  <c r="S37" i="1"/>
  <c r="S127" i="1"/>
  <c r="S681" i="1"/>
  <c r="S304" i="1"/>
  <c r="S2311" i="1"/>
  <c r="S16" i="1"/>
  <c r="S545" i="1"/>
  <c r="S928" i="1"/>
  <c r="S1587" i="1"/>
  <c r="S719" i="1"/>
  <c r="S809" i="1"/>
  <c r="S2445" i="1"/>
  <c r="S822" i="1"/>
  <c r="S216" i="1"/>
  <c r="S203" i="1"/>
  <c r="S1201" i="1"/>
  <c r="S90" i="1"/>
  <c r="S363" i="1"/>
  <c r="S14" i="1"/>
  <c r="S642" i="1"/>
  <c r="S2047" i="1"/>
  <c r="S2060" i="1"/>
  <c r="S269" i="1"/>
  <c r="S1955" i="1"/>
  <c r="S519" i="1"/>
  <c r="S51" i="1"/>
  <c r="S110" i="1"/>
  <c r="S77" i="1"/>
  <c r="S526" i="1"/>
  <c r="S883" i="1"/>
  <c r="S285" i="1"/>
  <c r="S112" i="1"/>
  <c r="S1832" i="1"/>
  <c r="S2602" i="1"/>
  <c r="S902" i="1"/>
  <c r="S480" i="1"/>
  <c r="S116" i="1"/>
  <c r="S38" i="1"/>
  <c r="S1580" i="1"/>
  <c r="S1987" i="1"/>
  <c r="S2855" i="1"/>
  <c r="S2425" i="1"/>
  <c r="S295" i="1"/>
  <c r="S1590" i="1"/>
  <c r="S644" i="1"/>
  <c r="S2857" i="1"/>
  <c r="S55" i="1"/>
  <c r="S300" i="1"/>
  <c r="S539" i="1"/>
  <c r="S139" i="1"/>
  <c r="S799" i="1"/>
  <c r="S541" i="1"/>
  <c r="S141" i="1"/>
  <c r="S649" i="1"/>
  <c r="S1063" i="1"/>
  <c r="S445" i="1"/>
  <c r="S347" i="1"/>
  <c r="S1087" i="1"/>
  <c r="S1092" i="1"/>
  <c r="S553" i="1"/>
  <c r="S215" i="1"/>
  <c r="S254" i="1"/>
  <c r="S845" i="1"/>
  <c r="S2469" i="1"/>
  <c r="S676" i="1"/>
  <c r="S259" i="1"/>
  <c r="S4" i="1"/>
  <c r="S2313" i="1"/>
  <c r="S566" i="1"/>
  <c r="S762" i="1"/>
  <c r="S1508" i="1"/>
  <c r="S25" i="1"/>
  <c r="S10" i="1"/>
  <c r="S2072" i="1"/>
  <c r="S336" i="1"/>
  <c r="S160" i="1"/>
  <c r="S1158" i="1"/>
  <c r="S221" i="1"/>
  <c r="S581" i="1"/>
  <c r="S752" i="1"/>
  <c r="S2492" i="1"/>
  <c r="S286" i="1"/>
  <c r="S1989" i="1"/>
  <c r="S892" i="1"/>
  <c r="S62" i="1"/>
  <c r="S1372" i="1"/>
  <c r="S592" i="1"/>
  <c r="S115" i="1"/>
  <c r="S351" i="1"/>
  <c r="S2595" i="1"/>
  <c r="S2593" i="1"/>
  <c r="S2837" i="1"/>
  <c r="S1020" i="1"/>
  <c r="S2232" i="1"/>
  <c r="S2603" i="1"/>
  <c r="S1206" i="1"/>
  <c r="S619" i="1"/>
  <c r="S65" i="1"/>
  <c r="S1406" i="1"/>
  <c r="S176" i="1"/>
  <c r="S857" i="1"/>
  <c r="S255" i="1"/>
  <c r="S2617" i="1"/>
  <c r="S113" i="1"/>
  <c r="S240" i="1"/>
  <c r="S1436" i="1"/>
  <c r="S2936" i="1"/>
  <c r="S446" i="1"/>
  <c r="S2270" i="1"/>
  <c r="S2297" i="1"/>
  <c r="S2276" i="1"/>
  <c r="S1073" i="1"/>
  <c r="S1788" i="1"/>
  <c r="S2423" i="1"/>
  <c r="S1254" i="1"/>
  <c r="S2286" i="1"/>
  <c r="S2643" i="1"/>
  <c r="S74" i="1"/>
  <c r="S1664" i="1"/>
  <c r="S2295" i="1"/>
  <c r="S100" i="1"/>
  <c r="S673" i="1"/>
  <c r="S2300" i="1"/>
  <c r="S334" i="1"/>
  <c r="S78" i="1"/>
  <c r="S1210" i="1"/>
  <c r="S2195" i="1"/>
  <c r="S1825" i="1"/>
  <c r="S44" i="1"/>
  <c r="S2310" i="1"/>
  <c r="S2008" i="1"/>
  <c r="S2744" i="1"/>
  <c r="S244" i="1"/>
  <c r="S978" i="1"/>
  <c r="S28" i="1"/>
  <c r="S1850" i="1"/>
  <c r="S1491" i="1"/>
  <c r="S270" i="1"/>
  <c r="S1859" i="1"/>
  <c r="S703" i="1"/>
  <c r="S1869" i="1"/>
  <c r="S1306" i="1"/>
  <c r="S831" i="1"/>
  <c r="S200" i="1"/>
  <c r="S996" i="1"/>
  <c r="S277" i="1"/>
  <c r="S2346" i="1"/>
  <c r="S2669" i="1"/>
  <c r="S280" i="1"/>
  <c r="S716" i="1"/>
  <c r="S717" i="1"/>
  <c r="S48" i="1"/>
  <c r="S89" i="1"/>
  <c r="S729" i="1"/>
  <c r="S133" i="1"/>
  <c r="S3512" i="1"/>
  <c r="S166" i="1"/>
  <c r="S102" i="1"/>
  <c r="S558" i="1"/>
  <c r="S119" i="1"/>
  <c r="S2109" i="1"/>
  <c r="S169" i="1"/>
  <c r="S1195" i="1"/>
  <c r="S1578" i="1"/>
  <c r="S1345" i="1"/>
  <c r="S1035" i="1"/>
  <c r="S429" i="1"/>
  <c r="S1585" i="1"/>
  <c r="S1040" i="1"/>
  <c r="S11" i="1"/>
  <c r="S137" i="1"/>
  <c r="S528" i="1"/>
  <c r="S2387" i="1"/>
  <c r="S1595" i="1"/>
  <c r="S301" i="1"/>
  <c r="S747" i="1"/>
  <c r="S1939" i="1"/>
  <c r="S1945" i="1"/>
  <c r="S2267" i="1"/>
  <c r="S1946" i="1"/>
  <c r="S1953" i="1"/>
  <c r="S1954" i="1"/>
  <c r="S2138" i="1"/>
  <c r="S2631" i="1"/>
  <c r="S235" i="1"/>
  <c r="S756" i="1"/>
  <c r="S2392" i="1"/>
  <c r="S2707" i="1"/>
  <c r="S202" i="1"/>
  <c r="S976" i="1"/>
  <c r="S2640" i="1"/>
  <c r="S461" i="1"/>
  <c r="S63" i="1"/>
  <c r="S1622" i="1"/>
  <c r="S2568" i="1"/>
  <c r="S2403" i="1"/>
  <c r="S2218" i="1"/>
  <c r="S2198" i="1"/>
  <c r="S665" i="1"/>
  <c r="S2292" i="1"/>
  <c r="S2996" i="1"/>
  <c r="S385" i="1"/>
  <c r="S2122" i="1"/>
  <c r="S1337" i="1"/>
  <c r="S447" i="1"/>
  <c r="S183" i="1"/>
  <c r="S1111" i="1"/>
  <c r="S230" i="1"/>
  <c r="S320" i="1"/>
  <c r="S1294" i="1"/>
  <c r="S774" i="1"/>
  <c r="S1645" i="1"/>
  <c r="S1404" i="1"/>
  <c r="S2212" i="1"/>
  <c r="S2656" i="1"/>
  <c r="S777" i="1"/>
  <c r="S1648" i="1"/>
  <c r="S783" i="1"/>
  <c r="S1233" i="1"/>
  <c r="S328" i="1"/>
  <c r="S1842" i="1"/>
  <c r="S1659" i="1"/>
  <c r="S786" i="1"/>
  <c r="S1260" i="1"/>
  <c r="S1416" i="1"/>
  <c r="S691" i="1"/>
  <c r="S508" i="1"/>
  <c r="S130" i="1"/>
  <c r="S463" i="1"/>
  <c r="S1665" i="1"/>
  <c r="S2227" i="1"/>
  <c r="S3082" i="1"/>
  <c r="S2188" i="1"/>
  <c r="S927" i="1"/>
  <c r="S548" i="1"/>
  <c r="S2272" i="1"/>
  <c r="S1998" i="1"/>
  <c r="S1675" i="1"/>
  <c r="S1341" i="1"/>
  <c r="S2150" i="1"/>
  <c r="S874" i="1"/>
  <c r="S179" i="1"/>
  <c r="S467" i="1"/>
  <c r="S2154" i="1"/>
  <c r="S2529" i="1"/>
  <c r="S1431" i="1"/>
  <c r="S2604" i="1"/>
  <c r="S1025" i="1"/>
  <c r="S1264" i="1"/>
  <c r="S801" i="1"/>
  <c r="S802" i="1"/>
  <c r="S163" i="1"/>
  <c r="S2611" i="1"/>
  <c r="S722" i="1"/>
  <c r="S1705" i="1"/>
  <c r="S2014" i="1"/>
  <c r="S2290" i="1"/>
  <c r="S806" i="1"/>
  <c r="S95" i="1"/>
  <c r="S2443" i="1"/>
  <c r="S1288" i="1"/>
  <c r="S811" i="1"/>
  <c r="S167" i="1"/>
  <c r="S1246" i="1"/>
  <c r="S2689" i="1"/>
  <c r="S824" i="1"/>
  <c r="S2216" i="1"/>
  <c r="S2453" i="1"/>
  <c r="S2030" i="1"/>
  <c r="S2031" i="1"/>
  <c r="S350" i="1"/>
  <c r="S352" i="1"/>
  <c r="S47" i="1"/>
  <c r="S2034" i="1"/>
  <c r="S2037" i="1"/>
  <c r="S1321" i="1"/>
  <c r="S1482" i="1"/>
  <c r="S142" i="1"/>
  <c r="S2823" i="1"/>
  <c r="S3232" i="1"/>
  <c r="S1731" i="1"/>
  <c r="S1060" i="1"/>
  <c r="S1105" i="1"/>
  <c r="S2630" i="1"/>
  <c r="S486" i="1"/>
  <c r="S329" i="1"/>
  <c r="S742" i="1"/>
  <c r="S2474" i="1"/>
  <c r="S1737" i="1"/>
  <c r="S1499" i="1"/>
  <c r="S405" i="1"/>
  <c r="S314" i="1"/>
  <c r="S12" i="1"/>
  <c r="S1940" i="1"/>
  <c r="S496" i="1"/>
  <c r="S498" i="1"/>
  <c r="S2129" i="1"/>
  <c r="S2771" i="1"/>
  <c r="S2429" i="1"/>
  <c r="S863" i="1"/>
  <c r="S66" i="1"/>
  <c r="S973" i="1"/>
  <c r="S504" i="1"/>
  <c r="S2207" i="1"/>
  <c r="S2641" i="1"/>
  <c r="S1751" i="1"/>
  <c r="S1086" i="1"/>
  <c r="S624" i="1"/>
  <c r="S507" i="1"/>
  <c r="S1214" i="1"/>
  <c r="S1929" i="1"/>
  <c r="S980" i="1"/>
  <c r="S1515" i="1"/>
  <c r="S3017" i="1"/>
  <c r="S218" i="1"/>
  <c r="S718" i="1"/>
  <c r="S1216" i="1"/>
  <c r="S1217" i="1"/>
  <c r="S1093" i="1"/>
  <c r="S510" i="1"/>
  <c r="S1156" i="1"/>
  <c r="S555" i="1"/>
  <c r="S93" i="1"/>
  <c r="S2069" i="1"/>
  <c r="S631" i="1"/>
  <c r="S107" i="1"/>
  <c r="S2074" i="1"/>
  <c r="S2712" i="1"/>
  <c r="S2933" i="1"/>
  <c r="S1554" i="1"/>
  <c r="S419" i="1"/>
  <c r="S2076" i="1"/>
  <c r="S1523" i="1"/>
  <c r="S1223" i="1"/>
  <c r="S1400" i="1"/>
  <c r="S50" i="1"/>
  <c r="S1768" i="1"/>
  <c r="S2258" i="1"/>
  <c r="S2488" i="1"/>
  <c r="S2396" i="1"/>
  <c r="S1357" i="1"/>
  <c r="S2491" i="1"/>
  <c r="S1550" i="1"/>
  <c r="S199" i="1"/>
  <c r="S606" i="1"/>
  <c r="S2785" i="1"/>
  <c r="S3194" i="1"/>
  <c r="S646" i="1"/>
  <c r="S686" i="1"/>
  <c r="S2497" i="1"/>
  <c r="S2702" i="1"/>
  <c r="S60" i="1"/>
  <c r="S894" i="1"/>
  <c r="S1779" i="1"/>
  <c r="S372" i="1"/>
  <c r="S1023" i="1"/>
  <c r="S2451" i="1"/>
  <c r="S896" i="1"/>
  <c r="S1981" i="1"/>
  <c r="S2413" i="1"/>
  <c r="S1026" i="1"/>
  <c r="S906" i="1"/>
  <c r="S54" i="1"/>
  <c r="S562" i="1"/>
  <c r="S617" i="1"/>
  <c r="S1577" i="1"/>
  <c r="S42" i="1"/>
  <c r="S1250" i="1"/>
  <c r="S1479" i="1"/>
  <c r="S1642" i="1"/>
  <c r="S639" i="1"/>
  <c r="S903" i="1"/>
  <c r="S2116" i="1"/>
  <c r="S379" i="1"/>
  <c r="S702" i="1"/>
  <c r="S407" i="1"/>
  <c r="S1255" i="1"/>
  <c r="S2118" i="1"/>
  <c r="S1583" i="1"/>
  <c r="S2504" i="1"/>
  <c r="S1794" i="1"/>
  <c r="S2211" i="1"/>
  <c r="S124" i="1"/>
  <c r="S533" i="1"/>
  <c r="S460" i="1"/>
  <c r="S135" i="1"/>
  <c r="S2119" i="1"/>
  <c r="S905" i="1"/>
  <c r="S535" i="1"/>
  <c r="S629" i="1"/>
  <c r="S3123" i="1"/>
  <c r="S1797" i="1"/>
  <c r="S1993" i="1"/>
  <c r="S2671" i="1"/>
  <c r="S1615" i="1"/>
  <c r="S91" i="1"/>
  <c r="S188" i="1"/>
  <c r="S2186" i="1"/>
  <c r="S2732" i="1"/>
  <c r="S1592" i="1"/>
  <c r="S1810" i="1"/>
  <c r="S2681" i="1"/>
  <c r="S913" i="1"/>
  <c r="S1814" i="1"/>
  <c r="S531" i="1"/>
  <c r="S2477" i="1"/>
  <c r="S796" i="1"/>
  <c r="S420" i="1"/>
  <c r="S1600" i="1"/>
  <c r="S1274" i="1"/>
  <c r="S1601" i="1"/>
  <c r="S1049" i="1"/>
  <c r="S79" i="1"/>
  <c r="S253" i="1"/>
  <c r="S2225" i="1"/>
  <c r="S1957" i="1"/>
  <c r="S611" i="1"/>
  <c r="S916" i="1"/>
  <c r="S2570" i="1"/>
  <c r="S1605" i="1"/>
  <c r="S1830" i="1"/>
  <c r="S470" i="1"/>
  <c r="S2802" i="1"/>
  <c r="S3211" i="1"/>
  <c r="S1407" i="1"/>
  <c r="S1608" i="1"/>
  <c r="S1286" i="1"/>
  <c r="S444" i="1"/>
  <c r="S2318" i="1"/>
  <c r="S2523" i="1"/>
  <c r="S129" i="1"/>
  <c r="S236" i="1"/>
  <c r="S237" i="1"/>
  <c r="S1411" i="1"/>
  <c r="S1102" i="1"/>
  <c r="S2872" i="1"/>
  <c r="S808" i="1"/>
  <c r="S1290" i="1"/>
  <c r="S2142" i="1"/>
  <c r="S1291" i="1"/>
  <c r="S2385" i="1"/>
  <c r="S400" i="1"/>
  <c r="S1200" i="1"/>
  <c r="S2695" i="1"/>
  <c r="S1296" i="1"/>
  <c r="S2144" i="1"/>
  <c r="S1078" i="1"/>
  <c r="S1786" i="1"/>
  <c r="S1856" i="1"/>
  <c r="S2111" i="1"/>
  <c r="S625" i="1"/>
  <c r="S1861" i="1"/>
  <c r="S2525" i="1"/>
  <c r="S2449" i="1"/>
  <c r="S1082" i="1"/>
  <c r="S2527" i="1"/>
  <c r="S1084" i="1"/>
  <c r="S2754" i="1"/>
  <c r="S41" i="1"/>
  <c r="S1302" i="1"/>
  <c r="S551" i="1"/>
  <c r="S1428" i="1"/>
  <c r="S2155" i="1"/>
  <c r="S2878" i="1"/>
  <c r="S310" i="1"/>
  <c r="S705" i="1"/>
  <c r="S2158" i="1"/>
  <c r="S554" i="1"/>
  <c r="S1313" i="1"/>
  <c r="S2533" i="1"/>
  <c r="S1439" i="1"/>
  <c r="S174" i="1"/>
  <c r="S931" i="1"/>
  <c r="S2032" i="1"/>
  <c r="S2159" i="1"/>
  <c r="S637" i="1"/>
  <c r="S1805" i="1"/>
  <c r="S932" i="1"/>
  <c r="S1632" i="1"/>
  <c r="S1209" i="1"/>
  <c r="S936" i="1"/>
  <c r="S2162" i="1"/>
  <c r="S2461" i="1"/>
  <c r="S246" i="1"/>
  <c r="S1904" i="1"/>
  <c r="S1327" i="1"/>
  <c r="S2357" i="1"/>
  <c r="S2763" i="1"/>
  <c r="S1908" i="1"/>
  <c r="S1910" i="1"/>
  <c r="S2230" i="1"/>
  <c r="S2468" i="1"/>
  <c r="S2537" i="1"/>
  <c r="S2301" i="1"/>
  <c r="S121" i="1"/>
  <c r="S2538" i="1"/>
  <c r="S2168" i="1"/>
  <c r="S150" i="1"/>
  <c r="S1921" i="1"/>
  <c r="S1113" i="1"/>
  <c r="S2170" i="1"/>
  <c r="S1115" i="1"/>
  <c r="S1338" i="1"/>
  <c r="S852" i="1"/>
  <c r="S1459" i="1"/>
  <c r="S321" i="1"/>
  <c r="S248" i="1"/>
  <c r="S2539" i="1"/>
  <c r="S87" i="1"/>
  <c r="S2309" i="1"/>
  <c r="S1339" i="1"/>
  <c r="S1641" i="1"/>
  <c r="S212" i="1"/>
  <c r="S569" i="1"/>
  <c r="S152" i="1"/>
  <c r="S2708" i="1"/>
  <c r="S904" i="1"/>
  <c r="S856" i="1"/>
  <c r="S325" i="1"/>
  <c r="S2175" i="1"/>
  <c r="S1924" i="1"/>
  <c r="S1740" i="1"/>
  <c r="S907" i="1"/>
  <c r="S251" i="1"/>
  <c r="S1743" i="1"/>
  <c r="S2001" i="1"/>
  <c r="S860" i="1"/>
  <c r="S1133" i="1"/>
  <c r="S2239" i="1"/>
  <c r="S1433" i="1"/>
  <c r="S1650" i="1"/>
  <c r="S2056" i="1"/>
  <c r="S687" i="1"/>
  <c r="S736" i="1"/>
  <c r="S1344" i="1"/>
  <c r="S1227" i="1"/>
  <c r="S2058" i="1"/>
  <c r="S954" i="1"/>
  <c r="S1927" i="1"/>
  <c r="S2480" i="1"/>
  <c r="S2479" i="1"/>
  <c r="S2550" i="1"/>
  <c r="S2545" i="1"/>
  <c r="S2982" i="1"/>
  <c r="S3490" i="1"/>
  <c r="S125" i="1"/>
  <c r="S2516" i="1"/>
  <c r="S2324" i="1"/>
  <c r="S2383" i="1"/>
  <c r="S2731" i="1"/>
  <c r="S1476" i="1"/>
  <c r="S3062" i="1"/>
  <c r="S654" i="1"/>
  <c r="S1146" i="1"/>
  <c r="S2067" i="1"/>
  <c r="S2331" i="1"/>
  <c r="S331" i="1"/>
  <c r="S1667" i="1"/>
  <c r="S126" i="1"/>
  <c r="S2773" i="1"/>
  <c r="S2189" i="1"/>
  <c r="S2555" i="1"/>
  <c r="S1630" i="1"/>
  <c r="S574" i="1"/>
  <c r="S256" i="1"/>
  <c r="S540" i="1"/>
  <c r="S575" i="1"/>
  <c r="S1673" i="1"/>
  <c r="S1931" i="1"/>
  <c r="S2190" i="1"/>
  <c r="S2191" i="1"/>
  <c r="S2559" i="1"/>
  <c r="S158" i="1"/>
  <c r="S576" i="1"/>
  <c r="S1933" i="1"/>
  <c r="S1588" i="1"/>
  <c r="S2562" i="1"/>
  <c r="S875" i="1"/>
  <c r="S1676" i="1"/>
  <c r="S960" i="1"/>
  <c r="S1388" i="1"/>
  <c r="S1934" i="1"/>
  <c r="S704" i="1"/>
  <c r="S1153" i="1"/>
  <c r="S2193" i="1"/>
  <c r="S187" i="1"/>
  <c r="S579" i="1"/>
  <c r="S2194" i="1"/>
  <c r="S1683" i="1"/>
  <c r="S2196" i="1"/>
  <c r="S2566" i="1"/>
  <c r="S2485" i="1"/>
  <c r="S1157" i="1"/>
  <c r="S1244" i="1"/>
  <c r="S2022" i="1"/>
  <c r="S2197" i="1"/>
  <c r="S2774" i="1"/>
  <c r="S1108" i="1"/>
  <c r="S354" i="1"/>
  <c r="S2574" i="1"/>
  <c r="S1262" i="1"/>
  <c r="S1496" i="1"/>
  <c r="S185" i="1"/>
  <c r="S260" i="1"/>
  <c r="S2569" i="1"/>
  <c r="S743" i="1"/>
  <c r="S1781" i="1"/>
  <c r="S1169" i="1"/>
  <c r="S2571" i="1"/>
  <c r="S2572" i="1"/>
  <c r="S1358" i="1"/>
  <c r="S966" i="1"/>
  <c r="S641" i="1"/>
  <c r="S1171" i="1"/>
  <c r="S18" i="1"/>
  <c r="S968" i="1"/>
  <c r="S970" i="1"/>
  <c r="S969" i="1"/>
  <c r="S2199" i="1"/>
  <c r="S2573" i="1"/>
  <c r="S882" i="1"/>
  <c r="S670" i="1"/>
  <c r="S282" i="1"/>
  <c r="S1889" i="1"/>
  <c r="S2201" i="1"/>
  <c r="S1361" i="1"/>
  <c r="S433" i="1"/>
  <c r="S1006" i="1"/>
  <c r="S1696" i="1"/>
  <c r="S1251" i="1"/>
  <c r="S674" i="1"/>
  <c r="S2091" i="1"/>
  <c r="S825" i="1"/>
  <c r="S2780" i="1"/>
  <c r="S1698" i="1"/>
  <c r="S1699" i="1"/>
  <c r="S1586" i="1"/>
  <c r="S1700" i="1"/>
  <c r="S2094" i="1"/>
  <c r="S164" i="1"/>
  <c r="S750" i="1"/>
  <c r="S61" i="1"/>
  <c r="S1941" i="1"/>
  <c r="S2358" i="1"/>
  <c r="S2360" i="1"/>
  <c r="S266" i="1"/>
  <c r="S1943" i="1"/>
  <c r="S186" i="1"/>
  <c r="S1364" i="1"/>
  <c r="S2102" i="1"/>
  <c r="S2495" i="1"/>
  <c r="S2784" i="1"/>
  <c r="S361" i="1"/>
  <c r="S1510" i="1"/>
  <c r="S1509" i="1"/>
  <c r="S974" i="1"/>
  <c r="S1368" i="1"/>
  <c r="S2221" i="1"/>
  <c r="S1512" i="1"/>
  <c r="S607" i="1"/>
  <c r="S1257" i="1"/>
  <c r="S588" i="1"/>
  <c r="S1259" i="1"/>
  <c r="S2581" i="1"/>
  <c r="S3076" i="1"/>
  <c r="S2629" i="1"/>
  <c r="S1775" i="1"/>
  <c r="S223" i="1"/>
  <c r="S2786" i="1"/>
  <c r="S384" i="1"/>
  <c r="S981" i="1"/>
  <c r="S439" i="1"/>
  <c r="S2583" i="1"/>
  <c r="S895" i="1"/>
  <c r="S589" i="1"/>
  <c r="S587" i="1"/>
  <c r="S2183" i="1"/>
  <c r="S1371" i="1"/>
  <c r="S448" i="1"/>
  <c r="S1599" i="1"/>
  <c r="S591" i="1"/>
  <c r="S1263" i="1"/>
  <c r="S939" i="1"/>
  <c r="S2787" i="1"/>
  <c r="S145" i="1"/>
  <c r="S734" i="1"/>
  <c r="S1720" i="1"/>
  <c r="S1374" i="1"/>
  <c r="S1522" i="1"/>
  <c r="S1525" i="1"/>
  <c r="S986" i="1"/>
  <c r="S1269" i="1"/>
  <c r="S1271" i="1"/>
  <c r="S2394" i="1"/>
  <c r="S730" i="1"/>
  <c r="S1421" i="1"/>
  <c r="S1958" i="1"/>
  <c r="S275" i="1"/>
  <c r="S2161" i="1"/>
  <c r="S2587" i="1"/>
  <c r="S2588" i="1"/>
  <c r="S1532" i="1"/>
  <c r="S2217" i="1"/>
  <c r="S596" i="1"/>
  <c r="S1962" i="1"/>
  <c r="S597" i="1"/>
  <c r="S993" i="1"/>
  <c r="S378" i="1"/>
  <c r="S2591" i="1"/>
  <c r="S1380" i="1"/>
  <c r="S1965" i="1"/>
  <c r="S442" i="1"/>
  <c r="S998" i="1"/>
  <c r="S1382" i="1"/>
  <c r="S1723" i="1"/>
  <c r="S2592" i="1"/>
  <c r="S599" i="1"/>
  <c r="S1000" i="1"/>
  <c r="S1545" i="1"/>
  <c r="S1724" i="1"/>
  <c r="S1005" i="1"/>
  <c r="S942" i="1"/>
  <c r="S1278" i="1"/>
  <c r="S1966" i="1"/>
  <c r="S1009" i="1"/>
  <c r="S1725" i="1"/>
  <c r="S578" i="1"/>
  <c r="S1552" i="1"/>
  <c r="S382" i="1"/>
  <c r="S603" i="1"/>
  <c r="S1553" i="1"/>
  <c r="S1011" i="1"/>
  <c r="S131" i="1"/>
  <c r="S307" i="1"/>
  <c r="S1069" i="1"/>
  <c r="S1727" i="1"/>
  <c r="S1728" i="1"/>
  <c r="S1726" i="1"/>
  <c r="S64" i="1"/>
  <c r="S2223" i="1"/>
  <c r="S132" i="1"/>
  <c r="S287" i="1"/>
  <c r="S1014" i="1"/>
  <c r="S1016" i="1"/>
  <c r="S1384" i="1"/>
  <c r="S1560" i="1"/>
  <c r="S1565" i="1"/>
  <c r="S1564" i="1"/>
  <c r="S1969" i="1"/>
  <c r="S2229" i="1"/>
  <c r="S2598" i="1"/>
  <c r="S2601" i="1"/>
  <c r="S2994" i="1"/>
  <c r="S3376" i="1"/>
  <c r="S610" i="1"/>
  <c r="S1095" i="1"/>
  <c r="S2172" i="1"/>
  <c r="S1203" i="1"/>
  <c r="S945" i="1"/>
  <c r="S288" i="1"/>
  <c r="S2121" i="1"/>
  <c r="S309" i="1"/>
  <c r="S2406" i="1"/>
  <c r="S2233" i="1"/>
  <c r="S2510" i="1"/>
  <c r="S1205" i="1"/>
  <c r="S1569" i="1"/>
  <c r="S1283" i="1"/>
  <c r="S1733" i="1"/>
  <c r="S643" i="1"/>
  <c r="S1284" i="1"/>
  <c r="S1972" i="1"/>
  <c r="S1387" i="1"/>
  <c r="S2511" i="1"/>
  <c r="S172" i="1"/>
  <c r="S1287" i="1"/>
  <c r="S1312" i="1"/>
  <c r="S912" i="1"/>
  <c r="S1974" i="1"/>
  <c r="S2256" i="1"/>
  <c r="S388" i="1"/>
  <c r="S2419" i="1"/>
  <c r="S2038" i="1"/>
  <c r="S614" i="1"/>
  <c r="S1022" i="1"/>
  <c r="S511" i="1"/>
  <c r="S289" i="1"/>
  <c r="S2410" i="1"/>
  <c r="S165" i="1"/>
  <c r="S356" i="1"/>
  <c r="S1735" i="1"/>
  <c r="S1390" i="1"/>
  <c r="S1519" i="1"/>
  <c r="S1736" i="1"/>
  <c r="S2234" i="1"/>
  <c r="S950" i="1"/>
  <c r="S2299" i="1"/>
  <c r="S1977" i="1"/>
  <c r="S1456" i="1"/>
  <c r="S1391" i="1"/>
  <c r="S1980" i="1"/>
  <c r="S2518" i="1"/>
  <c r="S1347" i="1"/>
  <c r="S538" i="1"/>
  <c r="S250" i="1"/>
  <c r="S1024" i="1"/>
  <c r="S290" i="1"/>
  <c r="S291" i="1"/>
  <c r="S616" i="1"/>
  <c r="S2238" i="1"/>
  <c r="S228" i="1"/>
  <c r="S99" i="1"/>
  <c r="S451" i="1"/>
  <c r="S1574" i="1"/>
  <c r="S1984" i="1"/>
  <c r="S2446" i="1"/>
  <c r="S358" i="1"/>
  <c r="S2240" i="1"/>
  <c r="S1576" i="1"/>
  <c r="S621" i="1"/>
  <c r="S1746" i="1"/>
  <c r="S2751" i="1"/>
  <c r="S1208" i="1"/>
  <c r="S1956" i="1"/>
  <c r="S134" i="1"/>
  <c r="S1748" i="1"/>
  <c r="S1747" i="1"/>
  <c r="S454" i="1"/>
  <c r="S305" i="1"/>
  <c r="S2487" i="1"/>
  <c r="S919" i="1"/>
  <c r="S1402" i="1"/>
  <c r="S1124" i="1"/>
  <c r="S292" i="1"/>
  <c r="S2243" i="1"/>
  <c r="S1750" i="1"/>
  <c r="S542" i="1"/>
  <c r="S2133" i="1"/>
  <c r="S1033" i="1"/>
  <c r="S1034" i="1"/>
  <c r="S623" i="1"/>
  <c r="S778" i="1"/>
  <c r="S293" i="1"/>
  <c r="S1112" i="1"/>
  <c r="S456" i="1"/>
  <c r="S1036" i="1"/>
  <c r="S198" i="1"/>
  <c r="S1753" i="1"/>
  <c r="S1754" i="1"/>
  <c r="S626" i="1"/>
  <c r="S1408" i="1"/>
  <c r="S1409" i="1"/>
  <c r="S2087" i="1"/>
  <c r="S457" i="1"/>
  <c r="S1755" i="1"/>
  <c r="S1136" i="1"/>
  <c r="S1135" i="1"/>
  <c r="S1037" i="1"/>
  <c r="S3388" i="1"/>
  <c r="S459" i="1"/>
  <c r="S1840" i="1"/>
  <c r="S2454" i="1"/>
  <c r="S2484" i="1"/>
  <c r="S2705" i="1"/>
  <c r="S628" i="1"/>
  <c r="S2166" i="1"/>
  <c r="S1757" i="1"/>
  <c r="S785" i="1"/>
  <c r="S1413" i="1"/>
  <c r="S136" i="1"/>
  <c r="S1414" i="1"/>
  <c r="S2391" i="1"/>
  <c r="S630" i="1"/>
  <c r="S1316" i="1"/>
  <c r="S1415" i="1"/>
  <c r="S1843" i="1"/>
  <c r="S735" i="1"/>
  <c r="S2515" i="1"/>
  <c r="S841" i="1"/>
  <c r="S178" i="1"/>
  <c r="S925" i="1"/>
  <c r="S757" i="1"/>
  <c r="S1759" i="1"/>
  <c r="S2248" i="1"/>
  <c r="S2249" i="1"/>
  <c r="S2328" i="1"/>
  <c r="S69" i="1"/>
  <c r="S26" i="1"/>
  <c r="S1762" i="1"/>
  <c r="S1322" i="1"/>
  <c r="S1792" i="1"/>
  <c r="S297" i="1"/>
  <c r="S633" i="1"/>
  <c r="S1591" i="1"/>
  <c r="S2251" i="1"/>
  <c r="S1419" i="1"/>
  <c r="S1994" i="1"/>
  <c r="S364" i="1"/>
  <c r="S1325" i="1"/>
  <c r="S298" i="1"/>
  <c r="S635" i="1"/>
  <c r="S2254" i="1"/>
  <c r="S2252" i="1"/>
  <c r="S208" i="1"/>
  <c r="S146" i="1"/>
  <c r="S547" i="1"/>
  <c r="S1420" i="1"/>
  <c r="S926" i="1"/>
  <c r="S1766" i="1"/>
  <c r="S943" i="1"/>
  <c r="S402" i="1"/>
  <c r="S1041" i="1"/>
  <c r="S1594" i="1"/>
  <c r="S39" i="1"/>
  <c r="S2146" i="1"/>
  <c r="S1204" i="1"/>
  <c r="S760" i="1"/>
  <c r="S850" i="1"/>
  <c r="S1042" i="1"/>
  <c r="S1769" i="1"/>
  <c r="S1996" i="1"/>
  <c r="S2619" i="1"/>
  <c r="S2616" i="1"/>
  <c r="S1043" i="1"/>
  <c r="S2336" i="1"/>
  <c r="S638" i="1"/>
  <c r="S485" i="1"/>
  <c r="S466" i="1"/>
  <c r="S1335" i="1"/>
  <c r="S2203" i="1"/>
  <c r="S1363" i="1"/>
  <c r="S2151" i="1"/>
  <c r="S1336" i="1"/>
  <c r="S1230" i="1"/>
  <c r="S1597" i="1"/>
  <c r="S640" i="1"/>
  <c r="S1231" i="1"/>
  <c r="S209" i="1"/>
  <c r="S1426" i="1"/>
  <c r="S1770" i="1"/>
  <c r="S530" i="1"/>
  <c r="S1045" i="1"/>
  <c r="S851" i="1"/>
  <c r="S1046" i="1"/>
  <c r="S1494" i="1"/>
  <c r="S2434" i="1"/>
  <c r="S2528" i="1"/>
  <c r="S2809" i="1"/>
  <c r="S1048" i="1"/>
  <c r="S1771" i="1"/>
  <c r="S302" i="1"/>
  <c r="S1051" i="1"/>
  <c r="S409" i="1"/>
  <c r="S70" i="1"/>
  <c r="S826" i="1"/>
  <c r="S2260" i="1"/>
  <c r="S2262" i="1"/>
  <c r="S2622" i="1"/>
  <c r="S1236" i="1"/>
  <c r="S1932" i="1"/>
  <c r="S2623" i="1"/>
  <c r="S43" i="1"/>
  <c r="S855" i="1"/>
  <c r="S645" i="1"/>
  <c r="S1237" i="1"/>
  <c r="S1772" i="1"/>
  <c r="S1435" i="1"/>
  <c r="S181" i="1"/>
  <c r="S2624" i="1"/>
  <c r="S1239" i="1"/>
  <c r="S1437" i="1"/>
  <c r="S1053" i="1"/>
  <c r="S767" i="1"/>
  <c r="S1054" i="1"/>
  <c r="S196" i="1"/>
  <c r="S71" i="1"/>
  <c r="S2404" i="1"/>
  <c r="S2719" i="1"/>
  <c r="S2009" i="1"/>
  <c r="S1163" i="1"/>
  <c r="S1503" i="1"/>
  <c r="S647" i="1"/>
  <c r="S214" i="1"/>
  <c r="S1165" i="1"/>
  <c r="S1440" i="1"/>
  <c r="S1774" i="1"/>
  <c r="S1604" i="1"/>
  <c r="S373" i="1"/>
  <c r="S368" i="1"/>
  <c r="S1058" i="1"/>
  <c r="S1442" i="1"/>
  <c r="S1606" i="1"/>
  <c r="S2268" i="1"/>
  <c r="S2867" i="1"/>
  <c r="S571" i="1"/>
  <c r="S2269" i="1"/>
  <c r="S1123" i="1"/>
  <c r="S1342" i="1"/>
  <c r="S768" i="1"/>
  <c r="S499" i="1"/>
  <c r="S500" i="1"/>
  <c r="S1444" i="1"/>
  <c r="S650" i="1"/>
  <c r="S370" i="1"/>
  <c r="S1343" i="1"/>
  <c r="S1926" i="1"/>
  <c r="S1061" i="1"/>
  <c r="S933" i="1"/>
  <c r="S1447" i="1"/>
  <c r="S651" i="1"/>
  <c r="S184" i="1"/>
  <c r="S1776" i="1"/>
  <c r="S1348" i="1"/>
  <c r="S1243" i="1"/>
  <c r="S1721" i="1"/>
  <c r="S1064" i="1"/>
  <c r="S2011" i="1"/>
  <c r="S348" i="1"/>
  <c r="S245" i="1"/>
  <c r="S2411" i="1"/>
  <c r="S652" i="1"/>
  <c r="S2013" i="1"/>
  <c r="S1448" i="1"/>
  <c r="S534" i="1"/>
  <c r="S1066" i="1"/>
  <c r="S1778" i="1"/>
  <c r="S1454" i="1"/>
  <c r="S217" i="1"/>
  <c r="S1245" i="1"/>
  <c r="S1449" i="1"/>
  <c r="S2273" i="1"/>
  <c r="S938" i="1"/>
  <c r="S653" i="1"/>
  <c r="S472" i="1"/>
  <c r="S1349" i="1"/>
  <c r="S2167" i="1"/>
  <c r="S1067" i="1"/>
  <c r="S544" i="1"/>
  <c r="S404" i="1"/>
  <c r="S1780" i="1"/>
  <c r="S2016" i="1"/>
  <c r="S2015" i="1"/>
  <c r="S104" i="1"/>
  <c r="S869" i="1"/>
  <c r="S2066" i="1"/>
  <c r="S1450" i="1"/>
  <c r="S655" i="1"/>
  <c r="S1068" i="1"/>
  <c r="S810" i="1"/>
  <c r="S1451" i="1"/>
  <c r="S2017" i="1"/>
  <c r="S561" i="1"/>
  <c r="S1453" i="1"/>
  <c r="S2275" i="1"/>
  <c r="S656" i="1"/>
  <c r="S749" i="1"/>
  <c r="S1070" i="1"/>
  <c r="S758" i="1"/>
  <c r="S143" i="1"/>
  <c r="S1351" i="1"/>
  <c r="S770" i="1"/>
  <c r="S308" i="1"/>
  <c r="S118" i="1"/>
  <c r="S2389" i="1"/>
  <c r="S2020" i="1"/>
  <c r="S1247" i="1"/>
  <c r="S1072" i="1"/>
  <c r="S1610" i="1"/>
  <c r="S1783" i="1"/>
  <c r="S2634" i="1"/>
  <c r="S1074" i="1"/>
  <c r="S871" i="1"/>
  <c r="S911" i="1"/>
  <c r="S474" i="1"/>
  <c r="S1784" i="1"/>
  <c r="S2278" i="1"/>
  <c r="S600" i="1"/>
  <c r="S2023" i="1"/>
  <c r="S1611" i="1"/>
  <c r="S1076" i="1"/>
  <c r="S475" i="1"/>
  <c r="S1249" i="1"/>
  <c r="S1947" i="1"/>
  <c r="S2024" i="1"/>
  <c r="S2282" i="1"/>
  <c r="S2636" i="1"/>
  <c r="S2635" i="1"/>
  <c r="S2722" i="1"/>
  <c r="S106" i="1"/>
  <c r="S1593" i="1"/>
  <c r="S1613" i="1"/>
  <c r="S1252" i="1"/>
  <c r="S476" i="1"/>
  <c r="S1758" i="1"/>
  <c r="S1461" i="1"/>
  <c r="S1199" i="1"/>
  <c r="S249" i="1"/>
  <c r="S375" i="1"/>
  <c r="S1191" i="1"/>
  <c r="S1789" i="1"/>
  <c r="S1462" i="1"/>
  <c r="S1079" i="1"/>
  <c r="S1080" i="1"/>
  <c r="S1790" i="1"/>
  <c r="S1791" i="1"/>
  <c r="S2919" i="1"/>
  <c r="S376" i="1"/>
  <c r="S1432" i="1"/>
  <c r="S660" i="1"/>
  <c r="S550" i="1"/>
  <c r="S819" i="1"/>
  <c r="S1952" i="1"/>
  <c r="S1081" i="1"/>
  <c r="S2422" i="1"/>
  <c r="S1616" i="1"/>
  <c r="S915" i="1"/>
  <c r="S565" i="1"/>
  <c r="S1083" i="1"/>
  <c r="S1463" i="1"/>
  <c r="S1464" i="1"/>
  <c r="S1465" i="1"/>
  <c r="S1617" i="1"/>
  <c r="S477" i="1"/>
  <c r="S411" i="1"/>
  <c r="S780" i="1"/>
  <c r="S1529" i="1"/>
  <c r="S1466" i="1"/>
  <c r="S2285" i="1"/>
  <c r="S1575" i="1"/>
  <c r="S1467" i="1"/>
  <c r="S1619" i="1"/>
  <c r="S2027" i="1"/>
  <c r="S2642" i="1"/>
  <c r="S56" i="1"/>
  <c r="S2379" i="1"/>
  <c r="S2153" i="1"/>
  <c r="S949" i="1"/>
  <c r="S879" i="1"/>
  <c r="S220" i="1"/>
  <c r="S2287" i="1"/>
  <c r="S311" i="1"/>
  <c r="S1795" i="1"/>
  <c r="S2725" i="1"/>
  <c r="S1003" i="1"/>
  <c r="S381" i="1"/>
  <c r="S2007" i="1"/>
  <c r="S1354" i="1"/>
  <c r="S1088" i="1"/>
  <c r="S440" i="1"/>
  <c r="S406" i="1"/>
  <c r="S128" i="1"/>
  <c r="S478" i="1"/>
  <c r="S1090" i="1"/>
  <c r="S1469" i="1"/>
  <c r="S1355" i="1"/>
  <c r="S1796" i="1"/>
  <c r="S1258" i="1"/>
  <c r="S1356" i="1"/>
  <c r="S880" i="1"/>
  <c r="S1471" i="1"/>
  <c r="S1472" i="1"/>
  <c r="S1030" i="1"/>
  <c r="S425" i="1"/>
  <c r="S1410" i="1"/>
  <c r="S171" i="1"/>
  <c r="S1734" i="1"/>
  <c r="S1623" i="1"/>
  <c r="S383" i="1"/>
  <c r="S1473" i="1"/>
  <c r="S2029" i="1"/>
  <c r="S1582" i="1"/>
  <c r="S2288" i="1"/>
  <c r="S1624" i="1"/>
  <c r="S2393" i="1"/>
  <c r="S479" i="1"/>
  <c r="S1094" i="1"/>
  <c r="S1625" i="1"/>
  <c r="S2289" i="1"/>
  <c r="S1309" i="1"/>
  <c r="S830" i="1"/>
  <c r="S956" i="1"/>
  <c r="S664" i="1"/>
  <c r="S481" i="1"/>
  <c r="S666" i="1"/>
  <c r="S1627" i="1"/>
  <c r="S1798" i="1"/>
  <c r="S2293" i="1"/>
  <c r="S2646" i="1"/>
  <c r="S2647" i="1"/>
  <c r="S2880" i="1"/>
  <c r="S1799" i="1"/>
  <c r="S1096" i="1"/>
  <c r="S313" i="1"/>
  <c r="S1314" i="1"/>
  <c r="S834" i="1"/>
  <c r="S462" i="1"/>
  <c r="S1474" i="1"/>
  <c r="S386" i="1"/>
  <c r="S1928" i="1"/>
  <c r="S2294" i="1"/>
  <c r="S1376" i="1"/>
  <c r="S738" i="1"/>
  <c r="S2694" i="1"/>
  <c r="S1098" i="1"/>
  <c r="S789" i="1"/>
  <c r="S1801" i="1"/>
  <c r="S2033" i="1"/>
  <c r="S1802" i="1"/>
  <c r="S2235" i="1"/>
  <c r="S1548" i="1"/>
  <c r="S1475" i="1"/>
  <c r="S1535" i="1"/>
  <c r="S1265" i="1"/>
  <c r="S1188" i="1"/>
  <c r="S2605" i="1"/>
  <c r="S483" i="1"/>
  <c r="S1099" i="1"/>
  <c r="S1804" i="1"/>
  <c r="S1631" i="1"/>
  <c r="S147" i="1"/>
  <c r="S1477" i="1"/>
  <c r="S886" i="1"/>
  <c r="S1101" i="1"/>
  <c r="S1478" i="1"/>
  <c r="S2729" i="1"/>
  <c r="S1362" i="1"/>
  <c r="S75" i="1"/>
  <c r="S1739" i="1"/>
  <c r="S387" i="1"/>
  <c r="S668" i="1"/>
  <c r="S1267" i="1"/>
  <c r="S1480" i="1"/>
  <c r="S2036" i="1"/>
  <c r="S2648" i="1"/>
  <c r="S1481" i="1"/>
  <c r="S1806" i="1"/>
  <c r="S464" i="1"/>
  <c r="S957" i="1"/>
  <c r="S791" i="1"/>
  <c r="S1807" i="1"/>
  <c r="S572" i="1"/>
  <c r="S1808" i="1"/>
  <c r="S1268" i="1"/>
  <c r="S1633" i="1"/>
  <c r="S1809" i="1"/>
  <c r="S889" i="1"/>
  <c r="S1221" i="1"/>
  <c r="S1104" i="1"/>
  <c r="S1106" i="1"/>
  <c r="S1811" i="1"/>
  <c r="S891" i="1"/>
  <c r="S1812" i="1"/>
  <c r="S1744" i="1"/>
  <c r="S1365" i="1"/>
  <c r="S1270" i="1"/>
  <c r="S2137" i="1"/>
  <c r="S1057" i="1"/>
  <c r="S1107" i="1"/>
  <c r="S671" i="1"/>
  <c r="S207" i="1"/>
  <c r="S390" i="1"/>
  <c r="S391" i="1"/>
  <c r="S1634" i="1"/>
  <c r="S1636" i="1"/>
  <c r="S1366" i="1"/>
  <c r="S847" i="1"/>
  <c r="S2040" i="1"/>
  <c r="S793" i="1"/>
  <c r="S222" i="1"/>
  <c r="S1367" i="1"/>
  <c r="S795" i="1"/>
  <c r="S1486" i="1"/>
  <c r="S1948" i="1"/>
  <c r="S1202" i="1"/>
  <c r="S2298" i="1"/>
  <c r="S958" i="1"/>
  <c r="S484" i="1"/>
  <c r="S849" i="1"/>
  <c r="S1331" i="1"/>
  <c r="S1836" i="1"/>
  <c r="S605" i="1"/>
  <c r="S190" i="1"/>
  <c r="S1109" i="1"/>
  <c r="S1815" i="1"/>
  <c r="S1816" i="1"/>
  <c r="S392" i="1"/>
  <c r="S1369" i="1"/>
  <c r="S1579" i="1"/>
  <c r="S1272" i="1"/>
  <c r="S1637" i="1"/>
  <c r="S1489" i="1"/>
  <c r="S1818" i="1"/>
  <c r="S797" i="1"/>
  <c r="S315" i="1"/>
  <c r="S959" i="1"/>
  <c r="S675" i="1"/>
  <c r="S2303" i="1"/>
  <c r="S1490" i="1"/>
  <c r="S257" i="1"/>
  <c r="S316" i="1"/>
  <c r="S2304" i="1"/>
  <c r="S1820" i="1"/>
  <c r="S1032" i="1"/>
  <c r="S2041" i="1"/>
  <c r="S1273" i="1"/>
  <c r="S1429" i="1"/>
  <c r="S2739" i="1"/>
  <c r="S2169" i="1"/>
  <c r="S963" i="1"/>
  <c r="S2271" i="1"/>
  <c r="S349" i="1"/>
  <c r="S487" i="1"/>
  <c r="S982" i="1"/>
  <c r="S1275" i="1"/>
  <c r="S677" i="1"/>
  <c r="S2649" i="1"/>
  <c r="S2378" i="1"/>
  <c r="S2042" i="1"/>
  <c r="S151" i="1"/>
  <c r="S964" i="1"/>
  <c r="S965" i="1"/>
  <c r="S1114" i="1"/>
  <c r="S1370" i="1"/>
  <c r="S1639" i="1"/>
  <c r="S2472" i="1"/>
  <c r="S2564" i="1"/>
  <c r="S2650" i="1"/>
  <c r="S317" i="1"/>
  <c r="S1660" i="1"/>
  <c r="S1752" i="1"/>
  <c r="S1493" i="1"/>
  <c r="S318" i="1"/>
  <c r="S979" i="1"/>
  <c r="S1116" i="1"/>
  <c r="S1640" i="1"/>
  <c r="S360" i="1"/>
  <c r="S1117" i="1"/>
  <c r="S1197" i="1"/>
  <c r="S319" i="1"/>
  <c r="S401" i="1"/>
  <c r="S2043" i="1"/>
  <c r="S191" i="1"/>
  <c r="S81" i="1"/>
  <c r="S1118" i="1"/>
  <c r="S1497" i="1"/>
  <c r="S2826" i="1"/>
  <c r="S2308" i="1"/>
  <c r="S261" i="1"/>
  <c r="S580" i="1"/>
  <c r="S853" i="1"/>
  <c r="S678" i="1"/>
  <c r="S680" i="1"/>
  <c r="S679" i="1"/>
  <c r="S2476" i="1"/>
  <c r="S682" i="1"/>
  <c r="S1688" i="1"/>
  <c r="S1826" i="1"/>
  <c r="S2653" i="1"/>
  <c r="S897" i="1"/>
  <c r="S2614" i="1"/>
  <c r="S563" i="1"/>
  <c r="S1119" i="1"/>
  <c r="S1279" i="1"/>
  <c r="S490" i="1"/>
  <c r="S1827" i="1"/>
  <c r="S239" i="1"/>
  <c r="S1498" i="1"/>
  <c r="S800" i="1"/>
  <c r="S2173" i="1"/>
  <c r="S1330" i="1"/>
  <c r="S1120" i="1"/>
  <c r="S324" i="1"/>
  <c r="S1121" i="1"/>
  <c r="S898" i="1"/>
  <c r="S1122" i="1"/>
  <c r="S657" i="1"/>
  <c r="S2147" i="1"/>
  <c r="S1280" i="1"/>
  <c r="S1829" i="1"/>
  <c r="S1470" i="1"/>
  <c r="S556" i="1"/>
  <c r="S262" i="1"/>
  <c r="S2046" i="1"/>
  <c r="S1831" i="1"/>
  <c r="S1693" i="1"/>
  <c r="S1443" i="1"/>
  <c r="S684" i="1"/>
  <c r="S1501" i="1"/>
  <c r="S1835" i="1"/>
  <c r="S1833" i="1"/>
  <c r="S2048" i="1"/>
  <c r="S2200" i="1"/>
  <c r="S2314" i="1"/>
  <c r="S2655" i="1"/>
  <c r="S2657" i="1"/>
  <c r="S1375" i="1"/>
  <c r="S491" i="1"/>
  <c r="S746" i="1"/>
  <c r="S362" i="1"/>
  <c r="S326" i="1"/>
  <c r="S1502" i="1"/>
  <c r="S1038" i="1"/>
  <c r="S900" i="1"/>
  <c r="S339" i="1"/>
  <c r="S493" i="1"/>
  <c r="S2316" i="1"/>
  <c r="S1126" i="1"/>
  <c r="S1646" i="1"/>
  <c r="S1837" i="1"/>
  <c r="S2440" i="1"/>
  <c r="S449" i="1"/>
  <c r="S327" i="1"/>
  <c r="S1127" i="1"/>
  <c r="S1647" i="1"/>
  <c r="S1128" i="1"/>
  <c r="S263" i="1"/>
  <c r="S1129" i="1"/>
  <c r="S1282" i="1"/>
  <c r="S495" i="1"/>
  <c r="S2053" i="1"/>
  <c r="S2202" i="1"/>
  <c r="S1838" i="1"/>
  <c r="S1131" i="1"/>
  <c r="S194" i="1"/>
  <c r="S1649" i="1"/>
  <c r="S2317" i="1"/>
  <c r="S396" i="1"/>
  <c r="S1377" i="1"/>
  <c r="S1430" i="1"/>
  <c r="S1378" i="1"/>
  <c r="S1132" i="1"/>
  <c r="S497" i="1"/>
  <c r="S1417" i="1"/>
  <c r="S1504" i="1"/>
  <c r="S283" i="1"/>
  <c r="S428" i="1"/>
  <c r="S862" i="1"/>
  <c r="S1134" i="1"/>
  <c r="S803" i="1"/>
  <c r="S1505" i="1"/>
  <c r="S1379" i="1"/>
  <c r="S1506" i="1"/>
  <c r="S685" i="1"/>
  <c r="S153" i="1"/>
  <c r="S804" i="1"/>
  <c r="S805" i="1"/>
  <c r="S1839" i="1"/>
  <c r="S2057" i="1"/>
  <c r="S1652" i="1"/>
  <c r="S377" i="1"/>
  <c r="S265" i="1"/>
  <c r="S2501" i="1"/>
  <c r="S972" i="1"/>
  <c r="S1654" i="1"/>
  <c r="S397" i="1"/>
  <c r="S688" i="1"/>
  <c r="S1655" i="1"/>
  <c r="S458" i="1"/>
  <c r="S776" i="1"/>
  <c r="S2204" i="1"/>
  <c r="S2319" i="1"/>
  <c r="S763" i="1"/>
  <c r="S568" i="1"/>
  <c r="S751" i="1"/>
  <c r="S398" i="1"/>
  <c r="S2059" i="1"/>
  <c r="S1138" i="1"/>
  <c r="S501" i="1"/>
  <c r="S1139" i="1"/>
  <c r="S1140" i="1"/>
  <c r="S1656" i="1"/>
  <c r="S1657" i="1"/>
  <c r="S1658" i="1"/>
  <c r="S2180" i="1"/>
  <c r="S2322" i="1"/>
  <c r="S2320" i="1"/>
  <c r="S2478" i="1"/>
  <c r="S2663" i="1"/>
  <c r="S2659" i="1"/>
  <c r="S2662" i="1"/>
  <c r="S2747" i="1"/>
  <c r="S2828" i="1"/>
  <c r="S2889" i="1"/>
  <c r="S2930" i="1"/>
  <c r="S502" i="1"/>
  <c r="S503" i="1"/>
  <c r="S380" i="1"/>
  <c r="S1381" i="1"/>
  <c r="S570" i="1"/>
  <c r="S689" i="1"/>
  <c r="S1141" i="1"/>
  <c r="S866" i="1"/>
  <c r="S247" i="1"/>
  <c r="S154" i="1"/>
  <c r="S867" i="1"/>
  <c r="S1844" i="1"/>
  <c r="S2061" i="1"/>
  <c r="S2664" i="1"/>
  <c r="S399" i="1"/>
  <c r="S1289" i="1"/>
  <c r="S505" i="1"/>
  <c r="S1661" i="1"/>
  <c r="S195" i="1"/>
  <c r="S1845" i="1"/>
  <c r="S2208" i="1"/>
  <c r="S690" i="1"/>
  <c r="S1142" i="1"/>
  <c r="S975" i="1"/>
  <c r="S2062" i="1"/>
  <c r="S1846" i="1"/>
  <c r="S105" i="1"/>
  <c r="S437" i="1"/>
  <c r="S977" i="1"/>
  <c r="S473" i="1"/>
  <c r="S2506" i="1"/>
  <c r="S506" i="1"/>
  <c r="S1213" i="1"/>
  <c r="S2064" i="1"/>
  <c r="S1143" i="1"/>
  <c r="S1144" i="1"/>
  <c r="S1292" i="1"/>
  <c r="S1511" i="1"/>
  <c r="S2325" i="1"/>
  <c r="S2326" i="1"/>
  <c r="S2327" i="1"/>
  <c r="S438" i="1"/>
  <c r="S1581" i="1"/>
  <c r="S2103" i="1"/>
  <c r="S443" i="1"/>
  <c r="S1293" i="1"/>
  <c r="S1663" i="1"/>
  <c r="S1662" i="1"/>
  <c r="S784" i="1"/>
  <c r="S692" i="1"/>
  <c r="S753" i="1"/>
  <c r="S693" i="1"/>
  <c r="S1145" i="1"/>
  <c r="S1516" i="1"/>
  <c r="S1513" i="1"/>
  <c r="S2579" i="1"/>
  <c r="S2830" i="1"/>
  <c r="S2831" i="1"/>
  <c r="S1215" i="1"/>
  <c r="S775" i="1"/>
  <c r="S1851" i="1"/>
  <c r="S155" i="1"/>
  <c r="S509" i="1"/>
  <c r="S330" i="1"/>
  <c r="S2665" i="1"/>
  <c r="S1401" i="1"/>
  <c r="S1517" i="1"/>
  <c r="S2329" i="1"/>
  <c r="S1852" i="1"/>
  <c r="S1643" i="1"/>
  <c r="S870" i="1"/>
  <c r="S224" i="1"/>
  <c r="S156" i="1"/>
  <c r="S582" i="1"/>
  <c r="S157" i="1"/>
  <c r="S813" i="1"/>
  <c r="S694" i="1"/>
  <c r="S695" i="1"/>
  <c r="S1666" i="1"/>
  <c r="S1854" i="1"/>
  <c r="S1853" i="1"/>
  <c r="S2330" i="1"/>
  <c r="S2508" i="1"/>
  <c r="S83" i="1"/>
  <c r="S696" i="1"/>
  <c r="S1297" i="1"/>
  <c r="S268" i="1"/>
  <c r="S557" i="1"/>
  <c r="S2025" i="1"/>
  <c r="S697" i="1"/>
  <c r="S590" i="1"/>
  <c r="S698" i="1"/>
  <c r="S1147" i="1"/>
  <c r="S814" i="1"/>
  <c r="S2148" i="1"/>
  <c r="S2509" i="1"/>
  <c r="S1383" i="1"/>
  <c r="S2791" i="1"/>
  <c r="S432" i="1"/>
  <c r="S815" i="1"/>
  <c r="S1050" i="1"/>
  <c r="S2035" i="1"/>
  <c r="S1518" i="1"/>
  <c r="S1602" i="1"/>
  <c r="S779" i="1"/>
  <c r="S1668" i="1"/>
  <c r="S1857" i="1"/>
  <c r="S1858" i="1"/>
  <c r="S1360" i="1"/>
  <c r="S2261" i="1"/>
  <c r="S1148" i="1"/>
  <c r="S872" i="1"/>
  <c r="S1520" i="1"/>
  <c r="S1521" i="1"/>
  <c r="S225" i="1"/>
  <c r="S699" i="1"/>
  <c r="S258" i="1"/>
  <c r="S816" i="1"/>
  <c r="S818" i="1"/>
  <c r="S817" i="1"/>
  <c r="S1052" i="1"/>
  <c r="S908" i="1"/>
  <c r="S782" i="1"/>
  <c r="S296" i="1"/>
  <c r="S312" i="1"/>
  <c r="S1671" i="1"/>
  <c r="S1670" i="1"/>
  <c r="S1669" i="1"/>
  <c r="S2334" i="1"/>
  <c r="S333" i="1"/>
  <c r="S1228" i="1"/>
  <c r="S1298" i="1"/>
  <c r="S1386" i="1"/>
  <c r="S1248" i="1"/>
  <c r="S832" i="1"/>
  <c r="S1862" i="1"/>
  <c r="S1863" i="1"/>
  <c r="S1864" i="1"/>
  <c r="S1865" i="1"/>
  <c r="S2337" i="1"/>
  <c r="S2584" i="1"/>
  <c r="S2958" i="1"/>
  <c r="S873" i="1"/>
  <c r="S2070" i="1"/>
  <c r="S952" i="1"/>
  <c r="S471" i="1"/>
  <c r="S177" i="1"/>
  <c r="S983" i="1"/>
  <c r="S2006" i="1"/>
  <c r="S226" i="1"/>
  <c r="S1672" i="1"/>
  <c r="S1674" i="1"/>
  <c r="S2071" i="1"/>
  <c r="S737" i="1"/>
  <c r="S700" i="1"/>
  <c r="S701" i="1"/>
  <c r="S1866" i="1"/>
  <c r="S910" i="1"/>
  <c r="S2073" i="1"/>
  <c r="S1149" i="1"/>
  <c r="S1150" i="1"/>
  <c r="S357" i="1"/>
  <c r="S159" i="1"/>
  <c r="S2266" i="1"/>
  <c r="S335" i="1"/>
  <c r="S560" i="1"/>
  <c r="S272" i="1"/>
  <c r="S1300" i="1"/>
  <c r="S122" i="1"/>
  <c r="S49" i="1"/>
  <c r="S1055" i="1"/>
  <c r="S513" i="1"/>
  <c r="S940" i="1"/>
  <c r="S1677" i="1"/>
  <c r="S1468" i="1"/>
  <c r="S514" i="1"/>
  <c r="S2125" i="1"/>
  <c r="S593" i="1"/>
  <c r="S1301" i="1"/>
  <c r="S515" i="1"/>
  <c r="S516" i="1"/>
  <c r="S594" i="1"/>
  <c r="S1151" i="1"/>
  <c r="S1867" i="1"/>
  <c r="S2338" i="1"/>
  <c r="S1103" i="1"/>
  <c r="S238" i="1"/>
  <c r="S2213" i="1"/>
  <c r="S823" i="1"/>
  <c r="S1152" i="1"/>
  <c r="S1868" i="1"/>
  <c r="S1222" i="1"/>
  <c r="S273" i="1"/>
  <c r="S1524" i="1"/>
  <c r="S274" i="1"/>
  <c r="S1303" i="1"/>
  <c r="S669" i="1"/>
  <c r="S1154" i="1"/>
  <c r="S1441" i="1"/>
  <c r="S1678" i="1"/>
  <c r="S2339" i="1"/>
  <c r="S1681" i="1"/>
  <c r="S1304" i="1"/>
  <c r="S1527" i="1"/>
  <c r="S1155" i="1"/>
  <c r="S595" i="1"/>
  <c r="S1682" i="1"/>
  <c r="S1813" i="1"/>
  <c r="S517" i="1"/>
  <c r="S2450" i="1"/>
  <c r="S1021" i="1"/>
  <c r="S1573" i="1"/>
  <c r="S988" i="1"/>
  <c r="S1528" i="1"/>
  <c r="S2078" i="1"/>
  <c r="S227" i="1"/>
  <c r="S408" i="1"/>
  <c r="S1305" i="1"/>
  <c r="S1059" i="1"/>
  <c r="S369" i="1"/>
  <c r="S877" i="1"/>
  <c r="S989" i="1"/>
  <c r="S520" i="1"/>
  <c r="S1871" i="1"/>
  <c r="S1870" i="1"/>
  <c r="S706" i="1"/>
  <c r="S2798" i="1"/>
  <c r="S918" i="1"/>
  <c r="S337" i="1"/>
  <c r="S755" i="1"/>
  <c r="S990" i="1"/>
  <c r="S991" i="1"/>
  <c r="S1959" i="1"/>
  <c r="S2080" i="1"/>
  <c r="S2586" i="1"/>
  <c r="S1872" i="1"/>
  <c r="S1308" i="1"/>
  <c r="S161" i="1"/>
  <c r="S787" i="1"/>
  <c r="S878" i="1"/>
  <c r="S1530" i="1"/>
  <c r="S2342" i="1"/>
  <c r="S707" i="1"/>
  <c r="S338" i="1"/>
  <c r="S1873" i="1"/>
  <c r="S521" i="1"/>
  <c r="S522" i="1"/>
  <c r="S1224" i="1"/>
  <c r="S1531" i="1"/>
  <c r="S759" i="1"/>
  <c r="S1445" i="1"/>
  <c r="S108" i="1"/>
  <c r="S827" i="1"/>
  <c r="S1534" i="1"/>
  <c r="S1874" i="1"/>
  <c r="S2343" i="1"/>
  <c r="S2344" i="1"/>
  <c r="S1978" i="1"/>
  <c r="S1062" i="1"/>
  <c r="S371" i="1"/>
  <c r="S1225" i="1"/>
  <c r="S992" i="1"/>
  <c r="S2797" i="1"/>
  <c r="S828" i="1"/>
  <c r="S123" i="1"/>
  <c r="S859" i="1"/>
  <c r="S1160" i="1"/>
  <c r="S1161" i="1"/>
  <c r="S1686" i="1"/>
  <c r="S1687" i="1"/>
  <c r="S2082" i="1"/>
  <c r="S2081" i="1"/>
  <c r="S322" i="1"/>
  <c r="S761" i="1"/>
  <c r="S598" i="1"/>
  <c r="S829" i="1"/>
  <c r="S1310" i="1"/>
  <c r="S708" i="1"/>
  <c r="S1877" i="1"/>
  <c r="S1878" i="1"/>
  <c r="S765" i="1"/>
  <c r="S994" i="1"/>
  <c r="S96" i="1"/>
  <c r="S709" i="1"/>
  <c r="S494" i="1"/>
  <c r="S1162" i="1"/>
  <c r="S1629" i="1"/>
  <c r="S219" i="1"/>
  <c r="S162" i="1"/>
  <c r="S1311" i="1"/>
  <c r="S995" i="1"/>
  <c r="S410" i="1"/>
  <c r="S564" i="1"/>
  <c r="S1880" i="1"/>
  <c r="S1879" i="1"/>
  <c r="S1881" i="1"/>
  <c r="S1882" i="1"/>
  <c r="S2222" i="1"/>
  <c r="S2455" i="1"/>
  <c r="S2456" i="1"/>
  <c r="S340" i="1"/>
  <c r="S523" i="1"/>
  <c r="S2540" i="1"/>
  <c r="S441" i="1"/>
  <c r="S764" i="1"/>
  <c r="S2084" i="1"/>
  <c r="S2738" i="1"/>
  <c r="S710" i="1"/>
  <c r="S180" i="1"/>
  <c r="S833" i="1"/>
  <c r="S1536" i="1"/>
  <c r="S1537" i="1"/>
  <c r="S1539" i="1"/>
  <c r="S1538" i="1"/>
  <c r="S2012" i="1"/>
  <c r="S711" i="1"/>
  <c r="S524" i="1"/>
  <c r="S1393" i="1"/>
  <c r="S1540" i="1"/>
  <c r="S1229" i="1"/>
  <c r="S1164" i="1"/>
  <c r="S2345" i="1"/>
  <c r="S2490" i="1"/>
  <c r="S278" i="1"/>
  <c r="S835" i="1"/>
  <c r="S482" i="1"/>
  <c r="S1166" i="1"/>
  <c r="S1168" i="1"/>
  <c r="S881" i="1"/>
  <c r="S2085" i="1"/>
  <c r="S836" i="1"/>
  <c r="S712" i="1"/>
  <c r="S1315" i="1"/>
  <c r="S1394" i="1"/>
  <c r="S1542" i="1"/>
  <c r="S1543" i="1"/>
  <c r="S1690" i="1"/>
  <c r="S1883" i="1"/>
  <c r="S1884" i="1"/>
  <c r="S1885" i="1"/>
  <c r="S1886" i="1"/>
  <c r="S1887" i="1"/>
  <c r="S1821" i="1"/>
  <c r="S999" i="1"/>
  <c r="S1170" i="1"/>
  <c r="S1317" i="1"/>
  <c r="S713" i="1"/>
  <c r="S170" i="1"/>
  <c r="S436" i="1"/>
  <c r="S1438" i="1"/>
  <c r="S914" i="1"/>
  <c r="S1395" i="1"/>
  <c r="S839" i="1"/>
  <c r="S714" i="1"/>
  <c r="S1318" i="1"/>
  <c r="S567" i="1"/>
  <c r="S1396" i="1"/>
  <c r="S1544" i="1"/>
  <c r="S715" i="1"/>
  <c r="S947" i="1"/>
  <c r="S231" i="1"/>
  <c r="S525" i="1"/>
  <c r="S84" i="1"/>
  <c r="S1172" i="1"/>
  <c r="S281" i="1"/>
  <c r="S1173" i="1"/>
  <c r="S1694" i="1"/>
  <c r="S1695" i="1"/>
  <c r="S601" i="1"/>
  <c r="S792" i="1"/>
  <c r="S232" i="1"/>
  <c r="S1319" i="1"/>
  <c r="S1893" i="1"/>
  <c r="S1891" i="1"/>
  <c r="S1890" i="1"/>
  <c r="S1892" i="1"/>
  <c r="S1398" i="1"/>
  <c r="S2086" i="1"/>
  <c r="S1340" i="1"/>
  <c r="S1276" i="1"/>
  <c r="S2519" i="1"/>
  <c r="S1174" i="1"/>
  <c r="S1001" i="1"/>
  <c r="S1320" i="1"/>
  <c r="S1002" i="1"/>
  <c r="S431" i="1"/>
  <c r="S1894" i="1"/>
  <c r="S1232" i="1"/>
  <c r="S2089" i="1"/>
  <c r="S2088" i="1"/>
  <c r="S2090" i="1"/>
  <c r="S842" i="1"/>
  <c r="S720" i="1"/>
  <c r="S2672" i="1"/>
  <c r="S412" i="1"/>
  <c r="S367" i="1"/>
  <c r="S2458" i="1"/>
  <c r="S413" i="1"/>
  <c r="S527" i="1"/>
  <c r="S2018" i="1"/>
  <c r="S414" i="1"/>
  <c r="S2348" i="1"/>
  <c r="S1353" i="1"/>
  <c r="S917" i="1"/>
  <c r="S1547" i="1"/>
  <c r="S1546" i="1"/>
  <c r="S2400" i="1"/>
  <c r="S342" i="1"/>
  <c r="S1175" i="1"/>
  <c r="S1549" i="1"/>
  <c r="S1896" i="1"/>
  <c r="S1895" i="1"/>
  <c r="S2350" i="1"/>
  <c r="S2349" i="1"/>
  <c r="S2968" i="1"/>
  <c r="S1234" i="1"/>
  <c r="S1176" i="1"/>
  <c r="S739" i="1"/>
  <c r="S1551" i="1"/>
  <c r="S721" i="1"/>
  <c r="S1457" i="1"/>
  <c r="S1782" i="1"/>
  <c r="S1007" i="1"/>
  <c r="S1323" i="1"/>
  <c r="S1697" i="1"/>
  <c r="S843" i="1"/>
  <c r="S583" i="1"/>
  <c r="S1008" i="1"/>
  <c r="S724" i="1"/>
  <c r="S1235" i="1"/>
  <c r="S1399" i="1"/>
  <c r="S2674" i="1"/>
  <c r="S2901" i="1"/>
  <c r="S1324" i="1"/>
  <c r="S204" i="1"/>
  <c r="S740" i="1"/>
  <c r="S144" i="1"/>
  <c r="S343" i="1"/>
  <c r="S234" i="1"/>
  <c r="S415" i="1"/>
  <c r="S602" i="1"/>
  <c r="S1897" i="1"/>
  <c r="S887" i="1"/>
  <c r="S1010" i="1"/>
  <c r="S2093" i="1"/>
  <c r="S2836" i="1"/>
  <c r="S844" i="1"/>
  <c r="S1177" i="1"/>
  <c r="S1484" i="1"/>
  <c r="S725" i="1"/>
  <c r="S2352" i="1"/>
  <c r="S1071" i="1"/>
  <c r="S2799" i="1"/>
  <c r="S1967" i="1"/>
  <c r="S726" i="1"/>
  <c r="S888" i="1"/>
  <c r="S727" i="1"/>
  <c r="S741" i="1"/>
  <c r="S728" i="1"/>
  <c r="S1900" i="1"/>
  <c r="S1898" i="1"/>
  <c r="S1899" i="1"/>
  <c r="S683" i="1"/>
  <c r="S299" i="1"/>
  <c r="S1178" i="1"/>
  <c r="S1238" i="1"/>
  <c r="S604" i="1"/>
  <c r="S1903" i="1"/>
  <c r="S1902" i="1"/>
  <c r="S2675" i="1"/>
  <c r="S2095" i="1"/>
  <c r="S2596" i="1"/>
  <c r="S416" i="1"/>
  <c r="S1485" i="1"/>
  <c r="S2355" i="1"/>
  <c r="S417" i="1"/>
  <c r="S846" i="1"/>
  <c r="S1326" i="1"/>
  <c r="S1701" i="1"/>
  <c r="S1702" i="1"/>
  <c r="S1013" i="1"/>
  <c r="S418" i="1"/>
  <c r="S1555" i="1"/>
  <c r="S2356" i="1"/>
  <c r="S2359" i="1"/>
  <c r="S2361" i="1"/>
  <c r="S618" i="1"/>
  <c r="S953" i="1"/>
  <c r="S2179" i="1"/>
  <c r="S1075" i="1"/>
  <c r="S1556" i="1"/>
  <c r="S2096" i="1"/>
  <c r="S1180" i="1"/>
  <c r="S2097" i="1"/>
  <c r="S1328" i="1"/>
  <c r="S1905" i="1"/>
  <c r="S1403" i="1"/>
  <c r="S921" i="1"/>
  <c r="S1703" i="1"/>
  <c r="S86" i="1"/>
  <c r="S1907" i="1"/>
  <c r="S1181" i="1"/>
  <c r="S2098" i="1"/>
  <c r="S848" i="1"/>
  <c r="S1329" i="1"/>
  <c r="S1015" i="1"/>
  <c r="S922" i="1"/>
  <c r="S1182" i="1"/>
  <c r="S2362" i="1"/>
  <c r="S2000" i="1"/>
  <c r="S455" i="1"/>
  <c r="S608" i="1"/>
  <c r="S609" i="1"/>
  <c r="S632" i="1"/>
  <c r="S731" i="1"/>
  <c r="S732" i="1"/>
  <c r="S955" i="1"/>
  <c r="S1019" i="1"/>
  <c r="S1017" i="1"/>
  <c r="S1018" i="1"/>
  <c r="S1077" i="1"/>
  <c r="S1183" i="1"/>
  <c r="S1186" i="1"/>
  <c r="S1184" i="1"/>
  <c r="S1185" i="1"/>
  <c r="S1187" i="1"/>
  <c r="S1194" i="1"/>
  <c r="S1240" i="1"/>
  <c r="S1241" i="1"/>
  <c r="S1333" i="1"/>
  <c r="S1332" i="1"/>
  <c r="S1405" i="1"/>
  <c r="S1446" i="1"/>
  <c r="S1561" i="1"/>
  <c r="S1566" i="1"/>
  <c r="S1559" i="1"/>
  <c r="S1558" i="1"/>
  <c r="S1562" i="1"/>
  <c r="S1612" i="1"/>
  <c r="S1708" i="1"/>
  <c r="S1713" i="1"/>
  <c r="S1709" i="1"/>
  <c r="S1707" i="1"/>
  <c r="S1711" i="1"/>
  <c r="S1710" i="1"/>
  <c r="S1706" i="1"/>
  <c r="S1729" i="1"/>
  <c r="S1730" i="1"/>
  <c r="S1911" i="1"/>
  <c r="S1918" i="1"/>
  <c r="S1912" i="1"/>
  <c r="S1913" i="1"/>
  <c r="S1920" i="1"/>
  <c r="S1914" i="1"/>
  <c r="S1915" i="1"/>
  <c r="S1916" i="1"/>
  <c r="S1909" i="1"/>
  <c r="S1919" i="1"/>
  <c r="S1917" i="1"/>
  <c r="S1970" i="1"/>
  <c r="S2106" i="1"/>
  <c r="S2104" i="1"/>
  <c r="S2100" i="1"/>
  <c r="S2099" i="1"/>
  <c r="S2101" i="1"/>
  <c r="S2136" i="1"/>
  <c r="S2205" i="1"/>
  <c r="S2231" i="1"/>
  <c r="S2226" i="1"/>
  <c r="S2228" i="1"/>
  <c r="S2280" i="1"/>
  <c r="S2365" i="1"/>
  <c r="S2364" i="1"/>
  <c r="S2366" i="1"/>
  <c r="S2367" i="1"/>
  <c r="S2368" i="1"/>
  <c r="S2369" i="1"/>
  <c r="S2363" i="1"/>
  <c r="S2370" i="1"/>
  <c r="S2373" i="1"/>
  <c r="S2374" i="1"/>
  <c r="S2405" i="1"/>
  <c r="S2438" i="1"/>
  <c r="S2465" i="1"/>
  <c r="S2482" i="1"/>
  <c r="S2521" i="1"/>
  <c r="S2600" i="1"/>
  <c r="S2682" i="1"/>
  <c r="S2677" i="1"/>
  <c r="S2685" i="1"/>
  <c r="S2678" i="1"/>
  <c r="S2686" i="1"/>
  <c r="S2683" i="1"/>
  <c r="S2684" i="1"/>
  <c r="S2679" i="1"/>
  <c r="S2687" i="1"/>
  <c r="S2764" i="1"/>
  <c r="S2844" i="1"/>
  <c r="S2845" i="1"/>
  <c r="S2849" i="1"/>
  <c r="S2841" i="1"/>
  <c r="S2842" i="1"/>
  <c r="S2905" i="1"/>
  <c r="S2906" i="1"/>
  <c r="S2904" i="1"/>
  <c r="S2972" i="1"/>
  <c r="S2971" i="1"/>
  <c r="S3018" i="1"/>
  <c r="S3147" i="1"/>
  <c r="S3489" i="1"/>
  <c r="S3513" i="1"/>
  <c r="S2986" i="1"/>
  <c r="S1100" i="1"/>
  <c r="S1715" i="1"/>
  <c r="S98" i="1"/>
  <c r="S294" i="1"/>
  <c r="S76" i="1"/>
  <c r="S403" i="1"/>
  <c r="S2044" i="1"/>
  <c r="S149" i="1"/>
  <c r="S1346" i="1"/>
  <c r="S884" i="1"/>
  <c r="S53" i="1"/>
  <c r="S2493" i="1"/>
  <c r="S532" i="1"/>
  <c r="S1212" i="1"/>
  <c r="S1397" i="1"/>
  <c r="S452" i="1"/>
  <c r="S2800" i="1"/>
  <c r="S584" i="1"/>
  <c r="S2431" i="1"/>
  <c r="S97" i="1"/>
  <c r="S930" i="1"/>
  <c r="S2157" i="1"/>
  <c r="S2347" i="1"/>
  <c r="S935" i="1"/>
  <c r="S117" i="1"/>
  <c r="S394" i="1"/>
  <c r="S2178" i="1"/>
  <c r="S3057" i="1"/>
  <c r="S2698" i="1"/>
  <c r="S374" i="1"/>
  <c r="S175" i="1"/>
  <c r="S1427" i="1"/>
  <c r="S518" i="1"/>
  <c r="S2585" i="1"/>
  <c r="S1533" i="1"/>
  <c r="S1563" i="1"/>
  <c r="S2848" i="1"/>
  <c r="S909" i="1"/>
  <c r="S1285" i="1"/>
  <c r="S2512" i="1"/>
  <c r="S893" i="1"/>
  <c r="S1571" i="1"/>
  <c r="S1848" i="1"/>
  <c r="S233" i="1"/>
  <c r="S2776" i="1"/>
  <c r="S3088" i="1"/>
  <c r="S68" i="1"/>
  <c r="S2730" i="1"/>
  <c r="S2513" i="1"/>
  <c r="S546" i="1"/>
  <c r="S88" i="1"/>
  <c r="S306" i="1"/>
  <c r="S1618" i="1"/>
  <c r="S2471" i="1"/>
  <c r="S1855" i="1"/>
  <c r="S29" i="1"/>
  <c r="S748" i="1"/>
  <c r="S1651" i="1"/>
  <c r="S2892" i="1"/>
  <c r="S2897" i="1"/>
  <c r="S1385" i="1"/>
  <c r="S781" i="1"/>
  <c r="S1685" i="1"/>
  <c r="S52" i="1"/>
  <c r="S2307" i="1"/>
  <c r="S885" i="1"/>
  <c r="S2843" i="1"/>
  <c r="S345" i="1"/>
  <c r="S1822" i="1"/>
  <c r="S1027" i="1"/>
  <c r="S2112" i="1"/>
  <c r="S2003" i="1"/>
  <c r="S3080" i="1"/>
  <c r="S1732" i="1"/>
  <c r="S2580" i="1"/>
  <c r="S2401" i="1"/>
  <c r="S2924" i="1"/>
  <c r="S393" i="1"/>
  <c r="S1603" i="1"/>
  <c r="S543" i="1"/>
  <c r="S2134" i="1"/>
  <c r="S1756" i="1"/>
  <c r="S1680" i="1"/>
  <c r="S2054" i="1"/>
  <c r="S332" i="1"/>
  <c r="S1763" i="1"/>
  <c r="S2250" i="1"/>
  <c r="S1767" i="1"/>
  <c r="S2531" i="1"/>
  <c r="S1777" i="1"/>
  <c r="S559" i="1"/>
  <c r="S1982" i="1"/>
  <c r="S2174" i="1"/>
  <c r="S951" i="1"/>
  <c r="S1266" i="1"/>
  <c r="S1609" i="1"/>
  <c r="S389" i="1"/>
  <c r="S2135" i="1"/>
  <c r="S1749" i="1"/>
  <c r="S1718" i="1"/>
  <c r="S206" i="1"/>
  <c r="S967" i="1"/>
  <c r="S2113" i="1"/>
  <c r="S2746" i="1"/>
  <c r="S1626" i="1"/>
  <c r="S1307" i="1"/>
  <c r="S627" i="1"/>
  <c r="S1716" i="1"/>
  <c r="S2019" i="1"/>
  <c r="S2160" i="1"/>
  <c r="S3011" i="1"/>
  <c r="S2960" i="1"/>
  <c r="S2187" i="1"/>
  <c r="S1722" i="1"/>
  <c r="S201" i="1"/>
  <c r="S2761" i="1"/>
  <c r="S1906" i="1"/>
  <c r="S1487" i="1"/>
  <c r="S2995" i="1"/>
  <c r="S423" i="1"/>
  <c r="S1922" i="1"/>
  <c r="S613" i="1"/>
  <c r="S489" i="1"/>
  <c r="S733" i="1"/>
  <c r="S615" i="1"/>
  <c r="S243" i="1"/>
  <c r="S934" i="1"/>
  <c r="S861" i="1"/>
  <c r="S1295" i="1"/>
  <c r="S971" i="1"/>
  <c r="S2242" i="1"/>
  <c r="S427" i="1"/>
  <c r="S661" i="1"/>
  <c r="S2437" i="1"/>
  <c r="S430" i="1"/>
  <c r="S2806" i="1"/>
  <c r="S2386" i="1"/>
  <c r="S2257" i="1"/>
  <c r="S2714" i="1"/>
  <c r="S3021" i="1"/>
  <c r="S2265" i="1"/>
  <c r="S2938" i="1"/>
  <c r="S1568" i="1"/>
  <c r="S2868" i="1"/>
  <c r="S1373" i="1"/>
  <c r="S2128" i="1"/>
  <c r="S2503" i="1"/>
  <c r="S2541" i="1"/>
  <c r="S2192" i="1"/>
  <c r="S820" i="1"/>
  <c r="S2398" i="1"/>
  <c r="S1334" i="1"/>
  <c r="S1692" i="1"/>
  <c r="S1242" i="1"/>
  <c r="S1976" i="1"/>
  <c r="S267" i="1"/>
  <c r="S229" i="1"/>
  <c r="S1985" i="1"/>
  <c r="S1085" i="1"/>
  <c r="S3213" i="1"/>
  <c r="S1350" i="1"/>
  <c r="S924" i="1"/>
  <c r="S788" i="1"/>
  <c r="S1418" i="1"/>
  <c r="S2734" i="1"/>
  <c r="S2432" i="1"/>
  <c r="S2435" i="1"/>
  <c r="S3007" i="1"/>
  <c r="S241" i="1"/>
  <c r="S1787" i="1"/>
  <c r="S2399" i="1"/>
  <c r="S2899" i="1"/>
  <c r="S17" i="1"/>
  <c r="S723" i="1"/>
  <c r="S2762" i="1"/>
  <c r="S1452" i="1"/>
  <c r="S1196" i="1"/>
  <c r="S2452" i="1"/>
  <c r="S2893" i="1"/>
  <c r="S3058" i="1"/>
  <c r="S2557" i="1"/>
  <c r="S2554" i="1"/>
  <c r="S101" i="1"/>
  <c r="S2824" i="1"/>
  <c r="S3184" i="1"/>
  <c r="S1089" i="1"/>
  <c r="S1738" i="1"/>
  <c r="S1507" i="1"/>
  <c r="S1712" i="1"/>
  <c r="S585" i="1"/>
  <c r="S1219" i="1"/>
  <c r="S2390" i="1"/>
  <c r="S2407" i="1"/>
  <c r="S1220" i="1"/>
  <c r="S1097" i="1"/>
  <c r="S2553" i="1"/>
  <c r="S1526" i="1"/>
  <c r="S1226" i="1"/>
  <c r="S2083" i="1"/>
  <c r="S2713" i="1"/>
  <c r="S2496" i="1"/>
  <c r="S2236" i="1"/>
  <c r="S1572" i="1"/>
  <c r="S271" i="1"/>
  <c r="S899" i="1"/>
  <c r="S2114" i="1"/>
  <c r="S323" i="1"/>
  <c r="S2500" i="1"/>
  <c r="S1299" i="1"/>
  <c r="S2858" i="1"/>
  <c r="S838" i="1"/>
  <c r="S2615" i="1"/>
  <c r="S3170" i="1"/>
  <c r="S3083" i="1"/>
  <c r="S2517" i="1"/>
  <c r="S2735" i="1"/>
  <c r="S537" i="1"/>
  <c r="S2002" i="1"/>
  <c r="S395" i="1"/>
  <c r="S2625" i="1"/>
  <c r="S2132" i="1"/>
  <c r="S3042" i="1"/>
  <c r="S2633" i="1"/>
  <c r="S1849" i="1"/>
  <c r="S658" i="1"/>
  <c r="S3045" i="1"/>
  <c r="S549" i="1"/>
  <c r="S2152" i="1"/>
  <c r="S2644" i="1"/>
  <c r="S3044" i="1"/>
  <c r="S2547" i="1"/>
  <c r="S2457" i="1"/>
  <c r="S2534" i="1"/>
  <c r="S2498" i="1"/>
  <c r="S2462" i="1"/>
  <c r="S1110" i="1"/>
  <c r="S987" i="1"/>
  <c r="S997" i="1"/>
  <c r="S2542" i="1"/>
  <c r="S2051" i="1"/>
  <c r="S1137" i="1"/>
  <c r="S3059" i="1"/>
  <c r="S865" i="1"/>
  <c r="S426" i="1"/>
  <c r="S2127" i="1"/>
  <c r="S984" i="1"/>
  <c r="S577" i="1"/>
  <c r="S2130" i="1"/>
  <c r="S346" i="1"/>
  <c r="S2567" i="1"/>
  <c r="S1065" i="1"/>
  <c r="S1541" i="1"/>
  <c r="S453" i="1"/>
  <c r="S2520" i="1"/>
  <c r="S941" i="1"/>
  <c r="S2903" i="1"/>
  <c r="S2907" i="1"/>
  <c r="S2502" i="1"/>
  <c r="S2854" i="1"/>
  <c r="S2740" i="1"/>
  <c r="S1991" i="1"/>
  <c r="S2752" i="1"/>
  <c r="S2224" i="1"/>
  <c r="S744" i="1"/>
  <c r="S2444" i="1"/>
  <c r="S812" i="1"/>
  <c r="S1031" i="1"/>
  <c r="S1607" i="1"/>
  <c r="S284" i="1"/>
  <c r="S3091" i="1"/>
  <c r="S1764" i="1"/>
  <c r="S1614" i="1"/>
  <c r="S138" i="1"/>
  <c r="S2397" i="1"/>
  <c r="S2264" i="1"/>
  <c r="S2937" i="1"/>
  <c r="S858" i="1"/>
  <c r="S2626" i="1"/>
  <c r="S3079" i="1"/>
  <c r="S2481" i="1"/>
  <c r="S769" i="1"/>
  <c r="S1281" i="1"/>
  <c r="S3099" i="1"/>
  <c r="S2283" i="1"/>
  <c r="S807" i="1"/>
  <c r="S1988" i="1"/>
  <c r="S2724" i="1"/>
  <c r="S2486" i="1"/>
  <c r="S2489" i="1"/>
  <c r="S663" i="1"/>
  <c r="S1261" i="1"/>
  <c r="S667" i="1"/>
  <c r="S189" i="1"/>
  <c r="S3027" i="1"/>
  <c r="S2556" i="1"/>
  <c r="S573" i="1"/>
  <c r="S2408" i="1"/>
  <c r="S2302" i="1"/>
  <c r="S962" i="1"/>
  <c r="S2436" i="1"/>
  <c r="S1495" i="1"/>
  <c r="S2955" i="1"/>
  <c r="S2507" i="1"/>
  <c r="S1044" i="1"/>
  <c r="S1500" i="1"/>
  <c r="S3013" i="1"/>
  <c r="S2575" i="1"/>
  <c r="S2063" i="1"/>
  <c r="S1847" i="1"/>
  <c r="S2963" i="1"/>
  <c r="S745" i="1"/>
  <c r="S197" i="1"/>
  <c r="S2079" i="1"/>
  <c r="S1198" i="1"/>
  <c r="S1689" i="1"/>
  <c r="S2670" i="1"/>
  <c r="S2835" i="1"/>
  <c r="S2459" i="1"/>
  <c r="S2351" i="1"/>
  <c r="S2973" i="1"/>
  <c r="S3010" i="1"/>
  <c r="S3127" i="1"/>
  <c r="S3129" i="1"/>
  <c r="S854" i="1"/>
  <c r="S1189" i="1"/>
  <c r="S890" i="1"/>
  <c r="S1742" i="1"/>
  <c r="S1800" i="1"/>
  <c r="S2609" i="1"/>
  <c r="S868" i="1"/>
  <c r="S2772" i="1"/>
  <c r="S1589" i="1"/>
  <c r="S1936" i="1"/>
  <c r="S2777" i="1"/>
  <c r="S1056" i="1"/>
  <c r="S1950" i="1"/>
  <c r="S2388" i="1"/>
  <c r="S1460" i="1"/>
  <c r="S2558" i="1"/>
  <c r="S2466" i="1"/>
  <c r="S1684" i="1"/>
  <c r="S2718" i="1"/>
  <c r="S2881" i="1"/>
  <c r="S1803" i="1"/>
  <c r="S2795" i="1"/>
  <c r="S1389" i="1"/>
  <c r="S3000" i="1"/>
  <c r="S2577" i="1"/>
  <c r="S2305" i="1"/>
  <c r="S1557" i="1"/>
  <c r="S772" i="1"/>
  <c r="S3038" i="1"/>
  <c r="S2417" i="1"/>
  <c r="S2723" i="1"/>
  <c r="S1423" i="1"/>
  <c r="S1256" i="1"/>
  <c r="S2068" i="1"/>
  <c r="S1995" i="1"/>
  <c r="S2666" i="1"/>
  <c r="S2967" i="1"/>
  <c r="S1691" i="1"/>
  <c r="S2010" i="1"/>
  <c r="S2171" i="1"/>
  <c r="S3130" i="1"/>
  <c r="S2688" i="1"/>
  <c r="S2246" i="1"/>
  <c r="S3012" i="1"/>
  <c r="S2447" i="1"/>
  <c r="S1819" i="1"/>
  <c r="S1973" i="1"/>
  <c r="S2181" i="1"/>
  <c r="S2004" i="1"/>
  <c r="S1483" i="1"/>
  <c r="S2463" i="1"/>
  <c r="S2765" i="1"/>
  <c r="S2470" i="1"/>
  <c r="S2045" i="1"/>
  <c r="S2277" i="1"/>
  <c r="S2803" i="1"/>
  <c r="S2551" i="1"/>
  <c r="S2430" i="1"/>
  <c r="S2727" i="1"/>
  <c r="S1514" i="1"/>
  <c r="S1091" i="1"/>
  <c r="S771" i="1"/>
  <c r="S3056" i="1"/>
  <c r="S512" i="1"/>
  <c r="S2075" i="1"/>
  <c r="S985" i="1"/>
  <c r="S3020" i="1"/>
  <c r="S1765" i="1"/>
  <c r="S1961" i="1"/>
  <c r="S1817" i="1"/>
  <c r="S2421" i="1"/>
  <c r="S2092" i="1"/>
  <c r="S2105" i="1"/>
  <c r="S2494" i="1"/>
  <c r="S1773" i="1"/>
  <c r="S2108" i="1"/>
  <c r="S2409" i="1"/>
  <c r="S1704" i="1"/>
  <c r="S1979" i="1"/>
  <c r="S2279" i="1"/>
  <c r="S2143" i="1"/>
  <c r="S2120" i="1"/>
  <c r="S2354" i="1"/>
  <c r="S2618" i="1"/>
  <c r="S2861" i="1"/>
  <c r="S961" i="1"/>
  <c r="S1190" i="1"/>
  <c r="S3039" i="1"/>
  <c r="S2005" i="1"/>
  <c r="S3328" i="1"/>
  <c r="S1875" i="1"/>
  <c r="S3219" i="1"/>
  <c r="S3214" i="1"/>
  <c r="S923" i="1"/>
  <c r="S2871" i="1"/>
  <c r="S1745" i="1"/>
  <c r="S2748" i="1"/>
  <c r="S1424" i="1"/>
  <c r="S1793" i="1"/>
  <c r="S2544" i="1"/>
  <c r="S3124" i="1"/>
  <c r="S2759" i="1"/>
  <c r="S3455" i="1"/>
  <c r="S937" i="1"/>
  <c r="S2426" i="1"/>
  <c r="S944" i="1"/>
  <c r="S946" i="1"/>
  <c r="S2380" i="1"/>
  <c r="S2543" i="1"/>
  <c r="S2548" i="1"/>
  <c r="S3061" i="1"/>
  <c r="S3063" i="1"/>
  <c r="S1679" i="1"/>
  <c r="S2964" i="1"/>
  <c r="S2902" i="1"/>
  <c r="S2576" i="1"/>
  <c r="S3412" i="1"/>
  <c r="S2209" i="1"/>
  <c r="S1719" i="1"/>
  <c r="S929" i="1"/>
  <c r="S2769" i="1"/>
  <c r="S1963" i="1"/>
  <c r="S2838" i="1"/>
  <c r="S2141" i="1"/>
  <c r="S2699" i="1"/>
  <c r="S2846" i="1"/>
  <c r="S193" i="1"/>
  <c r="S612" i="1"/>
  <c r="S948" i="1"/>
  <c r="S2323" i="1"/>
  <c r="S2925" i="1"/>
  <c r="S1029" i="1"/>
  <c r="S2610" i="1"/>
  <c r="S2131" i="1"/>
  <c r="S2929" i="1"/>
  <c r="S3089" i="1"/>
  <c r="S2701" i="1"/>
  <c r="S3005" i="1"/>
  <c r="S1028" i="1"/>
  <c r="S1039" i="1"/>
  <c r="S2638" i="1"/>
  <c r="S2253" i="1"/>
  <c r="S465" i="1"/>
  <c r="S2767" i="1"/>
  <c r="S3185" i="1"/>
  <c r="S2259" i="1"/>
  <c r="S1598" i="1"/>
  <c r="S2416" i="1"/>
  <c r="S798" i="1"/>
  <c r="S2582" i="1"/>
  <c r="S2940" i="1"/>
  <c r="S2375" i="1"/>
  <c r="S2632" i="1"/>
  <c r="S2639" i="1"/>
  <c r="S3100" i="1"/>
  <c r="S2817" i="1"/>
  <c r="S2818" i="1"/>
  <c r="S2049" i="1"/>
  <c r="S2778" i="1"/>
  <c r="S2546" i="1"/>
  <c r="S2959" i="1"/>
  <c r="S2944" i="1"/>
  <c r="S2185" i="1"/>
  <c r="S536" i="1"/>
  <c r="S790" i="1"/>
  <c r="S2950" i="1"/>
  <c r="S3006" i="1"/>
  <c r="S2651" i="1"/>
  <c r="S2654" i="1"/>
  <c r="S1992" i="1"/>
  <c r="S1644" i="1"/>
  <c r="S1125" i="1"/>
  <c r="S1834" i="1"/>
  <c r="S2050" i="1"/>
  <c r="S2312" i="1"/>
  <c r="S3119" i="1"/>
  <c r="S2315" i="1"/>
  <c r="S2887" i="1"/>
  <c r="S3093" i="1"/>
  <c r="S1841" i="1"/>
  <c r="S2790" i="1"/>
  <c r="S2514" i="1"/>
  <c r="S2627" i="1"/>
  <c r="S2900" i="1"/>
  <c r="S2969" i="1"/>
  <c r="S1179" i="1"/>
  <c r="S2371" i="1"/>
  <c r="S2974" i="1"/>
  <c r="S3131" i="1"/>
  <c r="S3144" i="1"/>
  <c r="S3302" i="1"/>
  <c r="S3478" i="1"/>
  <c r="S3514" i="1"/>
  <c r="S821" i="1"/>
  <c r="S1192" i="1"/>
  <c r="S1983" i="1"/>
  <c r="S2691" i="1"/>
  <c r="S2692" i="1"/>
  <c r="S2856" i="1"/>
  <c r="S876" i="1"/>
  <c r="S2700" i="1"/>
  <c r="S1935" i="1"/>
  <c r="S2620" i="1"/>
  <c r="S1741" i="1"/>
  <c r="S2621" i="1"/>
  <c r="S1944" i="1"/>
  <c r="S2866" i="1"/>
  <c r="S1951" i="1"/>
  <c r="S3159" i="1"/>
  <c r="S1964" i="1"/>
  <c r="S2676" i="1"/>
  <c r="S1620" i="1"/>
  <c r="S3239" i="1"/>
  <c r="S837" i="1"/>
  <c r="S2536" i="1"/>
  <c r="S2163" i="1"/>
  <c r="S2720" i="1"/>
  <c r="S2165" i="1"/>
  <c r="S2652" i="1"/>
  <c r="S2424" i="1"/>
  <c r="S3060" i="1"/>
  <c r="S3225" i="1"/>
  <c r="S2184" i="1"/>
  <c r="S3240" i="1"/>
  <c r="S794" i="1"/>
  <c r="S2736" i="1"/>
  <c r="S3268" i="1"/>
  <c r="S192" i="1"/>
  <c r="S2745" i="1"/>
  <c r="S3145" i="1"/>
  <c r="S3178" i="1"/>
  <c r="S2709" i="1"/>
  <c r="S2448" i="1"/>
  <c r="S3238" i="1"/>
  <c r="S2117" i="1"/>
  <c r="S2758" i="1"/>
  <c r="S2039" i="1"/>
  <c r="S3186" i="1"/>
  <c r="S2021" i="1"/>
  <c r="S1925" i="1"/>
  <c r="S3034" i="1"/>
  <c r="S2241" i="1"/>
  <c r="S3189" i="1"/>
  <c r="S622" i="1"/>
  <c r="S3465" i="1"/>
  <c r="S1937" i="1"/>
  <c r="S2402" i="1"/>
  <c r="S2810" i="1"/>
  <c r="S3030" i="1"/>
  <c r="S3324" i="1"/>
  <c r="S355" i="1"/>
  <c r="S2954" i="1"/>
  <c r="S2788" i="1"/>
  <c r="S2483" i="1"/>
  <c r="S2505" i="1"/>
  <c r="S2789" i="1"/>
  <c r="S1968" i="1"/>
  <c r="S3208" i="1"/>
  <c r="S3207" i="1"/>
  <c r="S2947" i="1"/>
  <c r="S2306" i="1"/>
  <c r="S2721" i="1"/>
  <c r="S1823" i="1"/>
  <c r="S3040" i="1"/>
  <c r="S1760" i="1"/>
  <c r="S1412" i="1"/>
  <c r="S2749" i="1"/>
  <c r="S2965" i="1"/>
  <c r="S2460" i="1"/>
  <c r="S2813" i="1"/>
  <c r="S2885" i="1"/>
  <c r="S1455" i="1"/>
  <c r="S1923" i="1"/>
  <c r="S2997" i="1"/>
  <c r="S422" i="1"/>
  <c r="S1997" i="1"/>
  <c r="S3054" i="1"/>
  <c r="S2946" i="1"/>
  <c r="S2176" i="1"/>
  <c r="S2549" i="1"/>
  <c r="S2819" i="1"/>
  <c r="S2182" i="1"/>
  <c r="S2882" i="1"/>
  <c r="S1714" i="1"/>
  <c r="S3156" i="1"/>
  <c r="S1425" i="1"/>
  <c r="S3067" i="1"/>
  <c r="S1938" i="1"/>
  <c r="S1942" i="1"/>
  <c r="S1960" i="1"/>
  <c r="S2255" i="1"/>
  <c r="S3085" i="1"/>
  <c r="S3241" i="1"/>
  <c r="S3384" i="1"/>
  <c r="S2412" i="1"/>
  <c r="S2928" i="1"/>
  <c r="S2783" i="1"/>
  <c r="S634" i="1"/>
  <c r="S2597" i="1"/>
  <c r="S2395" i="1"/>
  <c r="S2808" i="1"/>
  <c r="S2340" i="1"/>
  <c r="S3172" i="1"/>
  <c r="S468" i="1"/>
  <c r="S1434" i="1"/>
  <c r="S2532" i="1"/>
  <c r="S2939" i="1"/>
  <c r="S2441" i="1"/>
  <c r="S2140" i="1"/>
  <c r="S1785" i="1"/>
  <c r="S3253" i="1"/>
  <c r="S3377" i="1"/>
  <c r="S2028" i="1"/>
  <c r="S2879" i="1"/>
  <c r="S2820" i="1"/>
  <c r="S2645" i="1"/>
  <c r="S1628" i="1"/>
  <c r="S3047" i="1"/>
  <c r="S3048" i="1"/>
  <c r="S1488" i="1"/>
  <c r="S2742" i="1"/>
  <c r="S2442" i="1"/>
  <c r="S2890" i="1"/>
  <c r="S1975" i="1"/>
  <c r="S636" i="1"/>
  <c r="S2775" i="1"/>
  <c r="S2668" i="1"/>
  <c r="S2139" i="1"/>
  <c r="S1359" i="1"/>
  <c r="S341" i="1"/>
  <c r="S2980" i="1"/>
  <c r="S2913" i="1"/>
  <c r="S2915" i="1"/>
  <c r="S3072" i="1"/>
  <c r="S3070" i="1"/>
  <c r="S3148" i="1"/>
  <c r="S3142" i="1"/>
  <c r="S3193" i="1"/>
  <c r="S3303" i="1"/>
  <c r="S3280" i="1"/>
  <c r="S3297" i="1"/>
  <c r="S3413" i="1"/>
  <c r="S3414" i="1"/>
  <c r="S3504" i="1"/>
  <c r="S2210" i="1"/>
  <c r="S2026" i="1"/>
  <c r="S1570" i="1"/>
  <c r="S2219" i="1"/>
  <c r="S3033" i="1"/>
  <c r="S3176" i="1"/>
  <c r="S2696" i="1"/>
  <c r="S2923" i="1"/>
  <c r="S2658" i="1"/>
  <c r="S2927" i="1"/>
  <c r="S3310" i="1"/>
  <c r="S2703" i="1"/>
  <c r="S3364" i="1"/>
  <c r="S3440" i="1"/>
  <c r="S1567" i="1"/>
  <c r="S2637" i="1"/>
  <c r="S2825" i="1"/>
  <c r="S2526" i="1"/>
  <c r="S3163" i="1"/>
  <c r="S3314" i="1"/>
  <c r="S3315" i="1"/>
  <c r="S2941" i="1"/>
  <c r="S3053" i="1"/>
  <c r="S2726" i="1"/>
  <c r="S2126" i="1"/>
  <c r="S2296" i="1"/>
  <c r="S1492" i="1"/>
  <c r="S1218" i="1"/>
  <c r="S2951" i="1"/>
  <c r="S2945" i="1"/>
  <c r="S2827" i="1"/>
  <c r="S3329" i="1"/>
  <c r="S3221" i="1"/>
  <c r="S3071" i="1"/>
  <c r="S2321" i="1"/>
  <c r="S2801" i="1"/>
  <c r="S3331" i="1"/>
  <c r="S2214" i="1"/>
  <c r="S2821" i="1"/>
  <c r="S3025" i="1"/>
  <c r="S2760" i="1"/>
  <c r="S2418" i="1"/>
  <c r="S3128" i="1"/>
  <c r="S3140" i="1"/>
  <c r="S3453" i="1"/>
  <c r="S2473" i="1"/>
  <c r="S2607" i="1"/>
  <c r="S2829" i="1"/>
  <c r="S3199" i="1"/>
  <c r="S2932" i="1"/>
  <c r="S1930" i="1"/>
  <c r="S2247" i="1"/>
  <c r="S2274" i="1"/>
  <c r="S3349" i="1"/>
  <c r="S3157" i="1"/>
  <c r="S2782" i="1"/>
  <c r="S2990" i="1"/>
  <c r="S1986" i="1"/>
  <c r="S3107" i="1"/>
  <c r="S1999" i="1"/>
  <c r="S1392" i="1"/>
  <c r="S3001" i="1"/>
  <c r="S2660" i="1"/>
  <c r="S2716" i="1"/>
  <c r="S2332" i="1"/>
  <c r="S2875" i="1"/>
  <c r="S3272" i="1"/>
  <c r="S1167" i="1"/>
  <c r="S3125" i="1"/>
  <c r="S2839" i="1"/>
  <c r="S2815" i="1"/>
  <c r="S2908" i="1"/>
  <c r="S3281" i="1"/>
  <c r="S3300" i="1"/>
  <c r="S3301" i="1"/>
  <c r="S3473" i="1"/>
  <c r="S2949" i="1"/>
  <c r="S2377" i="1"/>
  <c r="S3179" i="1"/>
  <c r="S2998" i="1"/>
  <c r="S3090" i="1"/>
  <c r="S2661" i="1"/>
  <c r="S2822" i="1"/>
  <c r="S2894" i="1"/>
  <c r="S2983" i="1"/>
  <c r="S3312" i="1"/>
  <c r="S2560" i="1"/>
  <c r="S3014" i="1"/>
  <c r="S3370" i="1"/>
  <c r="S3267" i="1"/>
  <c r="S3173" i="1"/>
  <c r="S1207" i="1"/>
  <c r="S3158" i="1"/>
  <c r="S2578" i="1"/>
  <c r="S2992" i="1"/>
  <c r="S2711" i="1"/>
  <c r="S2077" i="1"/>
  <c r="S2981" i="1"/>
  <c r="S2921" i="1"/>
  <c r="S2717" i="1"/>
  <c r="S2599" i="1"/>
  <c r="S2851" i="1"/>
  <c r="S2847" i="1"/>
  <c r="S3028" i="1"/>
  <c r="S3029" i="1"/>
  <c r="S3244" i="1"/>
  <c r="S3096" i="1"/>
  <c r="S2606" i="1"/>
  <c r="S2499" i="1"/>
  <c r="S2612" i="1"/>
  <c r="S3035" i="1"/>
  <c r="S2427" i="1"/>
  <c r="S2860" i="1"/>
  <c r="S1596" i="1"/>
  <c r="S3218" i="1"/>
  <c r="S2957" i="1"/>
  <c r="S2886" i="1"/>
  <c r="S3101" i="1"/>
  <c r="S2876" i="1"/>
  <c r="S3608" i="1"/>
  <c r="S2164" i="1"/>
  <c r="S3222" i="1"/>
  <c r="S2291" i="1"/>
  <c r="S2988" i="1"/>
  <c r="S3182" i="1"/>
  <c r="S1635" i="1"/>
  <c r="S2757" i="1"/>
  <c r="S2464" i="1"/>
  <c r="S2766" i="1"/>
  <c r="S2922" i="1"/>
  <c r="S3015" i="1"/>
  <c r="S3340" i="1"/>
  <c r="S3343" i="1"/>
  <c r="S2107" i="1"/>
  <c r="S2884" i="1"/>
  <c r="S3055" i="1"/>
  <c r="S2530" i="1"/>
  <c r="S1653" i="1"/>
  <c r="S2863" i="1"/>
  <c r="S3153" i="1"/>
  <c r="S2912" i="1"/>
  <c r="S2975" i="1"/>
  <c r="S2976" i="1"/>
  <c r="S3132" i="1"/>
  <c r="S3133" i="1"/>
  <c r="S3195" i="1"/>
  <c r="S3415" i="1"/>
  <c r="S3416" i="1"/>
  <c r="S1717" i="1"/>
  <c r="S2942" i="1"/>
  <c r="S2690" i="1"/>
  <c r="S2589" i="1"/>
  <c r="S2984" i="1"/>
  <c r="S2220" i="1"/>
  <c r="S2693" i="1"/>
  <c r="S3104" i="1"/>
  <c r="S2792" i="1"/>
  <c r="S3245" i="1"/>
  <c r="S3438" i="1"/>
  <c r="S2966" i="1"/>
  <c r="S2987" i="1"/>
  <c r="S1211" i="1"/>
  <c r="S1990" i="1"/>
  <c r="S2245" i="1"/>
  <c r="S3201" i="1"/>
  <c r="S3092" i="1"/>
  <c r="S2206" i="1"/>
  <c r="S2715" i="1"/>
  <c r="S3316" i="1"/>
  <c r="S3126" i="1"/>
  <c r="S3031" i="1"/>
  <c r="S3036" i="1"/>
  <c r="S1193" i="1"/>
  <c r="S421" i="1"/>
  <c r="S2816" i="1"/>
  <c r="S3098" i="1"/>
  <c r="S2284" i="1"/>
  <c r="S3484" i="1"/>
  <c r="S3371" i="1"/>
  <c r="S3260" i="1"/>
  <c r="S1824" i="1"/>
  <c r="S2439" i="1"/>
  <c r="S3114" i="1"/>
  <c r="S3233" i="1"/>
  <c r="S3417" i="1"/>
  <c r="S2750" i="1"/>
  <c r="S1860" i="1"/>
  <c r="S3332" i="1"/>
  <c r="S3326" i="1"/>
  <c r="S2667" i="1"/>
  <c r="S2840" i="1"/>
  <c r="S3149" i="1"/>
  <c r="S3150" i="1"/>
  <c r="S3134" i="1"/>
  <c r="S3135" i="1"/>
  <c r="S3506" i="1"/>
  <c r="S3606" i="1"/>
  <c r="S3621" i="1"/>
  <c r="S2376" i="1"/>
  <c r="S3246" i="1"/>
  <c r="S2931" i="1"/>
  <c r="S1584" i="1"/>
  <c r="S2859" i="1"/>
  <c r="S3154" i="1"/>
  <c r="S3248" i="1"/>
  <c r="S1130" i="1"/>
  <c r="S1949" i="1"/>
  <c r="S2869" i="1"/>
  <c r="S2710" i="1"/>
  <c r="S3441" i="1"/>
  <c r="S3097" i="1"/>
  <c r="S2052" i="1"/>
  <c r="S3162" i="1"/>
  <c r="S3095" i="1"/>
  <c r="S2956" i="1"/>
  <c r="S3365" i="1"/>
  <c r="S3363" i="1"/>
  <c r="S3220" i="1"/>
  <c r="S3120" i="1"/>
  <c r="S3405" i="1"/>
  <c r="S2728" i="1"/>
  <c r="S2428" i="1"/>
  <c r="S2590" i="1"/>
  <c r="S2341" i="1"/>
  <c r="S3008" i="1"/>
  <c r="S2613" i="1"/>
  <c r="S3282" i="1"/>
  <c r="S3543" i="1"/>
  <c r="S2920" i="1"/>
  <c r="S3317" i="1"/>
  <c r="S2381" i="1"/>
  <c r="S3227" i="1"/>
  <c r="S2918" i="1"/>
  <c r="S3334" i="1"/>
  <c r="S3472" i="1"/>
  <c r="S3555" i="1"/>
  <c r="S3544" i="1"/>
  <c r="S3026" i="1"/>
  <c r="S3318" i="1"/>
  <c r="S3479" i="1"/>
  <c r="S2977" i="1"/>
  <c r="S3087" i="1"/>
  <c r="S2110" i="1"/>
  <c r="S2335" i="1"/>
  <c r="S3003" i="1"/>
  <c r="S3339" i="1"/>
  <c r="S2177" i="1"/>
  <c r="S3352" i="1"/>
  <c r="S1901" i="1"/>
  <c r="S3283" i="1"/>
  <c r="S3049" i="1"/>
  <c r="S2433" i="1"/>
  <c r="S3177" i="1"/>
  <c r="S2953" i="1"/>
  <c r="S3041" i="1"/>
  <c r="S3191" i="1"/>
  <c r="S2524" i="1"/>
  <c r="S2814" i="1"/>
  <c r="S1422" i="1"/>
  <c r="S2961" i="1"/>
  <c r="S2877" i="1"/>
  <c r="S2535" i="1"/>
  <c r="S3335" i="1"/>
  <c r="S3344" i="1"/>
  <c r="S3515" i="1"/>
  <c r="S3051" i="1"/>
  <c r="S2563" i="1"/>
  <c r="S3110" i="1"/>
  <c r="S1012" i="1"/>
  <c r="S3228" i="1"/>
  <c r="S3229" i="1"/>
  <c r="S3398" i="1"/>
  <c r="S2985" i="1"/>
  <c r="S3322" i="1"/>
  <c r="S2706" i="1"/>
  <c r="S3068" i="1"/>
  <c r="S3409" i="1"/>
  <c r="S3516" i="1"/>
  <c r="S2832" i="1"/>
  <c r="S3254" i="1"/>
  <c r="S2475" i="1"/>
  <c r="S3242" i="1"/>
  <c r="S3491" i="1"/>
  <c r="S3563" i="1"/>
  <c r="S2852" i="1"/>
  <c r="S2237" i="1"/>
  <c r="S2934" i="1"/>
  <c r="S2467" i="1"/>
  <c r="S3336" i="1"/>
  <c r="S2263" i="1"/>
  <c r="S1876" i="1"/>
  <c r="S3313" i="1"/>
  <c r="S1888" i="1"/>
  <c r="S2870" i="1"/>
  <c r="S3298" i="1"/>
  <c r="S3102" i="1"/>
  <c r="S2779" i="1"/>
  <c r="S2733" i="1"/>
  <c r="S2565" i="1"/>
  <c r="S2952" i="1"/>
  <c r="S3111" i="1"/>
  <c r="S3261" i="1"/>
  <c r="S3350" i="1"/>
  <c r="S2372" i="1"/>
  <c r="S3115" i="1"/>
  <c r="S3447" i="1"/>
  <c r="S3445" i="1"/>
  <c r="S2888" i="1"/>
  <c r="S2895" i="1"/>
  <c r="S3122" i="1"/>
  <c r="S3271" i="1"/>
  <c r="S3273" i="1"/>
  <c r="S2850" i="1"/>
  <c r="S2917" i="1"/>
  <c r="S3146" i="1"/>
  <c r="S3136" i="1"/>
  <c r="S3284" i="1"/>
  <c r="S3285" i="1"/>
  <c r="S3286" i="1"/>
  <c r="S3366" i="1"/>
  <c r="S3410" i="1"/>
  <c r="S3418" i="1"/>
  <c r="S3462" i="1"/>
  <c r="S3476" i="1"/>
  <c r="S3474" i="1"/>
  <c r="S3517" i="1"/>
  <c r="S3548" i="1"/>
  <c r="S3578" i="1"/>
  <c r="S3165" i="1"/>
  <c r="S2382" i="1"/>
  <c r="S2115" i="1"/>
  <c r="S3046" i="1"/>
  <c r="S3152" i="1"/>
  <c r="S3155" i="1"/>
  <c r="S3160" i="1"/>
  <c r="S2149" i="1"/>
  <c r="S3279" i="1"/>
  <c r="S3419" i="1"/>
  <c r="S3319" i="1"/>
  <c r="S2415" i="1"/>
  <c r="S3002" i="1"/>
  <c r="S3112" i="1"/>
  <c r="S3357" i="1"/>
  <c r="S2697" i="1"/>
  <c r="S2874" i="1"/>
  <c r="S2914" i="1"/>
  <c r="S3387" i="1"/>
  <c r="S3475" i="1"/>
  <c r="S2853" i="1"/>
  <c r="S3372" i="1"/>
  <c r="S3174" i="1"/>
  <c r="S3369" i="1"/>
  <c r="S3247" i="1"/>
  <c r="S648" i="1"/>
  <c r="S3393" i="1"/>
  <c r="S3065" i="1"/>
  <c r="S3074" i="1"/>
  <c r="S3420" i="1"/>
  <c r="S3430" i="1"/>
  <c r="S3391" i="1"/>
  <c r="S2753" i="1"/>
  <c r="S3181" i="1"/>
  <c r="S2755" i="1"/>
  <c r="S3231" i="1"/>
  <c r="S2756" i="1"/>
  <c r="S2768" i="1"/>
  <c r="S3341" i="1"/>
  <c r="S3337" i="1"/>
  <c r="S3385" i="1"/>
  <c r="S3456" i="1"/>
  <c r="S3539" i="1"/>
  <c r="S3556" i="1"/>
  <c r="S3569" i="1"/>
  <c r="S3619" i="1"/>
  <c r="S2420" i="1"/>
  <c r="S2979" i="1"/>
  <c r="S2770" i="1"/>
  <c r="S3348" i="1"/>
  <c r="S3190" i="1"/>
  <c r="S3431" i="1"/>
  <c r="S3019" i="1"/>
  <c r="S2926" i="1"/>
  <c r="S3192" i="1"/>
  <c r="S2989" i="1"/>
  <c r="S3164" i="1"/>
  <c r="S3203" i="1"/>
  <c r="S3378" i="1"/>
  <c r="S3442" i="1"/>
  <c r="S3399" i="1"/>
  <c r="S2793" i="1"/>
  <c r="S3106" i="1"/>
  <c r="S3353" i="1"/>
  <c r="S2794" i="1"/>
  <c r="S2970" i="1"/>
  <c r="S3187" i="1"/>
  <c r="S3278" i="1"/>
  <c r="S3421" i="1"/>
  <c r="S3215" i="1"/>
  <c r="S3212" i="1"/>
  <c r="S3355" i="1"/>
  <c r="S3448" i="1"/>
  <c r="S3449" i="1"/>
  <c r="S1621" i="1"/>
  <c r="S3255" i="1"/>
  <c r="S3252" i="1"/>
  <c r="S3235" i="1"/>
  <c r="S2333" i="1"/>
  <c r="S3368" i="1"/>
  <c r="S3394" i="1"/>
  <c r="S3224" i="1"/>
  <c r="S3386" i="1"/>
  <c r="S2680" i="1"/>
  <c r="S3457" i="1"/>
  <c r="S3505" i="1"/>
  <c r="S3549" i="1"/>
  <c r="S3538" i="1"/>
  <c r="S3188" i="1"/>
  <c r="S3579" i="1"/>
  <c r="S3075" i="1"/>
  <c r="S3287" i="1"/>
  <c r="S3411" i="1"/>
  <c r="S3392" i="1"/>
  <c r="S3022" i="1"/>
  <c r="S3269" i="1"/>
  <c r="S3323" i="1"/>
  <c r="S3382" i="1"/>
  <c r="S3375" i="1"/>
  <c r="S2796" i="1"/>
  <c r="S3358" i="1"/>
  <c r="S3094" i="1"/>
  <c r="S3105" i="1"/>
  <c r="S2862" i="1"/>
  <c r="S2865" i="1"/>
  <c r="S3249" i="1"/>
  <c r="S3250" i="1"/>
  <c r="S2811" i="1"/>
  <c r="S3422" i="1"/>
  <c r="S3259" i="1"/>
  <c r="S3500" i="1"/>
  <c r="S3573" i="1"/>
  <c r="S2561" i="1"/>
  <c r="S2891" i="1"/>
  <c r="S2898" i="1"/>
  <c r="S3121" i="1"/>
  <c r="S3274" i="1"/>
  <c r="S2673" i="1"/>
  <c r="S3073" i="1"/>
  <c r="S3141" i="1"/>
  <c r="S3288" i="1"/>
  <c r="S3345" i="1"/>
  <c r="S3423" i="1"/>
  <c r="S3432" i="1"/>
  <c r="S3477" i="1"/>
  <c r="S3518" i="1"/>
  <c r="S3580" i="1"/>
  <c r="S3596" i="1"/>
  <c r="S3598" i="1"/>
  <c r="S3078" i="1"/>
  <c r="S2215" i="1"/>
  <c r="S3206" i="1"/>
  <c r="S3116" i="1"/>
  <c r="S3210" i="1"/>
  <c r="S2741" i="1"/>
  <c r="S2704" i="1"/>
  <c r="S3359" i="1"/>
  <c r="S3320" i="1"/>
  <c r="S3351" i="1"/>
  <c r="S3519" i="1"/>
  <c r="S3487" i="1"/>
  <c r="S3356" i="1"/>
  <c r="S3265" i="1"/>
  <c r="S3264" i="1"/>
  <c r="S3256" i="1"/>
  <c r="S2896" i="1"/>
  <c r="S2737" i="1"/>
  <c r="S3108" i="1"/>
  <c r="S3117" i="1"/>
  <c r="S3450" i="1"/>
  <c r="S3444" i="1"/>
  <c r="S3452" i="1"/>
  <c r="S3276" i="1"/>
  <c r="S3424" i="1"/>
  <c r="S2991" i="1"/>
  <c r="S2993" i="1"/>
  <c r="S3236" i="1"/>
  <c r="S3016" i="1"/>
  <c r="S3137" i="1"/>
  <c r="S3243" i="1"/>
  <c r="S3342" i="1"/>
  <c r="S3458" i="1"/>
  <c r="S3520" i="1"/>
  <c r="S3604" i="1"/>
  <c r="S3622" i="1"/>
  <c r="S2608" i="1"/>
  <c r="S2805" i="1"/>
  <c r="S2833" i="1"/>
  <c r="S2883" i="1"/>
  <c r="S3202" i="1"/>
  <c r="S3103" i="1"/>
  <c r="S3258" i="1"/>
  <c r="S3257" i="1"/>
  <c r="S3467" i="1"/>
  <c r="S3069" i="1"/>
  <c r="S3425" i="1"/>
  <c r="S2522" i="1"/>
  <c r="S3009" i="1"/>
  <c r="S3304" i="1"/>
  <c r="S3138" i="1"/>
  <c r="S3305" i="1"/>
  <c r="S3277" i="1"/>
  <c r="S3306" i="1"/>
  <c r="S3507" i="1"/>
  <c r="S3521" i="1"/>
  <c r="S3522" i="1"/>
  <c r="S3581" i="1"/>
  <c r="S3052" i="1"/>
  <c r="S3180" i="1"/>
  <c r="S3395" i="1"/>
  <c r="S3216" i="1"/>
  <c r="S2065" i="1"/>
  <c r="S3234" i="1"/>
  <c r="S2834" i="1"/>
  <c r="S3113" i="1"/>
  <c r="S3023" i="1"/>
  <c r="S3167" i="1"/>
  <c r="S3480" i="1"/>
  <c r="S2909" i="1"/>
  <c r="S3429" i="1"/>
  <c r="S2948" i="1"/>
  <c r="S3523" i="1"/>
  <c r="S3511" i="1"/>
  <c r="S3171" i="1"/>
  <c r="S2864" i="1"/>
  <c r="S3251" i="1"/>
  <c r="S3360" i="1"/>
  <c r="S3024" i="1"/>
  <c r="S3501" i="1"/>
  <c r="S2910" i="1"/>
  <c r="S3557" i="1"/>
  <c r="S3084" i="1"/>
  <c r="S3460" i="1"/>
  <c r="S3086" i="1"/>
  <c r="S3389" i="1"/>
  <c r="S2916" i="1"/>
  <c r="S3143" i="1"/>
  <c r="S3307" i="1"/>
  <c r="S3599" i="1"/>
  <c r="S3582" i="1"/>
  <c r="S3583" i="1"/>
  <c r="S3577" i="1"/>
  <c r="S3629" i="1"/>
  <c r="S3308" i="1"/>
  <c r="S3354" i="1"/>
  <c r="S3572" i="1"/>
  <c r="S3560" i="1"/>
  <c r="S3166" i="1"/>
  <c r="S3542" i="1"/>
  <c r="S2935" i="1"/>
  <c r="S3050" i="1"/>
  <c r="S3494" i="1"/>
  <c r="S3503" i="1"/>
  <c r="S3495" i="1"/>
  <c r="S3498" i="1"/>
  <c r="S3118" i="1"/>
  <c r="S3200" i="1"/>
  <c r="S1828" i="1"/>
  <c r="S3446" i="1"/>
  <c r="S2962" i="1"/>
  <c r="S3175" i="1"/>
  <c r="S3081" i="1"/>
  <c r="S3139" i="1"/>
  <c r="S3217" i="1"/>
  <c r="S3379" i="1"/>
  <c r="S3454" i="1"/>
  <c r="S3524" i="1"/>
  <c r="S3550" i="1"/>
  <c r="S3545" i="1"/>
  <c r="S3525" i="1"/>
  <c r="S3526" i="1"/>
  <c r="S3508" i="1"/>
  <c r="S3564" i="1"/>
  <c r="S3601" i="1"/>
  <c r="S3607" i="1"/>
  <c r="S3645" i="1"/>
  <c r="S3646" i="1"/>
  <c r="S3647" i="1"/>
  <c r="S3527" i="1"/>
  <c r="S3066" i="1"/>
  <c r="S2943" i="1"/>
  <c r="S3635" i="1"/>
  <c r="S3381" i="1"/>
  <c r="S3032" i="1"/>
  <c r="S2804" i="1"/>
  <c r="S3469" i="1"/>
  <c r="S3330" i="1"/>
  <c r="S3037" i="1"/>
  <c r="S3289" i="1"/>
  <c r="S3290" i="1"/>
  <c r="S3291" i="1"/>
  <c r="S3433" i="1"/>
  <c r="S3426" i="1"/>
  <c r="S3528" i="1"/>
  <c r="S3584" i="1"/>
  <c r="S3585" i="1"/>
  <c r="S3586" i="1"/>
  <c r="S2124" i="1"/>
  <c r="S3373" i="1"/>
  <c r="S2812" i="1"/>
  <c r="S2594" i="1"/>
  <c r="S3196" i="1"/>
  <c r="S3204" i="1"/>
  <c r="S3197" i="1"/>
  <c r="S3321" i="1"/>
  <c r="S3205" i="1"/>
  <c r="S2873" i="1"/>
  <c r="S3499" i="1"/>
  <c r="S3623" i="1"/>
  <c r="S3262" i="1"/>
  <c r="S3404" i="1"/>
  <c r="S2911" i="1"/>
  <c r="S3151" i="1"/>
  <c r="S3427" i="1"/>
  <c r="S3485" i="1"/>
  <c r="S3551" i="1"/>
  <c r="S3690" i="1"/>
  <c r="S3565" i="1"/>
  <c r="S3615" i="1"/>
  <c r="S3209" i="1"/>
  <c r="S3587" i="1"/>
  <c r="S2628" i="1"/>
  <c r="S3292" i="1"/>
  <c r="S3263" i="1"/>
  <c r="S3451" i="1"/>
  <c r="S3400" i="1"/>
  <c r="S3401" i="1"/>
  <c r="S3402" i="1"/>
  <c r="S2978" i="1"/>
  <c r="S3299" i="1"/>
  <c r="S3408" i="1"/>
  <c r="S3481" i="1"/>
  <c r="S3529" i="1"/>
  <c r="S3510" i="1"/>
  <c r="S3536" i="1"/>
  <c r="S3588" i="1"/>
  <c r="S3575" i="1"/>
  <c r="S3571" i="1"/>
  <c r="S3624" i="1"/>
  <c r="S3648" i="1"/>
  <c r="S3689" i="1"/>
  <c r="S3649" i="1"/>
  <c r="S3634" i="1"/>
  <c r="S3681" i="1"/>
  <c r="S3077" i="1"/>
  <c r="S3642" i="1"/>
  <c r="S3434" i="1"/>
  <c r="S3466" i="1"/>
  <c r="S3161" i="1"/>
  <c r="S3223" i="1"/>
  <c r="S3554" i="1"/>
  <c r="S3443" i="1"/>
  <c r="S3266" i="1"/>
  <c r="S3568" i="1"/>
  <c r="S3530" i="1"/>
  <c r="S3482" i="1"/>
  <c r="S3338" i="1"/>
  <c r="S3471" i="1"/>
  <c r="S3631" i="1"/>
  <c r="S3169" i="1"/>
  <c r="S3483" i="1"/>
  <c r="S3346" i="1"/>
  <c r="S3496" i="1"/>
  <c r="S3435" i="1"/>
  <c r="S3004" i="1"/>
  <c r="S3325" i="1"/>
  <c r="S2807" i="1"/>
  <c r="S3270" i="1"/>
  <c r="S3574" i="1"/>
  <c r="S3650" i="1"/>
  <c r="S3347" i="1"/>
  <c r="S3436" i="1"/>
  <c r="S3589" i="1"/>
  <c r="S3374" i="1"/>
  <c r="S3237" i="1"/>
  <c r="S1971" i="1"/>
  <c r="S3609" i="1"/>
  <c r="S3309" i="1"/>
  <c r="S3361" i="1"/>
  <c r="S3043" i="1"/>
  <c r="S3537" i="1"/>
  <c r="S3362" i="1"/>
  <c r="S3406" i="1"/>
  <c r="S3275" i="1"/>
  <c r="S3293" i="1"/>
  <c r="S3531" i="1"/>
  <c r="S3532" i="1"/>
  <c r="S3590" i="1"/>
  <c r="S3591" i="1"/>
  <c r="S3651" i="1"/>
  <c r="S3652" i="1"/>
  <c r="S3311" i="1"/>
  <c r="S3533" i="1"/>
  <c r="S3230" i="1"/>
  <c r="S3333" i="1"/>
  <c r="S3459" i="1"/>
  <c r="S3463" i="1"/>
  <c r="S3509" i="1"/>
  <c r="S3540" i="1"/>
  <c r="S3625" i="1"/>
  <c r="S3653" i="1"/>
  <c r="S3654" i="1"/>
  <c r="S3643" i="1"/>
  <c r="S3644" i="1"/>
  <c r="S3592" i="1"/>
  <c r="S3327" i="1"/>
  <c r="S2999" i="1"/>
  <c r="S3561" i="1"/>
  <c r="S3684" i="1"/>
  <c r="S3552" i="1"/>
  <c r="S3566" i="1"/>
  <c r="S3641" i="1"/>
  <c r="S3655" i="1"/>
  <c r="S3682" i="1"/>
  <c r="S3688" i="1"/>
  <c r="S3656" i="1"/>
  <c r="S3657" i="1"/>
  <c r="S3486" i="1"/>
  <c r="S3567" i="1"/>
  <c r="S3605" i="1"/>
  <c r="S3639" i="1"/>
  <c r="S3396" i="1"/>
  <c r="S3546" i="1"/>
  <c r="S3403" i="1"/>
  <c r="S3437" i="1"/>
  <c r="S3562" i="1"/>
  <c r="S3597" i="1"/>
  <c r="S3383" i="1"/>
  <c r="S3534" i="1"/>
  <c r="S2552" i="1"/>
  <c r="S3658" i="1"/>
  <c r="S3294" i="1"/>
  <c r="S3168" i="1"/>
  <c r="S3553" i="1"/>
  <c r="S3600" i="1"/>
  <c r="S3632" i="1"/>
  <c r="S3659" i="1"/>
  <c r="S3660" i="1"/>
  <c r="S3636" i="1"/>
  <c r="S3661" i="1"/>
  <c r="S3662" i="1"/>
  <c r="S2781" i="1"/>
  <c r="S3464" i="1"/>
  <c r="S3492" i="1"/>
  <c r="S3610" i="1"/>
  <c r="S3428" i="1"/>
  <c r="S3576" i="1"/>
  <c r="S3614" i="1"/>
  <c r="S3617" i="1"/>
  <c r="S3687" i="1"/>
  <c r="S3663" i="1"/>
  <c r="S3397" i="1"/>
  <c r="S3691" i="1"/>
  <c r="S3198" i="1"/>
  <c r="S3535" i="1"/>
  <c r="S3626" i="1"/>
  <c r="S3664" i="1"/>
  <c r="S2281" i="1"/>
  <c r="S3611" i="1"/>
  <c r="S3558" i="1"/>
  <c r="S3640" i="1"/>
  <c r="S3665" i="1"/>
  <c r="S3637" i="1"/>
  <c r="S3497" i="1"/>
  <c r="S3493" i="1"/>
  <c r="S3570" i="1"/>
  <c r="S3390" i="1"/>
  <c r="S3488" i="1"/>
  <c r="S3461" i="1"/>
  <c r="S3666" i="1"/>
  <c r="S3628" i="1"/>
  <c r="S3502" i="1"/>
  <c r="S3593" i="1"/>
  <c r="S3594" i="1"/>
  <c r="S3064" i="1"/>
  <c r="S3367" i="1"/>
  <c r="S3295" i="1"/>
  <c r="S3468" i="1"/>
  <c r="S3667" i="1"/>
  <c r="S3602" i="1"/>
  <c r="S3627" i="1"/>
  <c r="S3692" i="1"/>
  <c r="S3380" i="1"/>
  <c r="S3668" i="1"/>
  <c r="S3595" i="1"/>
  <c r="S3620" i="1"/>
  <c r="S3669" i="1"/>
  <c r="S3686" i="1"/>
  <c r="S3693" i="1"/>
  <c r="S3670" i="1"/>
  <c r="S3183" i="1"/>
  <c r="S3612" i="1"/>
  <c r="S3296" i="1"/>
  <c r="S3547" i="1"/>
  <c r="S3671" i="1"/>
  <c r="S3694" i="1"/>
  <c r="S3439" i="1"/>
  <c r="S3695" i="1"/>
  <c r="S3559" i="1"/>
  <c r="S3638" i="1"/>
  <c r="S3696" i="1"/>
  <c r="S3672" i="1"/>
  <c r="S3697" i="1"/>
  <c r="S3603" i="1"/>
  <c r="S3618" i="1"/>
  <c r="S3673" i="1"/>
  <c r="S3698" i="1"/>
  <c r="S3407" i="1"/>
  <c r="S3674" i="1"/>
  <c r="S3675" i="1"/>
  <c r="S3613" i="1"/>
  <c r="S3541" i="1"/>
  <c r="S3616" i="1"/>
  <c r="S3633" i="1"/>
  <c r="S3699" i="1"/>
  <c r="S3685" i="1"/>
  <c r="S3676" i="1"/>
  <c r="S3470" i="1"/>
  <c r="S3700" i="1"/>
  <c r="S3683" i="1"/>
  <c r="S3701" i="1"/>
  <c r="S3677" i="1"/>
  <c r="S3678" i="1"/>
  <c r="S3679" i="1"/>
  <c r="S3680" i="1"/>
  <c r="S3702" i="1"/>
  <c r="S3703" i="1"/>
  <c r="S3630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66" i="1"/>
  <c r="W2311" i="1" l="1"/>
  <c r="W114" i="1"/>
  <c r="W1352" i="1"/>
  <c r="W365" i="1"/>
  <c r="W2145" i="1"/>
  <c r="W344" i="1"/>
  <c r="W529" i="1"/>
  <c r="Y529" i="1" s="1"/>
  <c r="W2384" i="1"/>
  <c r="Y2384" i="1" s="1"/>
  <c r="W213" i="1"/>
  <c r="W94" i="1"/>
  <c r="W59" i="1"/>
  <c r="W552" i="1"/>
  <c r="W182" i="1"/>
  <c r="Y182" i="1" s="1"/>
  <c r="W3" i="1"/>
  <c r="Y4101" i="1"/>
  <c r="X4101" i="1"/>
  <c r="Y4029" i="1"/>
  <c r="X4029" i="1"/>
  <c r="Y3973" i="1"/>
  <c r="X3973" i="1"/>
  <c r="Y3901" i="1"/>
  <c r="X3901" i="1"/>
  <c r="Y3821" i="1"/>
  <c r="X3821" i="1"/>
  <c r="X3765" i="1"/>
  <c r="Y3765" i="1"/>
  <c r="X3702" i="1"/>
  <c r="Y3702" i="1"/>
  <c r="X3665" i="1"/>
  <c r="Y3665" i="1"/>
  <c r="X3509" i="1"/>
  <c r="Y3509" i="1"/>
  <c r="X3510" i="1"/>
  <c r="Y3510" i="1"/>
  <c r="Y3525" i="1"/>
  <c r="X3525" i="1"/>
  <c r="Y3522" i="1"/>
  <c r="X3522" i="1"/>
  <c r="Y3345" i="1"/>
  <c r="X3345" i="1"/>
  <c r="Y3203" i="1"/>
  <c r="X3203" i="1"/>
  <c r="Y3418" i="1"/>
  <c r="X3418" i="1"/>
  <c r="X2814" i="1"/>
  <c r="Y2814" i="1"/>
  <c r="X3134" i="1"/>
  <c r="Y3134" i="1"/>
  <c r="X3195" i="1"/>
  <c r="Y3195" i="1"/>
  <c r="X3267" i="1"/>
  <c r="Y3267" i="1"/>
  <c r="X2526" i="1"/>
  <c r="Y2526" i="1"/>
  <c r="Y2182" i="1"/>
  <c r="X2182" i="1"/>
  <c r="Y2736" i="1"/>
  <c r="X2736" i="1"/>
  <c r="X2944" i="1"/>
  <c r="Y2944" i="1"/>
  <c r="Y1424" i="1"/>
  <c r="X1424" i="1"/>
  <c r="Y2068" i="1"/>
  <c r="X2068" i="1"/>
  <c r="Y858" i="1"/>
  <c r="X858" i="1"/>
  <c r="Y3170" i="1"/>
  <c r="X3170" i="1"/>
  <c r="X1906" i="1"/>
  <c r="Y1906" i="1"/>
  <c r="Y1385" i="1"/>
  <c r="X1385" i="1"/>
  <c r="Y532" i="1"/>
  <c r="X532" i="1"/>
  <c r="Y1920" i="1"/>
  <c r="X1920" i="1"/>
  <c r="Y2179" i="1"/>
  <c r="X2179" i="1"/>
  <c r="Y1176" i="1"/>
  <c r="X1176" i="1"/>
  <c r="Y839" i="1"/>
  <c r="X839" i="1"/>
  <c r="Y162" i="1"/>
  <c r="X162" i="1"/>
  <c r="Y408" i="1"/>
  <c r="X408" i="1"/>
  <c r="Y2071" i="1"/>
  <c r="X2071" i="1"/>
  <c r="Y1383" i="1"/>
  <c r="X1383" i="1"/>
  <c r="Y2062" i="1"/>
  <c r="X2062" i="1"/>
  <c r="Y862" i="1"/>
  <c r="X862" i="1"/>
  <c r="Y556" i="1"/>
  <c r="X556" i="1"/>
  <c r="X963" i="1"/>
  <c r="Y963" i="1"/>
  <c r="Y1809" i="1"/>
  <c r="X1809" i="1"/>
  <c r="Y2647" i="1"/>
  <c r="X2647" i="1"/>
  <c r="Y565" i="1"/>
  <c r="X565" i="1"/>
  <c r="Y1453" i="1"/>
  <c r="X1453" i="1"/>
  <c r="Y368" i="1"/>
  <c r="X368" i="1"/>
  <c r="Y2336" i="1"/>
  <c r="X2336" i="1"/>
  <c r="Y1413" i="1"/>
  <c r="X1413" i="1"/>
  <c r="Y456" i="1"/>
  <c r="X456" i="1"/>
  <c r="Y542" i="1"/>
  <c r="X542" i="1"/>
  <c r="Y305" i="1"/>
  <c r="X305" i="1"/>
  <c r="Y1746" i="1"/>
  <c r="X1746" i="1"/>
  <c r="Y451" i="1"/>
  <c r="X451" i="1"/>
  <c r="Y250" i="1"/>
  <c r="X250" i="1"/>
  <c r="Y2299" i="1"/>
  <c r="X2299" i="1"/>
  <c r="Y165" i="1"/>
  <c r="X165" i="1"/>
  <c r="Y388" i="1"/>
  <c r="X388" i="1"/>
  <c r="Y1387" i="1"/>
  <c r="X1387" i="1"/>
  <c r="Y2510" i="1"/>
  <c r="X2510" i="1"/>
  <c r="Y2172" i="1"/>
  <c r="X2172" i="1"/>
  <c r="Y1969" i="1"/>
  <c r="X1969" i="1"/>
  <c r="Y132" i="1"/>
  <c r="X132" i="1"/>
  <c r="Y131" i="1"/>
  <c r="X131" i="1"/>
  <c r="Y1009" i="1"/>
  <c r="X1009" i="1"/>
  <c r="Y599" i="1"/>
  <c r="X599" i="1"/>
  <c r="Y2591" i="1"/>
  <c r="X2591" i="1"/>
  <c r="Y2588" i="1"/>
  <c r="X2588" i="1"/>
  <c r="Y1271" i="1"/>
  <c r="X1271" i="1"/>
  <c r="Y145" i="1"/>
  <c r="X145" i="1"/>
  <c r="Y2183" i="1"/>
  <c r="X2183" i="1"/>
  <c r="X2786" i="1"/>
  <c r="Y2786" i="1"/>
  <c r="X1257" i="1"/>
  <c r="Y1257" i="1"/>
  <c r="X361" i="1"/>
  <c r="Y361" i="1"/>
  <c r="X2360" i="1"/>
  <c r="Y2360" i="1"/>
  <c r="X1586" i="1"/>
  <c r="Y1586" i="1"/>
  <c r="X1696" i="1"/>
  <c r="Y1696" i="1"/>
  <c r="X882" i="1"/>
  <c r="Y882" i="1"/>
  <c r="X641" i="1"/>
  <c r="Y641" i="1"/>
  <c r="X2569" i="1"/>
  <c r="Y2569" i="1"/>
  <c r="X2774" i="1"/>
  <c r="Y2774" i="1"/>
  <c r="X1683" i="1"/>
  <c r="Y1683" i="1"/>
  <c r="X1388" i="1"/>
  <c r="Y1388" i="1"/>
  <c r="X687" i="1"/>
  <c r="Y687" i="1"/>
  <c r="X87" i="1"/>
  <c r="Y87" i="1"/>
  <c r="X2170" i="1"/>
  <c r="Y2170" i="1"/>
  <c r="X2537" i="1"/>
  <c r="Y2537" i="1"/>
  <c r="X1904" i="1"/>
  <c r="Y1904" i="1"/>
  <c r="X1805" i="1"/>
  <c r="Y1805" i="1"/>
  <c r="X1313" i="1"/>
  <c r="Y1313" i="1"/>
  <c r="X551" i="1"/>
  <c r="Y551" i="1"/>
  <c r="X2525" i="1"/>
  <c r="Y2525" i="1"/>
  <c r="X1296" i="1"/>
  <c r="Y1296" i="1"/>
  <c r="X808" i="1"/>
  <c r="Y808" i="1"/>
  <c r="X2318" i="1"/>
  <c r="Y2318" i="1"/>
  <c r="X1830" i="1"/>
  <c r="Y1830" i="1"/>
  <c r="X79" i="1"/>
  <c r="Y79" i="1"/>
  <c r="X531" i="1"/>
  <c r="Y531" i="1"/>
  <c r="X188" i="1"/>
  <c r="Y188" i="1"/>
  <c r="X535" i="1"/>
  <c r="Y535" i="1"/>
  <c r="X1794" i="1"/>
  <c r="Y1794" i="1"/>
  <c r="Y2116" i="1"/>
  <c r="X2116" i="1"/>
  <c r="X617" i="1"/>
  <c r="Y617" i="1"/>
  <c r="Y2451" i="1"/>
  <c r="X2451" i="1"/>
  <c r="Y686" i="1"/>
  <c r="X686" i="1"/>
  <c r="Y1357" i="1"/>
  <c r="X1357" i="1"/>
  <c r="Y1523" i="1"/>
  <c r="X1523" i="1"/>
  <c r="Y631" i="1"/>
  <c r="X631" i="1"/>
  <c r="Y1216" i="1"/>
  <c r="X1216" i="1"/>
  <c r="X507" i="1"/>
  <c r="Y507" i="1"/>
  <c r="Y66" i="1"/>
  <c r="X66" i="1"/>
  <c r="Y12" i="1"/>
  <c r="X12" i="1"/>
  <c r="Y486" i="1"/>
  <c r="X486" i="1"/>
  <c r="Y1482" i="1"/>
  <c r="X1482" i="1"/>
  <c r="Y2030" i="1"/>
  <c r="X2030" i="1"/>
  <c r="Y1288" i="1"/>
  <c r="X1288" i="1"/>
  <c r="Y2611" i="1"/>
  <c r="X2611" i="1"/>
  <c r="Y2529" i="1"/>
  <c r="X2529" i="1"/>
  <c r="Y1998" i="1"/>
  <c r="X1998" i="1"/>
  <c r="Y463" i="1"/>
  <c r="X463" i="1"/>
  <c r="Y1842" i="1"/>
  <c r="X1842" i="1"/>
  <c r="Y1404" i="1"/>
  <c r="X1404" i="1"/>
  <c r="Y447" i="1"/>
  <c r="X447" i="1"/>
  <c r="Y2218" i="1"/>
  <c r="X2218" i="1"/>
  <c r="Y202" i="1"/>
  <c r="X202" i="1"/>
  <c r="Y1953" i="1"/>
  <c r="X1953" i="1"/>
  <c r="Y2387" i="1"/>
  <c r="X2387" i="1"/>
  <c r="Y1345" i="1"/>
  <c r="X1345" i="1"/>
  <c r="Y166" i="1"/>
  <c r="X166" i="1"/>
  <c r="Y280" i="1"/>
  <c r="X280" i="1"/>
  <c r="Y1869" i="1"/>
  <c r="X1869" i="1"/>
  <c r="Y244" i="1"/>
  <c r="X244" i="1"/>
  <c r="Y78" i="1"/>
  <c r="X78" i="1"/>
  <c r="Y2643" i="1"/>
  <c r="X2643" i="1"/>
  <c r="Y2270" i="1"/>
  <c r="X2270" i="1"/>
  <c r="Y857" i="1"/>
  <c r="X857" i="1"/>
  <c r="Y1020" i="1"/>
  <c r="X1020" i="1"/>
  <c r="Y62" i="1"/>
  <c r="X62" i="1"/>
  <c r="Y1158" i="1"/>
  <c r="X1158" i="1"/>
  <c r="Y566" i="1"/>
  <c r="X566" i="1"/>
  <c r="Y215" i="1"/>
  <c r="X215" i="1"/>
  <c r="Y141" i="1"/>
  <c r="X141" i="1"/>
  <c r="Y644" i="1"/>
  <c r="X644" i="1"/>
  <c r="Y116" i="1"/>
  <c r="X116" i="1"/>
  <c r="Y526" i="1"/>
  <c r="X526" i="1"/>
  <c r="Y2047" i="1"/>
  <c r="X2047" i="1"/>
  <c r="Y822" i="1"/>
  <c r="X822" i="1"/>
  <c r="Y2311" i="1"/>
  <c r="X2311" i="1"/>
  <c r="Y114" i="1"/>
  <c r="X114" i="1"/>
  <c r="Y1352" i="1"/>
  <c r="X1352" i="1"/>
  <c r="Y365" i="1"/>
  <c r="X365" i="1"/>
  <c r="Y2145" i="1"/>
  <c r="X2145" i="1"/>
  <c r="Y344" i="1"/>
  <c r="X344" i="1"/>
  <c r="Y213" i="1"/>
  <c r="X213" i="1"/>
  <c r="Y94" i="1"/>
  <c r="X94" i="1"/>
  <c r="Y59" i="1"/>
  <c r="X59" i="1"/>
  <c r="Y552" i="1"/>
  <c r="X552" i="1"/>
  <c r="Y4077" i="1"/>
  <c r="X4077" i="1"/>
  <c r="Y4013" i="1"/>
  <c r="X4013" i="1"/>
  <c r="Y3949" i="1"/>
  <c r="X3949" i="1"/>
  <c r="Y3885" i="1"/>
  <c r="X3885" i="1"/>
  <c r="Y3837" i="1"/>
  <c r="X3837" i="1"/>
  <c r="X3773" i="1"/>
  <c r="Y3773" i="1"/>
  <c r="X3709" i="1"/>
  <c r="Y3709" i="1"/>
  <c r="X3468" i="1"/>
  <c r="Y3468" i="1"/>
  <c r="X3682" i="1"/>
  <c r="Y3682" i="1"/>
  <c r="X3325" i="1"/>
  <c r="Y3325" i="1"/>
  <c r="X3262" i="1"/>
  <c r="Y3262" i="1"/>
  <c r="Y3572" i="1"/>
  <c r="X3572" i="1"/>
  <c r="Y3458" i="1"/>
  <c r="X3458" i="1"/>
  <c r="Y3382" i="1"/>
  <c r="X3382" i="1"/>
  <c r="Y3181" i="1"/>
  <c r="X3181" i="1"/>
  <c r="Y3242" i="1"/>
  <c r="X3242" i="1"/>
  <c r="X1584" i="1"/>
  <c r="Y1584" i="1"/>
  <c r="X2922" i="1"/>
  <c r="Y2922" i="1"/>
  <c r="X3300" i="1"/>
  <c r="Y3300" i="1"/>
  <c r="X2927" i="1"/>
  <c r="Y2927" i="1"/>
  <c r="X2532" i="1"/>
  <c r="Y2532" i="1"/>
  <c r="Y3324" i="1"/>
  <c r="X3324" i="1"/>
  <c r="Y1935" i="1"/>
  <c r="X1935" i="1"/>
  <c r="X2323" i="1"/>
  <c r="Y2323" i="1"/>
  <c r="Y985" i="1"/>
  <c r="X985" i="1"/>
  <c r="Y1189" i="1"/>
  <c r="X1189" i="1"/>
  <c r="Y1991" i="1"/>
  <c r="X1991" i="1"/>
  <c r="X1712" i="1"/>
  <c r="Y1712" i="1"/>
  <c r="Y615" i="1"/>
  <c r="X615" i="1"/>
  <c r="Y1822" i="1"/>
  <c r="X1822" i="1"/>
  <c r="Y3147" i="1"/>
  <c r="X3147" i="1"/>
  <c r="Y1558" i="1"/>
  <c r="X1558" i="1"/>
  <c r="Y1013" i="1"/>
  <c r="X1013" i="1"/>
  <c r="Y1697" i="1"/>
  <c r="X1697" i="1"/>
  <c r="Y231" i="1"/>
  <c r="X231" i="1"/>
  <c r="Y1882" i="1"/>
  <c r="X1882" i="1"/>
  <c r="Y1959" i="1"/>
  <c r="X1959" i="1"/>
  <c r="Y122" i="1"/>
  <c r="X122" i="1"/>
  <c r="Y779" i="1"/>
  <c r="X779" i="1"/>
  <c r="Y2327" i="1"/>
  <c r="X2327" i="1"/>
  <c r="Y1139" i="1"/>
  <c r="X1139" i="1"/>
  <c r="Y493" i="1"/>
  <c r="X493" i="1"/>
  <c r="X2043" i="1"/>
  <c r="Y2043" i="1"/>
  <c r="Y484" i="1"/>
  <c r="X484" i="1"/>
  <c r="Y1474" i="1"/>
  <c r="X1474" i="1"/>
  <c r="Y2642" i="1"/>
  <c r="X2642" i="1"/>
  <c r="Y600" i="1"/>
  <c r="X600" i="1"/>
  <c r="Y1348" i="1"/>
  <c r="X1348" i="1"/>
  <c r="Y1048" i="1"/>
  <c r="X1048" i="1"/>
  <c r="Y635" i="1"/>
  <c r="X635" i="1"/>
  <c r="X2383" i="1"/>
  <c r="Y2383" i="1"/>
  <c r="Y366" i="1"/>
  <c r="X366" i="1"/>
  <c r="Y4108" i="1"/>
  <c r="X4108" i="1"/>
  <c r="Y4100" i="1"/>
  <c r="X4100" i="1"/>
  <c r="Y4092" i="1"/>
  <c r="X4092" i="1"/>
  <c r="Y4084" i="1"/>
  <c r="X4084" i="1"/>
  <c r="X4076" i="1"/>
  <c r="Y4076" i="1"/>
  <c r="Y4068" i="1"/>
  <c r="X4068" i="1"/>
  <c r="Y4060" i="1"/>
  <c r="X4060" i="1"/>
  <c r="Y4052" i="1"/>
  <c r="X4052" i="1"/>
  <c r="Y4044" i="1"/>
  <c r="X4044" i="1"/>
  <c r="Y4036" i="1"/>
  <c r="X4036" i="1"/>
  <c r="X4028" i="1"/>
  <c r="Y4028" i="1"/>
  <c r="X3980" i="1"/>
  <c r="Y3980" i="1"/>
  <c r="Y3972" i="1"/>
  <c r="X3972" i="1"/>
  <c r="Y3964" i="1"/>
  <c r="X3964" i="1"/>
  <c r="Y3956" i="1"/>
  <c r="X3956" i="1"/>
  <c r="Y3948" i="1"/>
  <c r="X3948" i="1"/>
  <c r="Y3940" i="1"/>
  <c r="X3940" i="1"/>
  <c r="X3932" i="1"/>
  <c r="Y3932" i="1"/>
  <c r="Y3924" i="1"/>
  <c r="X3924" i="1"/>
  <c r="Y3916" i="1"/>
  <c r="X3916" i="1"/>
  <c r="Y3908" i="1"/>
  <c r="X3908" i="1"/>
  <c r="Y3900" i="1"/>
  <c r="X3900" i="1"/>
  <c r="Y3892" i="1"/>
  <c r="X3892" i="1"/>
  <c r="X3884" i="1"/>
  <c r="Y3884" i="1"/>
  <c r="Y3876" i="1"/>
  <c r="X3876" i="1"/>
  <c r="Y3868" i="1"/>
  <c r="X3868" i="1"/>
  <c r="Y3860" i="1"/>
  <c r="X3860" i="1"/>
  <c r="X3852" i="1"/>
  <c r="Y3852" i="1"/>
  <c r="Y3836" i="1"/>
  <c r="X3836" i="1"/>
  <c r="Y3828" i="1"/>
  <c r="X3828" i="1"/>
  <c r="Y3820" i="1"/>
  <c r="X3820" i="1"/>
  <c r="Y3812" i="1"/>
  <c r="X3812" i="1"/>
  <c r="Y3804" i="1"/>
  <c r="X3804" i="1"/>
  <c r="Y3796" i="1"/>
  <c r="X3796" i="1"/>
  <c r="Y3788" i="1"/>
  <c r="X3788" i="1"/>
  <c r="Y3780" i="1"/>
  <c r="X3780" i="1"/>
  <c r="Y3772" i="1"/>
  <c r="X3772" i="1"/>
  <c r="X3764" i="1"/>
  <c r="Y3764" i="1"/>
  <c r="Y3756" i="1"/>
  <c r="X3756" i="1"/>
  <c r="Y3748" i="1"/>
  <c r="X3748" i="1"/>
  <c r="Y3740" i="1"/>
  <c r="X3740" i="1"/>
  <c r="Y3732" i="1"/>
  <c r="X3732" i="1"/>
  <c r="Y3724" i="1"/>
  <c r="X3724" i="1"/>
  <c r="Y3716" i="1"/>
  <c r="X3716" i="1"/>
  <c r="Y3708" i="1"/>
  <c r="X3708" i="1"/>
  <c r="Y3680" i="1"/>
  <c r="X3680" i="1"/>
  <c r="Y3676" i="1"/>
  <c r="X3676" i="1"/>
  <c r="Y3674" i="1"/>
  <c r="X3674" i="1"/>
  <c r="Y3696" i="1"/>
  <c r="X3696" i="1"/>
  <c r="Y3296" i="1"/>
  <c r="X3296" i="1"/>
  <c r="Y3595" i="1"/>
  <c r="X3595" i="1"/>
  <c r="Y3295" i="1"/>
  <c r="X3295" i="1"/>
  <c r="Y3461" i="1"/>
  <c r="X3461" i="1"/>
  <c r="Y3640" i="1"/>
  <c r="X3640" i="1"/>
  <c r="Y3691" i="1"/>
  <c r="X3691" i="1"/>
  <c r="Y3610" i="1"/>
  <c r="X3610" i="1"/>
  <c r="X3659" i="1"/>
  <c r="Y3659" i="1"/>
  <c r="X3534" i="1"/>
  <c r="Y3534" i="1"/>
  <c r="Y3639" i="1"/>
  <c r="X3639" i="1"/>
  <c r="Y3655" i="1"/>
  <c r="X3655" i="1"/>
  <c r="X3592" i="1"/>
  <c r="Y3592" i="1"/>
  <c r="X3463" i="1"/>
  <c r="Y3463" i="1"/>
  <c r="Y3591" i="1"/>
  <c r="X3591" i="1"/>
  <c r="X3537" i="1"/>
  <c r="Y3537" i="1"/>
  <c r="X3589" i="1"/>
  <c r="Y3589" i="1"/>
  <c r="X3004" i="1"/>
  <c r="Y3004" i="1"/>
  <c r="Y3338" i="1"/>
  <c r="X3338" i="1"/>
  <c r="Y3161" i="1"/>
  <c r="X3161" i="1"/>
  <c r="Y3689" i="1"/>
  <c r="X3689" i="1"/>
  <c r="Y3529" i="1"/>
  <c r="X3529" i="1"/>
  <c r="Y3451" i="1"/>
  <c r="X3451" i="1"/>
  <c r="Y3690" i="1"/>
  <c r="X3690" i="1"/>
  <c r="Y3623" i="1"/>
  <c r="X3623" i="1"/>
  <c r="Y2594" i="1"/>
  <c r="X2594" i="1"/>
  <c r="X3426" i="1"/>
  <c r="Y3426" i="1"/>
  <c r="W2804" i="1"/>
  <c r="W3646" i="1"/>
  <c r="W3545" i="1"/>
  <c r="W3175" i="1"/>
  <c r="W3503" i="1"/>
  <c r="W3354" i="1"/>
  <c r="W3143" i="1"/>
  <c r="W3501" i="1"/>
  <c r="W2948" i="1"/>
  <c r="W3234" i="1"/>
  <c r="W3521" i="1"/>
  <c r="W2522" i="1"/>
  <c r="W2883" i="1"/>
  <c r="W3342" i="1"/>
  <c r="W3276" i="1"/>
  <c r="W3256" i="1"/>
  <c r="W3359" i="1"/>
  <c r="W3598" i="1"/>
  <c r="W3288" i="1"/>
  <c r="W2561" i="1"/>
  <c r="W2865" i="1"/>
  <c r="W3323" i="1"/>
  <c r="W3188" i="1"/>
  <c r="W3394" i="1"/>
  <c r="W3448" i="1"/>
  <c r="W2794" i="1"/>
  <c r="W3164" i="1"/>
  <c r="W2770" i="1"/>
  <c r="W3385" i="1"/>
  <c r="W2753" i="1"/>
  <c r="W3247" i="1"/>
  <c r="W2874" i="1"/>
  <c r="W3279" i="1"/>
  <c r="W3165" i="1"/>
  <c r="W3410" i="1"/>
  <c r="W2850" i="1"/>
  <c r="W3115" i="1"/>
  <c r="W2779" i="1"/>
  <c r="W3336" i="1"/>
  <c r="W2475" i="1"/>
  <c r="W2985" i="1"/>
  <c r="W3515" i="1"/>
  <c r="W2524" i="1"/>
  <c r="W1901" i="1"/>
  <c r="W2977" i="1"/>
  <c r="W2918" i="1"/>
  <c r="W3008" i="1"/>
  <c r="W3363" i="1"/>
  <c r="W2710" i="1"/>
  <c r="W2931" i="1"/>
  <c r="W3150" i="1"/>
  <c r="W3417" i="1"/>
  <c r="W2284" i="1"/>
  <c r="W3316" i="1"/>
  <c r="W2987" i="1"/>
  <c r="W2984" i="1"/>
  <c r="W3133" i="1"/>
  <c r="W2530" i="1"/>
  <c r="W2766" i="1"/>
  <c r="W2164" i="1"/>
  <c r="W2860" i="1"/>
  <c r="W3029" i="1"/>
  <c r="W2077" i="1"/>
  <c r="W3370" i="1"/>
  <c r="W3090" i="1"/>
  <c r="W3281" i="1"/>
  <c r="W2332" i="1"/>
  <c r="W2990" i="1"/>
  <c r="W3199" i="1"/>
  <c r="W2760" i="1"/>
  <c r="W3221" i="1"/>
  <c r="W2126" i="1"/>
  <c r="W2825" i="1"/>
  <c r="W2658" i="1"/>
  <c r="W2210" i="1"/>
  <c r="W3142" i="1"/>
  <c r="W1359" i="1"/>
  <c r="W2742" i="1"/>
  <c r="W2028" i="1"/>
  <c r="W1434" i="1"/>
  <c r="W2783" i="1"/>
  <c r="W1942" i="1"/>
  <c r="W2819" i="1"/>
  <c r="W1923" i="1"/>
  <c r="W1760" i="1"/>
  <c r="W1968" i="1"/>
  <c r="W3030" i="1"/>
  <c r="W3034" i="1"/>
  <c r="W2448" i="1"/>
  <c r="W794" i="1"/>
  <c r="W2720" i="1"/>
  <c r="W3159" i="1"/>
  <c r="W2700" i="1"/>
  <c r="W3514" i="1"/>
  <c r="W2969" i="1"/>
  <c r="W2315" i="1"/>
  <c r="W2654" i="1"/>
  <c r="W2959" i="1"/>
  <c r="W2632" i="1"/>
  <c r="W3185" i="1"/>
  <c r="W2701" i="1"/>
  <c r="W948" i="1"/>
  <c r="W2769" i="1"/>
  <c r="W1679" i="1"/>
  <c r="W2426" i="1"/>
  <c r="W2748" i="1"/>
  <c r="W2005" i="1"/>
  <c r="W2143" i="1"/>
  <c r="W2105" i="1"/>
  <c r="W2075" i="1"/>
  <c r="W2551" i="1"/>
  <c r="W2004" i="1"/>
  <c r="W3130" i="1"/>
  <c r="W1256" i="1"/>
  <c r="W2577" i="1"/>
  <c r="W2466" i="1"/>
  <c r="W1589" i="1"/>
  <c r="W854" i="1"/>
  <c r="W2670" i="1"/>
  <c r="W2063" i="1"/>
  <c r="W2436" i="1"/>
  <c r="W667" i="1"/>
  <c r="W2283" i="1"/>
  <c r="W2937" i="1"/>
  <c r="W1607" i="1"/>
  <c r="W2740" i="1"/>
  <c r="W1541" i="1"/>
  <c r="W426" i="1"/>
  <c r="W1110" i="1"/>
  <c r="W2152" i="1"/>
  <c r="W2625" i="1"/>
  <c r="W2615" i="1"/>
  <c r="W271" i="1"/>
  <c r="W2553" i="1"/>
  <c r="Y4053" i="1"/>
  <c r="X4053" i="1"/>
  <c r="Y3989" i="1"/>
  <c r="X3989" i="1"/>
  <c r="Y3925" i="1"/>
  <c r="X3925" i="1"/>
  <c r="Y3861" i="1"/>
  <c r="X3861" i="1"/>
  <c r="Y3797" i="1"/>
  <c r="X3797" i="1"/>
  <c r="X3749" i="1"/>
  <c r="Y3749" i="1"/>
  <c r="X3547" i="1"/>
  <c r="Y3547" i="1"/>
  <c r="X3396" i="1"/>
  <c r="Y3396" i="1"/>
  <c r="X3471" i="1"/>
  <c r="Y3471" i="1"/>
  <c r="Y3528" i="1"/>
  <c r="X3528" i="1"/>
  <c r="Y3523" i="1"/>
  <c r="X3523" i="1"/>
  <c r="Y2896" i="1"/>
  <c r="X2896" i="1"/>
  <c r="Y3449" i="1"/>
  <c r="X3449" i="1"/>
  <c r="Y2382" i="1"/>
  <c r="X2382" i="1"/>
  <c r="X3051" i="1"/>
  <c r="Y3051" i="1"/>
  <c r="X3220" i="1"/>
  <c r="Y3220" i="1"/>
  <c r="X2750" i="1"/>
  <c r="Y2750" i="1"/>
  <c r="X3222" i="1"/>
  <c r="Y3222" i="1"/>
  <c r="X2932" i="1"/>
  <c r="Y2932" i="1"/>
  <c r="X341" i="1"/>
  <c r="Y341" i="1"/>
  <c r="X1412" i="1"/>
  <c r="Y1412" i="1"/>
  <c r="Y1179" i="1"/>
  <c r="X1179" i="1"/>
  <c r="X1963" i="1"/>
  <c r="Y1963" i="1"/>
  <c r="X2494" i="1"/>
  <c r="Y2494" i="1"/>
  <c r="Y1936" i="1"/>
  <c r="X1936" i="1"/>
  <c r="Y807" i="1"/>
  <c r="X807" i="1"/>
  <c r="Y2132" i="1"/>
  <c r="X2132" i="1"/>
  <c r="X229" i="1"/>
  <c r="Y229" i="1"/>
  <c r="Y2174" i="1"/>
  <c r="X2174" i="1"/>
  <c r="Y2848" i="1"/>
  <c r="X2848" i="1"/>
  <c r="Y2482" i="1"/>
  <c r="X2482" i="1"/>
  <c r="Y609" i="1"/>
  <c r="X609" i="1"/>
  <c r="Y1484" i="1"/>
  <c r="X1484" i="1"/>
  <c r="Y1002" i="1"/>
  <c r="X1002" i="1"/>
  <c r="Y1164" i="1"/>
  <c r="X1164" i="1"/>
  <c r="Y2344" i="1"/>
  <c r="X2344" i="1"/>
  <c r="Y273" i="1"/>
  <c r="X273" i="1"/>
  <c r="Y2334" i="1"/>
  <c r="X2334" i="1"/>
  <c r="Y2830" i="1"/>
  <c r="X2830" i="1"/>
  <c r="Y2478" i="1"/>
  <c r="X2478" i="1"/>
  <c r="Y1127" i="1"/>
  <c r="X1127" i="1"/>
  <c r="Y1826" i="1"/>
  <c r="X1826" i="1"/>
  <c r="Y797" i="1"/>
  <c r="X797" i="1"/>
  <c r="Y387" i="1"/>
  <c r="X387" i="1"/>
  <c r="Y1624" i="1"/>
  <c r="X1624" i="1"/>
  <c r="Y660" i="1"/>
  <c r="X660" i="1"/>
  <c r="Y652" i="1"/>
  <c r="X652" i="1"/>
  <c r="Y2262" i="1"/>
  <c r="X2262" i="1"/>
  <c r="Y633" i="1"/>
  <c r="X633" i="1"/>
  <c r="X1743" i="1"/>
  <c r="Y1743" i="1"/>
  <c r="Y3844" i="1"/>
  <c r="X3844" i="1"/>
  <c r="Y4093" i="1"/>
  <c r="X4093" i="1"/>
  <c r="Y4045" i="1"/>
  <c r="X4045" i="1"/>
  <c r="Y3981" i="1"/>
  <c r="X3981" i="1"/>
  <c r="Y3917" i="1"/>
  <c r="X3917" i="1"/>
  <c r="Y3853" i="1"/>
  <c r="X3853" i="1"/>
  <c r="Y3789" i="1"/>
  <c r="X3789" i="1"/>
  <c r="X3717" i="1"/>
  <c r="Y3717" i="1"/>
  <c r="X3666" i="1"/>
  <c r="Y3666" i="1"/>
  <c r="X3327" i="1"/>
  <c r="Y3327" i="1"/>
  <c r="X3649" i="1"/>
  <c r="Y3649" i="1"/>
  <c r="Y3647" i="1"/>
  <c r="X3647" i="1"/>
  <c r="Y2834" i="1"/>
  <c r="X2834" i="1"/>
  <c r="Y3320" i="1"/>
  <c r="X3320" i="1"/>
  <c r="Y3224" i="1"/>
  <c r="X3224" i="1"/>
  <c r="Y2914" i="1"/>
  <c r="X2914" i="1"/>
  <c r="Y2733" i="1"/>
  <c r="X2733" i="1"/>
  <c r="X3334" i="1"/>
  <c r="Y3334" i="1"/>
  <c r="X1211" i="1"/>
  <c r="Y1211" i="1"/>
  <c r="X3244" i="1"/>
  <c r="Y3244" i="1"/>
  <c r="X3071" i="1"/>
  <c r="Y3071" i="1"/>
  <c r="X2879" i="1"/>
  <c r="Y2879" i="1"/>
  <c r="Y2241" i="1"/>
  <c r="X2241" i="1"/>
  <c r="Y2887" i="1"/>
  <c r="X2887" i="1"/>
  <c r="Y2964" i="1"/>
  <c r="X2964" i="1"/>
  <c r="Y1483" i="1"/>
  <c r="X1483" i="1"/>
  <c r="Y2835" i="1"/>
  <c r="X2835" i="1"/>
  <c r="Y2127" i="1"/>
  <c r="X2127" i="1"/>
  <c r="X1526" i="1"/>
  <c r="Y1526" i="1"/>
  <c r="Y2265" i="1"/>
  <c r="X2265" i="1"/>
  <c r="Y2924" i="1"/>
  <c r="X2924" i="1"/>
  <c r="Y930" i="1"/>
  <c r="X930" i="1"/>
  <c r="Y2369" i="1"/>
  <c r="X2369" i="1"/>
  <c r="Y1077" i="1"/>
  <c r="X1077" i="1"/>
  <c r="Y727" i="1"/>
  <c r="X727" i="1"/>
  <c r="Y720" i="1"/>
  <c r="X720" i="1"/>
  <c r="Y881" i="1"/>
  <c r="X881" i="1"/>
  <c r="Y322" i="1"/>
  <c r="X322" i="1"/>
  <c r="Y517" i="1"/>
  <c r="X517" i="1"/>
  <c r="Y952" i="1"/>
  <c r="X952" i="1"/>
  <c r="Y1853" i="1"/>
  <c r="X1853" i="1"/>
  <c r="Y1213" i="1"/>
  <c r="X1213" i="1"/>
  <c r="Y972" i="1"/>
  <c r="X972" i="1"/>
  <c r="Y1835" i="1"/>
  <c r="X1835" i="1"/>
  <c r="X979" i="1"/>
  <c r="Y979" i="1"/>
  <c r="Y222" i="1"/>
  <c r="X222" i="1"/>
  <c r="Y1477" i="1"/>
  <c r="X1477" i="1"/>
  <c r="Y171" i="1"/>
  <c r="X171" i="1"/>
  <c r="Y476" i="1"/>
  <c r="X476" i="1"/>
  <c r="Y1245" i="1"/>
  <c r="X1245" i="1"/>
  <c r="Y767" i="1"/>
  <c r="X767" i="1"/>
  <c r="Y760" i="1"/>
  <c r="X760" i="1"/>
  <c r="Y1840" i="1"/>
  <c r="X1840" i="1"/>
  <c r="X331" i="1"/>
  <c r="Y331" i="1"/>
  <c r="Y4012" i="1"/>
  <c r="X4012" i="1"/>
  <c r="Y4061" i="1"/>
  <c r="X4061" i="1"/>
  <c r="Y3997" i="1"/>
  <c r="X3997" i="1"/>
  <c r="Y3941" i="1"/>
  <c r="X3941" i="1"/>
  <c r="Y3877" i="1"/>
  <c r="X3877" i="1"/>
  <c r="Y3813" i="1"/>
  <c r="X3813" i="1"/>
  <c r="X3733" i="1"/>
  <c r="Y3733" i="1"/>
  <c r="X3672" i="1"/>
  <c r="Y3672" i="1"/>
  <c r="Y3660" i="1"/>
  <c r="X3660" i="1"/>
  <c r="X3362" i="1"/>
  <c r="Y3362" i="1"/>
  <c r="X3565" i="1"/>
  <c r="Y3565" i="1"/>
  <c r="Y3495" i="1"/>
  <c r="X3495" i="1"/>
  <c r="Y3078" i="1"/>
  <c r="X3078" i="1"/>
  <c r="Y2970" i="1"/>
  <c r="X2970" i="1"/>
  <c r="Y3419" i="1"/>
  <c r="X3419" i="1"/>
  <c r="X3322" i="1"/>
  <c r="Y3322" i="1"/>
  <c r="X3441" i="1"/>
  <c r="Y3441" i="1"/>
  <c r="X3484" i="1"/>
  <c r="Y3484" i="1"/>
  <c r="X1596" i="1"/>
  <c r="Y1596" i="1"/>
  <c r="X1986" i="1"/>
  <c r="Y1986" i="1"/>
  <c r="X3193" i="1"/>
  <c r="Y3193" i="1"/>
  <c r="Y3208" i="1"/>
  <c r="X3208" i="1"/>
  <c r="Y821" i="1"/>
  <c r="X821" i="1"/>
  <c r="Y2259" i="1"/>
  <c r="X2259" i="1"/>
  <c r="X2120" i="1"/>
  <c r="Y2120" i="1"/>
  <c r="Y2305" i="1"/>
  <c r="X2305" i="1"/>
  <c r="X189" i="1"/>
  <c r="Y189" i="1"/>
  <c r="Y2644" i="1"/>
  <c r="X2644" i="1"/>
  <c r="Y2734" i="1"/>
  <c r="X2734" i="1"/>
  <c r="Y206" i="1"/>
  <c r="X206" i="1"/>
  <c r="Y2698" i="1"/>
  <c r="X2698" i="1"/>
  <c r="Y2226" i="1"/>
  <c r="X2226" i="1"/>
  <c r="Y1329" i="1"/>
  <c r="X1329" i="1"/>
  <c r="Y602" i="1"/>
  <c r="X602" i="1"/>
  <c r="Y601" i="1"/>
  <c r="X601" i="1"/>
  <c r="Y764" i="1"/>
  <c r="X764" i="1"/>
  <c r="Y1530" i="1"/>
  <c r="X1530" i="1"/>
  <c r="Y2125" i="1"/>
  <c r="X2125" i="1"/>
  <c r="Y1052" i="1"/>
  <c r="X1052" i="1"/>
  <c r="Y2665" i="1"/>
  <c r="X2665" i="1"/>
  <c r="Y502" i="1"/>
  <c r="X502" i="1"/>
  <c r="Y2202" i="1"/>
  <c r="X2202" i="1"/>
  <c r="X580" i="1"/>
  <c r="Y580" i="1"/>
  <c r="Y1816" i="1"/>
  <c r="X1816" i="1"/>
  <c r="Y1265" i="1"/>
  <c r="X1265" i="1"/>
  <c r="Y311" i="1"/>
  <c r="X311" i="1"/>
  <c r="Y2282" i="1"/>
  <c r="X2282" i="1"/>
  <c r="Y1067" i="1"/>
  <c r="X1067" i="1"/>
  <c r="Y1237" i="1"/>
  <c r="X1237" i="1"/>
  <c r="Y2249" i="1"/>
  <c r="X2249" i="1"/>
  <c r="X904" i="1"/>
  <c r="Y904" i="1"/>
  <c r="Y4004" i="1"/>
  <c r="X4004" i="1"/>
  <c r="Y4085" i="1"/>
  <c r="X4085" i="1"/>
  <c r="Y4021" i="1"/>
  <c r="X4021" i="1"/>
  <c r="Y3957" i="1"/>
  <c r="X3957" i="1"/>
  <c r="Y3893" i="1"/>
  <c r="X3893" i="1"/>
  <c r="Y3829" i="1"/>
  <c r="X3829" i="1"/>
  <c r="X3757" i="1"/>
  <c r="Y3757" i="1"/>
  <c r="X3470" i="1"/>
  <c r="Y3470" i="1"/>
  <c r="X3198" i="1"/>
  <c r="Y3198" i="1"/>
  <c r="X3651" i="1"/>
  <c r="Y3651" i="1"/>
  <c r="X3400" i="1"/>
  <c r="Y3400" i="1"/>
  <c r="Y3081" i="1"/>
  <c r="X3081" i="1"/>
  <c r="Y3009" i="1"/>
  <c r="X3009" i="1"/>
  <c r="Y3249" i="1"/>
  <c r="X3249" i="1"/>
  <c r="Y3456" i="1"/>
  <c r="X3456" i="1"/>
  <c r="Y2917" i="1"/>
  <c r="X2917" i="1"/>
  <c r="X3283" i="1"/>
  <c r="Y3283" i="1"/>
  <c r="X1653" i="1"/>
  <c r="Y1653" i="1"/>
  <c r="X2875" i="1"/>
  <c r="Y2875" i="1"/>
  <c r="X2026" i="1"/>
  <c r="Y2026" i="1"/>
  <c r="X1960" i="1"/>
  <c r="Y1960" i="1"/>
  <c r="X2165" i="1"/>
  <c r="Y2165" i="1"/>
  <c r="Y2639" i="1"/>
  <c r="X2639" i="1"/>
  <c r="Y3328" i="1"/>
  <c r="X3328" i="1"/>
  <c r="Y1684" i="1"/>
  <c r="X1684" i="1"/>
  <c r="Y284" i="1"/>
  <c r="X284" i="1"/>
  <c r="Y899" i="1"/>
  <c r="X899" i="1"/>
  <c r="Y2192" i="1"/>
  <c r="X2192" i="1"/>
  <c r="Y332" i="1"/>
  <c r="X332" i="1"/>
  <c r="Y2841" i="1"/>
  <c r="X2841" i="1"/>
  <c r="Y1710" i="1"/>
  <c r="X1710" i="1"/>
  <c r="Y416" i="1"/>
  <c r="X416" i="1"/>
  <c r="Y1175" i="1"/>
  <c r="X1175" i="1"/>
  <c r="Y1170" i="1"/>
  <c r="X1170" i="1"/>
  <c r="Y765" i="1"/>
  <c r="X765" i="1"/>
  <c r="Y1870" i="1"/>
  <c r="X1870" i="1"/>
  <c r="Y1150" i="1"/>
  <c r="X1150" i="1"/>
  <c r="Y2025" i="1"/>
  <c r="X2025" i="1"/>
  <c r="X505" i="1"/>
  <c r="Y505" i="1"/>
  <c r="Y804" i="1"/>
  <c r="X804" i="1"/>
  <c r="Y1121" i="1"/>
  <c r="X1121" i="1"/>
  <c r="Y2378" i="1"/>
  <c r="X2378" i="1"/>
  <c r="Y1744" i="1"/>
  <c r="X1744" i="1"/>
  <c r="Y956" i="1"/>
  <c r="X956" i="1"/>
  <c r="Y780" i="1"/>
  <c r="X780" i="1"/>
  <c r="Y770" i="1"/>
  <c r="X770" i="1"/>
  <c r="Y1503" i="1"/>
  <c r="X1503" i="1"/>
  <c r="Y1766" i="1"/>
  <c r="X1766" i="1"/>
  <c r="X158" i="1"/>
  <c r="Y158" i="1"/>
  <c r="Y4020" i="1"/>
  <c r="X4020" i="1"/>
  <c r="Y4069" i="1"/>
  <c r="X4069" i="1"/>
  <c r="Y4005" i="1"/>
  <c r="X4005" i="1"/>
  <c r="Y3933" i="1"/>
  <c r="X3933" i="1"/>
  <c r="Y3869" i="1"/>
  <c r="X3869" i="1"/>
  <c r="Y3805" i="1"/>
  <c r="X3805" i="1"/>
  <c r="X3741" i="1"/>
  <c r="Y3741" i="1"/>
  <c r="X3675" i="1"/>
  <c r="Y3675" i="1"/>
  <c r="X3428" i="1"/>
  <c r="Y3428" i="1"/>
  <c r="X3374" i="1"/>
  <c r="Y3374" i="1"/>
  <c r="Y3196" i="1"/>
  <c r="X3196" i="1"/>
  <c r="Y3307" i="1"/>
  <c r="X3307" i="1"/>
  <c r="Y3424" i="1"/>
  <c r="X3424" i="1"/>
  <c r="Y3579" i="1"/>
  <c r="X3579" i="1"/>
  <c r="Y648" i="1"/>
  <c r="X648" i="1"/>
  <c r="Y2263" i="1"/>
  <c r="X2263" i="1"/>
  <c r="X2613" i="1"/>
  <c r="Y2613" i="1"/>
  <c r="X3126" i="1"/>
  <c r="Y3126" i="1"/>
  <c r="X2661" i="1"/>
  <c r="Y2661" i="1"/>
  <c r="X2296" i="1"/>
  <c r="Y2296" i="1"/>
  <c r="X634" i="1"/>
  <c r="Y634" i="1"/>
  <c r="Y3238" i="1"/>
  <c r="X3238" i="1"/>
  <c r="Y1992" i="1"/>
  <c r="X1992" i="1"/>
  <c r="Y944" i="1"/>
  <c r="X944" i="1"/>
  <c r="Y2688" i="1"/>
  <c r="X2688" i="1"/>
  <c r="Y1847" i="1"/>
  <c r="X1847" i="1"/>
  <c r="Y987" i="1"/>
  <c r="X987" i="1"/>
  <c r="Y2557" i="1"/>
  <c r="X2557" i="1"/>
  <c r="Y661" i="1"/>
  <c r="X661" i="1"/>
  <c r="X1618" i="1"/>
  <c r="Y1618" i="1"/>
  <c r="Y2683" i="1"/>
  <c r="X2683" i="1"/>
  <c r="Y1241" i="1"/>
  <c r="X1241" i="1"/>
  <c r="Y1178" i="1"/>
  <c r="X1178" i="1"/>
  <c r="Y414" i="1"/>
  <c r="X414" i="1"/>
  <c r="Y1690" i="1"/>
  <c r="X1690" i="1"/>
  <c r="Y123" i="1"/>
  <c r="X123" i="1"/>
  <c r="Y2339" i="1"/>
  <c r="X2339" i="1"/>
  <c r="Y1863" i="1"/>
  <c r="X1863" i="1"/>
  <c r="Y156" i="1"/>
  <c r="X156" i="1"/>
  <c r="Y247" i="1"/>
  <c r="X247" i="1"/>
  <c r="Y1430" i="1"/>
  <c r="X1430" i="1"/>
  <c r="Y1827" i="1"/>
  <c r="X1827" i="1"/>
  <c r="Y2304" i="1"/>
  <c r="X2304" i="1"/>
  <c r="Y464" i="1"/>
  <c r="X464" i="1"/>
  <c r="Y1258" i="1"/>
  <c r="X1258" i="1"/>
  <c r="Y1783" i="1"/>
  <c r="X1783" i="1"/>
  <c r="Y1343" i="1"/>
  <c r="X1343" i="1"/>
  <c r="Y530" i="1"/>
  <c r="X530" i="1"/>
  <c r="Y735" i="1"/>
  <c r="X735" i="1"/>
  <c r="X256" i="1"/>
  <c r="Y256" i="1"/>
  <c r="X3988" i="1"/>
  <c r="Y3988" i="1"/>
  <c r="Y4109" i="1"/>
  <c r="X4109" i="1"/>
  <c r="Y4037" i="1"/>
  <c r="X4037" i="1"/>
  <c r="Y3965" i="1"/>
  <c r="X3965" i="1"/>
  <c r="Y3909" i="1"/>
  <c r="X3909" i="1"/>
  <c r="Y3845" i="1"/>
  <c r="X3845" i="1"/>
  <c r="Y3781" i="1"/>
  <c r="X3781" i="1"/>
  <c r="X3725" i="1"/>
  <c r="Y3725" i="1"/>
  <c r="X3620" i="1"/>
  <c r="Y3620" i="1"/>
  <c r="X2552" i="1"/>
  <c r="Y2552" i="1"/>
  <c r="X3223" i="1"/>
  <c r="Y3223" i="1"/>
  <c r="Y3469" i="1"/>
  <c r="X3469" i="1"/>
  <c r="Y2910" i="1"/>
  <c r="X2910" i="1"/>
  <c r="Y3202" i="1"/>
  <c r="X3202" i="1"/>
  <c r="Y2891" i="1"/>
  <c r="X2891" i="1"/>
  <c r="Y3348" i="1"/>
  <c r="X3348" i="1"/>
  <c r="Y3447" i="1"/>
  <c r="X3447" i="1"/>
  <c r="X3087" i="1"/>
  <c r="Y3087" i="1"/>
  <c r="X2220" i="1"/>
  <c r="Y2220" i="1"/>
  <c r="X2981" i="1"/>
  <c r="Y2981" i="1"/>
  <c r="X2418" i="1"/>
  <c r="Y2418" i="1"/>
  <c r="X2442" i="1"/>
  <c r="Y2442" i="1"/>
  <c r="Y2997" i="1"/>
  <c r="X2997" i="1"/>
  <c r="X1964" i="1"/>
  <c r="Y1964" i="1"/>
  <c r="Y3005" i="1"/>
  <c r="X3005" i="1"/>
  <c r="Y2430" i="1"/>
  <c r="X2430" i="1"/>
  <c r="X1495" i="1"/>
  <c r="Y1495" i="1"/>
  <c r="Y453" i="1"/>
  <c r="X453" i="1"/>
  <c r="Y17" i="1"/>
  <c r="X17" i="1"/>
  <c r="Y2019" i="1"/>
  <c r="X2019" i="1"/>
  <c r="X2776" i="1"/>
  <c r="Y2776" i="1"/>
  <c r="Y76" i="1"/>
  <c r="X76" i="1"/>
  <c r="Y2106" i="1"/>
  <c r="X2106" i="1"/>
  <c r="Y1403" i="1"/>
  <c r="X1403" i="1"/>
  <c r="Y2901" i="1"/>
  <c r="X2901" i="1"/>
  <c r="Y1398" i="1"/>
  <c r="X1398" i="1"/>
  <c r="Y1539" i="1"/>
  <c r="X1539" i="1"/>
  <c r="Y1531" i="1"/>
  <c r="X1531" i="1"/>
  <c r="Y2338" i="1"/>
  <c r="X2338" i="1"/>
  <c r="Y1520" i="1"/>
  <c r="X1520" i="1"/>
  <c r="Y784" i="1"/>
  <c r="X784" i="1"/>
  <c r="Y2319" i="1"/>
  <c r="X2319" i="1"/>
  <c r="Y491" i="1"/>
  <c r="X491" i="1"/>
  <c r="Y2472" i="1"/>
  <c r="X2472" i="1"/>
  <c r="Y390" i="1"/>
  <c r="X390" i="1"/>
  <c r="Y789" i="1"/>
  <c r="X789" i="1"/>
  <c r="Y440" i="1"/>
  <c r="X440" i="1"/>
  <c r="Y1462" i="1"/>
  <c r="X1462" i="1"/>
  <c r="Y2066" i="1"/>
  <c r="X2066" i="1"/>
  <c r="Y1123" i="1"/>
  <c r="X1123" i="1"/>
  <c r="Y1336" i="1"/>
  <c r="X1336" i="1"/>
  <c r="Y2087" i="1"/>
  <c r="X2087" i="1"/>
  <c r="X2479" i="1"/>
  <c r="Y2479" i="1"/>
  <c r="Y3996" i="1"/>
  <c r="X3996" i="1"/>
  <c r="Y3" i="1"/>
  <c r="X3" i="1"/>
  <c r="W1507" i="1"/>
  <c r="W3058" i="1"/>
  <c r="W2899" i="1"/>
  <c r="W1418" i="1"/>
  <c r="W267" i="1"/>
  <c r="W2541" i="1"/>
  <c r="W3021" i="1"/>
  <c r="W427" i="1"/>
  <c r="W733" i="1"/>
  <c r="W2761" i="1"/>
  <c r="W1716" i="1"/>
  <c r="W1718" i="1"/>
  <c r="W1982" i="1"/>
  <c r="W2054" i="1"/>
  <c r="W2401" i="1"/>
  <c r="W345" i="1"/>
  <c r="W2897" i="1"/>
  <c r="W306" i="1"/>
  <c r="W233" i="1"/>
  <c r="W1563" i="1"/>
  <c r="W3057" i="1"/>
  <c r="W97" i="1"/>
  <c r="W2493" i="1"/>
  <c r="W294" i="1"/>
  <c r="W3018" i="1"/>
  <c r="W2849" i="1"/>
  <c r="W2686" i="1"/>
  <c r="W2465" i="1"/>
  <c r="W2368" i="1"/>
  <c r="W2231" i="1"/>
  <c r="W1970" i="1"/>
  <c r="W1913" i="1"/>
  <c r="W1711" i="1"/>
  <c r="W1559" i="1"/>
  <c r="W1240" i="1"/>
  <c r="W1018" i="1"/>
  <c r="W608" i="1"/>
  <c r="W848" i="1"/>
  <c r="W1905" i="1"/>
  <c r="W953" i="1"/>
  <c r="W1702" i="1"/>
  <c r="W2596" i="1"/>
  <c r="W299" i="1"/>
  <c r="W888" i="1"/>
  <c r="W1177" i="1"/>
  <c r="W415" i="1"/>
  <c r="W2674" i="1"/>
  <c r="W1323" i="1"/>
  <c r="W1234" i="1"/>
  <c r="W342" i="1"/>
  <c r="W2018" i="1"/>
  <c r="W842" i="1"/>
  <c r="W1320" i="1"/>
  <c r="W1892" i="1"/>
  <c r="W1695" i="1"/>
  <c r="W947" i="1"/>
  <c r="W1395" i="1"/>
  <c r="W999" i="1"/>
  <c r="W1543" i="1"/>
  <c r="W1168" i="1"/>
  <c r="W1229" i="1"/>
  <c r="W1537" i="1"/>
  <c r="W441" i="1"/>
  <c r="W1881" i="1"/>
  <c r="W219" i="1"/>
  <c r="W1878" i="1"/>
  <c r="W2081" i="1"/>
  <c r="W828" i="1"/>
  <c r="W2343" i="1"/>
  <c r="W1224" i="1"/>
  <c r="W878" i="1"/>
  <c r="W991" i="1"/>
  <c r="W1871" i="1"/>
  <c r="W227" i="1"/>
  <c r="W1813" i="1"/>
  <c r="W1678" i="1"/>
  <c r="W1222" i="1"/>
  <c r="W1867" i="1"/>
  <c r="W514" i="1"/>
  <c r="W1300" i="1"/>
  <c r="W1149" i="1"/>
  <c r="W1674" i="1"/>
  <c r="W2070" i="1"/>
  <c r="W1862" i="1"/>
  <c r="W1669" i="1"/>
  <c r="W817" i="1"/>
  <c r="W872" i="1"/>
  <c r="W1602" i="1"/>
  <c r="W2509" i="1"/>
  <c r="W557" i="1"/>
  <c r="W1854" i="1"/>
  <c r="W224" i="1"/>
  <c r="W330" i="1"/>
  <c r="W2579" i="1"/>
  <c r="W1662" i="1"/>
  <c r="W2326" i="1"/>
  <c r="W506" i="1"/>
  <c r="W975" i="1"/>
  <c r="W1289" i="1"/>
  <c r="W866" i="1"/>
  <c r="W2930" i="1"/>
  <c r="W2320" i="1"/>
  <c r="W501" i="1"/>
  <c r="W2204" i="1"/>
  <c r="W2501" i="1"/>
  <c r="W153" i="1"/>
  <c r="W428" i="1"/>
  <c r="W1377" i="1"/>
  <c r="W2053" i="1"/>
  <c r="W327" i="1"/>
  <c r="W339" i="1"/>
  <c r="W1375" i="1"/>
  <c r="W1501" i="1"/>
  <c r="W1470" i="1"/>
  <c r="W324" i="1"/>
  <c r="W490" i="1"/>
  <c r="W1688" i="1"/>
  <c r="W261" i="1"/>
  <c r="W401" i="1"/>
  <c r="W318" i="1"/>
  <c r="W1639" i="1"/>
  <c r="W2649" i="1"/>
  <c r="W2169" i="1"/>
  <c r="W316" i="1"/>
  <c r="W1818" i="1"/>
  <c r="W1815" i="1"/>
  <c r="W958" i="1"/>
  <c r="W793" i="1"/>
  <c r="W207" i="1"/>
  <c r="W1812" i="1"/>
  <c r="W1633" i="1"/>
  <c r="W1806" i="1"/>
  <c r="W1739" i="1"/>
  <c r="W147" i="1"/>
  <c r="W1535" i="1"/>
  <c r="W1098" i="1"/>
  <c r="W462" i="1"/>
  <c r="W2646" i="1"/>
  <c r="W830" i="1"/>
  <c r="W2288" i="1"/>
  <c r="W1410" i="1"/>
  <c r="W1796" i="1"/>
  <c r="W1088" i="1"/>
  <c r="W2287" i="1"/>
  <c r="W2027" i="1"/>
  <c r="W411" i="1"/>
  <c r="W915" i="1"/>
  <c r="W1432" i="1"/>
  <c r="W1789" i="1"/>
  <c r="W1252" i="1"/>
  <c r="W2024" i="1"/>
  <c r="W2278" i="1"/>
  <c r="W1610" i="1"/>
  <c r="W1351" i="1"/>
  <c r="W561" i="1"/>
  <c r="W869" i="1"/>
  <c r="W2167" i="1"/>
  <c r="W217" i="1"/>
  <c r="W2411" i="1"/>
  <c r="W1776" i="1"/>
  <c r="W370" i="1"/>
  <c r="W2269" i="1"/>
  <c r="W373" i="1"/>
  <c r="W1163" i="1"/>
  <c r="W1053" i="1"/>
  <c r="W645" i="1"/>
  <c r="W2260" i="1"/>
  <c r="W2809" i="1"/>
  <c r="W1770" i="1"/>
  <c r="W2151" i="1"/>
  <c r="W4115" i="1"/>
  <c r="W4107" i="1"/>
  <c r="W4099" i="1"/>
  <c r="W4091" i="1"/>
  <c r="W4083" i="1"/>
  <c r="W4075" i="1"/>
  <c r="W4067" i="1"/>
  <c r="W4059" i="1"/>
  <c r="W4051" i="1"/>
  <c r="W4043" i="1"/>
  <c r="W4035" i="1"/>
  <c r="W4027" i="1"/>
  <c r="W4019" i="1"/>
  <c r="W4011" i="1"/>
  <c r="W4003" i="1"/>
  <c r="W3995" i="1"/>
  <c r="W3987" i="1"/>
  <c r="W3979" i="1"/>
  <c r="W3971" i="1"/>
  <c r="W3963" i="1"/>
  <c r="W3955" i="1"/>
  <c r="W3947" i="1"/>
  <c r="W3939" i="1"/>
  <c r="W3931" i="1"/>
  <c r="W3923" i="1"/>
  <c r="W3915" i="1"/>
  <c r="W3907" i="1"/>
  <c r="W3899" i="1"/>
  <c r="W3891" i="1"/>
  <c r="W3883" i="1"/>
  <c r="W3875" i="1"/>
  <c r="W3867" i="1"/>
  <c r="W3859" i="1"/>
  <c r="W3851" i="1"/>
  <c r="W3843" i="1"/>
  <c r="W3835" i="1"/>
  <c r="W3827" i="1"/>
  <c r="W3819" i="1"/>
  <c r="W3811" i="1"/>
  <c r="W3803" i="1"/>
  <c r="W3795" i="1"/>
  <c r="W3787" i="1"/>
  <c r="W3779" i="1"/>
  <c r="W3771" i="1"/>
  <c r="W3763" i="1"/>
  <c r="W3755" i="1"/>
  <c r="W3747" i="1"/>
  <c r="W3739" i="1"/>
  <c r="W3731" i="1"/>
  <c r="W3723" i="1"/>
  <c r="W3715" i="1"/>
  <c r="W3707" i="1"/>
  <c r="W3679" i="1"/>
  <c r="W3685" i="1"/>
  <c r="W3407" i="1"/>
  <c r="W3638" i="1"/>
  <c r="W3612" i="1"/>
  <c r="W3668" i="1"/>
  <c r="W3367" i="1"/>
  <c r="W3488" i="1"/>
  <c r="W3558" i="1"/>
  <c r="W3397" i="1"/>
  <c r="W3492" i="1"/>
  <c r="W3632" i="1"/>
  <c r="W3383" i="1"/>
  <c r="W3605" i="1"/>
  <c r="W3641" i="1"/>
  <c r="W3644" i="1"/>
  <c r="W3459" i="1"/>
  <c r="W3590" i="1"/>
  <c r="W3043" i="1"/>
  <c r="W3436" i="1"/>
  <c r="W3435" i="1"/>
  <c r="W3482" i="1"/>
  <c r="W3466" i="1"/>
  <c r="W3648" i="1"/>
  <c r="W3481" i="1"/>
  <c r="W3263" i="1"/>
  <c r="W3551" i="1"/>
  <c r="W3499" i="1"/>
  <c r="W2812" i="1"/>
  <c r="W3433" i="1"/>
  <c r="W3032" i="1"/>
  <c r="W3645" i="1"/>
  <c r="W3550" i="1"/>
  <c r="W2962" i="1"/>
  <c r="W3494" i="1"/>
  <c r="W3308" i="1"/>
  <c r="W2916" i="1"/>
  <c r="W3024" i="1"/>
  <c r="W3429" i="1"/>
  <c r="W2065" i="1"/>
  <c r="W3507" i="1"/>
  <c r="W3425" i="1"/>
  <c r="W2833" i="1"/>
  <c r="W3243" i="1"/>
  <c r="W3452" i="1"/>
  <c r="W3264" i="1"/>
  <c r="W2704" i="1"/>
  <c r="W3596" i="1"/>
  <c r="W3141" i="1"/>
  <c r="W3573" i="1"/>
  <c r="W2862" i="1"/>
  <c r="W3269" i="1"/>
  <c r="W3538" i="1"/>
  <c r="W3368" i="1"/>
  <c r="W3355" i="1"/>
  <c r="W3353" i="1"/>
  <c r="W2989" i="1"/>
  <c r="W2979" i="1"/>
  <c r="W3337" i="1"/>
  <c r="W3391" i="1"/>
  <c r="W3369" i="1"/>
  <c r="W2697" i="1"/>
  <c r="W2149" i="1"/>
  <c r="W3578" i="1"/>
  <c r="W3366" i="1"/>
  <c r="W3273" i="1"/>
  <c r="W2372" i="1"/>
  <c r="W3102" i="1"/>
  <c r="W2467" i="1"/>
  <c r="W3254" i="1"/>
  <c r="W3398" i="1"/>
  <c r="W3344" i="1"/>
  <c r="W3191" i="1"/>
  <c r="W3352" i="1"/>
  <c r="W3479" i="1"/>
  <c r="W3227" i="1"/>
  <c r="W2341" i="1"/>
  <c r="W3365" i="1"/>
  <c r="W2869" i="1"/>
  <c r="W3246" i="1"/>
  <c r="W3149" i="1"/>
  <c r="W3233" i="1"/>
  <c r="W3098" i="1"/>
  <c r="W2715" i="1"/>
  <c r="W2966" i="1"/>
  <c r="W2589" i="1"/>
  <c r="W3132" i="1"/>
  <c r="W3055" i="1"/>
  <c r="W2464" i="1"/>
  <c r="W3608" i="1"/>
  <c r="W2427" i="1"/>
  <c r="W3028" i="1"/>
  <c r="W2711" i="1"/>
  <c r="W3014" i="1"/>
  <c r="W2998" i="1"/>
  <c r="W2908" i="1"/>
  <c r="W2716" i="1"/>
  <c r="W2782" i="1"/>
  <c r="W2829" i="1"/>
  <c r="W3025" i="1"/>
  <c r="W4114" i="1"/>
  <c r="W4106" i="1"/>
  <c r="W4098" i="1"/>
  <c r="W4090" i="1"/>
  <c r="W4082" i="1"/>
  <c r="W4074" i="1"/>
  <c r="W4066" i="1"/>
  <c r="W4058" i="1"/>
  <c r="W4050" i="1"/>
  <c r="W4042" i="1"/>
  <c r="W4034" i="1"/>
  <c r="W4026" i="1"/>
  <c r="W4018" i="1"/>
  <c r="W4010" i="1"/>
  <c r="W4002" i="1"/>
  <c r="W3994" i="1"/>
  <c r="W3986" i="1"/>
  <c r="W3978" i="1"/>
  <c r="W3970" i="1"/>
  <c r="W3962" i="1"/>
  <c r="W3954" i="1"/>
  <c r="W3946" i="1"/>
  <c r="W3938" i="1"/>
  <c r="W3930" i="1"/>
  <c r="W3922" i="1"/>
  <c r="W3914" i="1"/>
  <c r="W3906" i="1"/>
  <c r="W3898" i="1"/>
  <c r="W3890" i="1"/>
  <c r="W3882" i="1"/>
  <c r="W3874" i="1"/>
  <c r="W3866" i="1"/>
  <c r="W3858" i="1"/>
  <c r="W3850" i="1"/>
  <c r="W3842" i="1"/>
  <c r="W3834" i="1"/>
  <c r="W3826" i="1"/>
  <c r="W3818" i="1"/>
  <c r="W3810" i="1"/>
  <c r="W3802" i="1"/>
  <c r="W3794" i="1"/>
  <c r="W3786" i="1"/>
  <c r="W3778" i="1"/>
  <c r="W3770" i="1"/>
  <c r="W3762" i="1"/>
  <c r="W3754" i="1"/>
  <c r="W3746" i="1"/>
  <c r="W3738" i="1"/>
  <c r="W3730" i="1"/>
  <c r="W3722" i="1"/>
  <c r="W3714" i="1"/>
  <c r="W3706" i="1"/>
  <c r="W3678" i="1"/>
  <c r="W3699" i="1"/>
  <c r="W3698" i="1"/>
  <c r="W3559" i="1"/>
  <c r="W3183" i="1"/>
  <c r="W3380" i="1"/>
  <c r="W3064" i="1"/>
  <c r="W3390" i="1"/>
  <c r="W3611" i="1"/>
  <c r="W3663" i="1"/>
  <c r="W3464" i="1"/>
  <c r="W3600" i="1"/>
  <c r="W3597" i="1"/>
  <c r="W3567" i="1"/>
  <c r="W3566" i="1"/>
  <c r="W3643" i="1"/>
  <c r="W3333" i="1"/>
  <c r="W3532" i="1"/>
  <c r="W3361" i="1"/>
  <c r="W3347" i="1"/>
  <c r="W3496" i="1"/>
  <c r="W3530" i="1"/>
  <c r="W3434" i="1"/>
  <c r="W3624" i="1"/>
  <c r="W3408" i="1"/>
  <c r="W3292" i="1"/>
  <c r="W3485" i="1"/>
  <c r="W2873" i="1"/>
  <c r="W3373" i="1"/>
  <c r="W3291" i="1"/>
  <c r="W3381" i="1"/>
  <c r="W3607" i="1"/>
  <c r="W3524" i="1"/>
  <c r="W3446" i="1"/>
  <c r="W3050" i="1"/>
  <c r="W3629" i="1"/>
  <c r="W3389" i="1"/>
  <c r="W3360" i="1"/>
  <c r="W2909" i="1"/>
  <c r="W3216" i="1"/>
  <c r="W3306" i="1"/>
  <c r="W3069" i="1"/>
  <c r="W2805" i="1"/>
  <c r="W3137" i="1"/>
  <c r="W3444" i="1"/>
  <c r="W3265" i="1"/>
  <c r="W2741" i="1"/>
  <c r="W3580" i="1"/>
  <c r="W3073" i="1"/>
  <c r="W3500" i="1"/>
  <c r="W3105" i="1"/>
  <c r="W3022" i="1"/>
  <c r="W3549" i="1"/>
  <c r="W2333" i="1"/>
  <c r="W3212" i="1"/>
  <c r="W3106" i="1"/>
  <c r="W3192" i="1"/>
  <c r="W2420" i="1"/>
  <c r="W3341" i="1"/>
  <c r="W3430" i="1"/>
  <c r="W3174" i="1"/>
  <c r="W3357" i="1"/>
  <c r="W3160" i="1"/>
  <c r="W3548" i="1"/>
  <c r="W3286" i="1"/>
  <c r="W3271" i="1"/>
  <c r="W3350" i="1"/>
  <c r="W3298" i="1"/>
  <c r="W2934" i="1"/>
  <c r="W2832" i="1"/>
  <c r="W3229" i="1"/>
  <c r="W3335" i="1"/>
  <c r="W3041" i="1"/>
  <c r="W2177" i="1"/>
  <c r="W3318" i="1"/>
  <c r="W2381" i="1"/>
  <c r="W2590" i="1"/>
  <c r="W4113" i="1"/>
  <c r="W4105" i="1"/>
  <c r="W4097" i="1"/>
  <c r="W4089" i="1"/>
  <c r="W4081" i="1"/>
  <c r="W4073" i="1"/>
  <c r="W4065" i="1"/>
  <c r="W4057" i="1"/>
  <c r="W4049" i="1"/>
  <c r="W4041" i="1"/>
  <c r="W4033" i="1"/>
  <c r="W4025" i="1"/>
  <c r="W4017" i="1"/>
  <c r="W4009" i="1"/>
  <c r="W4001" i="1"/>
  <c r="W3993" i="1"/>
  <c r="W3985" i="1"/>
  <c r="W3977" i="1"/>
  <c r="W3969" i="1"/>
  <c r="W3961" i="1"/>
  <c r="W3953" i="1"/>
  <c r="W3945" i="1"/>
  <c r="W3937" i="1"/>
  <c r="W3929" i="1"/>
  <c r="W3921" i="1"/>
  <c r="W3913" i="1"/>
  <c r="W3905" i="1"/>
  <c r="W3897" i="1"/>
  <c r="W3889" i="1"/>
  <c r="W3881" i="1"/>
  <c r="W3873" i="1"/>
  <c r="W3865" i="1"/>
  <c r="W3857" i="1"/>
  <c r="W3849" i="1"/>
  <c r="W3841" i="1"/>
  <c r="W3833" i="1"/>
  <c r="W3825" i="1"/>
  <c r="W3817" i="1"/>
  <c r="W3809" i="1"/>
  <c r="W3801" i="1"/>
  <c r="W3793" i="1"/>
  <c r="W3785" i="1"/>
  <c r="W3777" i="1"/>
  <c r="W3769" i="1"/>
  <c r="W3761" i="1"/>
  <c r="W3753" i="1"/>
  <c r="W3745" i="1"/>
  <c r="W3737" i="1"/>
  <c r="W3729" i="1"/>
  <c r="W3721" i="1"/>
  <c r="W3713" i="1"/>
  <c r="W3705" i="1"/>
  <c r="W3677" i="1"/>
  <c r="W3633" i="1"/>
  <c r="W3673" i="1"/>
  <c r="W3695" i="1"/>
  <c r="W3670" i="1"/>
  <c r="W3692" i="1"/>
  <c r="W3594" i="1"/>
  <c r="W3570" i="1"/>
  <c r="W2281" i="1"/>
  <c r="W3687" i="1"/>
  <c r="W2781" i="1"/>
  <c r="W3553" i="1"/>
  <c r="W3562" i="1"/>
  <c r="W3486" i="1"/>
  <c r="W3552" i="1"/>
  <c r="W3654" i="1"/>
  <c r="W3230" i="1"/>
  <c r="W3531" i="1"/>
  <c r="W3309" i="1"/>
  <c r="W3650" i="1"/>
  <c r="W3346" i="1"/>
  <c r="W3568" i="1"/>
  <c r="W3642" i="1"/>
  <c r="W3571" i="1"/>
  <c r="W3299" i="1"/>
  <c r="W2628" i="1"/>
  <c r="W3427" i="1"/>
  <c r="W3205" i="1"/>
  <c r="W2124" i="1"/>
  <c r="W3290" i="1"/>
  <c r="W3635" i="1"/>
  <c r="W3601" i="1"/>
  <c r="W3454" i="1"/>
  <c r="W1828" i="1"/>
  <c r="W2935" i="1"/>
  <c r="W3577" i="1"/>
  <c r="W3086" i="1"/>
  <c r="W3251" i="1"/>
  <c r="W3480" i="1"/>
  <c r="W3395" i="1"/>
  <c r="W3277" i="1"/>
  <c r="W3467" i="1"/>
  <c r="W2608" i="1"/>
  <c r="W3016" i="1"/>
  <c r="W3450" i="1"/>
  <c r="W3356" i="1"/>
  <c r="W3210" i="1"/>
  <c r="W3518" i="1"/>
  <c r="W2673" i="1"/>
  <c r="W3259" i="1"/>
  <c r="W3094" i="1"/>
  <c r="W3392" i="1"/>
  <c r="W3505" i="1"/>
  <c r="W3235" i="1"/>
  <c r="W3215" i="1"/>
  <c r="W2793" i="1"/>
  <c r="W2926" i="1"/>
  <c r="W3619" i="1"/>
  <c r="W2768" i="1"/>
  <c r="W3420" i="1"/>
  <c r="W3372" i="1"/>
  <c r="W3112" i="1"/>
  <c r="W3155" i="1"/>
  <c r="W3517" i="1"/>
  <c r="W3285" i="1"/>
  <c r="W3122" i="1"/>
  <c r="W3261" i="1"/>
  <c r="W2870" i="1"/>
  <c r="W2237" i="1"/>
  <c r="W3516" i="1"/>
  <c r="W3228" i="1"/>
  <c r="W2535" i="1"/>
  <c r="W2953" i="1"/>
  <c r="W3339" i="1"/>
  <c r="W3026" i="1"/>
  <c r="W3317" i="1"/>
  <c r="W2428" i="1"/>
  <c r="W3095" i="1"/>
  <c r="W1130" i="1"/>
  <c r="W3621" i="1"/>
  <c r="W2667" i="1"/>
  <c r="W2439" i="1"/>
  <c r="W421" i="1"/>
  <c r="W3092" i="1"/>
  <c r="W3245" i="1"/>
  <c r="W2942" i="1"/>
  <c r="W2975" i="1"/>
  <c r="W2107" i="1"/>
  <c r="W1635" i="1"/>
  <c r="W3101" i="1"/>
  <c r="W2612" i="1"/>
  <c r="W2851" i="1"/>
  <c r="W2578" i="1"/>
  <c r="W3312" i="1"/>
  <c r="W4112" i="1"/>
  <c r="W4104" i="1"/>
  <c r="W4096" i="1"/>
  <c r="W4088" i="1"/>
  <c r="W4080" i="1"/>
  <c r="W4072" i="1"/>
  <c r="W4064" i="1"/>
  <c r="W4056" i="1"/>
  <c r="W4048" i="1"/>
  <c r="W4040" i="1"/>
  <c r="W4032" i="1"/>
  <c r="W4024" i="1"/>
  <c r="W4016" i="1"/>
  <c r="W4008" i="1"/>
  <c r="W4000" i="1"/>
  <c r="W3992" i="1"/>
  <c r="W3984" i="1"/>
  <c r="W3976" i="1"/>
  <c r="W3968" i="1"/>
  <c r="W3960" i="1"/>
  <c r="W3952" i="1"/>
  <c r="W3944" i="1"/>
  <c r="W3936" i="1"/>
  <c r="W3928" i="1"/>
  <c r="W3920" i="1"/>
  <c r="W3912" i="1"/>
  <c r="W3904" i="1"/>
  <c r="W3896" i="1"/>
  <c r="W3888" i="1"/>
  <c r="W3880" i="1"/>
  <c r="W3872" i="1"/>
  <c r="W3864" i="1"/>
  <c r="W3856" i="1"/>
  <c r="W3848" i="1"/>
  <c r="W3840" i="1"/>
  <c r="W3832" i="1"/>
  <c r="W3824" i="1"/>
  <c r="W3816" i="1"/>
  <c r="W3808" i="1"/>
  <c r="W3800" i="1"/>
  <c r="W3792" i="1"/>
  <c r="W3784" i="1"/>
  <c r="W3776" i="1"/>
  <c r="W3768" i="1"/>
  <c r="W3760" i="1"/>
  <c r="W3752" i="1"/>
  <c r="W3744" i="1"/>
  <c r="W3736" i="1"/>
  <c r="W3728" i="1"/>
  <c r="W3720" i="1"/>
  <c r="W3712" i="1"/>
  <c r="W3704" i="1"/>
  <c r="W3701" i="1"/>
  <c r="W3616" i="1"/>
  <c r="W3618" i="1"/>
  <c r="W3439" i="1"/>
  <c r="W3693" i="1"/>
  <c r="W3627" i="1"/>
  <c r="W3593" i="1"/>
  <c r="W3493" i="1"/>
  <c r="W3664" i="1"/>
  <c r="W3617" i="1"/>
  <c r="W3662" i="1"/>
  <c r="W3168" i="1"/>
  <c r="W3437" i="1"/>
  <c r="W3657" i="1"/>
  <c r="W3684" i="1"/>
  <c r="W3653" i="1"/>
  <c r="W3533" i="1"/>
  <c r="W3293" i="1"/>
  <c r="W3609" i="1"/>
  <c r="W3574" i="1"/>
  <c r="W3483" i="1"/>
  <c r="W3266" i="1"/>
  <c r="W3077" i="1"/>
  <c r="W3575" i="1"/>
  <c r="W2978" i="1"/>
  <c r="W3587" i="1"/>
  <c r="W3151" i="1"/>
  <c r="W3321" i="1"/>
  <c r="W3586" i="1"/>
  <c r="W3289" i="1"/>
  <c r="W2943" i="1"/>
  <c r="W3564" i="1"/>
  <c r="W3379" i="1"/>
  <c r="W3200" i="1"/>
  <c r="W3542" i="1"/>
  <c r="W3583" i="1"/>
  <c r="W3460" i="1"/>
  <c r="W2864" i="1"/>
  <c r="W3167" i="1"/>
  <c r="W3180" i="1"/>
  <c r="W3305" i="1"/>
  <c r="W3257" i="1"/>
  <c r="W3622" i="1"/>
  <c r="W3236" i="1"/>
  <c r="W3117" i="1"/>
  <c r="W3487" i="1"/>
  <c r="W3116" i="1"/>
  <c r="W3477" i="1"/>
  <c r="W3274" i="1"/>
  <c r="W3422" i="1"/>
  <c r="W3358" i="1"/>
  <c r="W3411" i="1"/>
  <c r="W3457" i="1"/>
  <c r="W3252" i="1"/>
  <c r="W3421" i="1"/>
  <c r="W3399" i="1"/>
  <c r="W3019" i="1"/>
  <c r="W3569" i="1"/>
  <c r="W2756" i="1"/>
  <c r="W3074" i="1"/>
  <c r="W2853" i="1"/>
  <c r="W3002" i="1"/>
  <c r="W3152" i="1"/>
  <c r="W3474" i="1"/>
  <c r="W3284" i="1"/>
  <c r="W2895" i="1"/>
  <c r="W3111" i="1"/>
  <c r="W1888" i="1"/>
  <c r="W2852" i="1"/>
  <c r="W3409" i="1"/>
  <c r="W1012" i="1"/>
  <c r="W2877" i="1"/>
  <c r="W3177" i="1"/>
  <c r="W3003" i="1"/>
  <c r="W3544" i="1"/>
  <c r="W2920" i="1"/>
  <c r="W2728" i="1"/>
  <c r="W3162" i="1"/>
  <c r="W3248" i="1"/>
  <c r="W3606" i="1"/>
  <c r="W3326" i="1"/>
  <c r="W1824" i="1"/>
  <c r="W1193" i="1"/>
  <c r="W3201" i="1"/>
  <c r="W2792" i="1"/>
  <c r="W1717" i="1"/>
  <c r="W2912" i="1"/>
  <c r="W3343" i="1"/>
  <c r="W3182" i="1"/>
  <c r="W2886" i="1"/>
  <c r="W2499" i="1"/>
  <c r="W2599" i="1"/>
  <c r="W3158" i="1"/>
  <c r="W4111" i="1"/>
  <c r="W4103" i="1"/>
  <c r="W4095" i="1"/>
  <c r="W4087" i="1"/>
  <c r="W4079" i="1"/>
  <c r="W4071" i="1"/>
  <c r="W4063" i="1"/>
  <c r="W4055" i="1"/>
  <c r="W4047" i="1"/>
  <c r="W4039" i="1"/>
  <c r="W4031" i="1"/>
  <c r="W4023" i="1"/>
  <c r="W4015" i="1"/>
  <c r="W4007" i="1"/>
  <c r="W3999" i="1"/>
  <c r="W3991" i="1"/>
  <c r="W3983" i="1"/>
  <c r="W3975" i="1"/>
  <c r="W3967" i="1"/>
  <c r="W3959" i="1"/>
  <c r="W3951" i="1"/>
  <c r="W3943" i="1"/>
  <c r="W3935" i="1"/>
  <c r="W3927" i="1"/>
  <c r="W3919" i="1"/>
  <c r="W3911" i="1"/>
  <c r="W3903" i="1"/>
  <c r="W3895" i="1"/>
  <c r="W3887" i="1"/>
  <c r="W3879" i="1"/>
  <c r="W3871" i="1"/>
  <c r="W3863" i="1"/>
  <c r="W3855" i="1"/>
  <c r="W3847" i="1"/>
  <c r="W3839" i="1"/>
  <c r="W3831" i="1"/>
  <c r="W3823" i="1"/>
  <c r="W3815" i="1"/>
  <c r="W3807" i="1"/>
  <c r="W3799" i="1"/>
  <c r="W3791" i="1"/>
  <c r="W3783" i="1"/>
  <c r="W3775" i="1"/>
  <c r="W3767" i="1"/>
  <c r="W3759" i="1"/>
  <c r="W3751" i="1"/>
  <c r="W3743" i="1"/>
  <c r="W3735" i="1"/>
  <c r="W3727" i="1"/>
  <c r="W3719" i="1"/>
  <c r="W3711" i="1"/>
  <c r="W3630" i="1"/>
  <c r="W3683" i="1"/>
  <c r="W3541" i="1"/>
  <c r="W3603" i="1"/>
  <c r="W3694" i="1"/>
  <c r="W3686" i="1"/>
  <c r="W3602" i="1"/>
  <c r="W3502" i="1"/>
  <c r="W3497" i="1"/>
  <c r="W3626" i="1"/>
  <c r="W3614" i="1"/>
  <c r="W3661" i="1"/>
  <c r="W3294" i="1"/>
  <c r="W3403" i="1"/>
  <c r="W3656" i="1"/>
  <c r="W3561" i="1"/>
  <c r="W3625" i="1"/>
  <c r="W3311" i="1"/>
  <c r="W3275" i="1"/>
  <c r="W1971" i="1"/>
  <c r="W3270" i="1"/>
  <c r="W3169" i="1"/>
  <c r="W3443" i="1"/>
  <c r="W3681" i="1"/>
  <c r="W3588" i="1"/>
  <c r="W3402" i="1"/>
  <c r="W3209" i="1"/>
  <c r="W2911" i="1"/>
  <c r="W3197" i="1"/>
  <c r="W3585" i="1"/>
  <c r="W3037" i="1"/>
  <c r="W3066" i="1"/>
  <c r="W3508" i="1"/>
  <c r="W3217" i="1"/>
  <c r="W3118" i="1"/>
  <c r="W3166" i="1"/>
  <c r="W3582" i="1"/>
  <c r="W3084" i="1"/>
  <c r="W3171" i="1"/>
  <c r="W3023" i="1"/>
  <c r="W3052" i="1"/>
  <c r="W3138" i="1"/>
  <c r="W3258" i="1"/>
  <c r="W3604" i="1"/>
  <c r="W2993" i="1"/>
  <c r="W3108" i="1"/>
  <c r="W3519" i="1"/>
  <c r="W3206" i="1"/>
  <c r="W3432" i="1"/>
  <c r="W3121" i="1"/>
  <c r="W2811" i="1"/>
  <c r="W2796" i="1"/>
  <c r="W3287" i="1"/>
  <c r="W2680" i="1"/>
  <c r="W3255" i="1"/>
  <c r="W3278" i="1"/>
  <c r="W3442" i="1"/>
  <c r="W3431" i="1"/>
  <c r="W3556" i="1"/>
  <c r="W3231" i="1"/>
  <c r="W3065" i="1"/>
  <c r="W3475" i="1"/>
  <c r="W2415" i="1"/>
  <c r="W3046" i="1"/>
  <c r="W3476" i="1"/>
  <c r="W3136" i="1"/>
  <c r="W2888" i="1"/>
  <c r="W2952" i="1"/>
  <c r="W3313" i="1"/>
  <c r="W3563" i="1"/>
  <c r="W3068" i="1"/>
  <c r="W3110" i="1"/>
  <c r="W2961" i="1"/>
  <c r="W2433" i="1"/>
  <c r="W2335" i="1"/>
  <c r="W3555" i="1"/>
  <c r="W3543" i="1"/>
  <c r="W3405" i="1"/>
  <c r="W2052" i="1"/>
  <c r="W3154" i="1"/>
  <c r="W3506" i="1"/>
  <c r="W3332" i="1"/>
  <c r="W3260" i="1"/>
  <c r="W3036" i="1"/>
  <c r="W2245" i="1"/>
  <c r="W3104" i="1"/>
  <c r="W3416" i="1"/>
  <c r="W3153" i="1"/>
  <c r="W3340" i="1"/>
  <c r="W2988" i="1"/>
  <c r="W2957" i="1"/>
  <c r="W2606" i="1"/>
  <c r="W2717" i="1"/>
  <c r="W1207" i="1"/>
  <c r="W2894" i="1"/>
  <c r="W3473" i="1"/>
  <c r="W1167" i="1"/>
  <c r="W1999" i="1"/>
  <c r="W2247" i="1"/>
  <c r="W3140" i="1"/>
  <c r="W2801" i="1"/>
  <c r="W1218" i="1"/>
  <c r="W3314" i="1"/>
  <c r="W2703" i="1"/>
  <c r="W2219" i="1"/>
  <c r="W3280" i="1"/>
  <c r="W2913" i="1"/>
  <c r="W1975" i="1"/>
  <c r="W2645" i="1"/>
  <c r="W2441" i="1"/>
  <c r="W2395" i="1"/>
  <c r="W3085" i="1"/>
  <c r="W1714" i="1"/>
  <c r="W1997" i="1"/>
  <c r="W2965" i="1"/>
  <c r="W2947" i="1"/>
  <c r="W2954" i="1"/>
  <c r="W622" i="1"/>
  <c r="W2758" i="1"/>
  <c r="W192" i="1"/>
  <c r="W2424" i="1"/>
  <c r="W1620" i="1"/>
  <c r="W1741" i="1"/>
  <c r="W1983" i="1"/>
  <c r="W2974" i="1"/>
  <c r="W1841" i="1"/>
  <c r="W1125" i="1"/>
  <c r="W536" i="1"/>
  <c r="W2817" i="1"/>
  <c r="W2416" i="1"/>
  <c r="W1039" i="1"/>
  <c r="W1029" i="1"/>
  <c r="W2141" i="1"/>
  <c r="W2576" i="1"/>
  <c r="W2380" i="1"/>
  <c r="W2544" i="1"/>
  <c r="W3219" i="1"/>
  <c r="W2618" i="1"/>
  <c r="W2108" i="1"/>
  <c r="W1765" i="1"/>
  <c r="W1514" i="1"/>
  <c r="W2765" i="1"/>
  <c r="W3012" i="1"/>
  <c r="W2666" i="1"/>
  <c r="W772" i="1"/>
  <c r="W2881" i="1"/>
  <c r="W1056" i="1"/>
  <c r="W1742" i="1"/>
  <c r="W2351" i="1"/>
  <c r="W745" i="1"/>
  <c r="W2507" i="1"/>
  <c r="W2556" i="1"/>
  <c r="W2724" i="1"/>
  <c r="W3079" i="1"/>
  <c r="W1764" i="1"/>
  <c r="W2224" i="1"/>
  <c r="W941" i="1"/>
  <c r="W577" i="1"/>
  <c r="W2542" i="1"/>
  <c r="W2547" i="1"/>
  <c r="W4110" i="1"/>
  <c r="W4102" i="1"/>
  <c r="W4094" i="1"/>
  <c r="W4086" i="1"/>
  <c r="W4078" i="1"/>
  <c r="W4070" i="1"/>
  <c r="W4062" i="1"/>
  <c r="W4054" i="1"/>
  <c r="W4046" i="1"/>
  <c r="W4038" i="1"/>
  <c r="W4030" i="1"/>
  <c r="W4022" i="1"/>
  <c r="W4014" i="1"/>
  <c r="W4006" i="1"/>
  <c r="W3998" i="1"/>
  <c r="W3990" i="1"/>
  <c r="W3982" i="1"/>
  <c r="W3974" i="1"/>
  <c r="W3966" i="1"/>
  <c r="W3958" i="1"/>
  <c r="W3950" i="1"/>
  <c r="W3942" i="1"/>
  <c r="W3934" i="1"/>
  <c r="W3926" i="1"/>
  <c r="W3918" i="1"/>
  <c r="W3910" i="1"/>
  <c r="W3902" i="1"/>
  <c r="W3894" i="1"/>
  <c r="W3886" i="1"/>
  <c r="W3878" i="1"/>
  <c r="W3870" i="1"/>
  <c r="W3862" i="1"/>
  <c r="W3854" i="1"/>
  <c r="W3846" i="1"/>
  <c r="W3838" i="1"/>
  <c r="W3830" i="1"/>
  <c r="W3822" i="1"/>
  <c r="W3814" i="1"/>
  <c r="W3806" i="1"/>
  <c r="W3798" i="1"/>
  <c r="W3790" i="1"/>
  <c r="W3782" i="1"/>
  <c r="W3774" i="1"/>
  <c r="W3766" i="1"/>
  <c r="W3758" i="1"/>
  <c r="W3750" i="1"/>
  <c r="W3742" i="1"/>
  <c r="W3734" i="1"/>
  <c r="W3726" i="1"/>
  <c r="W3718" i="1"/>
  <c r="W3710" i="1"/>
  <c r="W3703" i="1"/>
  <c r="W3700" i="1"/>
  <c r="W3613" i="1"/>
  <c r="W3697" i="1"/>
  <c r="W3671" i="1"/>
  <c r="W3669" i="1"/>
  <c r="W3667" i="1"/>
  <c r="W3628" i="1"/>
  <c r="W3637" i="1"/>
  <c r="W3535" i="1"/>
  <c r="W3576" i="1"/>
  <c r="W3636" i="1"/>
  <c r="W3658" i="1"/>
  <c r="W3546" i="1"/>
  <c r="W3688" i="1"/>
  <c r="W2999" i="1"/>
  <c r="W3540" i="1"/>
  <c r="W3652" i="1"/>
  <c r="W3406" i="1"/>
  <c r="W3237" i="1"/>
  <c r="W2807" i="1"/>
  <c r="W3631" i="1"/>
  <c r="W3554" i="1"/>
  <c r="W3634" i="1"/>
  <c r="W3536" i="1"/>
  <c r="W3401" i="1"/>
  <c r="W3615" i="1"/>
  <c r="W3404" i="1"/>
  <c r="W3204" i="1"/>
  <c r="W3584" i="1"/>
  <c r="W3330" i="1"/>
  <c r="W3527" i="1"/>
  <c r="W3526" i="1"/>
  <c r="W3139" i="1"/>
  <c r="W3498" i="1"/>
  <c r="W3560" i="1"/>
  <c r="W3599" i="1"/>
  <c r="W3557" i="1"/>
  <c r="W3511" i="1"/>
  <c r="W3113" i="1"/>
  <c r="W3581" i="1"/>
  <c r="W3304" i="1"/>
  <c r="W3103" i="1"/>
  <c r="W3520" i="1"/>
  <c r="W2991" i="1"/>
  <c r="W2737" i="1"/>
  <c r="W3351" i="1"/>
  <c r="W2215" i="1"/>
  <c r="W3423" i="1"/>
  <c r="W2898" i="1"/>
  <c r="W3250" i="1"/>
  <c r="W3375" i="1"/>
  <c r="W3075" i="1"/>
  <c r="W3386" i="1"/>
  <c r="W1621" i="1"/>
  <c r="W1043" i="1"/>
  <c r="W1204" i="1"/>
  <c r="W926" i="1"/>
  <c r="W298" i="1"/>
  <c r="W297" i="1"/>
  <c r="W2248" i="1"/>
  <c r="W1843" i="1"/>
  <c r="W785" i="1"/>
  <c r="W459" i="1"/>
  <c r="W1409" i="1"/>
  <c r="W1112" i="1"/>
  <c r="W1750" i="1"/>
  <c r="W454" i="1"/>
  <c r="W621" i="1"/>
  <c r="W99" i="1"/>
  <c r="W538" i="1"/>
  <c r="W950" i="1"/>
  <c r="W2410" i="1"/>
  <c r="W2256" i="1"/>
  <c r="W1972" i="1"/>
  <c r="W2233" i="1"/>
  <c r="W1095" i="1"/>
  <c r="W1564" i="1"/>
  <c r="W2223" i="1"/>
  <c r="W1011" i="1"/>
  <c r="W1966" i="1"/>
  <c r="W2592" i="1"/>
  <c r="W378" i="1"/>
  <c r="W2587" i="1"/>
  <c r="W1269" i="1"/>
  <c r="W2787" i="1"/>
  <c r="W587" i="1"/>
  <c r="W223" i="1"/>
  <c r="W607" i="1"/>
  <c r="W2784" i="1"/>
  <c r="W2358" i="1"/>
  <c r="W1699" i="1"/>
  <c r="W1006" i="1"/>
  <c r="W2573" i="1"/>
  <c r="W966" i="1"/>
  <c r="W260" i="1"/>
  <c r="W2197" i="1"/>
  <c r="W2194" i="1"/>
  <c r="W960" i="1"/>
  <c r="W2559" i="1"/>
  <c r="W574" i="1"/>
  <c r="W2331" i="1"/>
  <c r="W2324" i="1"/>
  <c r="W2480" i="1"/>
  <c r="W2056" i="1"/>
  <c r="W251" i="1"/>
  <c r="W2708" i="1"/>
  <c r="W2539" i="1"/>
  <c r="W1113" i="1"/>
  <c r="W2468" i="1"/>
  <c r="W246" i="1"/>
  <c r="W637" i="1"/>
  <c r="W554" i="1"/>
  <c r="W1302" i="1"/>
  <c r="W1861" i="1"/>
  <c r="W2695" i="1"/>
  <c r="W2872" i="1"/>
  <c r="W444" i="1"/>
  <c r="W1605" i="1"/>
  <c r="W1049" i="1"/>
  <c r="W1814" i="1"/>
  <c r="W91" i="1"/>
  <c r="W905" i="1"/>
  <c r="W2504" i="1"/>
  <c r="W903" i="1"/>
  <c r="W562" i="1"/>
  <c r="W1023" i="1"/>
  <c r="W646" i="1"/>
  <c r="W2396" i="1"/>
  <c r="W2076" i="1"/>
  <c r="W2069" i="1"/>
  <c r="W718" i="1"/>
  <c r="W624" i="1"/>
  <c r="W863" i="1"/>
  <c r="W314" i="1"/>
  <c r="W2630" i="1"/>
  <c r="W1321" i="1"/>
  <c r="W2453" i="1"/>
  <c r="W2443" i="1"/>
  <c r="W163" i="1"/>
  <c r="W2154" i="1"/>
  <c r="W2272" i="1"/>
  <c r="W130" i="1"/>
  <c r="W328" i="1"/>
  <c r="W1645" i="1"/>
  <c r="W1337" i="1"/>
  <c r="W2403" i="1"/>
  <c r="W2707" i="1"/>
  <c r="W1946" i="1"/>
  <c r="W528" i="1"/>
  <c r="W1578" i="1"/>
  <c r="W3512" i="1"/>
  <c r="W2669" i="1"/>
  <c r="W703" i="1"/>
  <c r="W2744" i="1"/>
  <c r="W334" i="1"/>
  <c r="W2286" i="1"/>
  <c r="W446" i="1"/>
  <c r="W176" i="1"/>
  <c r="W2837" i="1"/>
  <c r="W892" i="1"/>
  <c r="W160" i="1"/>
  <c r="W2313" i="1"/>
  <c r="W553" i="1"/>
  <c r="W541" i="1"/>
  <c r="W1590" i="1"/>
  <c r="W480" i="1"/>
  <c r="W77" i="1"/>
  <c r="W642" i="1"/>
  <c r="W2445" i="1"/>
  <c r="W304" i="1"/>
  <c r="W111" i="1"/>
  <c r="W21" i="1"/>
  <c r="W264" i="1"/>
  <c r="W1761" i="1"/>
  <c r="W586" i="1"/>
  <c r="W148" i="1"/>
  <c r="W1458" i="1"/>
  <c r="W19" i="1"/>
  <c r="W32" i="1"/>
  <c r="W72" i="1"/>
  <c r="W58" i="1"/>
  <c r="W92" i="1"/>
  <c r="W276" i="1"/>
  <c r="W3329" i="1"/>
  <c r="W2726" i="1"/>
  <c r="W2637" i="1"/>
  <c r="W2923" i="1"/>
  <c r="W3504" i="1"/>
  <c r="W3148" i="1"/>
  <c r="W2139" i="1"/>
  <c r="W1488" i="1"/>
  <c r="W3377" i="1"/>
  <c r="W468" i="1"/>
  <c r="W2928" i="1"/>
  <c r="W1938" i="1"/>
  <c r="W2549" i="1"/>
  <c r="W1455" i="1"/>
  <c r="W3040" i="1"/>
  <c r="W2789" i="1"/>
  <c r="W2810" i="1"/>
  <c r="W1925" i="1"/>
  <c r="W2709" i="1"/>
  <c r="W3240" i="1"/>
  <c r="W2163" i="1"/>
  <c r="W1951" i="1"/>
  <c r="W876" i="1"/>
  <c r="W3478" i="1"/>
  <c r="W2900" i="1"/>
  <c r="W3119" i="1"/>
  <c r="W2651" i="1"/>
  <c r="W2546" i="1"/>
  <c r="W2375" i="1"/>
  <c r="W2767" i="1"/>
  <c r="W3089" i="1"/>
  <c r="W612" i="1"/>
  <c r="W929" i="1"/>
  <c r="W3063" i="1"/>
  <c r="W937" i="1"/>
  <c r="W1745" i="1"/>
  <c r="W3039" i="1"/>
  <c r="W2279" i="1"/>
  <c r="W2092" i="1"/>
  <c r="W512" i="1"/>
  <c r="W2803" i="1"/>
  <c r="W2181" i="1"/>
  <c r="W2171" i="1"/>
  <c r="W1423" i="1"/>
  <c r="W3000" i="1"/>
  <c r="W2558" i="1"/>
  <c r="W2772" i="1"/>
  <c r="W3129" i="1"/>
  <c r="W1689" i="1"/>
  <c r="W2575" i="1"/>
  <c r="W962" i="1"/>
  <c r="W1261" i="1"/>
  <c r="W3099" i="1"/>
  <c r="W2264" i="1"/>
  <c r="W1031" i="1"/>
  <c r="W2854" i="1"/>
  <c r="W1065" i="1"/>
  <c r="W865" i="1"/>
  <c r="W2462" i="1"/>
  <c r="W549" i="1"/>
  <c r="W395" i="1"/>
  <c r="W838" i="1"/>
  <c r="W1572" i="1"/>
  <c r="W1097" i="1"/>
  <c r="W1738" i="1"/>
  <c r="W2893" i="1"/>
  <c r="W2399" i="1"/>
  <c r="W788" i="1"/>
  <c r="W1976" i="1"/>
  <c r="W2503" i="1"/>
  <c r="W2714" i="1"/>
  <c r="W2242" i="1"/>
  <c r="W489" i="1"/>
  <c r="W201" i="1"/>
  <c r="W627" i="1"/>
  <c r="W1749" i="1"/>
  <c r="W559" i="1"/>
  <c r="W1680" i="1"/>
  <c r="W2580" i="1"/>
  <c r="W2843" i="1"/>
  <c r="W2892" i="1"/>
  <c r="W88" i="1"/>
  <c r="W1848" i="1"/>
  <c r="W1533" i="1"/>
  <c r="W2178" i="1"/>
  <c r="W2431" i="1"/>
  <c r="W53" i="1"/>
  <c r="W98" i="1"/>
  <c r="W2971" i="1"/>
  <c r="W2845" i="1"/>
  <c r="W2678" i="1"/>
  <c r="W2438" i="1"/>
  <c r="W2367" i="1"/>
  <c r="W2205" i="1"/>
  <c r="W1917" i="1"/>
  <c r="W1912" i="1"/>
  <c r="W1707" i="1"/>
  <c r="W1566" i="1"/>
  <c r="W1194" i="1"/>
  <c r="W1017" i="1"/>
  <c r="W455" i="1"/>
  <c r="W2098" i="1"/>
  <c r="W1328" i="1"/>
  <c r="W618" i="1"/>
  <c r="W1701" i="1"/>
  <c r="W2095" i="1"/>
  <c r="W683" i="1"/>
  <c r="W726" i="1"/>
  <c r="W844" i="1"/>
  <c r="W234" i="1"/>
  <c r="W1399" i="1"/>
  <c r="W1007" i="1"/>
  <c r="W2968" i="1"/>
  <c r="W2400" i="1"/>
  <c r="W527" i="1"/>
  <c r="W2090" i="1"/>
  <c r="W1001" i="1"/>
  <c r="W1890" i="1"/>
  <c r="W1694" i="1"/>
  <c r="W715" i="1"/>
  <c r="W914" i="1"/>
  <c r="W1821" i="1"/>
  <c r="W1542" i="1"/>
  <c r="W1166" i="1"/>
  <c r="W1540" i="1"/>
  <c r="W1536" i="1"/>
  <c r="W2540" i="1"/>
  <c r="W1879" i="1"/>
  <c r="W1629" i="1"/>
  <c r="W1877" i="1"/>
  <c r="W2082" i="1"/>
  <c r="W2797" i="1"/>
  <c r="W1874" i="1"/>
  <c r="W522" i="1"/>
  <c r="W787" i="1"/>
  <c r="W990" i="1"/>
  <c r="W520" i="1"/>
  <c r="W2078" i="1"/>
  <c r="W1682" i="1"/>
  <c r="W1441" i="1"/>
  <c r="W1868" i="1"/>
  <c r="W1151" i="1"/>
  <c r="W1468" i="1"/>
  <c r="W272" i="1"/>
  <c r="W2073" i="1"/>
  <c r="W1672" i="1"/>
  <c r="W873" i="1"/>
  <c r="W832" i="1"/>
  <c r="W1670" i="1"/>
  <c r="W818" i="1"/>
  <c r="W1148" i="1"/>
  <c r="W1518" i="1"/>
  <c r="W2148" i="1"/>
  <c r="W268" i="1"/>
  <c r="W1666" i="1"/>
  <c r="W870" i="1"/>
  <c r="W509" i="1"/>
  <c r="W1513" i="1"/>
  <c r="W1663" i="1"/>
  <c r="W2325" i="1"/>
  <c r="W2506" i="1"/>
  <c r="W1142" i="1"/>
  <c r="W399" i="1"/>
  <c r="W1141" i="1"/>
  <c r="W2889" i="1"/>
  <c r="W2322" i="1"/>
  <c r="W1138" i="1"/>
  <c r="W776" i="1"/>
  <c r="W265" i="1"/>
  <c r="W685" i="1"/>
  <c r="W283" i="1"/>
  <c r="W396" i="1"/>
  <c r="W495" i="1"/>
  <c r="W449" i="1"/>
  <c r="W900" i="1"/>
  <c r="W2657" i="1"/>
  <c r="W684" i="1"/>
  <c r="W1829" i="1"/>
  <c r="W1120" i="1"/>
  <c r="W1279" i="1"/>
  <c r="W682" i="1"/>
  <c r="W2308" i="1"/>
  <c r="W319" i="1"/>
  <c r="W1493" i="1"/>
  <c r="W1370" i="1"/>
  <c r="W677" i="1"/>
  <c r="W2739" i="1"/>
  <c r="W257" i="1"/>
  <c r="W1489" i="1"/>
  <c r="W1109" i="1"/>
  <c r="W2298" i="1"/>
  <c r="W2040" i="1"/>
  <c r="W671" i="1"/>
  <c r="W2956" i="1"/>
  <c r="W1949" i="1"/>
  <c r="W2376" i="1"/>
  <c r="W2840" i="1"/>
  <c r="W3114" i="1"/>
  <c r="W2816" i="1"/>
  <c r="W2206" i="1"/>
  <c r="W3438" i="1"/>
  <c r="W2690" i="1"/>
  <c r="W2976" i="1"/>
  <c r="W2884" i="1"/>
  <c r="W2757" i="1"/>
  <c r="W2876" i="1"/>
  <c r="W3035" i="1"/>
  <c r="W2847" i="1"/>
  <c r="W2992" i="1"/>
  <c r="W2560" i="1"/>
  <c r="W3179" i="1"/>
  <c r="W2815" i="1"/>
  <c r="W2660" i="1"/>
  <c r="W3157" i="1"/>
  <c r="W2607" i="1"/>
  <c r="W2821" i="1"/>
  <c r="W2827" i="1"/>
  <c r="W3053" i="1"/>
  <c r="W1567" i="1"/>
  <c r="W2696" i="1"/>
  <c r="W3414" i="1"/>
  <c r="W3070" i="1"/>
  <c r="W2668" i="1"/>
  <c r="W3048" i="1"/>
  <c r="W3253" i="1"/>
  <c r="W3172" i="1"/>
  <c r="W2412" i="1"/>
  <c r="W3067" i="1"/>
  <c r="W2176" i="1"/>
  <c r="W2885" i="1"/>
  <c r="W1823" i="1"/>
  <c r="W2505" i="1"/>
  <c r="W2402" i="1"/>
  <c r="W2021" i="1"/>
  <c r="W3178" i="1"/>
  <c r="W2184" i="1"/>
  <c r="W2536" i="1"/>
  <c r="W2866" i="1"/>
  <c r="W2856" i="1"/>
  <c r="W3302" i="1"/>
  <c r="W2627" i="1"/>
  <c r="W2312" i="1"/>
  <c r="W3006" i="1"/>
  <c r="W2778" i="1"/>
  <c r="W2940" i="1"/>
  <c r="W465" i="1"/>
  <c r="W2929" i="1"/>
  <c r="W193" i="1"/>
  <c r="W1719" i="1"/>
  <c r="W3061" i="1"/>
  <c r="W3455" i="1"/>
  <c r="W2871" i="1"/>
  <c r="W1190" i="1"/>
  <c r="W1979" i="1"/>
  <c r="W2421" i="1"/>
  <c r="W3056" i="1"/>
  <c r="W2277" i="1"/>
  <c r="W1973" i="1"/>
  <c r="W2010" i="1"/>
  <c r="W2723" i="1"/>
  <c r="W1389" i="1"/>
  <c r="W1460" i="1"/>
  <c r="W868" i="1"/>
  <c r="W3127" i="1"/>
  <c r="W1198" i="1"/>
  <c r="W3013" i="1"/>
  <c r="W2302" i="1"/>
  <c r="W663" i="1"/>
  <c r="W1281" i="1"/>
  <c r="W2397" i="1"/>
  <c r="W812" i="1"/>
  <c r="W2502" i="1"/>
  <c r="W2567" i="1"/>
  <c r="W3059" i="1"/>
  <c r="W2498" i="1"/>
  <c r="W3045" i="1"/>
  <c r="W2002" i="1"/>
  <c r="W2858" i="1"/>
  <c r="W2236" i="1"/>
  <c r="W1220" i="1"/>
  <c r="W1089" i="1"/>
  <c r="W2452" i="1"/>
  <c r="W1787" i="1"/>
  <c r="W924" i="1"/>
  <c r="W1242" i="1"/>
  <c r="W2128" i="1"/>
  <c r="W2257" i="1"/>
  <c r="W971" i="1"/>
  <c r="W613" i="1"/>
  <c r="W1722" i="1"/>
  <c r="W1307" i="1"/>
  <c r="W2135" i="1"/>
  <c r="W1777" i="1"/>
  <c r="W1756" i="1"/>
  <c r="W1732" i="1"/>
  <c r="W885" i="1"/>
  <c r="W1651" i="1"/>
  <c r="W546" i="1"/>
  <c r="W1571" i="1"/>
  <c r="W2585" i="1"/>
  <c r="W394" i="1"/>
  <c r="W584" i="1"/>
  <c r="W884" i="1"/>
  <c r="W1715" i="1"/>
  <c r="W2972" i="1"/>
  <c r="W2844" i="1"/>
  <c r="W2685" i="1"/>
  <c r="W2405" i="1"/>
  <c r="W2366" i="1"/>
  <c r="W2136" i="1"/>
  <c r="W1919" i="1"/>
  <c r="W1918" i="1"/>
  <c r="W1709" i="1"/>
  <c r="W1561" i="1"/>
  <c r="W1187" i="1"/>
  <c r="W1019" i="1"/>
  <c r="W2000" i="1"/>
  <c r="W1181" i="1"/>
  <c r="W2097" i="1"/>
  <c r="W2361" i="1"/>
  <c r="W1326" i="1"/>
  <c r="W2675" i="1"/>
  <c r="W1899" i="1"/>
  <c r="W1967" i="1"/>
  <c r="W2836" i="1"/>
  <c r="W343" i="1"/>
  <c r="W1235" i="1"/>
  <c r="W1782" i="1"/>
  <c r="W2349" i="1"/>
  <c r="W1546" i="1"/>
  <c r="W413" i="1"/>
  <c r="W2088" i="1"/>
  <c r="W1174" i="1"/>
  <c r="W1891" i="1"/>
  <c r="W1173" i="1"/>
  <c r="W1544" i="1"/>
  <c r="W1438" i="1"/>
  <c r="W1887" i="1"/>
  <c r="W1394" i="1"/>
  <c r="W482" i="1"/>
  <c r="W1393" i="1"/>
  <c r="W833" i="1"/>
  <c r="W523" i="1"/>
  <c r="W1880" i="1"/>
  <c r="W1162" i="1"/>
  <c r="W708" i="1"/>
  <c r="W1687" i="1"/>
  <c r="W992" i="1"/>
  <c r="W1534" i="1"/>
  <c r="W521" i="1"/>
  <c r="W161" i="1"/>
  <c r="W755" i="1"/>
  <c r="W989" i="1"/>
  <c r="W1528" i="1"/>
  <c r="W595" i="1"/>
  <c r="W1154" i="1"/>
  <c r="W1152" i="1"/>
  <c r="W594" i="1"/>
  <c r="W1677" i="1"/>
  <c r="W560" i="1"/>
  <c r="W910" i="1"/>
  <c r="W226" i="1"/>
  <c r="W2958" i="1"/>
  <c r="W2377" i="1"/>
  <c r="W2839" i="1"/>
  <c r="W3001" i="1"/>
  <c r="W3349" i="1"/>
  <c r="W2473" i="1"/>
  <c r="W2214" i="1"/>
  <c r="W2945" i="1"/>
  <c r="W2941" i="1"/>
  <c r="W3440" i="1"/>
  <c r="W3176" i="1"/>
  <c r="W3413" i="1"/>
  <c r="W3072" i="1"/>
  <c r="W2775" i="1"/>
  <c r="W3047" i="1"/>
  <c r="W1785" i="1"/>
  <c r="W2340" i="1"/>
  <c r="W3384" i="1"/>
  <c r="W1425" i="1"/>
  <c r="W2946" i="1"/>
  <c r="W2813" i="1"/>
  <c r="W2721" i="1"/>
  <c r="W2483" i="1"/>
  <c r="W1937" i="1"/>
  <c r="W3186" i="1"/>
  <c r="W3145" i="1"/>
  <c r="W3225" i="1"/>
  <c r="W837" i="1"/>
  <c r="W1944" i="1"/>
  <c r="W2692" i="1"/>
  <c r="W3144" i="1"/>
  <c r="W2514" i="1"/>
  <c r="W2050" i="1"/>
  <c r="W2950" i="1"/>
  <c r="W2049" i="1"/>
  <c r="W2582" i="1"/>
  <c r="W2253" i="1"/>
  <c r="W2131" i="1"/>
  <c r="W2846" i="1"/>
  <c r="W2209" i="1"/>
  <c r="W2548" i="1"/>
  <c r="W2759" i="1"/>
  <c r="W923" i="1"/>
  <c r="W961" i="1"/>
  <c r="W1704" i="1"/>
  <c r="W1817" i="1"/>
  <c r="W771" i="1"/>
  <c r="W2045" i="1"/>
  <c r="W1819" i="1"/>
  <c r="W1691" i="1"/>
  <c r="W2417" i="1"/>
  <c r="W2795" i="1"/>
  <c r="W2388" i="1"/>
  <c r="W2609" i="1"/>
  <c r="W3010" i="1"/>
  <c r="W2079" i="1"/>
  <c r="W1500" i="1"/>
  <c r="W2408" i="1"/>
  <c r="W2489" i="1"/>
  <c r="W769" i="1"/>
  <c r="W138" i="1"/>
  <c r="W2444" i="1"/>
  <c r="W2907" i="1"/>
  <c r="W346" i="1"/>
  <c r="W1137" i="1"/>
  <c r="W2534" i="1"/>
  <c r="W658" i="1"/>
  <c r="W537" i="1"/>
  <c r="W1299" i="1"/>
  <c r="W2496" i="1"/>
  <c r="W2407" i="1"/>
  <c r="W3184" i="1"/>
  <c r="W1196" i="1"/>
  <c r="W241" i="1"/>
  <c r="W1350" i="1"/>
  <c r="W1692" i="1"/>
  <c r="W1373" i="1"/>
  <c r="W2386" i="1"/>
  <c r="W1295" i="1"/>
  <c r="W1922" i="1"/>
  <c r="W2187" i="1"/>
  <c r="W1626" i="1"/>
  <c r="W389" i="1"/>
  <c r="W2531" i="1"/>
  <c r="W2134" i="1"/>
  <c r="W3080" i="1"/>
  <c r="W2307" i="1"/>
  <c r="W748" i="1"/>
  <c r="W2513" i="1"/>
  <c r="W893" i="1"/>
  <c r="W518" i="1"/>
  <c r="W117" i="1"/>
  <c r="W2800" i="1"/>
  <c r="W1346" i="1"/>
  <c r="W1100" i="1"/>
  <c r="W2904" i="1"/>
  <c r="W2764" i="1"/>
  <c r="W2677" i="1"/>
  <c r="W2374" i="1"/>
  <c r="W2364" i="1"/>
  <c r="W2101" i="1"/>
  <c r="W1909" i="1"/>
  <c r="W1911" i="1"/>
  <c r="W1713" i="1"/>
  <c r="W1446" i="1"/>
  <c r="W1185" i="1"/>
  <c r="W955" i="1"/>
  <c r="W2362" i="1"/>
  <c r="W1907" i="1"/>
  <c r="W1180" i="1"/>
  <c r="W2359" i="1"/>
  <c r="W846" i="1"/>
  <c r="W1902" i="1"/>
  <c r="W1898" i="1"/>
  <c r="W2799" i="1"/>
  <c r="W2093" i="1"/>
  <c r="W144" i="1"/>
  <c r="W724" i="1"/>
  <c r="W1457" i="1"/>
  <c r="W2350" i="1"/>
  <c r="W1547" i="1"/>
  <c r="W2458" i="1"/>
  <c r="W2089" i="1"/>
  <c r="W2519" i="1"/>
  <c r="W1893" i="1"/>
  <c r="W281" i="1"/>
  <c r="W1396" i="1"/>
  <c r="W436" i="1"/>
  <c r="W1886" i="1"/>
  <c r="W1315" i="1"/>
  <c r="W835" i="1"/>
  <c r="W524" i="1"/>
  <c r="W180" i="1"/>
  <c r="W340" i="1"/>
  <c r="W564" i="1"/>
  <c r="W494" i="1"/>
  <c r="W1310" i="1"/>
  <c r="W1686" i="1"/>
  <c r="W1225" i="1"/>
  <c r="W827" i="1"/>
  <c r="W1873" i="1"/>
  <c r="W1308" i="1"/>
  <c r="W337" i="1"/>
  <c r="W877" i="1"/>
  <c r="W988" i="1"/>
  <c r="W1155" i="1"/>
  <c r="W669" i="1"/>
  <c r="W823" i="1"/>
  <c r="W516" i="1"/>
  <c r="W940" i="1"/>
  <c r="W335" i="1"/>
  <c r="W1866" i="1"/>
  <c r="W2006" i="1"/>
  <c r="W2584" i="1"/>
  <c r="W1386" i="1"/>
  <c r="W312" i="1"/>
  <c r="W258" i="1"/>
  <c r="W1360" i="1"/>
  <c r="W1050" i="1"/>
  <c r="W1147" i="1"/>
  <c r="W696" i="1"/>
  <c r="W694" i="1"/>
  <c r="W1852" i="1"/>
  <c r="W1851" i="1"/>
  <c r="W1145" i="1"/>
  <c r="W443" i="1"/>
  <c r="W1292" i="1"/>
  <c r="W977" i="1"/>
  <c r="W2208" i="1"/>
  <c r="W2061" i="1"/>
  <c r="W570" i="1"/>
  <c r="W2747" i="1"/>
  <c r="W1658" i="1"/>
  <c r="W398" i="1"/>
  <c r="W1655" i="1"/>
  <c r="W1652" i="1"/>
  <c r="W1379" i="1"/>
  <c r="W1417" i="1"/>
  <c r="W1649" i="1"/>
  <c r="W1129" i="1"/>
  <c r="W1837" i="1"/>
  <c r="W1502" i="1"/>
  <c r="W2314" i="1"/>
  <c r="W1693" i="1"/>
  <c r="W2147" i="1"/>
  <c r="W2173" i="1"/>
  <c r="W563" i="1"/>
  <c r="W679" i="1"/>
  <c r="W1497" i="1"/>
  <c r="W1117" i="1"/>
  <c r="W1660" i="1"/>
  <c r="W2983" i="1"/>
  <c r="W2949" i="1"/>
  <c r="W3125" i="1"/>
  <c r="W1392" i="1"/>
  <c r="W2274" i="1"/>
  <c r="W3453" i="1"/>
  <c r="W3331" i="1"/>
  <c r="W2951" i="1"/>
  <c r="W3315" i="1"/>
  <c r="W3364" i="1"/>
  <c r="W3033" i="1"/>
  <c r="W3297" i="1"/>
  <c r="W2915" i="1"/>
  <c r="W636" i="1"/>
  <c r="W1628" i="1"/>
  <c r="W2140" i="1"/>
  <c r="W2808" i="1"/>
  <c r="W3241" i="1"/>
  <c r="W3156" i="1"/>
  <c r="W3054" i="1"/>
  <c r="W2460" i="1"/>
  <c r="W2306" i="1"/>
  <c r="W2788" i="1"/>
  <c r="W3465" i="1"/>
  <c r="W2039" i="1"/>
  <c r="W2745" i="1"/>
  <c r="W3060" i="1"/>
  <c r="W3239" i="1"/>
  <c r="W2621" i="1"/>
  <c r="W2691" i="1"/>
  <c r="W3131" i="1"/>
  <c r="W2790" i="1"/>
  <c r="W1834" i="1"/>
  <c r="W790" i="1"/>
  <c r="W2818" i="1"/>
  <c r="W798" i="1"/>
  <c r="W2638" i="1"/>
  <c r="W2610" i="1"/>
  <c r="W2699" i="1"/>
  <c r="W3412" i="1"/>
  <c r="W2543" i="1"/>
  <c r="W3124" i="1"/>
  <c r="W3214" i="1"/>
  <c r="W2861" i="1"/>
  <c r="W2409" i="1"/>
  <c r="W1961" i="1"/>
  <c r="W1091" i="1"/>
  <c r="W2470" i="1"/>
  <c r="W2447" i="1"/>
  <c r="W2967" i="1"/>
  <c r="W3038" i="1"/>
  <c r="W1803" i="1"/>
  <c r="W1950" i="1"/>
  <c r="W1800" i="1"/>
  <c r="W2973" i="1"/>
  <c r="W197" i="1"/>
  <c r="W1044" i="1"/>
  <c r="W573" i="1"/>
  <c r="W2486" i="1"/>
  <c r="W2481" i="1"/>
  <c r="W1614" i="1"/>
  <c r="W744" i="1"/>
  <c r="W2903" i="1"/>
  <c r="W2130" i="1"/>
  <c r="W2051" i="1"/>
  <c r="W2457" i="1"/>
  <c r="W1849" i="1"/>
  <c r="W2735" i="1"/>
  <c r="W2500" i="1"/>
  <c r="W2713" i="1"/>
  <c r="W2390" i="1"/>
  <c r="W2824" i="1"/>
  <c r="W1452" i="1"/>
  <c r="W3007" i="1"/>
  <c r="W3213" i="1"/>
  <c r="W1334" i="1"/>
  <c r="W2868" i="1"/>
  <c r="W2806" i="1"/>
  <c r="W861" i="1"/>
  <c r="W423" i="1"/>
  <c r="W2960" i="1"/>
  <c r="W2746" i="1"/>
  <c r="W1609" i="1"/>
  <c r="W1767" i="1"/>
  <c r="W543" i="1"/>
  <c r="W2003" i="1"/>
  <c r="W52" i="1"/>
  <c r="W29" i="1"/>
  <c r="W2730" i="1"/>
  <c r="W2512" i="1"/>
  <c r="W1427" i="1"/>
  <c r="W935" i="1"/>
  <c r="W452" i="1"/>
  <c r="W149" i="1"/>
  <c r="W2986" i="1"/>
  <c r="W2906" i="1"/>
  <c r="W2687" i="1"/>
  <c r="W2682" i="1"/>
  <c r="W2373" i="1"/>
  <c r="W2365" i="1"/>
  <c r="W2099" i="1"/>
  <c r="W1916" i="1"/>
  <c r="W1730" i="1"/>
  <c r="W1708" i="1"/>
  <c r="W1405" i="1"/>
  <c r="W1184" i="1"/>
  <c r="W732" i="1"/>
  <c r="W1182" i="1"/>
  <c r="W86" i="1"/>
  <c r="W2096" i="1"/>
  <c r="W2356" i="1"/>
  <c r="W417" i="1"/>
  <c r="W1903" i="1"/>
  <c r="W1900" i="1"/>
  <c r="W1071" i="1"/>
  <c r="W1010" i="1"/>
  <c r="W740" i="1"/>
  <c r="W1008" i="1"/>
  <c r="W721" i="1"/>
  <c r="W1895" i="1"/>
  <c r="W917" i="1"/>
  <c r="W367" i="1"/>
  <c r="W1232" i="1"/>
  <c r="W1276" i="1"/>
  <c r="W1319" i="1"/>
  <c r="W1172" i="1"/>
  <c r="W567" i="1"/>
  <c r="W170" i="1"/>
  <c r="W1885" i="1"/>
  <c r="W712" i="1"/>
  <c r="W278" i="1"/>
  <c r="W711" i="1"/>
  <c r="W710" i="1"/>
  <c r="W2456" i="1"/>
  <c r="W410" i="1"/>
  <c r="W709" i="1"/>
  <c r="W829" i="1"/>
  <c r="W1161" i="1"/>
  <c r="W371" i="1"/>
  <c r="W108" i="1"/>
  <c r="W338" i="1"/>
  <c r="W1872" i="1"/>
  <c r="W918" i="1"/>
  <c r="W369" i="1"/>
  <c r="W1573" i="1"/>
  <c r="W1527" i="1"/>
  <c r="W1303" i="1"/>
  <c r="W2213" i="1"/>
  <c r="W515" i="1"/>
  <c r="W513" i="1"/>
  <c r="W2266" i="1"/>
  <c r="W701" i="1"/>
  <c r="W983" i="1"/>
  <c r="W2337" i="1"/>
  <c r="W1298" i="1"/>
  <c r="W296" i="1"/>
  <c r="W699" i="1"/>
  <c r="W1858" i="1"/>
  <c r="W815" i="1"/>
  <c r="W698" i="1"/>
  <c r="W83" i="1"/>
  <c r="W813" i="1"/>
  <c r="W2329" i="1"/>
  <c r="W775" i="1"/>
  <c r="W693" i="1"/>
  <c r="W2103" i="1"/>
  <c r="W1144" i="1"/>
  <c r="W437" i="1"/>
  <c r="W1845" i="1"/>
  <c r="W1844" i="1"/>
  <c r="W1381" i="1"/>
  <c r="W2662" i="1"/>
  <c r="W1657" i="1"/>
  <c r="W751" i="1"/>
  <c r="W688" i="1"/>
  <c r="W2057" i="1"/>
  <c r="W1505" i="1"/>
  <c r="W497" i="1"/>
  <c r="W194" i="1"/>
  <c r="W263" i="1"/>
  <c r="W1646" i="1"/>
  <c r="W326" i="1"/>
  <c r="W2200" i="1"/>
  <c r="W1831" i="1"/>
  <c r="W657" i="1"/>
  <c r="W800" i="1"/>
  <c r="W2614" i="1"/>
  <c r="W680" i="1"/>
  <c r="W1118" i="1"/>
  <c r="W360" i="1"/>
  <c r="W2633" i="1"/>
  <c r="W2517" i="1"/>
  <c r="W323" i="1"/>
  <c r="W2083" i="1"/>
  <c r="W1219" i="1"/>
  <c r="W101" i="1"/>
  <c r="W2762" i="1"/>
  <c r="W2435" i="1"/>
  <c r="W1085" i="1"/>
  <c r="W2398" i="1"/>
  <c r="W1568" i="1"/>
  <c r="W430" i="1"/>
  <c r="W934" i="1"/>
  <c r="W2995" i="1"/>
  <c r="W3011" i="1"/>
  <c r="W2113" i="1"/>
  <c r="W1266" i="1"/>
  <c r="W2250" i="1"/>
  <c r="W1603" i="1"/>
  <c r="W2112" i="1"/>
  <c r="W1685" i="1"/>
  <c r="W1855" i="1"/>
  <c r="W68" i="1"/>
  <c r="W1285" i="1"/>
  <c r="W175" i="1"/>
  <c r="W2347" i="1"/>
  <c r="W1397" i="1"/>
  <c r="W2044" i="1"/>
  <c r="W3513" i="1"/>
  <c r="W2905" i="1"/>
  <c r="W2679" i="1"/>
  <c r="W2600" i="1"/>
  <c r="W2370" i="1"/>
  <c r="W2280" i="1"/>
  <c r="W2100" i="1"/>
  <c r="W1915" i="1"/>
  <c r="W1729" i="1"/>
  <c r="W1612" i="1"/>
  <c r="W1332" i="1"/>
  <c r="W1186" i="1"/>
  <c r="W731" i="1"/>
  <c r="W922" i="1"/>
  <c r="W1703" i="1"/>
  <c r="W1556" i="1"/>
  <c r="W1555" i="1"/>
  <c r="W2355" i="1"/>
  <c r="W604" i="1"/>
  <c r="W728" i="1"/>
  <c r="W2352" i="1"/>
  <c r="W887" i="1"/>
  <c r="W204" i="1"/>
  <c r="W583" i="1"/>
  <c r="W1551" i="1"/>
  <c r="W1896" i="1"/>
  <c r="W1353" i="1"/>
  <c r="W412" i="1"/>
  <c r="W1894" i="1"/>
  <c r="W1340" i="1"/>
  <c r="W232" i="1"/>
  <c r="W84" i="1"/>
  <c r="W1318" i="1"/>
  <c r="W713" i="1"/>
  <c r="W1884" i="1"/>
  <c r="W836" i="1"/>
  <c r="W2490" i="1"/>
  <c r="W2012" i="1"/>
  <c r="W2738" i="1"/>
  <c r="W2455" i="1"/>
  <c r="W995" i="1"/>
  <c r="W96" i="1"/>
  <c r="W598" i="1"/>
  <c r="W1160" i="1"/>
  <c r="W1062" i="1"/>
  <c r="W1445" i="1"/>
  <c r="W707" i="1"/>
  <c r="W2586" i="1"/>
  <c r="W2798" i="1"/>
  <c r="W1059" i="1"/>
  <c r="W1021" i="1"/>
  <c r="W1304" i="1"/>
  <c r="W274" i="1"/>
  <c r="W238" i="1"/>
  <c r="W1301" i="1"/>
  <c r="W1055" i="1"/>
  <c r="W159" i="1"/>
  <c r="W700" i="1"/>
  <c r="W177" i="1"/>
  <c r="W1865" i="1"/>
  <c r="W1228" i="1"/>
  <c r="W782" i="1"/>
  <c r="W225" i="1"/>
  <c r="W1857" i="1"/>
  <c r="W432" i="1"/>
  <c r="W590" i="1"/>
  <c r="W2508" i="1"/>
  <c r="W157" i="1"/>
  <c r="W1517" i="1"/>
  <c r="W1215" i="1"/>
  <c r="W753" i="1"/>
  <c r="W1581" i="1"/>
  <c r="W1143" i="1"/>
  <c r="W105" i="1"/>
  <c r="W195" i="1"/>
  <c r="W867" i="1"/>
  <c r="W380" i="1"/>
  <c r="W2659" i="1"/>
  <c r="W1656" i="1"/>
  <c r="W568" i="1"/>
  <c r="W397" i="1"/>
  <c r="W1839" i="1"/>
  <c r="W803" i="1"/>
  <c r="W1132" i="1"/>
  <c r="W1131" i="1"/>
  <c r="W1128" i="1"/>
  <c r="W1126" i="1"/>
  <c r="W362" i="1"/>
  <c r="W2048" i="1"/>
  <c r="W2046" i="1"/>
  <c r="W1122" i="1"/>
  <c r="W1498" i="1"/>
  <c r="W897" i="1"/>
  <c r="W678" i="1"/>
  <c r="W81" i="1"/>
  <c r="W1640" i="1"/>
  <c r="W2650" i="1"/>
  <c r="W151" i="1"/>
  <c r="W349" i="1"/>
  <c r="W1032" i="1"/>
  <c r="W959" i="1"/>
  <c r="W1369" i="1"/>
  <c r="W1331" i="1"/>
  <c r="W795" i="1"/>
  <c r="W1634" i="1"/>
  <c r="W1270" i="1"/>
  <c r="W1221" i="1"/>
  <c r="W791" i="1"/>
  <c r="W1267" i="1"/>
  <c r="W1101" i="1"/>
  <c r="W2605" i="1"/>
  <c r="W2033" i="1"/>
  <c r="W1928" i="1"/>
  <c r="W1799" i="1"/>
  <c r="W3187" i="1"/>
  <c r="W3378" i="1"/>
  <c r="W3190" i="1"/>
  <c r="W3539" i="1"/>
  <c r="W2755" i="1"/>
  <c r="W3393" i="1"/>
  <c r="W3387" i="1"/>
  <c r="W3319" i="1"/>
  <c r="W2115" i="1"/>
  <c r="W3462" i="1"/>
  <c r="W3146" i="1"/>
  <c r="W3445" i="1"/>
  <c r="W2565" i="1"/>
  <c r="W1876" i="1"/>
  <c r="W3491" i="1"/>
  <c r="W2706" i="1"/>
  <c r="W2563" i="1"/>
  <c r="W1422" i="1"/>
  <c r="W3049" i="1"/>
  <c r="W2110" i="1"/>
  <c r="W3472" i="1"/>
  <c r="W3282" i="1"/>
  <c r="W3120" i="1"/>
  <c r="W3097" i="1"/>
  <c r="W2859" i="1"/>
  <c r="W3135" i="1"/>
  <c r="W1860" i="1"/>
  <c r="W3371" i="1"/>
  <c r="W3031" i="1"/>
  <c r="W1990" i="1"/>
  <c r="W2693" i="1"/>
  <c r="W3415" i="1"/>
  <c r="W2863" i="1"/>
  <c r="W3015" i="1"/>
  <c r="W2291" i="1"/>
  <c r="W3218" i="1"/>
  <c r="W3096" i="1"/>
  <c r="W2921" i="1"/>
  <c r="W3173" i="1"/>
  <c r="W2822" i="1"/>
  <c r="W3301" i="1"/>
  <c r="W3272" i="1"/>
  <c r="W3107" i="1"/>
  <c r="W1930" i="1"/>
  <c r="W3128" i="1"/>
  <c r="W2321" i="1"/>
  <c r="W1492" i="1"/>
  <c r="W3163" i="1"/>
  <c r="W3310" i="1"/>
  <c r="W1570" i="1"/>
  <c r="W3303" i="1"/>
  <c r="W2980" i="1"/>
  <c r="W2890" i="1"/>
  <c r="W2820" i="1"/>
  <c r="W2939" i="1"/>
  <c r="W2597" i="1"/>
  <c r="W2255" i="1"/>
  <c r="W2882" i="1"/>
  <c r="W422" i="1"/>
  <c r="W2749" i="1"/>
  <c r="W3207" i="1"/>
  <c r="W355" i="1"/>
  <c r="W3189" i="1"/>
  <c r="W2117" i="1"/>
  <c r="W3268" i="1"/>
  <c r="W2652" i="1"/>
  <c r="W2676" i="1"/>
  <c r="W2620" i="1"/>
  <c r="W1192" i="1"/>
  <c r="W2371" i="1"/>
  <c r="W3093" i="1"/>
  <c r="W1644" i="1"/>
  <c r="W2185" i="1"/>
  <c r="W3100" i="1"/>
  <c r="W1598" i="1"/>
  <c r="W1028" i="1"/>
  <c r="W2925" i="1"/>
  <c r="W2838" i="1"/>
  <c r="W2902" i="1"/>
  <c r="W946" i="1"/>
  <c r="W1793" i="1"/>
  <c r="W1875" i="1"/>
  <c r="W2354" i="1"/>
  <c r="W1773" i="1"/>
  <c r="W3020" i="1"/>
  <c r="W2727" i="1"/>
  <c r="W2463" i="1"/>
  <c r="W2246" i="1"/>
  <c r="W1995" i="1"/>
  <c r="W1557" i="1"/>
  <c r="W2718" i="1"/>
  <c r="W2777" i="1"/>
  <c r="W890" i="1"/>
  <c r="W2459" i="1"/>
  <c r="W2963" i="1"/>
  <c r="W2955" i="1"/>
  <c r="W3027" i="1"/>
  <c r="W1988" i="1"/>
  <c r="W2626" i="1"/>
  <c r="W3091" i="1"/>
  <c r="W2752" i="1"/>
  <c r="W2520" i="1"/>
  <c r="W984" i="1"/>
  <c r="W997" i="1"/>
  <c r="W3044" i="1"/>
  <c r="W3042" i="1"/>
  <c r="W3083" i="1"/>
  <c r="W2114" i="1"/>
  <c r="W1226" i="1"/>
  <c r="W585" i="1"/>
  <c r="W2554" i="1"/>
  <c r="W723" i="1"/>
  <c r="W2432" i="1"/>
  <c r="W1985" i="1"/>
  <c r="W820" i="1"/>
  <c r="W2938" i="1"/>
  <c r="W2437" i="1"/>
  <c r="W243" i="1"/>
  <c r="W1487" i="1"/>
  <c r="W2160" i="1"/>
  <c r="W967" i="1"/>
  <c r="W951" i="1"/>
  <c r="W1763" i="1"/>
  <c r="W393" i="1"/>
  <c r="W1027" i="1"/>
  <c r="W781" i="1"/>
  <c r="W2471" i="1"/>
  <c r="W3088" i="1"/>
  <c r="W909" i="1"/>
  <c r="W891" i="1"/>
  <c r="W1268" i="1"/>
  <c r="W1481" i="1"/>
  <c r="W75" i="1"/>
  <c r="W1631" i="1"/>
  <c r="W1475" i="1"/>
  <c r="W2694" i="1"/>
  <c r="W834" i="1"/>
  <c r="W2293" i="1"/>
  <c r="W1309" i="1"/>
  <c r="W1582" i="1"/>
  <c r="W425" i="1"/>
  <c r="W1355" i="1"/>
  <c r="W1354" i="1"/>
  <c r="W220" i="1"/>
  <c r="W1619" i="1"/>
  <c r="W477" i="1"/>
  <c r="W1616" i="1"/>
  <c r="W376" i="1"/>
  <c r="W1191" i="1"/>
  <c r="W1613" i="1"/>
  <c r="W1947" i="1"/>
  <c r="W1784" i="1"/>
  <c r="W1072" i="1"/>
  <c r="W143" i="1"/>
  <c r="W2017" i="1"/>
  <c r="W104" i="1"/>
  <c r="W1349" i="1"/>
  <c r="W1454" i="1"/>
  <c r="W245" i="1"/>
  <c r="W184" i="1"/>
  <c r="W650" i="1"/>
  <c r="W571" i="1"/>
  <c r="W1604" i="1"/>
  <c r="W2009" i="1"/>
  <c r="W1437" i="1"/>
  <c r="W855" i="1"/>
  <c r="W826" i="1"/>
  <c r="W2528" i="1"/>
  <c r="W1426" i="1"/>
  <c r="W1363" i="1"/>
  <c r="W2616" i="1"/>
  <c r="W2146" i="1"/>
  <c r="W1420" i="1"/>
  <c r="W1325" i="1"/>
  <c r="W1792" i="1"/>
  <c r="W1759" i="1"/>
  <c r="W1415" i="1"/>
  <c r="W1757" i="1"/>
  <c r="W3388" i="1"/>
  <c r="W1408" i="1"/>
  <c r="W293" i="1"/>
  <c r="W2243" i="1"/>
  <c r="W1747" i="1"/>
  <c r="W1576" i="1"/>
  <c r="W228" i="1"/>
  <c r="W1347" i="1"/>
  <c r="W2234" i="1"/>
  <c r="W289" i="1"/>
  <c r="W1974" i="1"/>
  <c r="W1284" i="1"/>
  <c r="W2406" i="1"/>
  <c r="W610" i="1"/>
  <c r="W1565" i="1"/>
  <c r="W64" i="1"/>
  <c r="W1553" i="1"/>
  <c r="W1278" i="1"/>
  <c r="W1723" i="1"/>
  <c r="W993" i="1"/>
  <c r="W2161" i="1"/>
  <c r="W986" i="1"/>
  <c r="W939" i="1"/>
  <c r="W589" i="1"/>
  <c r="W1775" i="1"/>
  <c r="W1512" i="1"/>
  <c r="W2495" i="1"/>
  <c r="W1941" i="1"/>
  <c r="W1698" i="1"/>
  <c r="W433" i="1"/>
  <c r="W2199" i="1"/>
  <c r="W1358" i="1"/>
  <c r="W185" i="1"/>
  <c r="W2022" i="1"/>
  <c r="W579" i="1"/>
  <c r="W1676" i="1"/>
  <c r="W2191" i="1"/>
  <c r="W1630" i="1"/>
  <c r="W2067" i="1"/>
  <c r="W2516" i="1"/>
  <c r="W1927" i="1"/>
  <c r="W1650" i="1"/>
  <c r="W907" i="1"/>
  <c r="W152" i="1"/>
  <c r="W248" i="1"/>
  <c r="W1921" i="1"/>
  <c r="W2230" i="1"/>
  <c r="W2461" i="1"/>
  <c r="W2159" i="1"/>
  <c r="W2158" i="1"/>
  <c r="W41" i="1"/>
  <c r="W625" i="1"/>
  <c r="W1200" i="1"/>
  <c r="W1102" i="1"/>
  <c r="W1286" i="1"/>
  <c r="W2570" i="1"/>
  <c r="W1601" i="1"/>
  <c r="W913" i="1"/>
  <c r="W1615" i="1"/>
  <c r="W2119" i="1"/>
  <c r="W1583" i="1"/>
  <c r="W639" i="1"/>
  <c r="W54" i="1"/>
  <c r="W372" i="1"/>
  <c r="W3194" i="1"/>
  <c r="W2488" i="1"/>
  <c r="W419" i="1"/>
  <c r="W93" i="1"/>
  <c r="W218" i="1"/>
  <c r="W1086" i="1"/>
  <c r="W2429" i="1"/>
  <c r="W405" i="1"/>
  <c r="W1105" i="1"/>
  <c r="W2037" i="1"/>
  <c r="W2216" i="1"/>
  <c r="W95" i="1"/>
  <c r="W802" i="1"/>
  <c r="W467" i="1"/>
  <c r="W548" i="1"/>
  <c r="W508" i="1"/>
  <c r="W1233" i="1"/>
  <c r="W774" i="1"/>
  <c r="W2122" i="1"/>
  <c r="W2568" i="1"/>
  <c r="W2392" i="1"/>
  <c r="W2267" i="1"/>
  <c r="W137" i="1"/>
  <c r="W1195" i="1"/>
  <c r="W133" i="1"/>
  <c r="W2346" i="1"/>
  <c r="W1859" i="1"/>
  <c r="W2008" i="1"/>
  <c r="W2300" i="1"/>
  <c r="W1254" i="1"/>
  <c r="W2936" i="1"/>
  <c r="W1406" i="1"/>
  <c r="W2593" i="1"/>
  <c r="W1989" i="1"/>
  <c r="W336" i="1"/>
  <c r="W4" i="1"/>
  <c r="W1092" i="1"/>
  <c r="W799" i="1"/>
  <c r="W295" i="1"/>
  <c r="W902" i="1"/>
  <c r="W110" i="1"/>
  <c r="W14" i="1"/>
  <c r="W809" i="1"/>
  <c r="W681" i="1"/>
  <c r="W434" i="1"/>
  <c r="W2055" i="1"/>
  <c r="W242" i="1"/>
  <c r="W173" i="1"/>
  <c r="W1004" i="1"/>
  <c r="W662" i="1"/>
  <c r="W210" i="1"/>
  <c r="W6" i="1"/>
  <c r="W23" i="1"/>
  <c r="W140" i="1"/>
  <c r="W73" i="1"/>
  <c r="W435" i="1"/>
  <c r="W754" i="1"/>
  <c r="W1248" i="1"/>
  <c r="W1671" i="1"/>
  <c r="W816" i="1"/>
  <c r="W2261" i="1"/>
  <c r="W2035" i="1"/>
  <c r="W814" i="1"/>
  <c r="W1297" i="1"/>
  <c r="W695" i="1"/>
  <c r="W1643" i="1"/>
  <c r="W155" i="1"/>
  <c r="W1516" i="1"/>
  <c r="W1293" i="1"/>
  <c r="W1511" i="1"/>
  <c r="W473" i="1"/>
  <c r="W690" i="1"/>
  <c r="W2664" i="1"/>
  <c r="W689" i="1"/>
  <c r="W2828" i="1"/>
  <c r="W2180" i="1"/>
  <c r="W2059" i="1"/>
  <c r="W458" i="1"/>
  <c r="W377" i="1"/>
  <c r="W1506" i="1"/>
  <c r="W1504" i="1"/>
  <c r="W2317" i="1"/>
  <c r="W1282" i="1"/>
  <c r="W2440" i="1"/>
  <c r="W1038" i="1"/>
  <c r="W2655" i="1"/>
  <c r="W1443" i="1"/>
  <c r="W1280" i="1"/>
  <c r="W1330" i="1"/>
  <c r="W1119" i="1"/>
  <c r="W2476" i="1"/>
  <c r="W2826" i="1"/>
  <c r="W1197" i="1"/>
  <c r="W1752" i="1"/>
  <c r="W1114" i="1"/>
  <c r="W1275" i="1"/>
  <c r="W1429" i="1"/>
  <c r="W1490" i="1"/>
  <c r="W1637" i="1"/>
  <c r="W190" i="1"/>
  <c r="W1202" i="1"/>
  <c r="W847" i="1"/>
  <c r="W1107" i="1"/>
  <c r="W1811" i="1"/>
  <c r="W1808" i="1"/>
  <c r="W2648" i="1"/>
  <c r="W1362" i="1"/>
  <c r="W1804" i="1"/>
  <c r="W1548" i="1"/>
  <c r="W738" i="1"/>
  <c r="W1314" i="1"/>
  <c r="W1798" i="1"/>
  <c r="W2289" i="1"/>
  <c r="W2029" i="1"/>
  <c r="W1030" i="1"/>
  <c r="W1469" i="1"/>
  <c r="W2007" i="1"/>
  <c r="W879" i="1"/>
  <c r="W1467" i="1"/>
  <c r="W1617" i="1"/>
  <c r="W2422" i="1"/>
  <c r="W2919" i="1"/>
  <c r="W375" i="1"/>
  <c r="W1593" i="1"/>
  <c r="W1249" i="1"/>
  <c r="W474" i="1"/>
  <c r="W1247" i="1"/>
  <c r="W758" i="1"/>
  <c r="W1451" i="1"/>
  <c r="W2015" i="1"/>
  <c r="W472" i="1"/>
  <c r="W1778" i="1"/>
  <c r="W348" i="1"/>
  <c r="W651" i="1"/>
  <c r="W1444" i="1"/>
  <c r="W2867" i="1"/>
  <c r="W1774" i="1"/>
  <c r="W2719" i="1"/>
  <c r="W1239" i="1"/>
  <c r="W43" i="1"/>
  <c r="W70" i="1"/>
  <c r="W2434" i="1"/>
  <c r="W209" i="1"/>
  <c r="W2203" i="1"/>
  <c r="W2619" i="1"/>
  <c r="W39" i="1"/>
  <c r="W547" i="1"/>
  <c r="W364" i="1"/>
  <c r="W1322" i="1"/>
  <c r="W757" i="1"/>
  <c r="W1316" i="1"/>
  <c r="W2166" i="1"/>
  <c r="W1037" i="1"/>
  <c r="W626" i="1"/>
  <c r="W778" i="1"/>
  <c r="W292" i="1"/>
  <c r="W1748" i="1"/>
  <c r="W2240" i="1"/>
  <c r="W2238" i="1"/>
  <c r="W2518" i="1"/>
  <c r="W1736" i="1"/>
  <c r="W511" i="1"/>
  <c r="W912" i="1"/>
  <c r="W643" i="1"/>
  <c r="W309" i="1"/>
  <c r="W3376" i="1"/>
  <c r="W1560" i="1"/>
  <c r="W1726" i="1"/>
  <c r="W603" i="1"/>
  <c r="W942" i="1"/>
  <c r="W1382" i="1"/>
  <c r="W597" i="1"/>
  <c r="W965" i="1"/>
  <c r="W982" i="1"/>
  <c r="W1273" i="1"/>
  <c r="W2303" i="1"/>
  <c r="W1272" i="1"/>
  <c r="W605" i="1"/>
  <c r="W1948" i="1"/>
  <c r="W1366" i="1"/>
  <c r="W1057" i="1"/>
  <c r="W1106" i="1"/>
  <c r="W572" i="1"/>
  <c r="W2036" i="1"/>
  <c r="W2729" i="1"/>
  <c r="W1099" i="1"/>
  <c r="W2235" i="1"/>
  <c r="W1376" i="1"/>
  <c r="W313" i="1"/>
  <c r="W1627" i="1"/>
  <c r="W1625" i="1"/>
  <c r="W1473" i="1"/>
  <c r="W1472" i="1"/>
  <c r="W1090" i="1"/>
  <c r="W381" i="1"/>
  <c r="W949" i="1"/>
  <c r="W1575" i="1"/>
  <c r="W1465" i="1"/>
  <c r="W1081" i="1"/>
  <c r="W1791" i="1"/>
  <c r="W249" i="1"/>
  <c r="W106" i="1"/>
  <c r="W475" i="1"/>
  <c r="W911" i="1"/>
  <c r="W2020" i="1"/>
  <c r="W1070" i="1"/>
  <c r="W810" i="1"/>
  <c r="W2016" i="1"/>
  <c r="W653" i="1"/>
  <c r="W1066" i="1"/>
  <c r="W2011" i="1"/>
  <c r="W1447" i="1"/>
  <c r="W500" i="1"/>
  <c r="W2268" i="1"/>
  <c r="W1440" i="1"/>
  <c r="W2404" i="1"/>
  <c r="W2624" i="1"/>
  <c r="W2623" i="1"/>
  <c r="W409" i="1"/>
  <c r="W1494" i="1"/>
  <c r="W1231" i="1"/>
  <c r="W1335" i="1"/>
  <c r="W1996" i="1"/>
  <c r="W1594" i="1"/>
  <c r="W146" i="1"/>
  <c r="W1994" i="1"/>
  <c r="W1762" i="1"/>
  <c r="W925" i="1"/>
  <c r="W630" i="1"/>
  <c r="W628" i="1"/>
  <c r="W1135" i="1"/>
  <c r="W1754" i="1"/>
  <c r="W623" i="1"/>
  <c r="W1124" i="1"/>
  <c r="W134" i="1"/>
  <c r="W358" i="1"/>
  <c r="W616" i="1"/>
  <c r="W1980" i="1"/>
  <c r="W1519" i="1"/>
  <c r="W1022" i="1"/>
  <c r="W1312" i="1"/>
  <c r="W1733" i="1"/>
  <c r="W2121" i="1"/>
  <c r="W2994" i="1"/>
  <c r="W1384" i="1"/>
  <c r="W1728" i="1"/>
  <c r="W382" i="1"/>
  <c r="W1005" i="1"/>
  <c r="W998" i="1"/>
  <c r="W1962" i="1"/>
  <c r="W1958" i="1"/>
  <c r="W1522" i="1"/>
  <c r="W591" i="1"/>
  <c r="W2583" i="1"/>
  <c r="W3076" i="1"/>
  <c r="W1368" i="1"/>
  <c r="W1364" i="1"/>
  <c r="W750" i="1"/>
  <c r="W825" i="1"/>
  <c r="W2201" i="1"/>
  <c r="W970" i="1"/>
  <c r="W2571" i="1"/>
  <c r="W1262" i="1"/>
  <c r="W1157" i="1"/>
  <c r="W2193" i="1"/>
  <c r="W2562" i="1"/>
  <c r="W1931" i="1"/>
  <c r="W2189" i="1"/>
  <c r="W654" i="1"/>
  <c r="W3490" i="1"/>
  <c r="W2058" i="1"/>
  <c r="W2239" i="1"/>
  <c r="W1924" i="1"/>
  <c r="W212" i="1"/>
  <c r="W1459" i="1"/>
  <c r="W2168" i="1"/>
  <c r="W1908" i="1"/>
  <c r="W936" i="1"/>
  <c r="W931" i="1"/>
  <c r="W310" i="1"/>
  <c r="W1084" i="1"/>
  <c r="W1856" i="1"/>
  <c r="W2385" i="1"/>
  <c r="W237" i="1"/>
  <c r="W1407" i="1"/>
  <c r="W611" i="1"/>
  <c r="W1600" i="1"/>
  <c r="W1810" i="1"/>
  <c r="W1993" i="1"/>
  <c r="W460" i="1"/>
  <c r="W1255" i="1"/>
  <c r="W1479" i="1"/>
  <c r="W1026" i="1"/>
  <c r="W894" i="1"/>
  <c r="W606" i="1"/>
  <c r="W1768" i="1"/>
  <c r="W2933" i="1"/>
  <c r="W1156" i="1"/>
  <c r="W1515" i="1"/>
  <c r="W2641" i="1"/>
  <c r="W2129" i="1"/>
  <c r="W1737" i="1"/>
  <c r="W1731" i="1"/>
  <c r="W47" i="1"/>
  <c r="W2689" i="1"/>
  <c r="W2290" i="1"/>
  <c r="W1264" i="1"/>
  <c r="W874" i="1"/>
  <c r="W2188" i="1"/>
  <c r="W1416" i="1"/>
  <c r="W1648" i="1"/>
  <c r="W320" i="1"/>
  <c r="W2996" i="1"/>
  <c r="W63" i="1"/>
  <c r="W235" i="1"/>
  <c r="W1939" i="1"/>
  <c r="W1040" i="1"/>
  <c r="W2109" i="1"/>
  <c r="W89" i="1"/>
  <c r="W996" i="1"/>
  <c r="W1491" i="1"/>
  <c r="W44" i="1"/>
  <c r="W100" i="1"/>
  <c r="W1788" i="1"/>
  <c r="W240" i="1"/>
  <c r="W619" i="1"/>
  <c r="W351" i="1"/>
  <c r="W2492" i="1"/>
  <c r="W10" i="1"/>
  <c r="W676" i="1"/>
  <c r="W347" i="1"/>
  <c r="W539" i="1"/>
  <c r="W2855" i="1"/>
  <c r="W1832" i="1"/>
  <c r="W519" i="1"/>
  <c r="W90" i="1"/>
  <c r="W1587" i="1"/>
  <c r="W37" i="1"/>
  <c r="W109" i="1"/>
  <c r="W31" i="1"/>
  <c r="W672" i="1"/>
  <c r="W33" i="1"/>
  <c r="W1159" i="1"/>
  <c r="W424" i="1"/>
  <c r="W15" i="1"/>
  <c r="W205" i="1"/>
  <c r="W24" i="1"/>
  <c r="W620" i="1"/>
  <c r="W22" i="1"/>
  <c r="W2156" i="1"/>
  <c r="W317" i="1"/>
  <c r="W964" i="1"/>
  <c r="W487" i="1"/>
  <c r="W2041" i="1"/>
  <c r="W675" i="1"/>
  <c r="W1579" i="1"/>
  <c r="W1836" i="1"/>
  <c r="W1486" i="1"/>
  <c r="W1636" i="1"/>
  <c r="W2137" i="1"/>
  <c r="W1104" i="1"/>
  <c r="W1807" i="1"/>
  <c r="W1480" i="1"/>
  <c r="W1478" i="1"/>
  <c r="W483" i="1"/>
  <c r="W1802" i="1"/>
  <c r="W2294" i="1"/>
  <c r="W1096" i="1"/>
  <c r="W666" i="1"/>
  <c r="W1094" i="1"/>
  <c r="W383" i="1"/>
  <c r="W1471" i="1"/>
  <c r="W478" i="1"/>
  <c r="W1003" i="1"/>
  <c r="W2153" i="1"/>
  <c r="W2285" i="1"/>
  <c r="W1464" i="1"/>
  <c r="W1952" i="1"/>
  <c r="W1790" i="1"/>
  <c r="W1199" i="1"/>
  <c r="W2722" i="1"/>
  <c r="W1076" i="1"/>
  <c r="W871" i="1"/>
  <c r="W2389" i="1"/>
  <c r="W749" i="1"/>
  <c r="W1068" i="1"/>
  <c r="W1780" i="1"/>
  <c r="W938" i="1"/>
  <c r="W534" i="1"/>
  <c r="W1064" i="1"/>
  <c r="W933" i="1"/>
  <c r="W499" i="1"/>
  <c r="W1606" i="1"/>
  <c r="W1165" i="1"/>
  <c r="W71" i="1"/>
  <c r="W181" i="1"/>
  <c r="W1932" i="1"/>
  <c r="W1051" i="1"/>
  <c r="W1046" i="1"/>
  <c r="W640" i="1"/>
  <c r="W466" i="1"/>
  <c r="W1769" i="1"/>
  <c r="W1041" i="1"/>
  <c r="W208" i="1"/>
  <c r="W1419" i="1"/>
  <c r="W26" i="1"/>
  <c r="W178" i="1"/>
  <c r="W2391" i="1"/>
  <c r="W2705" i="1"/>
  <c r="W1136" i="1"/>
  <c r="W1753" i="1"/>
  <c r="W1034" i="1"/>
  <c r="W1402" i="1"/>
  <c r="W1956" i="1"/>
  <c r="W2446" i="1"/>
  <c r="W291" i="1"/>
  <c r="W1391" i="1"/>
  <c r="W1390" i="1"/>
  <c r="W614" i="1"/>
  <c r="W1287" i="1"/>
  <c r="W1283" i="1"/>
  <c r="W288" i="1"/>
  <c r="W2601" i="1"/>
  <c r="W1016" i="1"/>
  <c r="W1727" i="1"/>
  <c r="W1552" i="1"/>
  <c r="W1724" i="1"/>
  <c r="W442" i="1"/>
  <c r="W596" i="1"/>
  <c r="W1421" i="1"/>
  <c r="W1374" i="1"/>
  <c r="W1599" i="1"/>
  <c r="W439" i="1"/>
  <c r="W2581" i="1"/>
  <c r="W974" i="1"/>
  <c r="W186" i="1"/>
  <c r="W164" i="1"/>
  <c r="W2091" i="1"/>
  <c r="W1889" i="1"/>
  <c r="W968" i="1"/>
  <c r="W1169" i="1"/>
  <c r="W2574" i="1"/>
  <c r="W2485" i="1"/>
  <c r="W1153" i="1"/>
  <c r="W1588" i="1"/>
  <c r="W1673" i="1"/>
  <c r="W2773" i="1"/>
  <c r="W3062" i="1"/>
  <c r="W2982" i="1"/>
  <c r="W1227" i="1"/>
  <c r="W1133" i="1"/>
  <c r="W2175" i="1"/>
  <c r="W1641" i="1"/>
  <c r="W852" i="1"/>
  <c r="W2538" i="1"/>
  <c r="W2763" i="1"/>
  <c r="W1209" i="1"/>
  <c r="W174" i="1"/>
  <c r="W2878" i="1"/>
  <c r="W2527" i="1"/>
  <c r="W1786" i="1"/>
  <c r="W1291" i="1"/>
  <c r="W236" i="1"/>
  <c r="W3211" i="1"/>
  <c r="W1957" i="1"/>
  <c r="W420" i="1"/>
  <c r="W1592" i="1"/>
  <c r="W1797" i="1"/>
  <c r="W533" i="1"/>
  <c r="W407" i="1"/>
  <c r="W1250" i="1"/>
  <c r="W2413" i="1"/>
  <c r="W60" i="1"/>
  <c r="W199" i="1"/>
  <c r="W50" i="1"/>
  <c r="W2712" i="1"/>
  <c r="W510" i="1"/>
  <c r="W980" i="1"/>
  <c r="W2207" i="1"/>
  <c r="W498" i="1"/>
  <c r="W2474" i="1"/>
  <c r="W3232" i="1"/>
  <c r="W352" i="1"/>
  <c r="W1246" i="1"/>
  <c r="W2014" i="1"/>
  <c r="W1025" i="1"/>
  <c r="W2150" i="1"/>
  <c r="W3082" i="1"/>
  <c r="W1260" i="1"/>
  <c r="W777" i="1"/>
  <c r="W230" i="1"/>
  <c r="W2292" i="1"/>
  <c r="W461" i="1"/>
  <c r="W2631" i="1"/>
  <c r="W747" i="1"/>
  <c r="W1585" i="1"/>
  <c r="W119" i="1"/>
  <c r="W48" i="1"/>
  <c r="W200" i="1"/>
  <c r="W1850" i="1"/>
  <c r="W1825" i="1"/>
  <c r="W2295" i="1"/>
  <c r="W1073" i="1"/>
  <c r="W113" i="1"/>
  <c r="W1206" i="1"/>
  <c r="W115" i="1"/>
  <c r="W752" i="1"/>
  <c r="W25" i="1"/>
  <c r="W2469" i="1"/>
  <c r="W445" i="1"/>
  <c r="W300" i="1"/>
  <c r="W1987" i="1"/>
  <c r="W112" i="1"/>
  <c r="W1955" i="1"/>
  <c r="W1201" i="1"/>
  <c r="W928" i="1"/>
  <c r="W450" i="1"/>
  <c r="W27" i="1"/>
  <c r="W211" i="1"/>
  <c r="W103" i="1"/>
  <c r="W773" i="1"/>
  <c r="W82" i="1"/>
  <c r="W67" i="1"/>
  <c r="W303" i="1"/>
  <c r="W13" i="1"/>
  <c r="W901" i="1"/>
  <c r="W8" i="1"/>
  <c r="W659" i="1"/>
  <c r="W20" i="1"/>
  <c r="W481" i="1"/>
  <c r="W479" i="1"/>
  <c r="W1623" i="1"/>
  <c r="W880" i="1"/>
  <c r="W128" i="1"/>
  <c r="W2725" i="1"/>
  <c r="W2379" i="1"/>
  <c r="W1466" i="1"/>
  <c r="W1463" i="1"/>
  <c r="W819" i="1"/>
  <c r="W1080" i="1"/>
  <c r="W1461" i="1"/>
  <c r="W2635" i="1"/>
  <c r="W1611" i="1"/>
  <c r="W1074" i="1"/>
  <c r="W118" i="1"/>
  <c r="W656" i="1"/>
  <c r="W655" i="1"/>
  <c r="W404" i="1"/>
  <c r="W2273" i="1"/>
  <c r="W1448" i="1"/>
  <c r="W1721" i="1"/>
  <c r="W1061" i="1"/>
  <c r="W768" i="1"/>
  <c r="W1442" i="1"/>
  <c r="W214" i="1"/>
  <c r="W196" i="1"/>
  <c r="W1435" i="1"/>
  <c r="W1236" i="1"/>
  <c r="W302" i="1"/>
  <c r="W851" i="1"/>
  <c r="W1597" i="1"/>
  <c r="W485" i="1"/>
  <c r="W1042" i="1"/>
  <c r="W402" i="1"/>
  <c r="W2252" i="1"/>
  <c r="W2251" i="1"/>
  <c r="W69" i="1"/>
  <c r="W841" i="1"/>
  <c r="W1414" i="1"/>
  <c r="W2484" i="1"/>
  <c r="W1755" i="1"/>
  <c r="W198" i="1"/>
  <c r="W1033" i="1"/>
  <c r="W919" i="1"/>
  <c r="W1208" i="1"/>
  <c r="W1984" i="1"/>
  <c r="W290" i="1"/>
  <c r="W1456" i="1"/>
  <c r="W1735" i="1"/>
  <c r="W2038" i="1"/>
  <c r="W172" i="1"/>
  <c r="W1569" i="1"/>
  <c r="W945" i="1"/>
  <c r="W2598" i="1"/>
  <c r="W1014" i="1"/>
  <c r="W1069" i="1"/>
  <c r="W578" i="1"/>
  <c r="W1545" i="1"/>
  <c r="W1965" i="1"/>
  <c r="W2217" i="1"/>
  <c r="W730" i="1"/>
  <c r="W1720" i="1"/>
  <c r="W448" i="1"/>
  <c r="W981" i="1"/>
  <c r="W1259" i="1"/>
  <c r="W1509" i="1"/>
  <c r="W1943" i="1"/>
  <c r="W2094" i="1"/>
  <c r="W674" i="1"/>
  <c r="W282" i="1"/>
  <c r="W18" i="1"/>
  <c r="W1781" i="1"/>
  <c r="W354" i="1"/>
  <c r="W2566" i="1"/>
  <c r="W704" i="1"/>
  <c r="W1933" i="1"/>
  <c r="W575" i="1"/>
  <c r="W126" i="1"/>
  <c r="W1476" i="1"/>
  <c r="W2545" i="1"/>
  <c r="W1344" i="1"/>
  <c r="W860" i="1"/>
  <c r="W325" i="1"/>
  <c r="W1339" i="1"/>
  <c r="W1338" i="1"/>
  <c r="W121" i="1"/>
  <c r="W2357" i="1"/>
  <c r="W1632" i="1"/>
  <c r="W1439" i="1"/>
  <c r="W2155" i="1"/>
  <c r="W1082" i="1"/>
  <c r="W1078" i="1"/>
  <c r="W2142" i="1"/>
  <c r="W129" i="1"/>
  <c r="W2802" i="1"/>
  <c r="W2225" i="1"/>
  <c r="W796" i="1"/>
  <c r="W2732" i="1"/>
  <c r="W3123" i="1"/>
  <c r="W124" i="1"/>
  <c r="W702" i="1"/>
  <c r="W42" i="1"/>
  <c r="W1981" i="1"/>
  <c r="W2702" i="1"/>
  <c r="W1550" i="1"/>
  <c r="W1400" i="1"/>
  <c r="W2074" i="1"/>
  <c r="W1093" i="1"/>
  <c r="W1929" i="1"/>
  <c r="W504" i="1"/>
  <c r="W496" i="1"/>
  <c r="W742" i="1"/>
  <c r="W2823" i="1"/>
  <c r="W350" i="1"/>
  <c r="W167" i="1"/>
  <c r="W1705" i="1"/>
  <c r="W2604" i="1"/>
  <c r="W1341" i="1"/>
  <c r="W2227" i="1"/>
  <c r="W786" i="1"/>
  <c r="W2656" i="1"/>
  <c r="W1111" i="1"/>
  <c r="W665" i="1"/>
  <c r="W2640" i="1"/>
  <c r="W2138" i="1"/>
  <c r="W301" i="1"/>
  <c r="W429" i="1"/>
  <c r="W558" i="1"/>
  <c r="W717" i="1"/>
  <c r="W831" i="1"/>
  <c r="W28" i="1"/>
  <c r="W2195" i="1"/>
  <c r="W1664" i="1"/>
  <c r="W2276" i="1"/>
  <c r="W2617" i="1"/>
  <c r="W2603" i="1"/>
  <c r="W592" i="1"/>
  <c r="W581" i="1"/>
  <c r="W1508" i="1"/>
  <c r="W845" i="1"/>
  <c r="W1063" i="1"/>
  <c r="W55" i="1"/>
  <c r="W1580" i="1"/>
  <c r="W285" i="1"/>
  <c r="W269" i="1"/>
  <c r="W203" i="1"/>
  <c r="W545" i="1"/>
  <c r="W36" i="1"/>
  <c r="W2743" i="1"/>
  <c r="W252" i="1"/>
  <c r="W120" i="1"/>
  <c r="W168" i="1"/>
  <c r="W492" i="1"/>
  <c r="W359" i="1"/>
  <c r="W35" i="1"/>
  <c r="W1253" i="1"/>
  <c r="W30" i="1"/>
  <c r="W279" i="1"/>
  <c r="W45" i="1"/>
  <c r="W3226" i="1"/>
  <c r="W374" i="1"/>
  <c r="W2157" i="1"/>
  <c r="W1212" i="1"/>
  <c r="W403" i="1"/>
  <c r="W3489" i="1"/>
  <c r="W2842" i="1"/>
  <c r="W2684" i="1"/>
  <c r="W2521" i="1"/>
  <c r="W2363" i="1"/>
  <c r="W2228" i="1"/>
  <c r="W2104" i="1"/>
  <c r="W1914" i="1"/>
  <c r="W1706" i="1"/>
  <c r="W1562" i="1"/>
  <c r="W1333" i="1"/>
  <c r="W1183" i="1"/>
  <c r="W632" i="1"/>
  <c r="W1015" i="1"/>
  <c r="W921" i="1"/>
  <c r="W1075" i="1"/>
  <c r="W418" i="1"/>
  <c r="W1485" i="1"/>
  <c r="W1238" i="1"/>
  <c r="W741" i="1"/>
  <c r="W725" i="1"/>
  <c r="W1897" i="1"/>
  <c r="W1324" i="1"/>
  <c r="W843" i="1"/>
  <c r="W739" i="1"/>
  <c r="W1549" i="1"/>
  <c r="W2348" i="1"/>
  <c r="W2672" i="1"/>
  <c r="W431" i="1"/>
  <c r="W2086" i="1"/>
  <c r="W792" i="1"/>
  <c r="W525" i="1"/>
  <c r="W714" i="1"/>
  <c r="W1317" i="1"/>
  <c r="W1883" i="1"/>
  <c r="W2085" i="1"/>
  <c r="W2345" i="1"/>
  <c r="W1538" i="1"/>
  <c r="W2084" i="1"/>
  <c r="W2222" i="1"/>
  <c r="W1311" i="1"/>
  <c r="W994" i="1"/>
  <c r="W761" i="1"/>
  <c r="W859" i="1"/>
  <c r="W1978" i="1"/>
  <c r="W759" i="1"/>
  <c r="W2342" i="1"/>
  <c r="W2080" i="1"/>
  <c r="W706" i="1"/>
  <c r="W1305" i="1"/>
  <c r="W2450" i="1"/>
  <c r="W1681" i="1"/>
  <c r="W1524" i="1"/>
  <c r="W1103" i="1"/>
  <c r="W593" i="1"/>
  <c r="W49" i="1"/>
  <c r="W357" i="1"/>
  <c r="W737" i="1"/>
  <c r="W471" i="1"/>
  <c r="W1864" i="1"/>
  <c r="W333" i="1"/>
  <c r="W908" i="1"/>
  <c r="W1521" i="1"/>
  <c r="W1668" i="1"/>
  <c r="W2791" i="1"/>
  <c r="W697" i="1"/>
  <c r="W2330" i="1"/>
  <c r="W582" i="1"/>
  <c r="W1401" i="1"/>
  <c r="W2831" i="1"/>
  <c r="W692" i="1"/>
  <c r="W438" i="1"/>
  <c r="W2064" i="1"/>
  <c r="W1846" i="1"/>
  <c r="W1661" i="1"/>
  <c r="W154" i="1"/>
  <c r="W503" i="1"/>
  <c r="W2663" i="1"/>
  <c r="W1140" i="1"/>
  <c r="W763" i="1"/>
  <c r="W1654" i="1"/>
  <c r="W805" i="1"/>
  <c r="W1134" i="1"/>
  <c r="W1378" i="1"/>
  <c r="W1838" i="1"/>
  <c r="W1647" i="1"/>
  <c r="W2316" i="1"/>
  <c r="W746" i="1"/>
  <c r="W1833" i="1"/>
  <c r="W262" i="1"/>
  <c r="W898" i="1"/>
  <c r="W239" i="1"/>
  <c r="W2653" i="1"/>
  <c r="W853" i="1"/>
  <c r="W191" i="1"/>
  <c r="W1116" i="1"/>
  <c r="W2564" i="1"/>
  <c r="W2042" i="1"/>
  <c r="W2271" i="1"/>
  <c r="W1820" i="1"/>
  <c r="W315" i="1"/>
  <c r="W392" i="1"/>
  <c r="W849" i="1"/>
  <c r="W1367" i="1"/>
  <c r="W391" i="1"/>
  <c r="W1365" i="1"/>
  <c r="W889" i="1"/>
  <c r="W957" i="1"/>
  <c r="W668" i="1"/>
  <c r="W886" i="1"/>
  <c r="W1188" i="1"/>
  <c r="W1801" i="1"/>
  <c r="W386" i="1"/>
  <c r="W2880" i="1"/>
  <c r="W664" i="1"/>
  <c r="W2393" i="1"/>
  <c r="W1734" i="1"/>
  <c r="W1356" i="1"/>
  <c r="W406" i="1"/>
  <c r="W1795" i="1"/>
  <c r="W56" i="1"/>
  <c r="W1529" i="1"/>
  <c r="W1083" i="1"/>
  <c r="W550" i="1"/>
  <c r="W1079" i="1"/>
  <c r="W1758" i="1"/>
  <c r="W2636" i="1"/>
  <c r="W2023" i="1"/>
  <c r="W2634" i="1"/>
  <c r="W308" i="1"/>
  <c r="W2275" i="1"/>
  <c r="W1450" i="1"/>
  <c r="W544" i="1"/>
  <c r="W1449" i="1"/>
  <c r="W2013" i="1"/>
  <c r="W1243" i="1"/>
  <c r="W1926" i="1"/>
  <c r="W1342" i="1"/>
  <c r="W1058" i="1"/>
  <c r="W647" i="1"/>
  <c r="W1054" i="1"/>
  <c r="W1772" i="1"/>
  <c r="W2622" i="1"/>
  <c r="W1771" i="1"/>
  <c r="W1045" i="1"/>
  <c r="W1230" i="1"/>
  <c r="W638" i="1"/>
  <c r="W850" i="1"/>
  <c r="W943" i="1"/>
  <c r="W2254" i="1"/>
  <c r="W1591" i="1"/>
  <c r="W2328" i="1"/>
  <c r="W2515" i="1"/>
  <c r="W136" i="1"/>
  <c r="W2454" i="1"/>
  <c r="W457" i="1"/>
  <c r="W1036" i="1"/>
  <c r="W2133" i="1"/>
  <c r="W2487" i="1"/>
  <c r="W2751" i="1"/>
  <c r="W1574" i="1"/>
  <c r="W275" i="1"/>
  <c r="W1525" i="1"/>
  <c r="W1263" i="1"/>
  <c r="W895" i="1"/>
  <c r="W2629" i="1"/>
  <c r="W2221" i="1"/>
  <c r="W2102" i="1"/>
  <c r="W61" i="1"/>
  <c r="W2780" i="1"/>
  <c r="W1361" i="1"/>
  <c r="W969" i="1"/>
  <c r="W2572" i="1"/>
  <c r="W1496" i="1"/>
  <c r="W1244" i="1"/>
  <c r="W187" i="1"/>
  <c r="W875" i="1"/>
  <c r="W2190" i="1"/>
  <c r="W2555" i="1"/>
  <c r="W1146" i="1"/>
  <c r="W125" i="1"/>
  <c r="W954" i="1"/>
  <c r="W1433" i="1"/>
  <c r="W1740" i="1"/>
  <c r="W569" i="1"/>
  <c r="W321" i="1"/>
  <c r="W150" i="1"/>
  <c r="W1910" i="1"/>
  <c r="W2162" i="1"/>
  <c r="W2032" i="1"/>
  <c r="W705" i="1"/>
  <c r="W2754" i="1"/>
  <c r="W2111" i="1"/>
  <c r="W400" i="1"/>
  <c r="W1411" i="1"/>
  <c r="W1608" i="1"/>
  <c r="W916" i="1"/>
  <c r="W1274" i="1"/>
  <c r="W2681" i="1"/>
  <c r="W2671" i="1"/>
  <c r="W135" i="1"/>
  <c r="W2118" i="1"/>
  <c r="W1642" i="1"/>
  <c r="W906" i="1"/>
  <c r="W1779" i="1"/>
  <c r="W2785" i="1"/>
  <c r="W2258" i="1"/>
  <c r="W1554" i="1"/>
  <c r="W555" i="1"/>
  <c r="W3017" i="1"/>
  <c r="W1751" i="1"/>
  <c r="W2771" i="1"/>
  <c r="W1499" i="1"/>
  <c r="W1060" i="1"/>
  <c r="W2034" i="1"/>
  <c r="W824" i="1"/>
  <c r="W806" i="1"/>
  <c r="W801" i="1"/>
  <c r="W179" i="1"/>
  <c r="W927" i="1"/>
  <c r="W691" i="1"/>
  <c r="W783" i="1"/>
  <c r="W1294" i="1"/>
  <c r="W385" i="1"/>
  <c r="W1622" i="1"/>
  <c r="W756" i="1"/>
  <c r="W1945" i="1"/>
  <c r="W11" i="1"/>
  <c r="W169" i="1"/>
  <c r="W729" i="1"/>
  <c r="W277" i="1"/>
  <c r="W270" i="1"/>
  <c r="W2310" i="1"/>
  <c r="W673" i="1"/>
  <c r="W2423" i="1"/>
  <c r="W1436" i="1"/>
  <c r="W65" i="1"/>
  <c r="W2595" i="1"/>
  <c r="W286" i="1"/>
  <c r="W2072" i="1"/>
  <c r="W259" i="1"/>
  <c r="W1087" i="1"/>
  <c r="W139" i="1"/>
  <c r="W2425" i="1"/>
  <c r="W2602" i="1"/>
  <c r="W51" i="1"/>
  <c r="W363" i="1"/>
  <c r="W719" i="1"/>
  <c r="W127" i="1"/>
  <c r="W1047" i="1"/>
  <c r="W46" i="1"/>
  <c r="W3109" i="1"/>
  <c r="W353" i="1"/>
  <c r="W920" i="1"/>
  <c r="W5" i="1"/>
  <c r="W469" i="1"/>
  <c r="W840" i="1"/>
  <c r="W2123" i="1"/>
  <c r="W2244" i="1"/>
  <c r="W85" i="1"/>
  <c r="W80" i="1"/>
  <c r="W1024" i="1"/>
  <c r="W1977" i="1"/>
  <c r="W356" i="1"/>
  <c r="W2419" i="1"/>
  <c r="W2511" i="1"/>
  <c r="W1205" i="1"/>
  <c r="W1203" i="1"/>
  <c r="W2229" i="1"/>
  <c r="W287" i="1"/>
  <c r="W307" i="1"/>
  <c r="W1725" i="1"/>
  <c r="W1000" i="1"/>
  <c r="W1380" i="1"/>
  <c r="W1532" i="1"/>
  <c r="W2394" i="1"/>
  <c r="W734" i="1"/>
  <c r="W1371" i="1"/>
  <c r="W384" i="1"/>
  <c r="W588" i="1"/>
  <c r="W1510" i="1"/>
  <c r="W266" i="1"/>
  <c r="W1700" i="1"/>
  <c r="W1251" i="1"/>
  <c r="W670" i="1"/>
  <c r="W1171" i="1"/>
  <c r="W743" i="1"/>
  <c r="W1108" i="1"/>
  <c r="W2196" i="1"/>
  <c r="W1934" i="1"/>
  <c r="W576" i="1"/>
  <c r="W540" i="1"/>
  <c r="W1667" i="1"/>
  <c r="W2731" i="1"/>
  <c r="W2550" i="1"/>
  <c r="W736" i="1"/>
  <c r="W2001" i="1"/>
  <c r="W856" i="1"/>
  <c r="W2309" i="1"/>
  <c r="W1115" i="1"/>
  <c r="W2301" i="1"/>
  <c r="W1327" i="1"/>
  <c r="W932" i="1"/>
  <c r="W2533" i="1"/>
  <c r="W1428" i="1"/>
  <c r="W2449" i="1"/>
  <c r="W2144" i="1"/>
  <c r="W1290" i="1"/>
  <c r="W2523" i="1"/>
  <c r="W470" i="1"/>
  <c r="W253" i="1"/>
  <c r="W2477" i="1"/>
  <c r="W2186" i="1"/>
  <c r="W629" i="1"/>
  <c r="W2211" i="1"/>
  <c r="W379" i="1"/>
  <c r="W1577" i="1"/>
  <c r="W896" i="1"/>
  <c r="W2497" i="1"/>
  <c r="W2491" i="1"/>
  <c r="W1223" i="1"/>
  <c r="W107" i="1"/>
  <c r="W1217" i="1"/>
  <c r="W1214" i="1"/>
  <c r="W973" i="1"/>
  <c r="W1940" i="1"/>
  <c r="W329" i="1"/>
  <c r="W142" i="1"/>
  <c r="W2031" i="1"/>
  <c r="W811" i="1"/>
  <c r="W722" i="1"/>
  <c r="W1431" i="1"/>
  <c r="W1675" i="1"/>
  <c r="W1665" i="1"/>
  <c r="W1659" i="1"/>
  <c r="W2212" i="1"/>
  <c r="W183" i="1"/>
  <c r="W2198" i="1"/>
  <c r="W976" i="1"/>
  <c r="W1954" i="1"/>
  <c r="W1595" i="1"/>
  <c r="W1035" i="1"/>
  <c r="W102" i="1"/>
  <c r="W716" i="1"/>
  <c r="W1306" i="1"/>
  <c r="W978" i="1"/>
  <c r="W1210" i="1"/>
  <c r="W74" i="1"/>
  <c r="W2297" i="1"/>
  <c r="W255" i="1"/>
  <c r="W2232" i="1"/>
  <c r="W1372" i="1"/>
  <c r="W221" i="1"/>
  <c r="W762" i="1"/>
  <c r="W254" i="1"/>
  <c r="W649" i="1"/>
  <c r="W2857" i="1"/>
  <c r="W38" i="1"/>
  <c r="W883" i="1"/>
  <c r="W2060" i="1"/>
  <c r="W216" i="1"/>
  <c r="W16" i="1"/>
  <c r="W766" i="1"/>
  <c r="W1277" i="1"/>
  <c r="W1638" i="1"/>
  <c r="W57" i="1"/>
  <c r="W7" i="1"/>
  <c r="W34" i="1"/>
  <c r="W488" i="1"/>
  <c r="W864" i="1"/>
  <c r="W2414" i="1"/>
  <c r="W9" i="1"/>
  <c r="W2353" i="1"/>
  <c r="W40" i="1"/>
  <c r="W2" i="1"/>
  <c r="G11" i="6"/>
  <c r="J11" i="6" s="1"/>
  <c r="I5" i="6"/>
  <c r="I13" i="6"/>
  <c r="I6" i="6"/>
  <c r="J10" i="6"/>
  <c r="J5" i="6"/>
  <c r="J13" i="6"/>
  <c r="I10" i="6"/>
  <c r="J6" i="6"/>
  <c r="G9" i="6"/>
  <c r="H9" i="6" s="1"/>
  <c r="H6" i="6"/>
  <c r="G8" i="6"/>
  <c r="I8" i="6" s="1"/>
  <c r="G7" i="6"/>
  <c r="H7" i="6" s="1"/>
  <c r="G2" i="6"/>
  <c r="J2" i="6" s="1"/>
  <c r="H13" i="6"/>
  <c r="H5" i="6"/>
  <c r="H10" i="6"/>
  <c r="G12" i="6"/>
  <c r="J12" i="6" s="1"/>
  <c r="G4" i="6"/>
  <c r="J4" i="6" s="1"/>
  <c r="G3" i="6"/>
  <c r="R754" i="1"/>
  <c r="R276" i="1"/>
  <c r="R3" i="1"/>
  <c r="R2" i="1"/>
  <c r="R3226" i="1"/>
  <c r="R20" i="1"/>
  <c r="R2156" i="1"/>
  <c r="R80" i="1"/>
  <c r="R435" i="1"/>
  <c r="R92" i="1"/>
  <c r="R182" i="1"/>
  <c r="R40" i="1"/>
  <c r="R45" i="1"/>
  <c r="R659" i="1"/>
  <c r="R22" i="1"/>
  <c r="R85" i="1"/>
  <c r="R73" i="1"/>
  <c r="R58" i="1"/>
  <c r="R552" i="1"/>
  <c r="R2353" i="1"/>
  <c r="R279" i="1"/>
  <c r="R8" i="1"/>
  <c r="R620" i="1"/>
  <c r="R2244" i="1"/>
  <c r="R140" i="1"/>
  <c r="R72" i="1"/>
  <c r="R59" i="1"/>
  <c r="R9" i="1"/>
  <c r="R30" i="1"/>
  <c r="R901" i="1"/>
  <c r="R24" i="1"/>
  <c r="R2123" i="1"/>
  <c r="R23" i="1"/>
  <c r="R32" i="1"/>
  <c r="R94" i="1"/>
  <c r="R2414" i="1"/>
  <c r="R1253" i="1"/>
  <c r="R13" i="1"/>
  <c r="R205" i="1"/>
  <c r="R840" i="1"/>
  <c r="R6" i="1"/>
  <c r="R19" i="1"/>
  <c r="R213" i="1"/>
  <c r="R864" i="1"/>
  <c r="R35" i="1"/>
  <c r="R303" i="1"/>
  <c r="R15" i="1"/>
  <c r="R469" i="1"/>
  <c r="R210" i="1"/>
  <c r="R1458" i="1"/>
  <c r="R2384" i="1"/>
  <c r="R488" i="1"/>
  <c r="R359" i="1"/>
  <c r="R67" i="1"/>
  <c r="R424" i="1"/>
  <c r="R5" i="1"/>
  <c r="R662" i="1"/>
  <c r="R148" i="1"/>
  <c r="R529" i="1"/>
  <c r="R34" i="1"/>
  <c r="R492" i="1"/>
  <c r="R82" i="1"/>
  <c r="R1159" i="1"/>
  <c r="R920" i="1"/>
  <c r="R1004" i="1"/>
  <c r="R586" i="1"/>
  <c r="R344" i="1"/>
  <c r="R7" i="1"/>
  <c r="R168" i="1"/>
  <c r="R773" i="1"/>
  <c r="R33" i="1"/>
  <c r="R353" i="1"/>
  <c r="R173" i="1"/>
  <c r="R1761" i="1"/>
  <c r="R2145" i="1"/>
  <c r="R57" i="1"/>
  <c r="R120" i="1"/>
  <c r="R103" i="1"/>
  <c r="R672" i="1"/>
  <c r="R3109" i="1"/>
  <c r="R242" i="1"/>
  <c r="R264" i="1"/>
  <c r="R365" i="1"/>
  <c r="R1638" i="1"/>
  <c r="R252" i="1"/>
  <c r="R211" i="1"/>
  <c r="R31" i="1"/>
  <c r="R46" i="1"/>
  <c r="R2055" i="1"/>
  <c r="R21" i="1"/>
  <c r="R1352" i="1"/>
  <c r="R1277" i="1"/>
  <c r="R2743" i="1"/>
  <c r="R27" i="1"/>
  <c r="R109" i="1"/>
  <c r="R1047" i="1"/>
  <c r="R434" i="1"/>
  <c r="R111" i="1"/>
  <c r="R114" i="1"/>
  <c r="R766" i="1"/>
  <c r="R36" i="1"/>
  <c r="R450" i="1"/>
  <c r="R37" i="1"/>
  <c r="R127" i="1"/>
  <c r="R681" i="1"/>
  <c r="R304" i="1"/>
  <c r="R2311" i="1"/>
  <c r="R16" i="1"/>
  <c r="R545" i="1"/>
  <c r="R928" i="1"/>
  <c r="R1587" i="1"/>
  <c r="R719" i="1"/>
  <c r="R809" i="1"/>
  <c r="R2445" i="1"/>
  <c r="R822" i="1"/>
  <c r="R216" i="1"/>
  <c r="R203" i="1"/>
  <c r="R1201" i="1"/>
  <c r="R90" i="1"/>
  <c r="R363" i="1"/>
  <c r="R14" i="1"/>
  <c r="R642" i="1"/>
  <c r="R2047" i="1"/>
  <c r="R2060" i="1"/>
  <c r="R269" i="1"/>
  <c r="R1955" i="1"/>
  <c r="R519" i="1"/>
  <c r="R51" i="1"/>
  <c r="R110" i="1"/>
  <c r="R77" i="1"/>
  <c r="R526" i="1"/>
  <c r="R883" i="1"/>
  <c r="R285" i="1"/>
  <c r="R112" i="1"/>
  <c r="R1832" i="1"/>
  <c r="R2602" i="1"/>
  <c r="R902" i="1"/>
  <c r="R480" i="1"/>
  <c r="R116" i="1"/>
  <c r="R38" i="1"/>
  <c r="R1580" i="1"/>
  <c r="R1987" i="1"/>
  <c r="R2855" i="1"/>
  <c r="R2425" i="1"/>
  <c r="R295" i="1"/>
  <c r="R1590" i="1"/>
  <c r="R644" i="1"/>
  <c r="R2857" i="1"/>
  <c r="R55" i="1"/>
  <c r="R300" i="1"/>
  <c r="R539" i="1"/>
  <c r="R139" i="1"/>
  <c r="R799" i="1"/>
  <c r="R541" i="1"/>
  <c r="R141" i="1"/>
  <c r="R649" i="1"/>
  <c r="R1063" i="1"/>
  <c r="R445" i="1"/>
  <c r="R347" i="1"/>
  <c r="R1087" i="1"/>
  <c r="R1092" i="1"/>
  <c r="R553" i="1"/>
  <c r="R215" i="1"/>
  <c r="R254" i="1"/>
  <c r="R845" i="1"/>
  <c r="R2469" i="1"/>
  <c r="R676" i="1"/>
  <c r="R259" i="1"/>
  <c r="R4" i="1"/>
  <c r="R2313" i="1"/>
  <c r="R566" i="1"/>
  <c r="R762" i="1"/>
  <c r="R1508" i="1"/>
  <c r="R25" i="1"/>
  <c r="R10" i="1"/>
  <c r="R2072" i="1"/>
  <c r="R336" i="1"/>
  <c r="R160" i="1"/>
  <c r="R1158" i="1"/>
  <c r="R221" i="1"/>
  <c r="R581" i="1"/>
  <c r="R752" i="1"/>
  <c r="R2492" i="1"/>
  <c r="R286" i="1"/>
  <c r="R1989" i="1"/>
  <c r="R892" i="1"/>
  <c r="R62" i="1"/>
  <c r="R1372" i="1"/>
  <c r="R592" i="1"/>
  <c r="R115" i="1"/>
  <c r="R351" i="1"/>
  <c r="R2595" i="1"/>
  <c r="R2593" i="1"/>
  <c r="R2837" i="1"/>
  <c r="R1020" i="1"/>
  <c r="R2232" i="1"/>
  <c r="R2603" i="1"/>
  <c r="R1206" i="1"/>
  <c r="R619" i="1"/>
  <c r="R65" i="1"/>
  <c r="R1406" i="1"/>
  <c r="R176" i="1"/>
  <c r="R857" i="1"/>
  <c r="R255" i="1"/>
  <c r="R2617" i="1"/>
  <c r="R113" i="1"/>
  <c r="R240" i="1"/>
  <c r="R1436" i="1"/>
  <c r="R2936" i="1"/>
  <c r="R446" i="1"/>
  <c r="R2270" i="1"/>
  <c r="R2297" i="1"/>
  <c r="R2276" i="1"/>
  <c r="R1073" i="1"/>
  <c r="R1788" i="1"/>
  <c r="R2423" i="1"/>
  <c r="R1254" i="1"/>
  <c r="R2286" i="1"/>
  <c r="R2643" i="1"/>
  <c r="R74" i="1"/>
  <c r="R1664" i="1"/>
  <c r="R2295" i="1"/>
  <c r="R100" i="1"/>
  <c r="R673" i="1"/>
  <c r="R2300" i="1"/>
  <c r="R334" i="1"/>
  <c r="R78" i="1"/>
  <c r="R1210" i="1"/>
  <c r="R2195" i="1"/>
  <c r="R1825" i="1"/>
  <c r="R44" i="1"/>
  <c r="R2310" i="1"/>
  <c r="R2008" i="1"/>
  <c r="R2744" i="1"/>
  <c r="R244" i="1"/>
  <c r="R978" i="1"/>
  <c r="R28" i="1"/>
  <c r="R1850" i="1"/>
  <c r="R1491" i="1"/>
  <c r="R270" i="1"/>
  <c r="R1859" i="1"/>
  <c r="R703" i="1"/>
  <c r="R1869" i="1"/>
  <c r="R1306" i="1"/>
  <c r="R831" i="1"/>
  <c r="R200" i="1"/>
  <c r="R996" i="1"/>
  <c r="R277" i="1"/>
  <c r="R2346" i="1"/>
  <c r="R2669" i="1"/>
  <c r="R280" i="1"/>
  <c r="R716" i="1"/>
  <c r="R717" i="1"/>
  <c r="R48" i="1"/>
  <c r="R89" i="1"/>
  <c r="R729" i="1"/>
  <c r="R133" i="1"/>
  <c r="R3512" i="1"/>
  <c r="R166" i="1"/>
  <c r="R102" i="1"/>
  <c r="R558" i="1"/>
  <c r="R119" i="1"/>
  <c r="R2109" i="1"/>
  <c r="R169" i="1"/>
  <c r="R1195" i="1"/>
  <c r="R1578" i="1"/>
  <c r="R1345" i="1"/>
  <c r="R1035" i="1"/>
  <c r="R429" i="1"/>
  <c r="R1585" i="1"/>
  <c r="R1040" i="1"/>
  <c r="R11" i="1"/>
  <c r="R137" i="1"/>
  <c r="R528" i="1"/>
  <c r="R2387" i="1"/>
  <c r="R1595" i="1"/>
  <c r="R301" i="1"/>
  <c r="R747" i="1"/>
  <c r="R1939" i="1"/>
  <c r="R1945" i="1"/>
  <c r="R2267" i="1"/>
  <c r="R1946" i="1"/>
  <c r="R1953" i="1"/>
  <c r="R1954" i="1"/>
  <c r="R2138" i="1"/>
  <c r="R2631" i="1"/>
  <c r="R235" i="1"/>
  <c r="R756" i="1"/>
  <c r="R2392" i="1"/>
  <c r="R2707" i="1"/>
  <c r="R202" i="1"/>
  <c r="R976" i="1"/>
  <c r="R2640" i="1"/>
  <c r="R461" i="1"/>
  <c r="R63" i="1"/>
  <c r="R1622" i="1"/>
  <c r="R2568" i="1"/>
  <c r="R2403" i="1"/>
  <c r="R2218" i="1"/>
  <c r="R2198" i="1"/>
  <c r="R665" i="1"/>
  <c r="R2292" i="1"/>
  <c r="R2996" i="1"/>
  <c r="R385" i="1"/>
  <c r="R2122" i="1"/>
  <c r="R1337" i="1"/>
  <c r="R447" i="1"/>
  <c r="R183" i="1"/>
  <c r="R1111" i="1"/>
  <c r="R230" i="1"/>
  <c r="R320" i="1"/>
  <c r="R1294" i="1"/>
  <c r="R774" i="1"/>
  <c r="R1645" i="1"/>
  <c r="R1404" i="1"/>
  <c r="R2212" i="1"/>
  <c r="R2656" i="1"/>
  <c r="R777" i="1"/>
  <c r="R1648" i="1"/>
  <c r="R783" i="1"/>
  <c r="R1233" i="1"/>
  <c r="R328" i="1"/>
  <c r="R1842" i="1"/>
  <c r="R1659" i="1"/>
  <c r="R786" i="1"/>
  <c r="R1260" i="1"/>
  <c r="R1416" i="1"/>
  <c r="R691" i="1"/>
  <c r="R508" i="1"/>
  <c r="R130" i="1"/>
  <c r="R463" i="1"/>
  <c r="R1665" i="1"/>
  <c r="R2227" i="1"/>
  <c r="R3082" i="1"/>
  <c r="R2188" i="1"/>
  <c r="R927" i="1"/>
  <c r="R548" i="1"/>
  <c r="R2272" i="1"/>
  <c r="R1998" i="1"/>
  <c r="R1675" i="1"/>
  <c r="R1341" i="1"/>
  <c r="R2150" i="1"/>
  <c r="R874" i="1"/>
  <c r="R179" i="1"/>
  <c r="R467" i="1"/>
  <c r="R2154" i="1"/>
  <c r="R2529" i="1"/>
  <c r="R1431" i="1"/>
  <c r="R2604" i="1"/>
  <c r="R1025" i="1"/>
  <c r="R1264" i="1"/>
  <c r="R801" i="1"/>
  <c r="R802" i="1"/>
  <c r="R163" i="1"/>
  <c r="R2611" i="1"/>
  <c r="R722" i="1"/>
  <c r="R1705" i="1"/>
  <c r="R2014" i="1"/>
  <c r="R2290" i="1"/>
  <c r="R806" i="1"/>
  <c r="R95" i="1"/>
  <c r="R2443" i="1"/>
  <c r="R1288" i="1"/>
  <c r="R811" i="1"/>
  <c r="R167" i="1"/>
  <c r="R1246" i="1"/>
  <c r="R2689" i="1"/>
  <c r="R824" i="1"/>
  <c r="R2216" i="1"/>
  <c r="R2453" i="1"/>
  <c r="R2030" i="1"/>
  <c r="R2031" i="1"/>
  <c r="R350" i="1"/>
  <c r="R352" i="1"/>
  <c r="R47" i="1"/>
  <c r="R2034" i="1"/>
  <c r="R2037" i="1"/>
  <c r="R1321" i="1"/>
  <c r="R1482" i="1"/>
  <c r="R142" i="1"/>
  <c r="R2823" i="1"/>
  <c r="R3232" i="1"/>
  <c r="R1731" i="1"/>
  <c r="R1060" i="1"/>
  <c r="R1105" i="1"/>
  <c r="R2630" i="1"/>
  <c r="R486" i="1"/>
  <c r="R329" i="1"/>
  <c r="R742" i="1"/>
  <c r="R2474" i="1"/>
  <c r="R1737" i="1"/>
  <c r="R1499" i="1"/>
  <c r="R405" i="1"/>
  <c r="R314" i="1"/>
  <c r="R12" i="1"/>
  <c r="R1940" i="1"/>
  <c r="R496" i="1"/>
  <c r="R498" i="1"/>
  <c r="R2129" i="1"/>
  <c r="R2771" i="1"/>
  <c r="R2429" i="1"/>
  <c r="R863" i="1"/>
  <c r="R66" i="1"/>
  <c r="R973" i="1"/>
  <c r="R504" i="1"/>
  <c r="R2207" i="1"/>
  <c r="R2641" i="1"/>
  <c r="R1751" i="1"/>
  <c r="R1086" i="1"/>
  <c r="R624" i="1"/>
  <c r="R507" i="1"/>
  <c r="R1214" i="1"/>
  <c r="R1929" i="1"/>
  <c r="R980" i="1"/>
  <c r="R1515" i="1"/>
  <c r="R3017" i="1"/>
  <c r="R218" i="1"/>
  <c r="R718" i="1"/>
  <c r="R1216" i="1"/>
  <c r="R1217" i="1"/>
  <c r="R1093" i="1"/>
  <c r="R510" i="1"/>
  <c r="R1156" i="1"/>
  <c r="R555" i="1"/>
  <c r="R93" i="1"/>
  <c r="R2069" i="1"/>
  <c r="R631" i="1"/>
  <c r="R107" i="1"/>
  <c r="R2074" i="1"/>
  <c r="R2712" i="1"/>
  <c r="R2933" i="1"/>
  <c r="R1554" i="1"/>
  <c r="R419" i="1"/>
  <c r="R2076" i="1"/>
  <c r="R1523" i="1"/>
  <c r="R1223" i="1"/>
  <c r="R1400" i="1"/>
  <c r="R50" i="1"/>
  <c r="R1768" i="1"/>
  <c r="R2258" i="1"/>
  <c r="R2488" i="1"/>
  <c r="R2396" i="1"/>
  <c r="R1357" i="1"/>
  <c r="R2491" i="1"/>
  <c r="R1550" i="1"/>
  <c r="R199" i="1"/>
  <c r="R606" i="1"/>
  <c r="R2785" i="1"/>
  <c r="R3194" i="1"/>
  <c r="R646" i="1"/>
  <c r="R686" i="1"/>
  <c r="R2497" i="1"/>
  <c r="R2702" i="1"/>
  <c r="R60" i="1"/>
  <c r="R894" i="1"/>
  <c r="R1779" i="1"/>
  <c r="R372" i="1"/>
  <c r="R1023" i="1"/>
  <c r="R2451" i="1"/>
  <c r="R896" i="1"/>
  <c r="R1981" i="1"/>
  <c r="R2413" i="1"/>
  <c r="R1026" i="1"/>
  <c r="R906" i="1"/>
  <c r="R54" i="1"/>
  <c r="R562" i="1"/>
  <c r="R617" i="1"/>
  <c r="R1577" i="1"/>
  <c r="R42" i="1"/>
  <c r="R1250" i="1"/>
  <c r="R1479" i="1"/>
  <c r="R1642" i="1"/>
  <c r="R639" i="1"/>
  <c r="R903" i="1"/>
  <c r="R2116" i="1"/>
  <c r="R379" i="1"/>
  <c r="R702" i="1"/>
  <c r="R407" i="1"/>
  <c r="R1255" i="1"/>
  <c r="R2118" i="1"/>
  <c r="R1583" i="1"/>
  <c r="R2504" i="1"/>
  <c r="R1794" i="1"/>
  <c r="R2211" i="1"/>
  <c r="R124" i="1"/>
  <c r="R533" i="1"/>
  <c r="R460" i="1"/>
  <c r="R135" i="1"/>
  <c r="R2119" i="1"/>
  <c r="R905" i="1"/>
  <c r="R535" i="1"/>
  <c r="R629" i="1"/>
  <c r="R3123" i="1"/>
  <c r="R1797" i="1"/>
  <c r="R1993" i="1"/>
  <c r="R2671" i="1"/>
  <c r="R1615" i="1"/>
  <c r="R91" i="1"/>
  <c r="R188" i="1"/>
  <c r="R2186" i="1"/>
  <c r="R2732" i="1"/>
  <c r="R1592" i="1"/>
  <c r="R1810" i="1"/>
  <c r="R2681" i="1"/>
  <c r="R913" i="1"/>
  <c r="R1814" i="1"/>
  <c r="R531" i="1"/>
  <c r="R2477" i="1"/>
  <c r="R796" i="1"/>
  <c r="R420" i="1"/>
  <c r="R1600" i="1"/>
  <c r="R1274" i="1"/>
  <c r="R1601" i="1"/>
  <c r="R1049" i="1"/>
  <c r="R79" i="1"/>
  <c r="R253" i="1"/>
  <c r="R2225" i="1"/>
  <c r="R1957" i="1"/>
  <c r="R611" i="1"/>
  <c r="R916" i="1"/>
  <c r="R2570" i="1"/>
  <c r="R1605" i="1"/>
  <c r="R1830" i="1"/>
  <c r="R470" i="1"/>
  <c r="R2802" i="1"/>
  <c r="R3211" i="1"/>
  <c r="R1407" i="1"/>
  <c r="R1608" i="1"/>
  <c r="R1286" i="1"/>
  <c r="R444" i="1"/>
  <c r="R2318" i="1"/>
  <c r="R2523" i="1"/>
  <c r="R129" i="1"/>
  <c r="R236" i="1"/>
  <c r="R237" i="1"/>
  <c r="R1411" i="1"/>
  <c r="R1102" i="1"/>
  <c r="R2872" i="1"/>
  <c r="R808" i="1"/>
  <c r="R1290" i="1"/>
  <c r="R2142" i="1"/>
  <c r="R1291" i="1"/>
  <c r="R2385" i="1"/>
  <c r="R400" i="1"/>
  <c r="R1200" i="1"/>
  <c r="R2695" i="1"/>
  <c r="R1296" i="1"/>
  <c r="R2144" i="1"/>
  <c r="R1078" i="1"/>
  <c r="R1786" i="1"/>
  <c r="R1856" i="1"/>
  <c r="R2111" i="1"/>
  <c r="R625" i="1"/>
  <c r="R1861" i="1"/>
  <c r="R2525" i="1"/>
  <c r="R2449" i="1"/>
  <c r="R1082" i="1"/>
  <c r="R2527" i="1"/>
  <c r="R1084" i="1"/>
  <c r="R2754" i="1"/>
  <c r="R41" i="1"/>
  <c r="R1302" i="1"/>
  <c r="R551" i="1"/>
  <c r="R1428" i="1"/>
  <c r="R2155" i="1"/>
  <c r="R2878" i="1"/>
  <c r="R310" i="1"/>
  <c r="R705" i="1"/>
  <c r="R2158" i="1"/>
  <c r="R554" i="1"/>
  <c r="R1313" i="1"/>
  <c r="R2533" i="1"/>
  <c r="R1439" i="1"/>
  <c r="R174" i="1"/>
  <c r="R931" i="1"/>
  <c r="R2032" i="1"/>
  <c r="R2159" i="1"/>
  <c r="R637" i="1"/>
  <c r="R1805" i="1"/>
  <c r="R932" i="1"/>
  <c r="R1632" i="1"/>
  <c r="R1209" i="1"/>
  <c r="R936" i="1"/>
  <c r="R2162" i="1"/>
  <c r="R2461" i="1"/>
  <c r="R246" i="1"/>
  <c r="R1904" i="1"/>
  <c r="R1327" i="1"/>
  <c r="R2357" i="1"/>
  <c r="R2763" i="1"/>
  <c r="R1908" i="1"/>
  <c r="R1910" i="1"/>
  <c r="R2230" i="1"/>
  <c r="R2468" i="1"/>
  <c r="R2537" i="1"/>
  <c r="R2301" i="1"/>
  <c r="R121" i="1"/>
  <c r="R2538" i="1"/>
  <c r="R2168" i="1"/>
  <c r="R150" i="1"/>
  <c r="R1921" i="1"/>
  <c r="R1113" i="1"/>
  <c r="R2170" i="1"/>
  <c r="R1115" i="1"/>
  <c r="R1338" i="1"/>
  <c r="R852" i="1"/>
  <c r="R1459" i="1"/>
  <c r="R321" i="1"/>
  <c r="R248" i="1"/>
  <c r="R2539" i="1"/>
  <c r="R87" i="1"/>
  <c r="R2309" i="1"/>
  <c r="R1339" i="1"/>
  <c r="R1641" i="1"/>
  <c r="R212" i="1"/>
  <c r="R569" i="1"/>
  <c r="R152" i="1"/>
  <c r="R2708" i="1"/>
  <c r="R904" i="1"/>
  <c r="R856" i="1"/>
  <c r="R325" i="1"/>
  <c r="R2175" i="1"/>
  <c r="R1924" i="1"/>
  <c r="R1740" i="1"/>
  <c r="R907" i="1"/>
  <c r="R251" i="1"/>
  <c r="R1743" i="1"/>
  <c r="R2001" i="1"/>
  <c r="R860" i="1"/>
  <c r="R1133" i="1"/>
  <c r="R2239" i="1"/>
  <c r="R1433" i="1"/>
  <c r="R1650" i="1"/>
  <c r="R2056" i="1"/>
  <c r="R687" i="1"/>
  <c r="R736" i="1"/>
  <c r="R1344" i="1"/>
  <c r="R1227" i="1"/>
  <c r="R2058" i="1"/>
  <c r="R954" i="1"/>
  <c r="R1927" i="1"/>
  <c r="R2480" i="1"/>
  <c r="R2479" i="1"/>
  <c r="R2550" i="1"/>
  <c r="R2545" i="1"/>
  <c r="R2982" i="1"/>
  <c r="R3490" i="1"/>
  <c r="R125" i="1"/>
  <c r="R2516" i="1"/>
  <c r="R2324" i="1"/>
  <c r="R2383" i="1"/>
  <c r="R2731" i="1"/>
  <c r="R1476" i="1"/>
  <c r="R3062" i="1"/>
  <c r="R654" i="1"/>
  <c r="R1146" i="1"/>
  <c r="R2067" i="1"/>
  <c r="R2331" i="1"/>
  <c r="R331" i="1"/>
  <c r="R1667" i="1"/>
  <c r="R126" i="1"/>
  <c r="R2773" i="1"/>
  <c r="R2189" i="1"/>
  <c r="R2555" i="1"/>
  <c r="R1630" i="1"/>
  <c r="R574" i="1"/>
  <c r="R256" i="1"/>
  <c r="R540" i="1"/>
  <c r="R575" i="1"/>
  <c r="R1673" i="1"/>
  <c r="R1931" i="1"/>
  <c r="R2190" i="1"/>
  <c r="R2191" i="1"/>
  <c r="R2559" i="1"/>
  <c r="R158" i="1"/>
  <c r="R576" i="1"/>
  <c r="R1933" i="1"/>
  <c r="R1588" i="1"/>
  <c r="R2562" i="1"/>
  <c r="R875" i="1"/>
  <c r="R1676" i="1"/>
  <c r="R960" i="1"/>
  <c r="R1388" i="1"/>
  <c r="R1934" i="1"/>
  <c r="R704" i="1"/>
  <c r="R1153" i="1"/>
  <c r="R2193" i="1"/>
  <c r="R187" i="1"/>
  <c r="R579" i="1"/>
  <c r="R2194" i="1"/>
  <c r="R1683" i="1"/>
  <c r="R2196" i="1"/>
  <c r="R2566" i="1"/>
  <c r="R2485" i="1"/>
  <c r="R1157" i="1"/>
  <c r="R1244" i="1"/>
  <c r="R2022" i="1"/>
  <c r="R2197" i="1"/>
  <c r="R2774" i="1"/>
  <c r="R1108" i="1"/>
  <c r="R354" i="1"/>
  <c r="R2574" i="1"/>
  <c r="R1262" i="1"/>
  <c r="R1496" i="1"/>
  <c r="R185" i="1"/>
  <c r="R260" i="1"/>
  <c r="R2569" i="1"/>
  <c r="R743" i="1"/>
  <c r="R1781" i="1"/>
  <c r="R1169" i="1"/>
  <c r="R2571" i="1"/>
  <c r="R2572" i="1"/>
  <c r="R1358" i="1"/>
  <c r="R966" i="1"/>
  <c r="R641" i="1"/>
  <c r="R1171" i="1"/>
  <c r="R18" i="1"/>
  <c r="R968" i="1"/>
  <c r="R970" i="1"/>
  <c r="R969" i="1"/>
  <c r="R2199" i="1"/>
  <c r="R2573" i="1"/>
  <c r="R882" i="1"/>
  <c r="R670" i="1"/>
  <c r="R282" i="1"/>
  <c r="R1889" i="1"/>
  <c r="R2201" i="1"/>
  <c r="R1361" i="1"/>
  <c r="R433" i="1"/>
  <c r="R1006" i="1"/>
  <c r="R1696" i="1"/>
  <c r="R1251" i="1"/>
  <c r="R674" i="1"/>
  <c r="R2091" i="1"/>
  <c r="R825" i="1"/>
  <c r="R2780" i="1"/>
  <c r="R1698" i="1"/>
  <c r="R1699" i="1"/>
  <c r="R1586" i="1"/>
  <c r="R1700" i="1"/>
  <c r="R2094" i="1"/>
  <c r="R164" i="1"/>
  <c r="R750" i="1"/>
  <c r="R61" i="1"/>
  <c r="R1941" i="1"/>
  <c r="R2358" i="1"/>
  <c r="R2360" i="1"/>
  <c r="R266" i="1"/>
  <c r="R1943" i="1"/>
  <c r="R186" i="1"/>
  <c r="R1364" i="1"/>
  <c r="R2102" i="1"/>
  <c r="R2495" i="1"/>
  <c r="R2784" i="1"/>
  <c r="R361" i="1"/>
  <c r="R1510" i="1"/>
  <c r="R1509" i="1"/>
  <c r="R974" i="1"/>
  <c r="R1368" i="1"/>
  <c r="R2221" i="1"/>
  <c r="R1512" i="1"/>
  <c r="R607" i="1"/>
  <c r="R1257" i="1"/>
  <c r="R588" i="1"/>
  <c r="R1259" i="1"/>
  <c r="R2581" i="1"/>
  <c r="R3076" i="1"/>
  <c r="R2629" i="1"/>
  <c r="R1775" i="1"/>
  <c r="R223" i="1"/>
  <c r="R2786" i="1"/>
  <c r="R384" i="1"/>
  <c r="R981" i="1"/>
  <c r="R439" i="1"/>
  <c r="R2583" i="1"/>
  <c r="R895" i="1"/>
  <c r="R589" i="1"/>
  <c r="R587" i="1"/>
  <c r="R2183" i="1"/>
  <c r="R1371" i="1"/>
  <c r="R448" i="1"/>
  <c r="R1599" i="1"/>
  <c r="R591" i="1"/>
  <c r="R1263" i="1"/>
  <c r="R939" i="1"/>
  <c r="R2787" i="1"/>
  <c r="R145" i="1"/>
  <c r="R734" i="1"/>
  <c r="R1720" i="1"/>
  <c r="R1374" i="1"/>
  <c r="R1522" i="1"/>
  <c r="R1525" i="1"/>
  <c r="R986" i="1"/>
  <c r="R1269" i="1"/>
  <c r="R1271" i="1"/>
  <c r="R2394" i="1"/>
  <c r="R730" i="1"/>
  <c r="R1421" i="1"/>
  <c r="R1958" i="1"/>
  <c r="R275" i="1"/>
  <c r="R2161" i="1"/>
  <c r="R2587" i="1"/>
  <c r="R2588" i="1"/>
  <c r="R1532" i="1"/>
  <c r="R2217" i="1"/>
  <c r="R596" i="1"/>
  <c r="R1962" i="1"/>
  <c r="R597" i="1"/>
  <c r="R993" i="1"/>
  <c r="R378" i="1"/>
  <c r="R2591" i="1"/>
  <c r="R1380" i="1"/>
  <c r="R1965" i="1"/>
  <c r="R442" i="1"/>
  <c r="R998" i="1"/>
  <c r="R1382" i="1"/>
  <c r="R1723" i="1"/>
  <c r="R2592" i="1"/>
  <c r="R599" i="1"/>
  <c r="R1000" i="1"/>
  <c r="R1545" i="1"/>
  <c r="R1724" i="1"/>
  <c r="R1005" i="1"/>
  <c r="R942" i="1"/>
  <c r="R1278" i="1"/>
  <c r="R1966" i="1"/>
  <c r="R1009" i="1"/>
  <c r="R1725" i="1"/>
  <c r="R578" i="1"/>
  <c r="R1552" i="1"/>
  <c r="R382" i="1"/>
  <c r="R603" i="1"/>
  <c r="R1553" i="1"/>
  <c r="R1011" i="1"/>
  <c r="R131" i="1"/>
  <c r="R307" i="1"/>
  <c r="R1069" i="1"/>
  <c r="R1727" i="1"/>
  <c r="R1728" i="1"/>
  <c r="R1726" i="1"/>
  <c r="R64" i="1"/>
  <c r="R2223" i="1"/>
  <c r="R132" i="1"/>
  <c r="R287" i="1"/>
  <c r="R1014" i="1"/>
  <c r="R1016" i="1"/>
  <c r="R1384" i="1"/>
  <c r="R1560" i="1"/>
  <c r="R1565" i="1"/>
  <c r="R1564" i="1"/>
  <c r="R1969" i="1"/>
  <c r="R2229" i="1"/>
  <c r="R2598" i="1"/>
  <c r="R2601" i="1"/>
  <c r="R2994" i="1"/>
  <c r="R3376" i="1"/>
  <c r="R610" i="1"/>
  <c r="R1095" i="1"/>
  <c r="R2172" i="1"/>
  <c r="R1203" i="1"/>
  <c r="R945" i="1"/>
  <c r="R288" i="1"/>
  <c r="R2121" i="1"/>
  <c r="R309" i="1"/>
  <c r="R2406" i="1"/>
  <c r="R2233" i="1"/>
  <c r="R2510" i="1"/>
  <c r="R1205" i="1"/>
  <c r="R1569" i="1"/>
  <c r="R1283" i="1"/>
  <c r="R1733" i="1"/>
  <c r="R643" i="1"/>
  <c r="R1284" i="1"/>
  <c r="R1972" i="1"/>
  <c r="R1387" i="1"/>
  <c r="R2511" i="1"/>
  <c r="R172" i="1"/>
  <c r="R1287" i="1"/>
  <c r="R1312" i="1"/>
  <c r="R912" i="1"/>
  <c r="R1974" i="1"/>
  <c r="R2256" i="1"/>
  <c r="R388" i="1"/>
  <c r="R2419" i="1"/>
  <c r="R2038" i="1"/>
  <c r="R614" i="1"/>
  <c r="R1022" i="1"/>
  <c r="R511" i="1"/>
  <c r="R289" i="1"/>
  <c r="R2410" i="1"/>
  <c r="R165" i="1"/>
  <c r="R356" i="1"/>
  <c r="R1735" i="1"/>
  <c r="R1390" i="1"/>
  <c r="R1519" i="1"/>
  <c r="R1736" i="1"/>
  <c r="R2234" i="1"/>
  <c r="R950" i="1"/>
  <c r="R2299" i="1"/>
  <c r="R1977" i="1"/>
  <c r="R1456" i="1"/>
  <c r="R1391" i="1"/>
  <c r="R1980" i="1"/>
  <c r="R2518" i="1"/>
  <c r="R1347" i="1"/>
  <c r="R538" i="1"/>
  <c r="R250" i="1"/>
  <c r="R1024" i="1"/>
  <c r="R290" i="1"/>
  <c r="R291" i="1"/>
  <c r="R616" i="1"/>
  <c r="R2238" i="1"/>
  <c r="R228" i="1"/>
  <c r="R99" i="1"/>
  <c r="R451" i="1"/>
  <c r="R1574" i="1"/>
  <c r="R1984" i="1"/>
  <c r="R2446" i="1"/>
  <c r="R358" i="1"/>
  <c r="R2240" i="1"/>
  <c r="R1576" i="1"/>
  <c r="R621" i="1"/>
  <c r="R1746" i="1"/>
  <c r="R2751" i="1"/>
  <c r="R1208" i="1"/>
  <c r="R1956" i="1"/>
  <c r="R134" i="1"/>
  <c r="R1748" i="1"/>
  <c r="R1747" i="1"/>
  <c r="R454" i="1"/>
  <c r="R305" i="1"/>
  <c r="R2487" i="1"/>
  <c r="R919" i="1"/>
  <c r="R1402" i="1"/>
  <c r="R1124" i="1"/>
  <c r="R292" i="1"/>
  <c r="R2243" i="1"/>
  <c r="R1750" i="1"/>
  <c r="R542" i="1"/>
  <c r="R2133" i="1"/>
  <c r="R1033" i="1"/>
  <c r="R1034" i="1"/>
  <c r="R623" i="1"/>
  <c r="R778" i="1"/>
  <c r="R293" i="1"/>
  <c r="R1112" i="1"/>
  <c r="R456" i="1"/>
  <c r="R1036" i="1"/>
  <c r="R198" i="1"/>
  <c r="R1753" i="1"/>
  <c r="R1754" i="1"/>
  <c r="R626" i="1"/>
  <c r="R1408" i="1"/>
  <c r="R1409" i="1"/>
  <c r="R2087" i="1"/>
  <c r="R457" i="1"/>
  <c r="R1755" i="1"/>
  <c r="R1136" i="1"/>
  <c r="R1135" i="1"/>
  <c r="R1037" i="1"/>
  <c r="R3388" i="1"/>
  <c r="R459" i="1"/>
  <c r="R1840" i="1"/>
  <c r="R2454" i="1"/>
  <c r="R2484" i="1"/>
  <c r="R2705" i="1"/>
  <c r="R628" i="1"/>
  <c r="R2166" i="1"/>
  <c r="R1757" i="1"/>
  <c r="R785" i="1"/>
  <c r="R1413" i="1"/>
  <c r="R136" i="1"/>
  <c r="R1414" i="1"/>
  <c r="R2391" i="1"/>
  <c r="R630" i="1"/>
  <c r="R1316" i="1"/>
  <c r="R1415" i="1"/>
  <c r="R1843" i="1"/>
  <c r="R735" i="1"/>
  <c r="R2515" i="1"/>
  <c r="R841" i="1"/>
  <c r="R178" i="1"/>
  <c r="R925" i="1"/>
  <c r="R757" i="1"/>
  <c r="R1759" i="1"/>
  <c r="R2248" i="1"/>
  <c r="R2249" i="1"/>
  <c r="R2328" i="1"/>
  <c r="R69" i="1"/>
  <c r="R26" i="1"/>
  <c r="R1762" i="1"/>
  <c r="R1322" i="1"/>
  <c r="R1792" i="1"/>
  <c r="R297" i="1"/>
  <c r="R633" i="1"/>
  <c r="R1591" i="1"/>
  <c r="R2251" i="1"/>
  <c r="R1419" i="1"/>
  <c r="R1994" i="1"/>
  <c r="R364" i="1"/>
  <c r="R1325" i="1"/>
  <c r="R298" i="1"/>
  <c r="R635" i="1"/>
  <c r="R2254" i="1"/>
  <c r="R2252" i="1"/>
  <c r="R208" i="1"/>
  <c r="R146" i="1"/>
  <c r="R547" i="1"/>
  <c r="R1420" i="1"/>
  <c r="R926" i="1"/>
  <c r="R1766" i="1"/>
  <c r="R943" i="1"/>
  <c r="R402" i="1"/>
  <c r="R1041" i="1"/>
  <c r="R1594" i="1"/>
  <c r="R39" i="1"/>
  <c r="R2146" i="1"/>
  <c r="R1204" i="1"/>
  <c r="R760" i="1"/>
  <c r="R850" i="1"/>
  <c r="R1042" i="1"/>
  <c r="R1769" i="1"/>
  <c r="R1996" i="1"/>
  <c r="R2619" i="1"/>
  <c r="R2616" i="1"/>
  <c r="R1043" i="1"/>
  <c r="R2336" i="1"/>
  <c r="R638" i="1"/>
  <c r="R485" i="1"/>
  <c r="R466" i="1"/>
  <c r="R1335" i="1"/>
  <c r="R2203" i="1"/>
  <c r="R1363" i="1"/>
  <c r="R2151" i="1"/>
  <c r="R1336" i="1"/>
  <c r="R1230" i="1"/>
  <c r="R1597" i="1"/>
  <c r="R640" i="1"/>
  <c r="R1231" i="1"/>
  <c r="R209" i="1"/>
  <c r="R1426" i="1"/>
  <c r="R1770" i="1"/>
  <c r="R530" i="1"/>
  <c r="R1045" i="1"/>
  <c r="R851" i="1"/>
  <c r="R1046" i="1"/>
  <c r="R1494" i="1"/>
  <c r="R2434" i="1"/>
  <c r="R2528" i="1"/>
  <c r="R2809" i="1"/>
  <c r="R1048" i="1"/>
  <c r="R1771" i="1"/>
  <c r="R302" i="1"/>
  <c r="R1051" i="1"/>
  <c r="R409" i="1"/>
  <c r="R70" i="1"/>
  <c r="R826" i="1"/>
  <c r="R2260" i="1"/>
  <c r="R2262" i="1"/>
  <c r="R2622" i="1"/>
  <c r="R1236" i="1"/>
  <c r="R1932" i="1"/>
  <c r="R2623" i="1"/>
  <c r="R43" i="1"/>
  <c r="R855" i="1"/>
  <c r="R645" i="1"/>
  <c r="R1237" i="1"/>
  <c r="R1772" i="1"/>
  <c r="R1435" i="1"/>
  <c r="R181" i="1"/>
  <c r="R2624" i="1"/>
  <c r="R1239" i="1"/>
  <c r="R1437" i="1"/>
  <c r="R1053" i="1"/>
  <c r="R767" i="1"/>
  <c r="R1054" i="1"/>
  <c r="R196" i="1"/>
  <c r="R71" i="1"/>
  <c r="R2404" i="1"/>
  <c r="R2719" i="1"/>
  <c r="R2009" i="1"/>
  <c r="R1163" i="1"/>
  <c r="R1503" i="1"/>
  <c r="R647" i="1"/>
  <c r="R214" i="1"/>
  <c r="R1165" i="1"/>
  <c r="R1440" i="1"/>
  <c r="R1774" i="1"/>
  <c r="R1604" i="1"/>
  <c r="R373" i="1"/>
  <c r="R368" i="1"/>
  <c r="R1058" i="1"/>
  <c r="R1442" i="1"/>
  <c r="R1606" i="1"/>
  <c r="R2268" i="1"/>
  <c r="R2867" i="1"/>
  <c r="R571" i="1"/>
  <c r="R2269" i="1"/>
  <c r="R1123" i="1"/>
  <c r="R1342" i="1"/>
  <c r="R768" i="1"/>
  <c r="R499" i="1"/>
  <c r="R500" i="1"/>
  <c r="R1444" i="1"/>
  <c r="R650" i="1"/>
  <c r="R370" i="1"/>
  <c r="R1343" i="1"/>
  <c r="R1926" i="1"/>
  <c r="R1061" i="1"/>
  <c r="R933" i="1"/>
  <c r="R1447" i="1"/>
  <c r="R651" i="1"/>
  <c r="R184" i="1"/>
  <c r="R1776" i="1"/>
  <c r="R1348" i="1"/>
  <c r="R1243" i="1"/>
  <c r="R1721" i="1"/>
  <c r="R1064" i="1"/>
  <c r="R2011" i="1"/>
  <c r="R348" i="1"/>
  <c r="R245" i="1"/>
  <c r="R2411" i="1"/>
  <c r="R652" i="1"/>
  <c r="R2013" i="1"/>
  <c r="R1448" i="1"/>
  <c r="R534" i="1"/>
  <c r="R1066" i="1"/>
  <c r="R1778" i="1"/>
  <c r="R1454" i="1"/>
  <c r="R217" i="1"/>
  <c r="R1245" i="1"/>
  <c r="R1449" i="1"/>
  <c r="R2273" i="1"/>
  <c r="R938" i="1"/>
  <c r="R653" i="1"/>
  <c r="R472" i="1"/>
  <c r="R1349" i="1"/>
  <c r="R2167" i="1"/>
  <c r="R1067" i="1"/>
  <c r="R544" i="1"/>
  <c r="R404" i="1"/>
  <c r="R1780" i="1"/>
  <c r="R2016" i="1"/>
  <c r="R2015" i="1"/>
  <c r="R104" i="1"/>
  <c r="R869" i="1"/>
  <c r="R2066" i="1"/>
  <c r="R1450" i="1"/>
  <c r="R655" i="1"/>
  <c r="R1068" i="1"/>
  <c r="R810" i="1"/>
  <c r="R1451" i="1"/>
  <c r="R2017" i="1"/>
  <c r="R561" i="1"/>
  <c r="R1453" i="1"/>
  <c r="R2275" i="1"/>
  <c r="R656" i="1"/>
  <c r="R749" i="1"/>
  <c r="R1070" i="1"/>
  <c r="R758" i="1"/>
  <c r="R143" i="1"/>
  <c r="R1351" i="1"/>
  <c r="R770" i="1"/>
  <c r="R308" i="1"/>
  <c r="R118" i="1"/>
  <c r="R2389" i="1"/>
  <c r="R2020" i="1"/>
  <c r="R1247" i="1"/>
  <c r="R1072" i="1"/>
  <c r="R1610" i="1"/>
  <c r="R1783" i="1"/>
  <c r="R2634" i="1"/>
  <c r="R1074" i="1"/>
  <c r="R871" i="1"/>
  <c r="R911" i="1"/>
  <c r="R474" i="1"/>
  <c r="R1784" i="1"/>
  <c r="R2278" i="1"/>
  <c r="R600" i="1"/>
  <c r="R2023" i="1"/>
  <c r="R1611" i="1"/>
  <c r="R1076" i="1"/>
  <c r="R475" i="1"/>
  <c r="R1249" i="1"/>
  <c r="R1947" i="1"/>
  <c r="R2024" i="1"/>
  <c r="R2282" i="1"/>
  <c r="R2636" i="1"/>
  <c r="R2635" i="1"/>
  <c r="R2722" i="1"/>
  <c r="R106" i="1"/>
  <c r="R1593" i="1"/>
  <c r="R1613" i="1"/>
  <c r="R1252" i="1"/>
  <c r="R476" i="1"/>
  <c r="R1758" i="1"/>
  <c r="R1461" i="1"/>
  <c r="R1199" i="1"/>
  <c r="R249" i="1"/>
  <c r="R375" i="1"/>
  <c r="R1191" i="1"/>
  <c r="R1789" i="1"/>
  <c r="R1462" i="1"/>
  <c r="R1079" i="1"/>
  <c r="R1080" i="1"/>
  <c r="R1790" i="1"/>
  <c r="R1791" i="1"/>
  <c r="R2919" i="1"/>
  <c r="R376" i="1"/>
  <c r="R1432" i="1"/>
  <c r="R660" i="1"/>
  <c r="R550" i="1"/>
  <c r="R819" i="1"/>
  <c r="R1952" i="1"/>
  <c r="R1081" i="1"/>
  <c r="R2422" i="1"/>
  <c r="R1616" i="1"/>
  <c r="R915" i="1"/>
  <c r="R565" i="1"/>
  <c r="R1083" i="1"/>
  <c r="R1463" i="1"/>
  <c r="R1464" i="1"/>
  <c r="R1465" i="1"/>
  <c r="R1617" i="1"/>
  <c r="R477" i="1"/>
  <c r="R411" i="1"/>
  <c r="R780" i="1"/>
  <c r="R1529" i="1"/>
  <c r="R1466" i="1"/>
  <c r="R2285" i="1"/>
  <c r="R1575" i="1"/>
  <c r="R1467" i="1"/>
  <c r="R1619" i="1"/>
  <c r="R2027" i="1"/>
  <c r="R2642" i="1"/>
  <c r="R56" i="1"/>
  <c r="R2379" i="1"/>
  <c r="R2153" i="1"/>
  <c r="R949" i="1"/>
  <c r="R879" i="1"/>
  <c r="R220" i="1"/>
  <c r="R2287" i="1"/>
  <c r="R311" i="1"/>
  <c r="R1795" i="1"/>
  <c r="R2725" i="1"/>
  <c r="R1003" i="1"/>
  <c r="R381" i="1"/>
  <c r="R2007" i="1"/>
  <c r="R1354" i="1"/>
  <c r="R1088" i="1"/>
  <c r="R440" i="1"/>
  <c r="R406" i="1"/>
  <c r="R128" i="1"/>
  <c r="R478" i="1"/>
  <c r="R1090" i="1"/>
  <c r="R1469" i="1"/>
  <c r="R1355" i="1"/>
  <c r="R1796" i="1"/>
  <c r="R1258" i="1"/>
  <c r="R1356" i="1"/>
  <c r="R880" i="1"/>
  <c r="R1471" i="1"/>
  <c r="R1472" i="1"/>
  <c r="R1030" i="1"/>
  <c r="R425" i="1"/>
  <c r="R1410" i="1"/>
  <c r="R171" i="1"/>
  <c r="R1734" i="1"/>
  <c r="R1623" i="1"/>
  <c r="R383" i="1"/>
  <c r="R1473" i="1"/>
  <c r="R2029" i="1"/>
  <c r="R1582" i="1"/>
  <c r="R2288" i="1"/>
  <c r="R1624" i="1"/>
  <c r="R2393" i="1"/>
  <c r="R479" i="1"/>
  <c r="R1094" i="1"/>
  <c r="R1625" i="1"/>
  <c r="R2289" i="1"/>
  <c r="R1309" i="1"/>
  <c r="R830" i="1"/>
  <c r="R956" i="1"/>
  <c r="R664" i="1"/>
  <c r="R481" i="1"/>
  <c r="R666" i="1"/>
  <c r="R1627" i="1"/>
  <c r="R1798" i="1"/>
  <c r="R2293" i="1"/>
  <c r="R2646" i="1"/>
  <c r="R2647" i="1"/>
  <c r="R2880" i="1"/>
  <c r="R1799" i="1"/>
  <c r="R1096" i="1"/>
  <c r="R313" i="1"/>
  <c r="R1314" i="1"/>
  <c r="R834" i="1"/>
  <c r="R462" i="1"/>
  <c r="R1474" i="1"/>
  <c r="R386" i="1"/>
  <c r="R1928" i="1"/>
  <c r="R2294" i="1"/>
  <c r="R1376" i="1"/>
  <c r="R738" i="1"/>
  <c r="R2694" i="1"/>
  <c r="R1098" i="1"/>
  <c r="R789" i="1"/>
  <c r="R1801" i="1"/>
  <c r="R2033" i="1"/>
  <c r="R1802" i="1"/>
  <c r="R2235" i="1"/>
  <c r="R1548" i="1"/>
  <c r="R1475" i="1"/>
  <c r="R1535" i="1"/>
  <c r="R1265" i="1"/>
  <c r="R1188" i="1"/>
  <c r="R2605" i="1"/>
  <c r="R483" i="1"/>
  <c r="R1099" i="1"/>
  <c r="R1804" i="1"/>
  <c r="R1631" i="1"/>
  <c r="R147" i="1"/>
  <c r="R1477" i="1"/>
  <c r="R886" i="1"/>
  <c r="R1101" i="1"/>
  <c r="R1478" i="1"/>
  <c r="R2729" i="1"/>
  <c r="R1362" i="1"/>
  <c r="R75" i="1"/>
  <c r="R1739" i="1"/>
  <c r="R387" i="1"/>
  <c r="R668" i="1"/>
  <c r="R1267" i="1"/>
  <c r="R1480" i="1"/>
  <c r="R2036" i="1"/>
  <c r="R2648" i="1"/>
  <c r="R1481" i="1"/>
  <c r="R1806" i="1"/>
  <c r="R464" i="1"/>
  <c r="R957" i="1"/>
  <c r="R791" i="1"/>
  <c r="R1807" i="1"/>
  <c r="R572" i="1"/>
  <c r="R1808" i="1"/>
  <c r="R1268" i="1"/>
  <c r="R1633" i="1"/>
  <c r="R1809" i="1"/>
  <c r="R889" i="1"/>
  <c r="R1221" i="1"/>
  <c r="R1104" i="1"/>
  <c r="R1106" i="1"/>
  <c r="R1811" i="1"/>
  <c r="R891" i="1"/>
  <c r="R1812" i="1"/>
  <c r="R1744" i="1"/>
  <c r="R1365" i="1"/>
  <c r="R1270" i="1"/>
  <c r="R2137" i="1"/>
  <c r="R1057" i="1"/>
  <c r="R1107" i="1"/>
  <c r="R671" i="1"/>
  <c r="R207" i="1"/>
  <c r="R390" i="1"/>
  <c r="R391" i="1"/>
  <c r="R1634" i="1"/>
  <c r="R1636" i="1"/>
  <c r="R1366" i="1"/>
  <c r="R847" i="1"/>
  <c r="R2040" i="1"/>
  <c r="R793" i="1"/>
  <c r="R222" i="1"/>
  <c r="R1367" i="1"/>
  <c r="R795" i="1"/>
  <c r="R1486" i="1"/>
  <c r="R1948" i="1"/>
  <c r="R1202" i="1"/>
  <c r="R2298" i="1"/>
  <c r="R958" i="1"/>
  <c r="R484" i="1"/>
  <c r="R849" i="1"/>
  <c r="R1331" i="1"/>
  <c r="R1836" i="1"/>
  <c r="R605" i="1"/>
  <c r="R190" i="1"/>
  <c r="R1109" i="1"/>
  <c r="R1815" i="1"/>
  <c r="R1816" i="1"/>
  <c r="R392" i="1"/>
  <c r="R1369" i="1"/>
  <c r="R1579" i="1"/>
  <c r="R1272" i="1"/>
  <c r="R1637" i="1"/>
  <c r="R1489" i="1"/>
  <c r="R1818" i="1"/>
  <c r="R797" i="1"/>
  <c r="R315" i="1"/>
  <c r="R959" i="1"/>
  <c r="R675" i="1"/>
  <c r="R2303" i="1"/>
  <c r="R1490" i="1"/>
  <c r="R257" i="1"/>
  <c r="R316" i="1"/>
  <c r="R2304" i="1"/>
  <c r="R1820" i="1"/>
  <c r="R1032" i="1"/>
  <c r="R2041" i="1"/>
  <c r="R1273" i="1"/>
  <c r="R1429" i="1"/>
  <c r="R2739" i="1"/>
  <c r="R2169" i="1"/>
  <c r="R963" i="1"/>
  <c r="R2271" i="1"/>
  <c r="R349" i="1"/>
  <c r="R487" i="1"/>
  <c r="R982" i="1"/>
  <c r="R1275" i="1"/>
  <c r="R677" i="1"/>
  <c r="R2649" i="1"/>
  <c r="R2378" i="1"/>
  <c r="R2042" i="1"/>
  <c r="R151" i="1"/>
  <c r="R964" i="1"/>
  <c r="R965" i="1"/>
  <c r="R1114" i="1"/>
  <c r="R1370" i="1"/>
  <c r="R1639" i="1"/>
  <c r="R2472" i="1"/>
  <c r="R2564" i="1"/>
  <c r="R2650" i="1"/>
  <c r="R317" i="1"/>
  <c r="R1660" i="1"/>
  <c r="R1752" i="1"/>
  <c r="R1493" i="1"/>
  <c r="R318" i="1"/>
  <c r="R979" i="1"/>
  <c r="R1116" i="1"/>
  <c r="R1640" i="1"/>
  <c r="R360" i="1"/>
  <c r="R1117" i="1"/>
  <c r="R1197" i="1"/>
  <c r="R319" i="1"/>
  <c r="R401" i="1"/>
  <c r="R2043" i="1"/>
  <c r="R191" i="1"/>
  <c r="R81" i="1"/>
  <c r="R1118" i="1"/>
  <c r="R1497" i="1"/>
  <c r="R2826" i="1"/>
  <c r="R2308" i="1"/>
  <c r="R261" i="1"/>
  <c r="R580" i="1"/>
  <c r="R853" i="1"/>
  <c r="R678" i="1"/>
  <c r="R680" i="1"/>
  <c r="R679" i="1"/>
  <c r="R2476" i="1"/>
  <c r="R682" i="1"/>
  <c r="R1688" i="1"/>
  <c r="R1826" i="1"/>
  <c r="R2653" i="1"/>
  <c r="R897" i="1"/>
  <c r="R2614" i="1"/>
  <c r="R563" i="1"/>
  <c r="R1119" i="1"/>
  <c r="R1279" i="1"/>
  <c r="R490" i="1"/>
  <c r="R1827" i="1"/>
  <c r="R239" i="1"/>
  <c r="R1498" i="1"/>
  <c r="R800" i="1"/>
  <c r="R2173" i="1"/>
  <c r="R1330" i="1"/>
  <c r="R1120" i="1"/>
  <c r="R324" i="1"/>
  <c r="R1121" i="1"/>
  <c r="R898" i="1"/>
  <c r="R1122" i="1"/>
  <c r="R657" i="1"/>
  <c r="R2147" i="1"/>
  <c r="R1280" i="1"/>
  <c r="R1829" i="1"/>
  <c r="R1470" i="1"/>
  <c r="R556" i="1"/>
  <c r="R262" i="1"/>
  <c r="R2046" i="1"/>
  <c r="R1831" i="1"/>
  <c r="R1693" i="1"/>
  <c r="R1443" i="1"/>
  <c r="R684" i="1"/>
  <c r="R1501" i="1"/>
  <c r="R1835" i="1"/>
  <c r="R1833" i="1"/>
  <c r="R2048" i="1"/>
  <c r="R2200" i="1"/>
  <c r="R2314" i="1"/>
  <c r="R2655" i="1"/>
  <c r="R2657" i="1"/>
  <c r="R1375" i="1"/>
  <c r="R491" i="1"/>
  <c r="R746" i="1"/>
  <c r="R362" i="1"/>
  <c r="R326" i="1"/>
  <c r="R1502" i="1"/>
  <c r="R1038" i="1"/>
  <c r="R900" i="1"/>
  <c r="R339" i="1"/>
  <c r="R493" i="1"/>
  <c r="R2316" i="1"/>
  <c r="R1126" i="1"/>
  <c r="R1646" i="1"/>
  <c r="R1837" i="1"/>
  <c r="R2440" i="1"/>
  <c r="R449" i="1"/>
  <c r="R327" i="1"/>
  <c r="R1127" i="1"/>
  <c r="R1647" i="1"/>
  <c r="R1128" i="1"/>
  <c r="R263" i="1"/>
  <c r="R1129" i="1"/>
  <c r="R1282" i="1"/>
  <c r="R495" i="1"/>
  <c r="R2053" i="1"/>
  <c r="R2202" i="1"/>
  <c r="R1838" i="1"/>
  <c r="R1131" i="1"/>
  <c r="R194" i="1"/>
  <c r="R1649" i="1"/>
  <c r="R2317" i="1"/>
  <c r="R396" i="1"/>
  <c r="R1377" i="1"/>
  <c r="R1430" i="1"/>
  <c r="R1378" i="1"/>
  <c r="R1132" i="1"/>
  <c r="R497" i="1"/>
  <c r="R1417" i="1"/>
  <c r="R1504" i="1"/>
  <c r="R283" i="1"/>
  <c r="R428" i="1"/>
  <c r="R862" i="1"/>
  <c r="R1134" i="1"/>
  <c r="R803" i="1"/>
  <c r="R1505" i="1"/>
  <c r="R1379" i="1"/>
  <c r="R1506" i="1"/>
  <c r="R685" i="1"/>
  <c r="R153" i="1"/>
  <c r="R804" i="1"/>
  <c r="R805" i="1"/>
  <c r="R1839" i="1"/>
  <c r="R2057" i="1"/>
  <c r="R1652" i="1"/>
  <c r="R377" i="1"/>
  <c r="R265" i="1"/>
  <c r="R2501" i="1"/>
  <c r="R972" i="1"/>
  <c r="R1654" i="1"/>
  <c r="R397" i="1"/>
  <c r="R688" i="1"/>
  <c r="R1655" i="1"/>
  <c r="R458" i="1"/>
  <c r="R776" i="1"/>
  <c r="R2204" i="1"/>
  <c r="R2319" i="1"/>
  <c r="R763" i="1"/>
  <c r="R568" i="1"/>
  <c r="R751" i="1"/>
  <c r="R398" i="1"/>
  <c r="R2059" i="1"/>
  <c r="R1138" i="1"/>
  <c r="R501" i="1"/>
  <c r="R1139" i="1"/>
  <c r="R1140" i="1"/>
  <c r="R1656" i="1"/>
  <c r="R1657" i="1"/>
  <c r="R1658" i="1"/>
  <c r="R2180" i="1"/>
  <c r="R2322" i="1"/>
  <c r="R2320" i="1"/>
  <c r="R2478" i="1"/>
  <c r="R2663" i="1"/>
  <c r="R2659" i="1"/>
  <c r="R2662" i="1"/>
  <c r="R2747" i="1"/>
  <c r="R2828" i="1"/>
  <c r="R2889" i="1"/>
  <c r="R2930" i="1"/>
  <c r="R502" i="1"/>
  <c r="R503" i="1"/>
  <c r="R380" i="1"/>
  <c r="R1381" i="1"/>
  <c r="R570" i="1"/>
  <c r="R689" i="1"/>
  <c r="R1141" i="1"/>
  <c r="R866" i="1"/>
  <c r="R247" i="1"/>
  <c r="R154" i="1"/>
  <c r="R867" i="1"/>
  <c r="R1844" i="1"/>
  <c r="R2061" i="1"/>
  <c r="R2664" i="1"/>
  <c r="R399" i="1"/>
  <c r="R1289" i="1"/>
  <c r="R505" i="1"/>
  <c r="R1661" i="1"/>
  <c r="R195" i="1"/>
  <c r="R1845" i="1"/>
  <c r="R2208" i="1"/>
  <c r="R690" i="1"/>
  <c r="R1142" i="1"/>
  <c r="R975" i="1"/>
  <c r="R2062" i="1"/>
  <c r="R1846" i="1"/>
  <c r="R105" i="1"/>
  <c r="R437" i="1"/>
  <c r="R977" i="1"/>
  <c r="R473" i="1"/>
  <c r="R2506" i="1"/>
  <c r="R506" i="1"/>
  <c r="R1213" i="1"/>
  <c r="R2064" i="1"/>
  <c r="R1143" i="1"/>
  <c r="R1144" i="1"/>
  <c r="R1292" i="1"/>
  <c r="R1511" i="1"/>
  <c r="R2325" i="1"/>
  <c r="R2326" i="1"/>
  <c r="R2327" i="1"/>
  <c r="R438" i="1"/>
  <c r="R1581" i="1"/>
  <c r="R2103" i="1"/>
  <c r="R443" i="1"/>
  <c r="R1293" i="1"/>
  <c r="R1663" i="1"/>
  <c r="R1662" i="1"/>
  <c r="R784" i="1"/>
  <c r="R692" i="1"/>
  <c r="R753" i="1"/>
  <c r="R693" i="1"/>
  <c r="R1145" i="1"/>
  <c r="R1516" i="1"/>
  <c r="R1513" i="1"/>
  <c r="R2579" i="1"/>
  <c r="R2830" i="1"/>
  <c r="R2831" i="1"/>
  <c r="R1215" i="1"/>
  <c r="R775" i="1"/>
  <c r="R1851" i="1"/>
  <c r="R155" i="1"/>
  <c r="R509" i="1"/>
  <c r="R330" i="1"/>
  <c r="R2665" i="1"/>
  <c r="R1401" i="1"/>
  <c r="R1517" i="1"/>
  <c r="R2329" i="1"/>
  <c r="R1852" i="1"/>
  <c r="R1643" i="1"/>
  <c r="R870" i="1"/>
  <c r="R224" i="1"/>
  <c r="R156" i="1"/>
  <c r="R582" i="1"/>
  <c r="R157" i="1"/>
  <c r="R813" i="1"/>
  <c r="R694" i="1"/>
  <c r="R695" i="1"/>
  <c r="R1666" i="1"/>
  <c r="R1854" i="1"/>
  <c r="R1853" i="1"/>
  <c r="R2330" i="1"/>
  <c r="R2508" i="1"/>
  <c r="R83" i="1"/>
  <c r="R696" i="1"/>
  <c r="R1297" i="1"/>
  <c r="R268" i="1"/>
  <c r="R557" i="1"/>
  <c r="R2025" i="1"/>
  <c r="R697" i="1"/>
  <c r="R590" i="1"/>
  <c r="R698" i="1"/>
  <c r="R1147" i="1"/>
  <c r="R814" i="1"/>
  <c r="R2148" i="1"/>
  <c r="R2509" i="1"/>
  <c r="R1383" i="1"/>
  <c r="R2791" i="1"/>
  <c r="R432" i="1"/>
  <c r="R815" i="1"/>
  <c r="R1050" i="1"/>
  <c r="R2035" i="1"/>
  <c r="R1518" i="1"/>
  <c r="R1602" i="1"/>
  <c r="R779" i="1"/>
  <c r="R1668" i="1"/>
  <c r="R1857" i="1"/>
  <c r="R1858" i="1"/>
  <c r="R1360" i="1"/>
  <c r="R2261" i="1"/>
  <c r="R1148" i="1"/>
  <c r="R872" i="1"/>
  <c r="R1520" i="1"/>
  <c r="R1521" i="1"/>
  <c r="R225" i="1"/>
  <c r="R699" i="1"/>
  <c r="R258" i="1"/>
  <c r="R816" i="1"/>
  <c r="R818" i="1"/>
  <c r="R817" i="1"/>
  <c r="R1052" i="1"/>
  <c r="R908" i="1"/>
  <c r="R782" i="1"/>
  <c r="R296" i="1"/>
  <c r="R312" i="1"/>
  <c r="R1671" i="1"/>
  <c r="R1670" i="1"/>
  <c r="R1669" i="1"/>
  <c r="R2334" i="1"/>
  <c r="R333" i="1"/>
  <c r="R1228" i="1"/>
  <c r="R1298" i="1"/>
  <c r="R1386" i="1"/>
  <c r="R1248" i="1"/>
  <c r="R832" i="1"/>
  <c r="R1862" i="1"/>
  <c r="R1863" i="1"/>
  <c r="R1864" i="1"/>
  <c r="R1865" i="1"/>
  <c r="R2337" i="1"/>
  <c r="R2584" i="1"/>
  <c r="R2958" i="1"/>
  <c r="R873" i="1"/>
  <c r="R2070" i="1"/>
  <c r="R952" i="1"/>
  <c r="R471" i="1"/>
  <c r="R177" i="1"/>
  <c r="R983" i="1"/>
  <c r="R2006" i="1"/>
  <c r="R226" i="1"/>
  <c r="R1672" i="1"/>
  <c r="R1674" i="1"/>
  <c r="R2071" i="1"/>
  <c r="R737" i="1"/>
  <c r="R700" i="1"/>
  <c r="R701" i="1"/>
  <c r="R1866" i="1"/>
  <c r="R910" i="1"/>
  <c r="R2073" i="1"/>
  <c r="R1149" i="1"/>
  <c r="R1150" i="1"/>
  <c r="R357" i="1"/>
  <c r="R159" i="1"/>
  <c r="R2266" i="1"/>
  <c r="R335" i="1"/>
  <c r="R560" i="1"/>
  <c r="R272" i="1"/>
  <c r="R1300" i="1"/>
  <c r="R122" i="1"/>
  <c r="R49" i="1"/>
  <c r="R1055" i="1"/>
  <c r="R513" i="1"/>
  <c r="R940" i="1"/>
  <c r="R1677" i="1"/>
  <c r="R1468" i="1"/>
  <c r="R514" i="1"/>
  <c r="R2125" i="1"/>
  <c r="R593" i="1"/>
  <c r="R1301" i="1"/>
  <c r="R515" i="1"/>
  <c r="R516" i="1"/>
  <c r="R594" i="1"/>
  <c r="R1151" i="1"/>
  <c r="R1867" i="1"/>
  <c r="R2338" i="1"/>
  <c r="R1103" i="1"/>
  <c r="R238" i="1"/>
  <c r="R2213" i="1"/>
  <c r="R823" i="1"/>
  <c r="R1152" i="1"/>
  <c r="R1868" i="1"/>
  <c r="R1222" i="1"/>
  <c r="R273" i="1"/>
  <c r="R1524" i="1"/>
  <c r="R274" i="1"/>
  <c r="R1303" i="1"/>
  <c r="R669" i="1"/>
  <c r="R1154" i="1"/>
  <c r="R1441" i="1"/>
  <c r="R1678" i="1"/>
  <c r="R2339" i="1"/>
  <c r="R1681" i="1"/>
  <c r="R1304" i="1"/>
  <c r="R1527" i="1"/>
  <c r="R1155" i="1"/>
  <c r="R595" i="1"/>
  <c r="R1682" i="1"/>
  <c r="R1813" i="1"/>
  <c r="R517" i="1"/>
  <c r="R2450" i="1"/>
  <c r="R1021" i="1"/>
  <c r="R1573" i="1"/>
  <c r="R988" i="1"/>
  <c r="R1528" i="1"/>
  <c r="R2078" i="1"/>
  <c r="R227" i="1"/>
  <c r="R408" i="1"/>
  <c r="R1305" i="1"/>
  <c r="R1059" i="1"/>
  <c r="R369" i="1"/>
  <c r="R877" i="1"/>
  <c r="R989" i="1"/>
  <c r="R520" i="1"/>
  <c r="R1871" i="1"/>
  <c r="R1870" i="1"/>
  <c r="R706" i="1"/>
  <c r="R2798" i="1"/>
  <c r="R918" i="1"/>
  <c r="R337" i="1"/>
  <c r="R755" i="1"/>
  <c r="R990" i="1"/>
  <c r="R991" i="1"/>
  <c r="R1959" i="1"/>
  <c r="R2080" i="1"/>
  <c r="R2586" i="1"/>
  <c r="R1872" i="1"/>
  <c r="R1308" i="1"/>
  <c r="R161" i="1"/>
  <c r="R787" i="1"/>
  <c r="R878" i="1"/>
  <c r="R1530" i="1"/>
  <c r="R2342" i="1"/>
  <c r="R707" i="1"/>
  <c r="R338" i="1"/>
  <c r="R1873" i="1"/>
  <c r="R521" i="1"/>
  <c r="R522" i="1"/>
  <c r="R1224" i="1"/>
  <c r="R1531" i="1"/>
  <c r="R759" i="1"/>
  <c r="R1445" i="1"/>
  <c r="R108" i="1"/>
  <c r="R827" i="1"/>
  <c r="R1534" i="1"/>
  <c r="R1874" i="1"/>
  <c r="R2343" i="1"/>
  <c r="R2344" i="1"/>
  <c r="R1978" i="1"/>
  <c r="R1062" i="1"/>
  <c r="R371" i="1"/>
  <c r="R1225" i="1"/>
  <c r="R992" i="1"/>
  <c r="R2797" i="1"/>
  <c r="R828" i="1"/>
  <c r="R123" i="1"/>
  <c r="R859" i="1"/>
  <c r="R1160" i="1"/>
  <c r="R1161" i="1"/>
  <c r="R1686" i="1"/>
  <c r="R1687" i="1"/>
  <c r="R2082" i="1"/>
  <c r="R2081" i="1"/>
  <c r="R322" i="1"/>
  <c r="R761" i="1"/>
  <c r="R598" i="1"/>
  <c r="R829" i="1"/>
  <c r="R1310" i="1"/>
  <c r="R708" i="1"/>
  <c r="R1877" i="1"/>
  <c r="R1878" i="1"/>
  <c r="R765" i="1"/>
  <c r="R994" i="1"/>
  <c r="R96" i="1"/>
  <c r="R709" i="1"/>
  <c r="R494" i="1"/>
  <c r="R1162" i="1"/>
  <c r="R1629" i="1"/>
  <c r="R219" i="1"/>
  <c r="R162" i="1"/>
  <c r="R1311" i="1"/>
  <c r="R995" i="1"/>
  <c r="R410" i="1"/>
  <c r="R564" i="1"/>
  <c r="R1880" i="1"/>
  <c r="R1879" i="1"/>
  <c r="R1881" i="1"/>
  <c r="R1882" i="1"/>
  <c r="R2222" i="1"/>
  <c r="R2455" i="1"/>
  <c r="R2456" i="1"/>
  <c r="R340" i="1"/>
  <c r="R523" i="1"/>
  <c r="R2540" i="1"/>
  <c r="R441" i="1"/>
  <c r="R764" i="1"/>
  <c r="R2084" i="1"/>
  <c r="R2738" i="1"/>
  <c r="R710" i="1"/>
  <c r="R180" i="1"/>
  <c r="R833" i="1"/>
  <c r="R1536" i="1"/>
  <c r="R1537" i="1"/>
  <c r="R1539" i="1"/>
  <c r="R1538" i="1"/>
  <c r="R2012" i="1"/>
  <c r="R711" i="1"/>
  <c r="R524" i="1"/>
  <c r="R1393" i="1"/>
  <c r="R1540" i="1"/>
  <c r="R1229" i="1"/>
  <c r="R1164" i="1"/>
  <c r="R2345" i="1"/>
  <c r="R2490" i="1"/>
  <c r="R278" i="1"/>
  <c r="R835" i="1"/>
  <c r="R482" i="1"/>
  <c r="R1166" i="1"/>
  <c r="R1168" i="1"/>
  <c r="R881" i="1"/>
  <c r="R2085" i="1"/>
  <c r="R836" i="1"/>
  <c r="R712" i="1"/>
  <c r="R1315" i="1"/>
  <c r="R1394" i="1"/>
  <c r="R1542" i="1"/>
  <c r="R1543" i="1"/>
  <c r="R1690" i="1"/>
  <c r="R1883" i="1"/>
  <c r="R1884" i="1"/>
  <c r="R1885" i="1"/>
  <c r="R1886" i="1"/>
  <c r="R1887" i="1"/>
  <c r="R1821" i="1"/>
  <c r="R999" i="1"/>
  <c r="R1170" i="1"/>
  <c r="R1317" i="1"/>
  <c r="R713" i="1"/>
  <c r="R170" i="1"/>
  <c r="R436" i="1"/>
  <c r="R1438" i="1"/>
  <c r="R914" i="1"/>
  <c r="R1395" i="1"/>
  <c r="R839" i="1"/>
  <c r="R714" i="1"/>
  <c r="R1318" i="1"/>
  <c r="R567" i="1"/>
  <c r="R1396" i="1"/>
  <c r="R1544" i="1"/>
  <c r="R715" i="1"/>
  <c r="R947" i="1"/>
  <c r="R231" i="1"/>
  <c r="R525" i="1"/>
  <c r="R84" i="1"/>
  <c r="R1172" i="1"/>
  <c r="R281" i="1"/>
  <c r="R1173" i="1"/>
  <c r="R1694" i="1"/>
  <c r="R1695" i="1"/>
  <c r="R601" i="1"/>
  <c r="R792" i="1"/>
  <c r="R232" i="1"/>
  <c r="R1319" i="1"/>
  <c r="R1893" i="1"/>
  <c r="R1891" i="1"/>
  <c r="R1890" i="1"/>
  <c r="R1892" i="1"/>
  <c r="R1398" i="1"/>
  <c r="R2086" i="1"/>
  <c r="R1340" i="1"/>
  <c r="R1276" i="1"/>
  <c r="R2519" i="1"/>
  <c r="R1174" i="1"/>
  <c r="R1001" i="1"/>
  <c r="R1320" i="1"/>
  <c r="R1002" i="1"/>
  <c r="R431" i="1"/>
  <c r="R1894" i="1"/>
  <c r="R1232" i="1"/>
  <c r="R2089" i="1"/>
  <c r="R2088" i="1"/>
  <c r="R2090" i="1"/>
  <c r="R842" i="1"/>
  <c r="R720" i="1"/>
  <c r="R2672" i="1"/>
  <c r="R412" i="1"/>
  <c r="R367" i="1"/>
  <c r="R2458" i="1"/>
  <c r="R413" i="1"/>
  <c r="R527" i="1"/>
  <c r="R2018" i="1"/>
  <c r="R414" i="1"/>
  <c r="R2348" i="1"/>
  <c r="R1353" i="1"/>
  <c r="R917" i="1"/>
  <c r="R1547" i="1"/>
  <c r="R1546" i="1"/>
  <c r="R2400" i="1"/>
  <c r="R342" i="1"/>
  <c r="R1175" i="1"/>
  <c r="R1549" i="1"/>
  <c r="R1896" i="1"/>
  <c r="R1895" i="1"/>
  <c r="R2350" i="1"/>
  <c r="R2349" i="1"/>
  <c r="R2968" i="1"/>
  <c r="R1234" i="1"/>
  <c r="R1176" i="1"/>
  <c r="R739" i="1"/>
  <c r="R1551" i="1"/>
  <c r="R721" i="1"/>
  <c r="R1457" i="1"/>
  <c r="R1782" i="1"/>
  <c r="R1007" i="1"/>
  <c r="R1323" i="1"/>
  <c r="R1697" i="1"/>
  <c r="R843" i="1"/>
  <c r="R583" i="1"/>
  <c r="R1008" i="1"/>
  <c r="R724" i="1"/>
  <c r="R1235" i="1"/>
  <c r="R1399" i="1"/>
  <c r="R2674" i="1"/>
  <c r="R2901" i="1"/>
  <c r="R1324" i="1"/>
  <c r="R204" i="1"/>
  <c r="R740" i="1"/>
  <c r="R144" i="1"/>
  <c r="R343" i="1"/>
  <c r="R234" i="1"/>
  <c r="R415" i="1"/>
  <c r="R602" i="1"/>
  <c r="R1897" i="1"/>
  <c r="R887" i="1"/>
  <c r="R1010" i="1"/>
  <c r="R2093" i="1"/>
  <c r="R2836" i="1"/>
  <c r="R844" i="1"/>
  <c r="R1177" i="1"/>
  <c r="R1484" i="1"/>
  <c r="R725" i="1"/>
  <c r="R2352" i="1"/>
  <c r="R1071" i="1"/>
  <c r="R2799" i="1"/>
  <c r="R1967" i="1"/>
  <c r="R726" i="1"/>
  <c r="R888" i="1"/>
  <c r="R727" i="1"/>
  <c r="R741" i="1"/>
  <c r="R728" i="1"/>
  <c r="R1900" i="1"/>
  <c r="R1898" i="1"/>
  <c r="R1899" i="1"/>
  <c r="R683" i="1"/>
  <c r="R299" i="1"/>
  <c r="R1178" i="1"/>
  <c r="R1238" i="1"/>
  <c r="R604" i="1"/>
  <c r="R1903" i="1"/>
  <c r="R1902" i="1"/>
  <c r="R2675" i="1"/>
  <c r="R2095" i="1"/>
  <c r="R2596" i="1"/>
  <c r="R416" i="1"/>
  <c r="R1485" i="1"/>
  <c r="R2355" i="1"/>
  <c r="R417" i="1"/>
  <c r="R846" i="1"/>
  <c r="R1326" i="1"/>
  <c r="R1701" i="1"/>
  <c r="R1702" i="1"/>
  <c r="R1013" i="1"/>
  <c r="R418" i="1"/>
  <c r="R1555" i="1"/>
  <c r="R2356" i="1"/>
  <c r="R2359" i="1"/>
  <c r="R2361" i="1"/>
  <c r="R618" i="1"/>
  <c r="R953" i="1"/>
  <c r="R2179" i="1"/>
  <c r="R1075" i="1"/>
  <c r="R1556" i="1"/>
  <c r="R2096" i="1"/>
  <c r="R1180" i="1"/>
  <c r="R2097" i="1"/>
  <c r="R1328" i="1"/>
  <c r="R1905" i="1"/>
  <c r="R1403" i="1"/>
  <c r="R921" i="1"/>
  <c r="R1703" i="1"/>
  <c r="R86" i="1"/>
  <c r="R1907" i="1"/>
  <c r="R1181" i="1"/>
  <c r="R2098" i="1"/>
  <c r="R848" i="1"/>
  <c r="R1329" i="1"/>
  <c r="R1015" i="1"/>
  <c r="R922" i="1"/>
  <c r="R1182" i="1"/>
  <c r="R2362" i="1"/>
  <c r="R2000" i="1"/>
  <c r="R455" i="1"/>
  <c r="R608" i="1"/>
  <c r="R609" i="1"/>
  <c r="R632" i="1"/>
  <c r="R731" i="1"/>
  <c r="R732" i="1"/>
  <c r="R955" i="1"/>
  <c r="R1019" i="1"/>
  <c r="R1017" i="1"/>
  <c r="R1018" i="1"/>
  <c r="R1077" i="1"/>
  <c r="R1183" i="1"/>
  <c r="R1186" i="1"/>
  <c r="R1184" i="1"/>
  <c r="R1185" i="1"/>
  <c r="R1187" i="1"/>
  <c r="R1194" i="1"/>
  <c r="R1240" i="1"/>
  <c r="R1241" i="1"/>
  <c r="R1333" i="1"/>
  <c r="R1332" i="1"/>
  <c r="R1405" i="1"/>
  <c r="R1446" i="1"/>
  <c r="R1561" i="1"/>
  <c r="R1566" i="1"/>
  <c r="R1559" i="1"/>
  <c r="R1558" i="1"/>
  <c r="R1562" i="1"/>
  <c r="R1612" i="1"/>
  <c r="R1708" i="1"/>
  <c r="R1713" i="1"/>
  <c r="R1709" i="1"/>
  <c r="R1707" i="1"/>
  <c r="R1711" i="1"/>
  <c r="R1710" i="1"/>
  <c r="R1706" i="1"/>
  <c r="R1729" i="1"/>
  <c r="R1730" i="1"/>
  <c r="R1911" i="1"/>
  <c r="R1918" i="1"/>
  <c r="R1912" i="1"/>
  <c r="R1913" i="1"/>
  <c r="R1920" i="1"/>
  <c r="R1914" i="1"/>
  <c r="R1915" i="1"/>
  <c r="R1916" i="1"/>
  <c r="R1909" i="1"/>
  <c r="R1919" i="1"/>
  <c r="R1917" i="1"/>
  <c r="R1970" i="1"/>
  <c r="R2106" i="1"/>
  <c r="R2104" i="1"/>
  <c r="R2100" i="1"/>
  <c r="R2099" i="1"/>
  <c r="R2101" i="1"/>
  <c r="R2136" i="1"/>
  <c r="R2205" i="1"/>
  <c r="R2231" i="1"/>
  <c r="R2226" i="1"/>
  <c r="R2228" i="1"/>
  <c r="R2280" i="1"/>
  <c r="R2365" i="1"/>
  <c r="R2364" i="1"/>
  <c r="R2366" i="1"/>
  <c r="R2367" i="1"/>
  <c r="R2368" i="1"/>
  <c r="R2369" i="1"/>
  <c r="R2363" i="1"/>
  <c r="R2370" i="1"/>
  <c r="R2373" i="1"/>
  <c r="R2374" i="1"/>
  <c r="R2405" i="1"/>
  <c r="R2438" i="1"/>
  <c r="R2465" i="1"/>
  <c r="R2482" i="1"/>
  <c r="R2521" i="1"/>
  <c r="R2600" i="1"/>
  <c r="R2682" i="1"/>
  <c r="R2677" i="1"/>
  <c r="R2685" i="1"/>
  <c r="R2678" i="1"/>
  <c r="R2686" i="1"/>
  <c r="R2683" i="1"/>
  <c r="R2684" i="1"/>
  <c r="R2679" i="1"/>
  <c r="R2687" i="1"/>
  <c r="R2764" i="1"/>
  <c r="R2844" i="1"/>
  <c r="R2845" i="1"/>
  <c r="R2849" i="1"/>
  <c r="R2841" i="1"/>
  <c r="R2842" i="1"/>
  <c r="R2905" i="1"/>
  <c r="R2906" i="1"/>
  <c r="R2904" i="1"/>
  <c r="R2972" i="1"/>
  <c r="R2971" i="1"/>
  <c r="R3018" i="1"/>
  <c r="R3147" i="1"/>
  <c r="R3489" i="1"/>
  <c r="R3513" i="1"/>
  <c r="R2986" i="1"/>
  <c r="R1100" i="1"/>
  <c r="R1715" i="1"/>
  <c r="R98" i="1"/>
  <c r="R294" i="1"/>
  <c r="R76" i="1"/>
  <c r="R403" i="1"/>
  <c r="R2044" i="1"/>
  <c r="R149" i="1"/>
  <c r="R1346" i="1"/>
  <c r="R884" i="1"/>
  <c r="R53" i="1"/>
  <c r="R2493" i="1"/>
  <c r="R532" i="1"/>
  <c r="R1212" i="1"/>
  <c r="R1397" i="1"/>
  <c r="R452" i="1"/>
  <c r="R2800" i="1"/>
  <c r="R584" i="1"/>
  <c r="R2431" i="1"/>
  <c r="R97" i="1"/>
  <c r="R930" i="1"/>
  <c r="R2157" i="1"/>
  <c r="R2347" i="1"/>
  <c r="R935" i="1"/>
  <c r="R117" i="1"/>
  <c r="R394" i="1"/>
  <c r="R2178" i="1"/>
  <c r="R3057" i="1"/>
  <c r="R2698" i="1"/>
  <c r="R374" i="1"/>
  <c r="R175" i="1"/>
  <c r="R1427" i="1"/>
  <c r="R518" i="1"/>
  <c r="R2585" i="1"/>
  <c r="R1533" i="1"/>
  <c r="R1563" i="1"/>
  <c r="R2848" i="1"/>
  <c r="R909" i="1"/>
  <c r="R1285" i="1"/>
  <c r="R2512" i="1"/>
  <c r="R893" i="1"/>
  <c r="R1571" i="1"/>
  <c r="R1848" i="1"/>
  <c r="R233" i="1"/>
  <c r="R2776" i="1"/>
  <c r="R3088" i="1"/>
  <c r="R68" i="1"/>
  <c r="R2730" i="1"/>
  <c r="R2513" i="1"/>
  <c r="R546" i="1"/>
  <c r="R88" i="1"/>
  <c r="R306" i="1"/>
  <c r="R1618" i="1"/>
  <c r="R2471" i="1"/>
  <c r="R1855" i="1"/>
  <c r="R29" i="1"/>
  <c r="R748" i="1"/>
  <c r="R1651" i="1"/>
  <c r="R2892" i="1"/>
  <c r="R2897" i="1"/>
  <c r="R1385" i="1"/>
  <c r="R781" i="1"/>
  <c r="R1685" i="1"/>
  <c r="R52" i="1"/>
  <c r="R2307" i="1"/>
  <c r="R885" i="1"/>
  <c r="R2843" i="1"/>
  <c r="R345" i="1"/>
  <c r="R1822" i="1"/>
  <c r="R1027" i="1"/>
  <c r="R2112" i="1"/>
  <c r="R2003" i="1"/>
  <c r="R3080" i="1"/>
  <c r="R1732" i="1"/>
  <c r="R2580" i="1"/>
  <c r="R2401" i="1"/>
  <c r="R2924" i="1"/>
  <c r="R393" i="1"/>
  <c r="R1603" i="1"/>
  <c r="R543" i="1"/>
  <c r="R2134" i="1"/>
  <c r="R1756" i="1"/>
  <c r="R1680" i="1"/>
  <c r="R2054" i="1"/>
  <c r="R332" i="1"/>
  <c r="R1763" i="1"/>
  <c r="R2250" i="1"/>
  <c r="R1767" i="1"/>
  <c r="R2531" i="1"/>
  <c r="R1777" i="1"/>
  <c r="R559" i="1"/>
  <c r="R1982" i="1"/>
  <c r="R2174" i="1"/>
  <c r="R951" i="1"/>
  <c r="R1266" i="1"/>
  <c r="R1609" i="1"/>
  <c r="R389" i="1"/>
  <c r="R2135" i="1"/>
  <c r="R1749" i="1"/>
  <c r="R1718" i="1"/>
  <c r="R206" i="1"/>
  <c r="R967" i="1"/>
  <c r="R2113" i="1"/>
  <c r="R2746" i="1"/>
  <c r="R1626" i="1"/>
  <c r="R1307" i="1"/>
  <c r="R627" i="1"/>
  <c r="R1716" i="1"/>
  <c r="R2019" i="1"/>
  <c r="R2160" i="1"/>
  <c r="R3011" i="1"/>
  <c r="R2960" i="1"/>
  <c r="R2187" i="1"/>
  <c r="R1722" i="1"/>
  <c r="R201" i="1"/>
  <c r="R2761" i="1"/>
  <c r="R1906" i="1"/>
  <c r="R1487" i="1"/>
  <c r="R2995" i="1"/>
  <c r="R423" i="1"/>
  <c r="R1922" i="1"/>
  <c r="R613" i="1"/>
  <c r="R489" i="1"/>
  <c r="R733" i="1"/>
  <c r="R615" i="1"/>
  <c r="R243" i="1"/>
  <c r="R934" i="1"/>
  <c r="R861" i="1"/>
  <c r="R1295" i="1"/>
  <c r="R971" i="1"/>
  <c r="R2242" i="1"/>
  <c r="R427" i="1"/>
  <c r="R661" i="1"/>
  <c r="R2437" i="1"/>
  <c r="R430" i="1"/>
  <c r="R2806" i="1"/>
  <c r="R2386" i="1"/>
  <c r="R2257" i="1"/>
  <c r="R2714" i="1"/>
  <c r="R3021" i="1"/>
  <c r="R2265" i="1"/>
  <c r="R2938" i="1"/>
  <c r="R1568" i="1"/>
  <c r="R2868" i="1"/>
  <c r="R1373" i="1"/>
  <c r="R2128" i="1"/>
  <c r="R2503" i="1"/>
  <c r="R2541" i="1"/>
  <c r="R2192" i="1"/>
  <c r="R820" i="1"/>
  <c r="R2398" i="1"/>
  <c r="R1334" i="1"/>
  <c r="R1692" i="1"/>
  <c r="R1242" i="1"/>
  <c r="R1976" i="1"/>
  <c r="R267" i="1"/>
  <c r="R229" i="1"/>
  <c r="R1985" i="1"/>
  <c r="R1085" i="1"/>
  <c r="R3213" i="1"/>
  <c r="R1350" i="1"/>
  <c r="R924" i="1"/>
  <c r="R788" i="1"/>
  <c r="R1418" i="1"/>
  <c r="R2734" i="1"/>
  <c r="R2432" i="1"/>
  <c r="R2435" i="1"/>
  <c r="R3007" i="1"/>
  <c r="R241" i="1"/>
  <c r="R1787" i="1"/>
  <c r="R2399" i="1"/>
  <c r="R2899" i="1"/>
  <c r="R17" i="1"/>
  <c r="R723" i="1"/>
  <c r="R2762" i="1"/>
  <c r="R1452" i="1"/>
  <c r="R1196" i="1"/>
  <c r="R2452" i="1"/>
  <c r="R2893" i="1"/>
  <c r="R3058" i="1"/>
  <c r="R2557" i="1"/>
  <c r="R2554" i="1"/>
  <c r="R101" i="1"/>
  <c r="R2824" i="1"/>
  <c r="R3184" i="1"/>
  <c r="R1089" i="1"/>
  <c r="R1738" i="1"/>
  <c r="R1507" i="1"/>
  <c r="R1712" i="1"/>
  <c r="R585" i="1"/>
  <c r="R1219" i="1"/>
  <c r="R2390" i="1"/>
  <c r="R2407" i="1"/>
  <c r="R1220" i="1"/>
  <c r="R1097" i="1"/>
  <c r="R2553" i="1"/>
  <c r="R1526" i="1"/>
  <c r="R1226" i="1"/>
  <c r="R2083" i="1"/>
  <c r="R2713" i="1"/>
  <c r="R2496" i="1"/>
  <c r="R2236" i="1"/>
  <c r="R1572" i="1"/>
  <c r="R271" i="1"/>
  <c r="R899" i="1"/>
  <c r="R2114" i="1"/>
  <c r="R323" i="1"/>
  <c r="R2500" i="1"/>
  <c r="R1299" i="1"/>
  <c r="R2858" i="1"/>
  <c r="R838" i="1"/>
  <c r="R2615" i="1"/>
  <c r="R3170" i="1"/>
  <c r="R3083" i="1"/>
  <c r="R2517" i="1"/>
  <c r="R2735" i="1"/>
  <c r="R537" i="1"/>
  <c r="R2002" i="1"/>
  <c r="R395" i="1"/>
  <c r="R2625" i="1"/>
  <c r="R2132" i="1"/>
  <c r="R3042" i="1"/>
  <c r="R2633" i="1"/>
  <c r="R1849" i="1"/>
  <c r="R658" i="1"/>
  <c r="R3045" i="1"/>
  <c r="R549" i="1"/>
  <c r="R2152" i="1"/>
  <c r="R2644" i="1"/>
  <c r="R3044" i="1"/>
  <c r="R2547" i="1"/>
  <c r="R2457" i="1"/>
  <c r="R2534" i="1"/>
  <c r="R2498" i="1"/>
  <c r="R2462" i="1"/>
  <c r="R1110" i="1"/>
  <c r="R987" i="1"/>
  <c r="R997" i="1"/>
  <c r="R2542" i="1"/>
  <c r="R2051" i="1"/>
  <c r="R1137" i="1"/>
  <c r="R3059" i="1"/>
  <c r="R865" i="1"/>
  <c r="R426" i="1"/>
  <c r="R2127" i="1"/>
  <c r="R984" i="1"/>
  <c r="R577" i="1"/>
  <c r="R2130" i="1"/>
  <c r="R346" i="1"/>
  <c r="R2567" i="1"/>
  <c r="R1065" i="1"/>
  <c r="R1541" i="1"/>
  <c r="R453" i="1"/>
  <c r="R2520" i="1"/>
  <c r="R941" i="1"/>
  <c r="R2903" i="1"/>
  <c r="R2907" i="1"/>
  <c r="R2502" i="1"/>
  <c r="R2854" i="1"/>
  <c r="R2740" i="1"/>
  <c r="R1991" i="1"/>
  <c r="R2752" i="1"/>
  <c r="R2224" i="1"/>
  <c r="R744" i="1"/>
  <c r="R2444" i="1"/>
  <c r="R812" i="1"/>
  <c r="R1031" i="1"/>
  <c r="R1607" i="1"/>
  <c r="R284" i="1"/>
  <c r="R3091" i="1"/>
  <c r="R1764" i="1"/>
  <c r="R1614" i="1"/>
  <c r="R138" i="1"/>
  <c r="R2397" i="1"/>
  <c r="R2264" i="1"/>
  <c r="R2937" i="1"/>
  <c r="R858" i="1"/>
  <c r="R2626" i="1"/>
  <c r="R3079" i="1"/>
  <c r="R2481" i="1"/>
  <c r="R769" i="1"/>
  <c r="R1281" i="1"/>
  <c r="R3099" i="1"/>
  <c r="R2283" i="1"/>
  <c r="R807" i="1"/>
  <c r="R1988" i="1"/>
  <c r="R2724" i="1"/>
  <c r="R2486" i="1"/>
  <c r="R2489" i="1"/>
  <c r="R663" i="1"/>
  <c r="R1261" i="1"/>
  <c r="R667" i="1"/>
  <c r="R189" i="1"/>
  <c r="R3027" i="1"/>
  <c r="R2556" i="1"/>
  <c r="R573" i="1"/>
  <c r="R2408" i="1"/>
  <c r="R2302" i="1"/>
  <c r="R962" i="1"/>
  <c r="R2436" i="1"/>
  <c r="R1495" i="1"/>
  <c r="R2955" i="1"/>
  <c r="R2507" i="1"/>
  <c r="R1044" i="1"/>
  <c r="R1500" i="1"/>
  <c r="R3013" i="1"/>
  <c r="R2575" i="1"/>
  <c r="R2063" i="1"/>
  <c r="R1847" i="1"/>
  <c r="R2963" i="1"/>
  <c r="R745" i="1"/>
  <c r="R197" i="1"/>
  <c r="R2079" i="1"/>
  <c r="R1198" i="1"/>
  <c r="R1689" i="1"/>
  <c r="R2670" i="1"/>
  <c r="R2835" i="1"/>
  <c r="R2459" i="1"/>
  <c r="R2351" i="1"/>
  <c r="R2973" i="1"/>
  <c r="R3010" i="1"/>
  <c r="R3127" i="1"/>
  <c r="R3129" i="1"/>
  <c r="R854" i="1"/>
  <c r="R1189" i="1"/>
  <c r="R890" i="1"/>
  <c r="R1742" i="1"/>
  <c r="R1800" i="1"/>
  <c r="R2609" i="1"/>
  <c r="R868" i="1"/>
  <c r="R2772" i="1"/>
  <c r="R1589" i="1"/>
  <c r="R1936" i="1"/>
  <c r="R2777" i="1"/>
  <c r="R1056" i="1"/>
  <c r="R1950" i="1"/>
  <c r="R2388" i="1"/>
  <c r="R1460" i="1"/>
  <c r="R2558" i="1"/>
  <c r="R2466" i="1"/>
  <c r="R1684" i="1"/>
  <c r="R2718" i="1"/>
  <c r="R2881" i="1"/>
  <c r="R1803" i="1"/>
  <c r="R2795" i="1"/>
  <c r="R1389" i="1"/>
  <c r="R3000" i="1"/>
  <c r="R2577" i="1"/>
  <c r="R2305" i="1"/>
  <c r="R1557" i="1"/>
  <c r="R772" i="1"/>
  <c r="R3038" i="1"/>
  <c r="R2417" i="1"/>
  <c r="R2723" i="1"/>
  <c r="R1423" i="1"/>
  <c r="R1256" i="1"/>
  <c r="R2068" i="1"/>
  <c r="R1995" i="1"/>
  <c r="R2666" i="1"/>
  <c r="R2967" i="1"/>
  <c r="R1691" i="1"/>
  <c r="R2010" i="1"/>
  <c r="R2171" i="1"/>
  <c r="R3130" i="1"/>
  <c r="R2688" i="1"/>
  <c r="R2246" i="1"/>
  <c r="R3012" i="1"/>
  <c r="R2447" i="1"/>
  <c r="R1819" i="1"/>
  <c r="R1973" i="1"/>
  <c r="R2181" i="1"/>
  <c r="R2004" i="1"/>
  <c r="R1483" i="1"/>
  <c r="R2463" i="1"/>
  <c r="R2765" i="1"/>
  <c r="R2470" i="1"/>
  <c r="R2045" i="1"/>
  <c r="R2277" i="1"/>
  <c r="R2803" i="1"/>
  <c r="R2551" i="1"/>
  <c r="R2430" i="1"/>
  <c r="R2727" i="1"/>
  <c r="R1514" i="1"/>
  <c r="R1091" i="1"/>
  <c r="R771" i="1"/>
  <c r="R3056" i="1"/>
  <c r="R512" i="1"/>
  <c r="R2075" i="1"/>
  <c r="R985" i="1"/>
  <c r="R3020" i="1"/>
  <c r="R1765" i="1"/>
  <c r="R1961" i="1"/>
  <c r="R1817" i="1"/>
  <c r="R2421" i="1"/>
  <c r="R2092" i="1"/>
  <c r="R2105" i="1"/>
  <c r="R2494" i="1"/>
  <c r="R1773" i="1"/>
  <c r="R2108" i="1"/>
  <c r="R2409" i="1"/>
  <c r="R1704" i="1"/>
  <c r="R1979" i="1"/>
  <c r="R2279" i="1"/>
  <c r="R2143" i="1"/>
  <c r="R2120" i="1"/>
  <c r="R2354" i="1"/>
  <c r="R2618" i="1"/>
  <c r="R2861" i="1"/>
  <c r="R961" i="1"/>
  <c r="R1190" i="1"/>
  <c r="R3039" i="1"/>
  <c r="R2005" i="1"/>
  <c r="R3328" i="1"/>
  <c r="R1875" i="1"/>
  <c r="R3219" i="1"/>
  <c r="R3214" i="1"/>
  <c r="R923" i="1"/>
  <c r="R2871" i="1"/>
  <c r="R1745" i="1"/>
  <c r="R2748" i="1"/>
  <c r="R1424" i="1"/>
  <c r="R1793" i="1"/>
  <c r="R2544" i="1"/>
  <c r="R3124" i="1"/>
  <c r="R2759" i="1"/>
  <c r="R3455" i="1"/>
  <c r="R937" i="1"/>
  <c r="R2426" i="1"/>
  <c r="R944" i="1"/>
  <c r="R946" i="1"/>
  <c r="R2380" i="1"/>
  <c r="R2543" i="1"/>
  <c r="R2548" i="1"/>
  <c r="R3061" i="1"/>
  <c r="R3063" i="1"/>
  <c r="R1679" i="1"/>
  <c r="R2964" i="1"/>
  <c r="R2902" i="1"/>
  <c r="R2576" i="1"/>
  <c r="R3412" i="1"/>
  <c r="R2209" i="1"/>
  <c r="R1719" i="1"/>
  <c r="R929" i="1"/>
  <c r="R2769" i="1"/>
  <c r="R1963" i="1"/>
  <c r="R2838" i="1"/>
  <c r="R2141" i="1"/>
  <c r="R2699" i="1"/>
  <c r="R2846" i="1"/>
  <c r="R193" i="1"/>
  <c r="R612" i="1"/>
  <c r="R948" i="1"/>
  <c r="R2323" i="1"/>
  <c r="R2925" i="1"/>
  <c r="R1029" i="1"/>
  <c r="R2610" i="1"/>
  <c r="R2131" i="1"/>
  <c r="R2929" i="1"/>
  <c r="R3089" i="1"/>
  <c r="R2701" i="1"/>
  <c r="R3005" i="1"/>
  <c r="R1028" i="1"/>
  <c r="R1039" i="1"/>
  <c r="R2638" i="1"/>
  <c r="R2253" i="1"/>
  <c r="R465" i="1"/>
  <c r="R2767" i="1"/>
  <c r="R3185" i="1"/>
  <c r="R2259" i="1"/>
  <c r="R1598" i="1"/>
  <c r="R2416" i="1"/>
  <c r="R798" i="1"/>
  <c r="R2582" i="1"/>
  <c r="R2940" i="1"/>
  <c r="R2375" i="1"/>
  <c r="R2632" i="1"/>
  <c r="R2639" i="1"/>
  <c r="R3100" i="1"/>
  <c r="R2817" i="1"/>
  <c r="R2818" i="1"/>
  <c r="R2049" i="1"/>
  <c r="R2778" i="1"/>
  <c r="R2546" i="1"/>
  <c r="R2959" i="1"/>
  <c r="R2944" i="1"/>
  <c r="R2185" i="1"/>
  <c r="R536" i="1"/>
  <c r="R790" i="1"/>
  <c r="R2950" i="1"/>
  <c r="R3006" i="1"/>
  <c r="R2651" i="1"/>
  <c r="R2654" i="1"/>
  <c r="R1992" i="1"/>
  <c r="R1644" i="1"/>
  <c r="R1125" i="1"/>
  <c r="R1834" i="1"/>
  <c r="R2050" i="1"/>
  <c r="R2312" i="1"/>
  <c r="R3119" i="1"/>
  <c r="R2315" i="1"/>
  <c r="R2887" i="1"/>
  <c r="R3093" i="1"/>
  <c r="R1841" i="1"/>
  <c r="R2790" i="1"/>
  <c r="R2514" i="1"/>
  <c r="R2627" i="1"/>
  <c r="R2900" i="1"/>
  <c r="R2969" i="1"/>
  <c r="R1179" i="1"/>
  <c r="R2371" i="1"/>
  <c r="R2974" i="1"/>
  <c r="R3131" i="1"/>
  <c r="R3144" i="1"/>
  <c r="R3302" i="1"/>
  <c r="R3478" i="1"/>
  <c r="R3514" i="1"/>
  <c r="R821" i="1"/>
  <c r="R1192" i="1"/>
  <c r="R1983" i="1"/>
  <c r="R2691" i="1"/>
  <c r="R2692" i="1"/>
  <c r="R2856" i="1"/>
  <c r="R876" i="1"/>
  <c r="R2700" i="1"/>
  <c r="R1935" i="1"/>
  <c r="R2620" i="1"/>
  <c r="R1741" i="1"/>
  <c r="R2621" i="1"/>
  <c r="R1944" i="1"/>
  <c r="R2866" i="1"/>
  <c r="R1951" i="1"/>
  <c r="R3159" i="1"/>
  <c r="R1964" i="1"/>
  <c r="R2676" i="1"/>
  <c r="R1620" i="1"/>
  <c r="R3239" i="1"/>
  <c r="R837" i="1"/>
  <c r="R2536" i="1"/>
  <c r="R2163" i="1"/>
  <c r="R2720" i="1"/>
  <c r="R2165" i="1"/>
  <c r="R2652" i="1"/>
  <c r="R2424" i="1"/>
  <c r="R3060" i="1"/>
  <c r="R3225" i="1"/>
  <c r="R2184" i="1"/>
  <c r="R3240" i="1"/>
  <c r="R794" i="1"/>
  <c r="R2736" i="1"/>
  <c r="R3268" i="1"/>
  <c r="R192" i="1"/>
  <c r="R2745" i="1"/>
  <c r="R3145" i="1"/>
  <c r="R3178" i="1"/>
  <c r="R2709" i="1"/>
  <c r="R2448" i="1"/>
  <c r="R3238" i="1"/>
  <c r="R2117" i="1"/>
  <c r="R2758" i="1"/>
  <c r="R2039" i="1"/>
  <c r="R3186" i="1"/>
  <c r="R2021" i="1"/>
  <c r="R1925" i="1"/>
  <c r="R3034" i="1"/>
  <c r="R2241" i="1"/>
  <c r="R3189" i="1"/>
  <c r="R622" i="1"/>
  <c r="R3465" i="1"/>
  <c r="R1937" i="1"/>
  <c r="R2402" i="1"/>
  <c r="R2810" i="1"/>
  <c r="R3030" i="1"/>
  <c r="R3324" i="1"/>
  <c r="R355" i="1"/>
  <c r="R2954" i="1"/>
  <c r="R2788" i="1"/>
  <c r="R2483" i="1"/>
  <c r="R2505" i="1"/>
  <c r="R2789" i="1"/>
  <c r="R1968" i="1"/>
  <c r="R3208" i="1"/>
  <c r="R3207" i="1"/>
  <c r="R2947" i="1"/>
  <c r="R2306" i="1"/>
  <c r="R2721" i="1"/>
  <c r="R1823" i="1"/>
  <c r="R3040" i="1"/>
  <c r="R1760" i="1"/>
  <c r="R1412" i="1"/>
  <c r="R2749" i="1"/>
  <c r="R2965" i="1"/>
  <c r="R2460" i="1"/>
  <c r="R2813" i="1"/>
  <c r="R2885" i="1"/>
  <c r="R1455" i="1"/>
  <c r="R1923" i="1"/>
  <c r="R2997" i="1"/>
  <c r="R422" i="1"/>
  <c r="R1997" i="1"/>
  <c r="R3054" i="1"/>
  <c r="R2946" i="1"/>
  <c r="R2176" i="1"/>
  <c r="R2549" i="1"/>
  <c r="R2819" i="1"/>
  <c r="R2182" i="1"/>
  <c r="R2882" i="1"/>
  <c r="R1714" i="1"/>
  <c r="R3156" i="1"/>
  <c r="R1425" i="1"/>
  <c r="R3067" i="1"/>
  <c r="R1938" i="1"/>
  <c r="R1942" i="1"/>
  <c r="R1960" i="1"/>
  <c r="R2255" i="1"/>
  <c r="R3085" i="1"/>
  <c r="R3241" i="1"/>
  <c r="R3384" i="1"/>
  <c r="R2412" i="1"/>
  <c r="R2928" i="1"/>
  <c r="R2783" i="1"/>
  <c r="R634" i="1"/>
  <c r="R2597" i="1"/>
  <c r="R2395" i="1"/>
  <c r="R2808" i="1"/>
  <c r="R2340" i="1"/>
  <c r="R3172" i="1"/>
  <c r="R468" i="1"/>
  <c r="R1434" i="1"/>
  <c r="R2532" i="1"/>
  <c r="R2939" i="1"/>
  <c r="R2441" i="1"/>
  <c r="R2140" i="1"/>
  <c r="R1785" i="1"/>
  <c r="R3253" i="1"/>
  <c r="R3377" i="1"/>
  <c r="R2028" i="1"/>
  <c r="R2879" i="1"/>
  <c r="R2820" i="1"/>
  <c r="R2645" i="1"/>
  <c r="R1628" i="1"/>
  <c r="R3047" i="1"/>
  <c r="R3048" i="1"/>
  <c r="R1488" i="1"/>
  <c r="R2742" i="1"/>
  <c r="R2442" i="1"/>
  <c r="R2890" i="1"/>
  <c r="R1975" i="1"/>
  <c r="R636" i="1"/>
  <c r="R2775" i="1"/>
  <c r="R2668" i="1"/>
  <c r="R2139" i="1"/>
  <c r="R1359" i="1"/>
  <c r="R341" i="1"/>
  <c r="R2980" i="1"/>
  <c r="R2913" i="1"/>
  <c r="R2915" i="1"/>
  <c r="R3072" i="1"/>
  <c r="R3070" i="1"/>
  <c r="R3148" i="1"/>
  <c r="R3142" i="1"/>
  <c r="R3193" i="1"/>
  <c r="R3303" i="1"/>
  <c r="R3280" i="1"/>
  <c r="R3297" i="1"/>
  <c r="R3413" i="1"/>
  <c r="R3414" i="1"/>
  <c r="R3504" i="1"/>
  <c r="R2210" i="1"/>
  <c r="R2026" i="1"/>
  <c r="R1570" i="1"/>
  <c r="R2219" i="1"/>
  <c r="R3033" i="1"/>
  <c r="R3176" i="1"/>
  <c r="R2696" i="1"/>
  <c r="R2923" i="1"/>
  <c r="R2658" i="1"/>
  <c r="R2927" i="1"/>
  <c r="R3310" i="1"/>
  <c r="R2703" i="1"/>
  <c r="R3364" i="1"/>
  <c r="R3440" i="1"/>
  <c r="R1567" i="1"/>
  <c r="R2637" i="1"/>
  <c r="R2825" i="1"/>
  <c r="R2526" i="1"/>
  <c r="R3163" i="1"/>
  <c r="R3314" i="1"/>
  <c r="R3315" i="1"/>
  <c r="R2941" i="1"/>
  <c r="R3053" i="1"/>
  <c r="R2726" i="1"/>
  <c r="R2126" i="1"/>
  <c r="R2296" i="1"/>
  <c r="R1492" i="1"/>
  <c r="R1218" i="1"/>
  <c r="R2951" i="1"/>
  <c r="R2945" i="1"/>
  <c r="R2827" i="1"/>
  <c r="R3329" i="1"/>
  <c r="R3221" i="1"/>
  <c r="R3071" i="1"/>
  <c r="R2321" i="1"/>
  <c r="R2801" i="1"/>
  <c r="R3331" i="1"/>
  <c r="R2214" i="1"/>
  <c r="R2821" i="1"/>
  <c r="R3025" i="1"/>
  <c r="R2760" i="1"/>
  <c r="R2418" i="1"/>
  <c r="R3128" i="1"/>
  <c r="R3140" i="1"/>
  <c r="R3453" i="1"/>
  <c r="R2473" i="1"/>
  <c r="R2607" i="1"/>
  <c r="R2829" i="1"/>
  <c r="R3199" i="1"/>
  <c r="R2932" i="1"/>
  <c r="R1930" i="1"/>
  <c r="R2247" i="1"/>
  <c r="R2274" i="1"/>
  <c r="R3349" i="1"/>
  <c r="R3157" i="1"/>
  <c r="R2782" i="1"/>
  <c r="R2990" i="1"/>
  <c r="R1986" i="1"/>
  <c r="R3107" i="1"/>
  <c r="R1999" i="1"/>
  <c r="R1392" i="1"/>
  <c r="R3001" i="1"/>
  <c r="R2660" i="1"/>
  <c r="R2716" i="1"/>
  <c r="R2332" i="1"/>
  <c r="R2875" i="1"/>
  <c r="R3272" i="1"/>
  <c r="R1167" i="1"/>
  <c r="R3125" i="1"/>
  <c r="R2839" i="1"/>
  <c r="R2815" i="1"/>
  <c r="R2908" i="1"/>
  <c r="R3281" i="1"/>
  <c r="R3300" i="1"/>
  <c r="R3301" i="1"/>
  <c r="R3473" i="1"/>
  <c r="R2949" i="1"/>
  <c r="R2377" i="1"/>
  <c r="R3179" i="1"/>
  <c r="R2998" i="1"/>
  <c r="R3090" i="1"/>
  <c r="R2661" i="1"/>
  <c r="R2822" i="1"/>
  <c r="R2894" i="1"/>
  <c r="R2983" i="1"/>
  <c r="R3312" i="1"/>
  <c r="R2560" i="1"/>
  <c r="R3014" i="1"/>
  <c r="R3370" i="1"/>
  <c r="R3267" i="1"/>
  <c r="R3173" i="1"/>
  <c r="R1207" i="1"/>
  <c r="R3158" i="1"/>
  <c r="R2578" i="1"/>
  <c r="R2992" i="1"/>
  <c r="R2711" i="1"/>
  <c r="R2077" i="1"/>
  <c r="R2981" i="1"/>
  <c r="R2921" i="1"/>
  <c r="R2717" i="1"/>
  <c r="R2599" i="1"/>
  <c r="R2851" i="1"/>
  <c r="R2847" i="1"/>
  <c r="R3028" i="1"/>
  <c r="R3029" i="1"/>
  <c r="R3244" i="1"/>
  <c r="R3096" i="1"/>
  <c r="R2606" i="1"/>
  <c r="R2499" i="1"/>
  <c r="R2612" i="1"/>
  <c r="R3035" i="1"/>
  <c r="R2427" i="1"/>
  <c r="R2860" i="1"/>
  <c r="R1596" i="1"/>
  <c r="R3218" i="1"/>
  <c r="R2957" i="1"/>
  <c r="R2886" i="1"/>
  <c r="R3101" i="1"/>
  <c r="R2876" i="1"/>
  <c r="R3608" i="1"/>
  <c r="R2164" i="1"/>
  <c r="R3222" i="1"/>
  <c r="R2291" i="1"/>
  <c r="R2988" i="1"/>
  <c r="R3182" i="1"/>
  <c r="R1635" i="1"/>
  <c r="R2757" i="1"/>
  <c r="R2464" i="1"/>
  <c r="R2766" i="1"/>
  <c r="R2922" i="1"/>
  <c r="R3015" i="1"/>
  <c r="R3340" i="1"/>
  <c r="R3343" i="1"/>
  <c r="R2107" i="1"/>
  <c r="R2884" i="1"/>
  <c r="R3055" i="1"/>
  <c r="R2530" i="1"/>
  <c r="R1653" i="1"/>
  <c r="R2863" i="1"/>
  <c r="R3153" i="1"/>
  <c r="R2912" i="1"/>
  <c r="R2975" i="1"/>
  <c r="R2976" i="1"/>
  <c r="R3132" i="1"/>
  <c r="R3133" i="1"/>
  <c r="R3195" i="1"/>
  <c r="R3415" i="1"/>
  <c r="R3416" i="1"/>
  <c r="R1717" i="1"/>
  <c r="R2942" i="1"/>
  <c r="R2690" i="1"/>
  <c r="R2589" i="1"/>
  <c r="R2984" i="1"/>
  <c r="R2220" i="1"/>
  <c r="R2693" i="1"/>
  <c r="R3104" i="1"/>
  <c r="R2792" i="1"/>
  <c r="R3245" i="1"/>
  <c r="R3438" i="1"/>
  <c r="R2966" i="1"/>
  <c r="R2987" i="1"/>
  <c r="R1211" i="1"/>
  <c r="R1990" i="1"/>
  <c r="R2245" i="1"/>
  <c r="R3201" i="1"/>
  <c r="R3092" i="1"/>
  <c r="R2206" i="1"/>
  <c r="R2715" i="1"/>
  <c r="R3316" i="1"/>
  <c r="R3126" i="1"/>
  <c r="R3031" i="1"/>
  <c r="R3036" i="1"/>
  <c r="R1193" i="1"/>
  <c r="R421" i="1"/>
  <c r="R2816" i="1"/>
  <c r="R3098" i="1"/>
  <c r="R2284" i="1"/>
  <c r="R3484" i="1"/>
  <c r="R3371" i="1"/>
  <c r="R3260" i="1"/>
  <c r="R1824" i="1"/>
  <c r="R2439" i="1"/>
  <c r="R3114" i="1"/>
  <c r="R3233" i="1"/>
  <c r="R3417" i="1"/>
  <c r="R2750" i="1"/>
  <c r="R1860" i="1"/>
  <c r="R3332" i="1"/>
  <c r="R3326" i="1"/>
  <c r="R2667" i="1"/>
  <c r="R2840" i="1"/>
  <c r="R3149" i="1"/>
  <c r="R3150" i="1"/>
  <c r="R3134" i="1"/>
  <c r="R3135" i="1"/>
  <c r="R3506" i="1"/>
  <c r="R3606" i="1"/>
  <c r="R3621" i="1"/>
  <c r="R2376" i="1"/>
  <c r="R3246" i="1"/>
  <c r="R2931" i="1"/>
  <c r="R1584" i="1"/>
  <c r="R2859" i="1"/>
  <c r="R3154" i="1"/>
  <c r="R3248" i="1"/>
  <c r="R1130" i="1"/>
  <c r="R1949" i="1"/>
  <c r="R2869" i="1"/>
  <c r="R2710" i="1"/>
  <c r="R3441" i="1"/>
  <c r="R3097" i="1"/>
  <c r="R2052" i="1"/>
  <c r="R3162" i="1"/>
  <c r="R3095" i="1"/>
  <c r="R2956" i="1"/>
  <c r="R3365" i="1"/>
  <c r="R3363" i="1"/>
  <c r="R3220" i="1"/>
  <c r="R3120" i="1"/>
  <c r="R3405" i="1"/>
  <c r="R2728" i="1"/>
  <c r="R2428" i="1"/>
  <c r="R2590" i="1"/>
  <c r="R2341" i="1"/>
  <c r="R3008" i="1"/>
  <c r="R2613" i="1"/>
  <c r="R3282" i="1"/>
  <c r="R3543" i="1"/>
  <c r="R2920" i="1"/>
  <c r="R3317" i="1"/>
  <c r="R2381" i="1"/>
  <c r="R3227" i="1"/>
  <c r="R2918" i="1"/>
  <c r="R3334" i="1"/>
  <c r="R3472" i="1"/>
  <c r="R3555" i="1"/>
  <c r="R3544" i="1"/>
  <c r="R3026" i="1"/>
  <c r="R3318" i="1"/>
  <c r="R3479" i="1"/>
  <c r="R2977" i="1"/>
  <c r="R3087" i="1"/>
  <c r="R2110" i="1"/>
  <c r="R2335" i="1"/>
  <c r="R3003" i="1"/>
  <c r="R3339" i="1"/>
  <c r="R2177" i="1"/>
  <c r="R3352" i="1"/>
  <c r="R1901" i="1"/>
  <c r="R3283" i="1"/>
  <c r="R3049" i="1"/>
  <c r="R2433" i="1"/>
  <c r="R3177" i="1"/>
  <c r="R2953" i="1"/>
  <c r="R3041" i="1"/>
  <c r="R3191" i="1"/>
  <c r="R2524" i="1"/>
  <c r="R2814" i="1"/>
  <c r="R1422" i="1"/>
  <c r="R2961" i="1"/>
  <c r="R2877" i="1"/>
  <c r="R2535" i="1"/>
  <c r="R3335" i="1"/>
  <c r="R3344" i="1"/>
  <c r="R3515" i="1"/>
  <c r="R3051" i="1"/>
  <c r="R2563" i="1"/>
  <c r="R3110" i="1"/>
  <c r="R1012" i="1"/>
  <c r="R3228" i="1"/>
  <c r="R3229" i="1"/>
  <c r="R3398" i="1"/>
  <c r="R2985" i="1"/>
  <c r="R3322" i="1"/>
  <c r="R2706" i="1"/>
  <c r="R3068" i="1"/>
  <c r="R3409" i="1"/>
  <c r="R3516" i="1"/>
  <c r="R2832" i="1"/>
  <c r="R3254" i="1"/>
  <c r="R2475" i="1"/>
  <c r="R3242" i="1"/>
  <c r="R3491" i="1"/>
  <c r="R3563" i="1"/>
  <c r="R2852" i="1"/>
  <c r="R2237" i="1"/>
  <c r="R2934" i="1"/>
  <c r="R2467" i="1"/>
  <c r="R3336" i="1"/>
  <c r="R2263" i="1"/>
  <c r="R1876" i="1"/>
  <c r="R3313" i="1"/>
  <c r="R1888" i="1"/>
  <c r="R2870" i="1"/>
  <c r="R3298" i="1"/>
  <c r="R3102" i="1"/>
  <c r="R2779" i="1"/>
  <c r="R2733" i="1"/>
  <c r="R2565" i="1"/>
  <c r="R2952" i="1"/>
  <c r="R3111" i="1"/>
  <c r="R3261" i="1"/>
  <c r="R3350" i="1"/>
  <c r="R2372" i="1"/>
  <c r="R3115" i="1"/>
  <c r="R3447" i="1"/>
  <c r="R3445" i="1"/>
  <c r="R2888" i="1"/>
  <c r="R2895" i="1"/>
  <c r="R3122" i="1"/>
  <c r="R3271" i="1"/>
  <c r="R3273" i="1"/>
  <c r="R2850" i="1"/>
  <c r="R2917" i="1"/>
  <c r="R3146" i="1"/>
  <c r="R3136" i="1"/>
  <c r="R3284" i="1"/>
  <c r="R3285" i="1"/>
  <c r="R3286" i="1"/>
  <c r="R3366" i="1"/>
  <c r="R3410" i="1"/>
  <c r="R3418" i="1"/>
  <c r="R3462" i="1"/>
  <c r="R3476" i="1"/>
  <c r="R3474" i="1"/>
  <c r="R3517" i="1"/>
  <c r="R3548" i="1"/>
  <c r="R3578" i="1"/>
  <c r="R3165" i="1"/>
  <c r="R2382" i="1"/>
  <c r="R2115" i="1"/>
  <c r="R3046" i="1"/>
  <c r="R3152" i="1"/>
  <c r="R3155" i="1"/>
  <c r="R3160" i="1"/>
  <c r="R2149" i="1"/>
  <c r="R3279" i="1"/>
  <c r="R3419" i="1"/>
  <c r="R3319" i="1"/>
  <c r="R2415" i="1"/>
  <c r="R3002" i="1"/>
  <c r="R3112" i="1"/>
  <c r="R3357" i="1"/>
  <c r="R2697" i="1"/>
  <c r="R2874" i="1"/>
  <c r="R2914" i="1"/>
  <c r="R3387" i="1"/>
  <c r="R3475" i="1"/>
  <c r="R2853" i="1"/>
  <c r="R3372" i="1"/>
  <c r="R3174" i="1"/>
  <c r="R3369" i="1"/>
  <c r="R3247" i="1"/>
  <c r="R648" i="1"/>
  <c r="R3393" i="1"/>
  <c r="R3065" i="1"/>
  <c r="R3074" i="1"/>
  <c r="R3420" i="1"/>
  <c r="R3430" i="1"/>
  <c r="R3391" i="1"/>
  <c r="R2753" i="1"/>
  <c r="R3181" i="1"/>
  <c r="R2755" i="1"/>
  <c r="R3231" i="1"/>
  <c r="R2756" i="1"/>
  <c r="R2768" i="1"/>
  <c r="R3341" i="1"/>
  <c r="R3337" i="1"/>
  <c r="R3385" i="1"/>
  <c r="R3456" i="1"/>
  <c r="R3539" i="1"/>
  <c r="R3556" i="1"/>
  <c r="R3569" i="1"/>
  <c r="R3619" i="1"/>
  <c r="R2420" i="1"/>
  <c r="R2979" i="1"/>
  <c r="R2770" i="1"/>
  <c r="R3348" i="1"/>
  <c r="R3190" i="1"/>
  <c r="R3431" i="1"/>
  <c r="R3019" i="1"/>
  <c r="R2926" i="1"/>
  <c r="R3192" i="1"/>
  <c r="R2989" i="1"/>
  <c r="R3164" i="1"/>
  <c r="R3203" i="1"/>
  <c r="R3378" i="1"/>
  <c r="R3442" i="1"/>
  <c r="R3399" i="1"/>
  <c r="R2793" i="1"/>
  <c r="R3106" i="1"/>
  <c r="R3353" i="1"/>
  <c r="R2794" i="1"/>
  <c r="R2970" i="1"/>
  <c r="R3187" i="1"/>
  <c r="R3278" i="1"/>
  <c r="R3421" i="1"/>
  <c r="R3215" i="1"/>
  <c r="R3212" i="1"/>
  <c r="R3355" i="1"/>
  <c r="R3448" i="1"/>
  <c r="R3449" i="1"/>
  <c r="R1621" i="1"/>
  <c r="R3255" i="1"/>
  <c r="R3252" i="1"/>
  <c r="R3235" i="1"/>
  <c r="R2333" i="1"/>
  <c r="R3368" i="1"/>
  <c r="R3394" i="1"/>
  <c r="R3224" i="1"/>
  <c r="R3386" i="1"/>
  <c r="R2680" i="1"/>
  <c r="R3457" i="1"/>
  <c r="R3505" i="1"/>
  <c r="R3549" i="1"/>
  <c r="R3538" i="1"/>
  <c r="R3188" i="1"/>
  <c r="R3579" i="1"/>
  <c r="R3075" i="1"/>
  <c r="R3287" i="1"/>
  <c r="R3411" i="1"/>
  <c r="R3392" i="1"/>
  <c r="R3022" i="1"/>
  <c r="R3269" i="1"/>
  <c r="R3323" i="1"/>
  <c r="R3382" i="1"/>
  <c r="R3375" i="1"/>
  <c r="R2796" i="1"/>
  <c r="R3358" i="1"/>
  <c r="R3094" i="1"/>
  <c r="R3105" i="1"/>
  <c r="R2862" i="1"/>
  <c r="R2865" i="1"/>
  <c r="R3249" i="1"/>
  <c r="R3250" i="1"/>
  <c r="R2811" i="1"/>
  <c r="R3422" i="1"/>
  <c r="R3259" i="1"/>
  <c r="R3500" i="1"/>
  <c r="R3573" i="1"/>
  <c r="R2561" i="1"/>
  <c r="R2891" i="1"/>
  <c r="R2898" i="1"/>
  <c r="R3121" i="1"/>
  <c r="R3274" i="1"/>
  <c r="R2673" i="1"/>
  <c r="R3073" i="1"/>
  <c r="R3141" i="1"/>
  <c r="R3288" i="1"/>
  <c r="R3345" i="1"/>
  <c r="R3423" i="1"/>
  <c r="R3432" i="1"/>
  <c r="R3477" i="1"/>
  <c r="R3518" i="1"/>
  <c r="R3580" i="1"/>
  <c r="R3596" i="1"/>
  <c r="R3598" i="1"/>
  <c r="R3078" i="1"/>
  <c r="R2215" i="1"/>
  <c r="R3206" i="1"/>
  <c r="R3116" i="1"/>
  <c r="R3210" i="1"/>
  <c r="R2741" i="1"/>
  <c r="R2704" i="1"/>
  <c r="R3359" i="1"/>
  <c r="R3320" i="1"/>
  <c r="R3351" i="1"/>
  <c r="R3519" i="1"/>
  <c r="R3487" i="1"/>
  <c r="R3356" i="1"/>
  <c r="R3265" i="1"/>
  <c r="R3264" i="1"/>
  <c r="R3256" i="1"/>
  <c r="R2896" i="1"/>
  <c r="R2737" i="1"/>
  <c r="R3108" i="1"/>
  <c r="R3117" i="1"/>
  <c r="R3450" i="1"/>
  <c r="R3444" i="1"/>
  <c r="R3452" i="1"/>
  <c r="R3276" i="1"/>
  <c r="R3424" i="1"/>
  <c r="R2991" i="1"/>
  <c r="R2993" i="1"/>
  <c r="R3236" i="1"/>
  <c r="R3016" i="1"/>
  <c r="R3137" i="1"/>
  <c r="R3243" i="1"/>
  <c r="R3342" i="1"/>
  <c r="R3458" i="1"/>
  <c r="R3520" i="1"/>
  <c r="R3604" i="1"/>
  <c r="R3622" i="1"/>
  <c r="R2608" i="1"/>
  <c r="R2805" i="1"/>
  <c r="R2833" i="1"/>
  <c r="R2883" i="1"/>
  <c r="R3202" i="1"/>
  <c r="R3103" i="1"/>
  <c r="R3258" i="1"/>
  <c r="R3257" i="1"/>
  <c r="R3467" i="1"/>
  <c r="R3069" i="1"/>
  <c r="R3425" i="1"/>
  <c r="R2522" i="1"/>
  <c r="R3009" i="1"/>
  <c r="R3304" i="1"/>
  <c r="R3138" i="1"/>
  <c r="R3305" i="1"/>
  <c r="R3277" i="1"/>
  <c r="R3306" i="1"/>
  <c r="R3507" i="1"/>
  <c r="R3521" i="1"/>
  <c r="R3522" i="1"/>
  <c r="R3581" i="1"/>
  <c r="R3052" i="1"/>
  <c r="R3180" i="1"/>
  <c r="R3395" i="1"/>
  <c r="R3216" i="1"/>
  <c r="R2065" i="1"/>
  <c r="R3234" i="1"/>
  <c r="R2834" i="1"/>
  <c r="R3113" i="1"/>
  <c r="R3023" i="1"/>
  <c r="R3167" i="1"/>
  <c r="R3480" i="1"/>
  <c r="R2909" i="1"/>
  <c r="R3429" i="1"/>
  <c r="R2948" i="1"/>
  <c r="R3523" i="1"/>
  <c r="R3511" i="1"/>
  <c r="R3171" i="1"/>
  <c r="R2864" i="1"/>
  <c r="R3251" i="1"/>
  <c r="R3360" i="1"/>
  <c r="R3024" i="1"/>
  <c r="R3501" i="1"/>
  <c r="R2910" i="1"/>
  <c r="R3557" i="1"/>
  <c r="R3084" i="1"/>
  <c r="R3460" i="1"/>
  <c r="R3086" i="1"/>
  <c r="R3389" i="1"/>
  <c r="R2916" i="1"/>
  <c r="R3143" i="1"/>
  <c r="R3307" i="1"/>
  <c r="R3599" i="1"/>
  <c r="R3582" i="1"/>
  <c r="R3583" i="1"/>
  <c r="R3577" i="1"/>
  <c r="R3629" i="1"/>
  <c r="R3308" i="1"/>
  <c r="R3354" i="1"/>
  <c r="R3572" i="1"/>
  <c r="R3560" i="1"/>
  <c r="R3166" i="1"/>
  <c r="R3542" i="1"/>
  <c r="R2935" i="1"/>
  <c r="R3050" i="1"/>
  <c r="R3494" i="1"/>
  <c r="R3503" i="1"/>
  <c r="R3495" i="1"/>
  <c r="R3498" i="1"/>
  <c r="R3118" i="1"/>
  <c r="R3200" i="1"/>
  <c r="R1828" i="1"/>
  <c r="R3446" i="1"/>
  <c r="R2962" i="1"/>
  <c r="R3175" i="1"/>
  <c r="R3081" i="1"/>
  <c r="R3139" i="1"/>
  <c r="R3217" i="1"/>
  <c r="R3379" i="1"/>
  <c r="R3454" i="1"/>
  <c r="R3524" i="1"/>
  <c r="R3550" i="1"/>
  <c r="R3545" i="1"/>
  <c r="R3525" i="1"/>
  <c r="R3526" i="1"/>
  <c r="R3508" i="1"/>
  <c r="R3564" i="1"/>
  <c r="R3601" i="1"/>
  <c r="R3607" i="1"/>
  <c r="R3645" i="1"/>
  <c r="R3646" i="1"/>
  <c r="R3647" i="1"/>
  <c r="R3527" i="1"/>
  <c r="R3066" i="1"/>
  <c r="R2943" i="1"/>
  <c r="R3635" i="1"/>
  <c r="R3381" i="1"/>
  <c r="R3032" i="1"/>
  <c r="R2804" i="1"/>
  <c r="R3469" i="1"/>
  <c r="R3330" i="1"/>
  <c r="R3037" i="1"/>
  <c r="R3289" i="1"/>
  <c r="R3290" i="1"/>
  <c r="R3291" i="1"/>
  <c r="R3433" i="1"/>
  <c r="R3426" i="1"/>
  <c r="R3528" i="1"/>
  <c r="R3584" i="1"/>
  <c r="R3585" i="1"/>
  <c r="R3586" i="1"/>
  <c r="R2124" i="1"/>
  <c r="R3373" i="1"/>
  <c r="R2812" i="1"/>
  <c r="R2594" i="1"/>
  <c r="R3196" i="1"/>
  <c r="R3204" i="1"/>
  <c r="R3197" i="1"/>
  <c r="R3321" i="1"/>
  <c r="R3205" i="1"/>
  <c r="R2873" i="1"/>
  <c r="R3499" i="1"/>
  <c r="R3623" i="1"/>
  <c r="R3262" i="1"/>
  <c r="R3404" i="1"/>
  <c r="R2911" i="1"/>
  <c r="R3151" i="1"/>
  <c r="R3427" i="1"/>
  <c r="R3485" i="1"/>
  <c r="R3551" i="1"/>
  <c r="R3690" i="1"/>
  <c r="R3565" i="1"/>
  <c r="R3615" i="1"/>
  <c r="R3209" i="1"/>
  <c r="R3587" i="1"/>
  <c r="R2628" i="1"/>
  <c r="R3292" i="1"/>
  <c r="R3263" i="1"/>
  <c r="R3451" i="1"/>
  <c r="R3400" i="1"/>
  <c r="R3401" i="1"/>
  <c r="R3402" i="1"/>
  <c r="R2978" i="1"/>
  <c r="R3299" i="1"/>
  <c r="R3408" i="1"/>
  <c r="R3481" i="1"/>
  <c r="R3529" i="1"/>
  <c r="R3510" i="1"/>
  <c r="R3536" i="1"/>
  <c r="R3588" i="1"/>
  <c r="R3575" i="1"/>
  <c r="R3571" i="1"/>
  <c r="R3624" i="1"/>
  <c r="R3648" i="1"/>
  <c r="R3689" i="1"/>
  <c r="R3649" i="1"/>
  <c r="R3634" i="1"/>
  <c r="R3681" i="1"/>
  <c r="R3077" i="1"/>
  <c r="R3642" i="1"/>
  <c r="R3434" i="1"/>
  <c r="R3466" i="1"/>
  <c r="R3161" i="1"/>
  <c r="R3223" i="1"/>
  <c r="R3554" i="1"/>
  <c r="R3443" i="1"/>
  <c r="R3266" i="1"/>
  <c r="R3568" i="1"/>
  <c r="R3530" i="1"/>
  <c r="R3482" i="1"/>
  <c r="R3338" i="1"/>
  <c r="R3471" i="1"/>
  <c r="R3631" i="1"/>
  <c r="R3169" i="1"/>
  <c r="R3483" i="1"/>
  <c r="R3346" i="1"/>
  <c r="R3496" i="1"/>
  <c r="R3435" i="1"/>
  <c r="R3004" i="1"/>
  <c r="R3325" i="1"/>
  <c r="R2807" i="1"/>
  <c r="R3270" i="1"/>
  <c r="R3574" i="1"/>
  <c r="R3650" i="1"/>
  <c r="R3347" i="1"/>
  <c r="R3436" i="1"/>
  <c r="R3589" i="1"/>
  <c r="R3374" i="1"/>
  <c r="R3237" i="1"/>
  <c r="R1971" i="1"/>
  <c r="R3609" i="1"/>
  <c r="R3309" i="1"/>
  <c r="R3361" i="1"/>
  <c r="R3043" i="1"/>
  <c r="R3537" i="1"/>
  <c r="R3362" i="1"/>
  <c r="R3406" i="1"/>
  <c r="R3275" i="1"/>
  <c r="R3293" i="1"/>
  <c r="R3531" i="1"/>
  <c r="R3532" i="1"/>
  <c r="R3590" i="1"/>
  <c r="R3591" i="1"/>
  <c r="R3651" i="1"/>
  <c r="R3652" i="1"/>
  <c r="R3311" i="1"/>
  <c r="R3533" i="1"/>
  <c r="R3230" i="1"/>
  <c r="R3333" i="1"/>
  <c r="R3459" i="1"/>
  <c r="R3463" i="1"/>
  <c r="R3509" i="1"/>
  <c r="R3540" i="1"/>
  <c r="R3625" i="1"/>
  <c r="R3653" i="1"/>
  <c r="R3654" i="1"/>
  <c r="R3643" i="1"/>
  <c r="R3644" i="1"/>
  <c r="R3592" i="1"/>
  <c r="R3327" i="1"/>
  <c r="R2999" i="1"/>
  <c r="R3561" i="1"/>
  <c r="R3684" i="1"/>
  <c r="R3552" i="1"/>
  <c r="R3566" i="1"/>
  <c r="R3641" i="1"/>
  <c r="R3655" i="1"/>
  <c r="R3682" i="1"/>
  <c r="R3688" i="1"/>
  <c r="R3656" i="1"/>
  <c r="R3657" i="1"/>
  <c r="R3486" i="1"/>
  <c r="R3567" i="1"/>
  <c r="R3605" i="1"/>
  <c r="R3639" i="1"/>
  <c r="R3396" i="1"/>
  <c r="R3546" i="1"/>
  <c r="R3403" i="1"/>
  <c r="R3437" i="1"/>
  <c r="R3562" i="1"/>
  <c r="R3597" i="1"/>
  <c r="R3383" i="1"/>
  <c r="R3534" i="1"/>
  <c r="R2552" i="1"/>
  <c r="R3658" i="1"/>
  <c r="R3294" i="1"/>
  <c r="R3168" i="1"/>
  <c r="R3553" i="1"/>
  <c r="R3600" i="1"/>
  <c r="R3632" i="1"/>
  <c r="R3659" i="1"/>
  <c r="R3660" i="1"/>
  <c r="R3636" i="1"/>
  <c r="R3661" i="1"/>
  <c r="R3662" i="1"/>
  <c r="R2781" i="1"/>
  <c r="R3464" i="1"/>
  <c r="R3492" i="1"/>
  <c r="R3610" i="1"/>
  <c r="R3428" i="1"/>
  <c r="R3576" i="1"/>
  <c r="R3614" i="1"/>
  <c r="R3617" i="1"/>
  <c r="R3687" i="1"/>
  <c r="R3663" i="1"/>
  <c r="R3397" i="1"/>
  <c r="R3691" i="1"/>
  <c r="R3198" i="1"/>
  <c r="R3535" i="1"/>
  <c r="R3626" i="1"/>
  <c r="R3664" i="1"/>
  <c r="R2281" i="1"/>
  <c r="R3611" i="1"/>
  <c r="R3558" i="1"/>
  <c r="R3640" i="1"/>
  <c r="R3665" i="1"/>
  <c r="R3637" i="1"/>
  <c r="R3497" i="1"/>
  <c r="R3493" i="1"/>
  <c r="R3570" i="1"/>
  <c r="R3390" i="1"/>
  <c r="R3488" i="1"/>
  <c r="R3461" i="1"/>
  <c r="R3666" i="1"/>
  <c r="R3628" i="1"/>
  <c r="R3502" i="1"/>
  <c r="R3593" i="1"/>
  <c r="R3594" i="1"/>
  <c r="R3064" i="1"/>
  <c r="R3367" i="1"/>
  <c r="R3295" i="1"/>
  <c r="R3468" i="1"/>
  <c r="R3667" i="1"/>
  <c r="R3602" i="1"/>
  <c r="R3627" i="1"/>
  <c r="R3692" i="1"/>
  <c r="R3380" i="1"/>
  <c r="R3668" i="1"/>
  <c r="R3595" i="1"/>
  <c r="R3620" i="1"/>
  <c r="R3669" i="1"/>
  <c r="R3686" i="1"/>
  <c r="R3693" i="1"/>
  <c r="R3670" i="1"/>
  <c r="R3183" i="1"/>
  <c r="R3612" i="1"/>
  <c r="R3296" i="1"/>
  <c r="R3547" i="1"/>
  <c r="R3671" i="1"/>
  <c r="R3694" i="1"/>
  <c r="R3439" i="1"/>
  <c r="R3695" i="1"/>
  <c r="R3559" i="1"/>
  <c r="R3638" i="1"/>
  <c r="R3696" i="1"/>
  <c r="R3672" i="1"/>
  <c r="R3697" i="1"/>
  <c r="R3603" i="1"/>
  <c r="R3618" i="1"/>
  <c r="R3673" i="1"/>
  <c r="R3698" i="1"/>
  <c r="R3407" i="1"/>
  <c r="R3674" i="1"/>
  <c r="R3675" i="1"/>
  <c r="R3613" i="1"/>
  <c r="R3541" i="1"/>
  <c r="R3616" i="1"/>
  <c r="R3633" i="1"/>
  <c r="R3699" i="1"/>
  <c r="R3685" i="1"/>
  <c r="R3676" i="1"/>
  <c r="R3470" i="1"/>
  <c r="R3700" i="1"/>
  <c r="R3683" i="1"/>
  <c r="R3701" i="1"/>
  <c r="R3677" i="1"/>
  <c r="R3678" i="1"/>
  <c r="R3679" i="1"/>
  <c r="R3680" i="1"/>
  <c r="R3702" i="1"/>
  <c r="R3703" i="1"/>
  <c r="R3630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66" i="1"/>
  <c r="Q754" i="1"/>
  <c r="Q276" i="1"/>
  <c r="Q3" i="1"/>
  <c r="Q2" i="1"/>
  <c r="Q3226" i="1"/>
  <c r="Q20" i="1"/>
  <c r="Q2156" i="1"/>
  <c r="Q80" i="1"/>
  <c r="Q435" i="1"/>
  <c r="Q92" i="1"/>
  <c r="Q182" i="1"/>
  <c r="Q40" i="1"/>
  <c r="Q45" i="1"/>
  <c r="Q659" i="1"/>
  <c r="Q22" i="1"/>
  <c r="Q85" i="1"/>
  <c r="Q73" i="1"/>
  <c r="Q58" i="1"/>
  <c r="Q552" i="1"/>
  <c r="Q2353" i="1"/>
  <c r="Q279" i="1"/>
  <c r="Q8" i="1"/>
  <c r="Q620" i="1"/>
  <c r="Q2244" i="1"/>
  <c r="Q140" i="1"/>
  <c r="Q72" i="1"/>
  <c r="Q59" i="1"/>
  <c r="Q9" i="1"/>
  <c r="Q30" i="1"/>
  <c r="Q901" i="1"/>
  <c r="Q24" i="1"/>
  <c r="Q2123" i="1"/>
  <c r="Q23" i="1"/>
  <c r="Q32" i="1"/>
  <c r="Q94" i="1"/>
  <c r="Q2414" i="1"/>
  <c r="Q1253" i="1"/>
  <c r="Q13" i="1"/>
  <c r="Q205" i="1"/>
  <c r="Q840" i="1"/>
  <c r="Q6" i="1"/>
  <c r="Q19" i="1"/>
  <c r="Q213" i="1"/>
  <c r="Q864" i="1"/>
  <c r="Q35" i="1"/>
  <c r="Q303" i="1"/>
  <c r="Q15" i="1"/>
  <c r="Q469" i="1"/>
  <c r="Q210" i="1"/>
  <c r="Q1458" i="1"/>
  <c r="Q2384" i="1"/>
  <c r="Q488" i="1"/>
  <c r="Q359" i="1"/>
  <c r="Q67" i="1"/>
  <c r="Q424" i="1"/>
  <c r="Q5" i="1"/>
  <c r="Q662" i="1"/>
  <c r="Q148" i="1"/>
  <c r="Q529" i="1"/>
  <c r="Q34" i="1"/>
  <c r="Q492" i="1"/>
  <c r="Q82" i="1"/>
  <c r="Q1159" i="1"/>
  <c r="Q920" i="1"/>
  <c r="Q1004" i="1"/>
  <c r="Q586" i="1"/>
  <c r="Q344" i="1"/>
  <c r="Q7" i="1"/>
  <c r="Q168" i="1"/>
  <c r="Q773" i="1"/>
  <c r="Q33" i="1"/>
  <c r="Q353" i="1"/>
  <c r="Q173" i="1"/>
  <c r="Q1761" i="1"/>
  <c r="Q2145" i="1"/>
  <c r="Q57" i="1"/>
  <c r="Q120" i="1"/>
  <c r="Q103" i="1"/>
  <c r="Q672" i="1"/>
  <c r="Q3109" i="1"/>
  <c r="Q242" i="1"/>
  <c r="Q264" i="1"/>
  <c r="Q365" i="1"/>
  <c r="Q1638" i="1"/>
  <c r="Q252" i="1"/>
  <c r="Q211" i="1"/>
  <c r="Q31" i="1"/>
  <c r="Q46" i="1"/>
  <c r="Q2055" i="1"/>
  <c r="Q21" i="1"/>
  <c r="Q1352" i="1"/>
  <c r="Q1277" i="1"/>
  <c r="Q2743" i="1"/>
  <c r="Q27" i="1"/>
  <c r="Q109" i="1"/>
  <c r="Q1047" i="1"/>
  <c r="Q434" i="1"/>
  <c r="Q111" i="1"/>
  <c r="Q114" i="1"/>
  <c r="Q766" i="1"/>
  <c r="Q36" i="1"/>
  <c r="Q450" i="1"/>
  <c r="Q37" i="1"/>
  <c r="Q127" i="1"/>
  <c r="Q681" i="1"/>
  <c r="Q304" i="1"/>
  <c r="Q2311" i="1"/>
  <c r="Q16" i="1"/>
  <c r="Q545" i="1"/>
  <c r="Q928" i="1"/>
  <c r="Q1587" i="1"/>
  <c r="Q719" i="1"/>
  <c r="Q809" i="1"/>
  <c r="Q2445" i="1"/>
  <c r="Q822" i="1"/>
  <c r="Q216" i="1"/>
  <c r="Q203" i="1"/>
  <c r="Q1201" i="1"/>
  <c r="Q90" i="1"/>
  <c r="Q363" i="1"/>
  <c r="Q14" i="1"/>
  <c r="Q642" i="1"/>
  <c r="Q2047" i="1"/>
  <c r="Q2060" i="1"/>
  <c r="Q269" i="1"/>
  <c r="Q1955" i="1"/>
  <c r="Q519" i="1"/>
  <c r="Q51" i="1"/>
  <c r="Q110" i="1"/>
  <c r="Q77" i="1"/>
  <c r="Q526" i="1"/>
  <c r="Q883" i="1"/>
  <c r="Q285" i="1"/>
  <c r="Q112" i="1"/>
  <c r="Q1832" i="1"/>
  <c r="Q2602" i="1"/>
  <c r="Q902" i="1"/>
  <c r="Q480" i="1"/>
  <c r="Q116" i="1"/>
  <c r="Q38" i="1"/>
  <c r="Q1580" i="1"/>
  <c r="Q1987" i="1"/>
  <c r="Q2855" i="1"/>
  <c r="Q2425" i="1"/>
  <c r="Q295" i="1"/>
  <c r="Q1590" i="1"/>
  <c r="Q644" i="1"/>
  <c r="Q2857" i="1"/>
  <c r="Q55" i="1"/>
  <c r="Q300" i="1"/>
  <c r="Q539" i="1"/>
  <c r="Q139" i="1"/>
  <c r="Q799" i="1"/>
  <c r="Q541" i="1"/>
  <c r="Q141" i="1"/>
  <c r="Q649" i="1"/>
  <c r="Q1063" i="1"/>
  <c r="Q445" i="1"/>
  <c r="Q347" i="1"/>
  <c r="Q1087" i="1"/>
  <c r="Q1092" i="1"/>
  <c r="Q553" i="1"/>
  <c r="Q215" i="1"/>
  <c r="Q254" i="1"/>
  <c r="Q845" i="1"/>
  <c r="Q2469" i="1"/>
  <c r="Q676" i="1"/>
  <c r="Q259" i="1"/>
  <c r="Q4" i="1"/>
  <c r="Q2313" i="1"/>
  <c r="Q566" i="1"/>
  <c r="Q762" i="1"/>
  <c r="Q1508" i="1"/>
  <c r="Q25" i="1"/>
  <c r="Q10" i="1"/>
  <c r="Q2072" i="1"/>
  <c r="Q336" i="1"/>
  <c r="Q160" i="1"/>
  <c r="Q1158" i="1"/>
  <c r="Q221" i="1"/>
  <c r="Q581" i="1"/>
  <c r="Q752" i="1"/>
  <c r="Q2492" i="1"/>
  <c r="Q286" i="1"/>
  <c r="Q1989" i="1"/>
  <c r="Q892" i="1"/>
  <c r="Q62" i="1"/>
  <c r="Q1372" i="1"/>
  <c r="Q592" i="1"/>
  <c r="Q115" i="1"/>
  <c r="Q351" i="1"/>
  <c r="Q2595" i="1"/>
  <c r="Q2593" i="1"/>
  <c r="Q2837" i="1"/>
  <c r="Q1020" i="1"/>
  <c r="Q2232" i="1"/>
  <c r="Q2603" i="1"/>
  <c r="Q1206" i="1"/>
  <c r="Q619" i="1"/>
  <c r="Q65" i="1"/>
  <c r="Q1406" i="1"/>
  <c r="Q176" i="1"/>
  <c r="Q857" i="1"/>
  <c r="Q255" i="1"/>
  <c r="Q2617" i="1"/>
  <c r="Q113" i="1"/>
  <c r="Q240" i="1"/>
  <c r="Q1436" i="1"/>
  <c r="Q2936" i="1"/>
  <c r="Q446" i="1"/>
  <c r="Q2270" i="1"/>
  <c r="Q2297" i="1"/>
  <c r="Q2276" i="1"/>
  <c r="Q1073" i="1"/>
  <c r="Q1788" i="1"/>
  <c r="Q2423" i="1"/>
  <c r="Q1254" i="1"/>
  <c r="Q2286" i="1"/>
  <c r="Q2643" i="1"/>
  <c r="Q74" i="1"/>
  <c r="Q1664" i="1"/>
  <c r="Q2295" i="1"/>
  <c r="Q100" i="1"/>
  <c r="Q673" i="1"/>
  <c r="Q2300" i="1"/>
  <c r="Q334" i="1"/>
  <c r="Q78" i="1"/>
  <c r="Q1210" i="1"/>
  <c r="Q2195" i="1"/>
  <c r="Q1825" i="1"/>
  <c r="Q44" i="1"/>
  <c r="Q2310" i="1"/>
  <c r="Q2008" i="1"/>
  <c r="Q2744" i="1"/>
  <c r="Q244" i="1"/>
  <c r="Q978" i="1"/>
  <c r="Q28" i="1"/>
  <c r="Q1850" i="1"/>
  <c r="Q1491" i="1"/>
  <c r="Q270" i="1"/>
  <c r="Q1859" i="1"/>
  <c r="Q703" i="1"/>
  <c r="Q1869" i="1"/>
  <c r="Q1306" i="1"/>
  <c r="Q831" i="1"/>
  <c r="Q200" i="1"/>
  <c r="Q996" i="1"/>
  <c r="Q277" i="1"/>
  <c r="Q2346" i="1"/>
  <c r="Q2669" i="1"/>
  <c r="Q280" i="1"/>
  <c r="Q716" i="1"/>
  <c r="Q717" i="1"/>
  <c r="Q48" i="1"/>
  <c r="Q89" i="1"/>
  <c r="Q729" i="1"/>
  <c r="Q133" i="1"/>
  <c r="Q3512" i="1"/>
  <c r="Q166" i="1"/>
  <c r="Q102" i="1"/>
  <c r="Q558" i="1"/>
  <c r="Q119" i="1"/>
  <c r="Q2109" i="1"/>
  <c r="Q169" i="1"/>
  <c r="Q1195" i="1"/>
  <c r="Q1578" i="1"/>
  <c r="Q1345" i="1"/>
  <c r="Q1035" i="1"/>
  <c r="Q429" i="1"/>
  <c r="Q1585" i="1"/>
  <c r="Q1040" i="1"/>
  <c r="Q11" i="1"/>
  <c r="Q137" i="1"/>
  <c r="Q528" i="1"/>
  <c r="Q2387" i="1"/>
  <c r="Q1595" i="1"/>
  <c r="Q301" i="1"/>
  <c r="Q747" i="1"/>
  <c r="Q1939" i="1"/>
  <c r="Q1945" i="1"/>
  <c r="Q2267" i="1"/>
  <c r="Q1946" i="1"/>
  <c r="Q1953" i="1"/>
  <c r="Q1954" i="1"/>
  <c r="Q2138" i="1"/>
  <c r="Q2631" i="1"/>
  <c r="Q235" i="1"/>
  <c r="Q756" i="1"/>
  <c r="Q2392" i="1"/>
  <c r="Q2707" i="1"/>
  <c r="Q202" i="1"/>
  <c r="Q976" i="1"/>
  <c r="Q2640" i="1"/>
  <c r="Q461" i="1"/>
  <c r="Q63" i="1"/>
  <c r="Q1622" i="1"/>
  <c r="Q2568" i="1"/>
  <c r="Q2403" i="1"/>
  <c r="Q2218" i="1"/>
  <c r="Q2198" i="1"/>
  <c r="Q665" i="1"/>
  <c r="Q2292" i="1"/>
  <c r="Q2996" i="1"/>
  <c r="Q385" i="1"/>
  <c r="Q2122" i="1"/>
  <c r="Q1337" i="1"/>
  <c r="Q447" i="1"/>
  <c r="Q183" i="1"/>
  <c r="Q1111" i="1"/>
  <c r="Q230" i="1"/>
  <c r="Q320" i="1"/>
  <c r="Q1294" i="1"/>
  <c r="Q774" i="1"/>
  <c r="Q1645" i="1"/>
  <c r="Q1404" i="1"/>
  <c r="Q2212" i="1"/>
  <c r="Q2656" i="1"/>
  <c r="Q777" i="1"/>
  <c r="Q1648" i="1"/>
  <c r="Q783" i="1"/>
  <c r="Q1233" i="1"/>
  <c r="Q328" i="1"/>
  <c r="Q1842" i="1"/>
  <c r="Q1659" i="1"/>
  <c r="Q786" i="1"/>
  <c r="Q1260" i="1"/>
  <c r="Q1416" i="1"/>
  <c r="Q691" i="1"/>
  <c r="Q508" i="1"/>
  <c r="Q130" i="1"/>
  <c r="Q463" i="1"/>
  <c r="Q1665" i="1"/>
  <c r="Q2227" i="1"/>
  <c r="Q3082" i="1"/>
  <c r="Q2188" i="1"/>
  <c r="Q927" i="1"/>
  <c r="Q548" i="1"/>
  <c r="Q2272" i="1"/>
  <c r="Q1998" i="1"/>
  <c r="Q1675" i="1"/>
  <c r="Q1341" i="1"/>
  <c r="Q2150" i="1"/>
  <c r="Q874" i="1"/>
  <c r="Q179" i="1"/>
  <c r="Q467" i="1"/>
  <c r="Q2154" i="1"/>
  <c r="Q2529" i="1"/>
  <c r="Q1431" i="1"/>
  <c r="Q2604" i="1"/>
  <c r="Q1025" i="1"/>
  <c r="Q1264" i="1"/>
  <c r="Q801" i="1"/>
  <c r="Q802" i="1"/>
  <c r="Q163" i="1"/>
  <c r="Q2611" i="1"/>
  <c r="Q722" i="1"/>
  <c r="Q1705" i="1"/>
  <c r="Q2014" i="1"/>
  <c r="Q2290" i="1"/>
  <c r="Q806" i="1"/>
  <c r="Q95" i="1"/>
  <c r="Q2443" i="1"/>
  <c r="Q1288" i="1"/>
  <c r="Q811" i="1"/>
  <c r="Q167" i="1"/>
  <c r="Q1246" i="1"/>
  <c r="Q2689" i="1"/>
  <c r="Q824" i="1"/>
  <c r="Q2216" i="1"/>
  <c r="Q2453" i="1"/>
  <c r="Q2030" i="1"/>
  <c r="Q2031" i="1"/>
  <c r="Q350" i="1"/>
  <c r="Q352" i="1"/>
  <c r="Q47" i="1"/>
  <c r="Q2034" i="1"/>
  <c r="Q2037" i="1"/>
  <c r="Q1321" i="1"/>
  <c r="Q1482" i="1"/>
  <c r="Q142" i="1"/>
  <c r="Q2823" i="1"/>
  <c r="Q3232" i="1"/>
  <c r="Q1731" i="1"/>
  <c r="Q1060" i="1"/>
  <c r="Q1105" i="1"/>
  <c r="Q2630" i="1"/>
  <c r="Q486" i="1"/>
  <c r="Q329" i="1"/>
  <c r="Q742" i="1"/>
  <c r="Q2474" i="1"/>
  <c r="Q1737" i="1"/>
  <c r="Q1499" i="1"/>
  <c r="Q405" i="1"/>
  <c r="Q314" i="1"/>
  <c r="Q12" i="1"/>
  <c r="Q1940" i="1"/>
  <c r="Q496" i="1"/>
  <c r="Q498" i="1"/>
  <c r="Q2129" i="1"/>
  <c r="Q2771" i="1"/>
  <c r="Q2429" i="1"/>
  <c r="Q863" i="1"/>
  <c r="Q66" i="1"/>
  <c r="Q973" i="1"/>
  <c r="Q504" i="1"/>
  <c r="Q2207" i="1"/>
  <c r="Q2641" i="1"/>
  <c r="Q1751" i="1"/>
  <c r="Q1086" i="1"/>
  <c r="Q624" i="1"/>
  <c r="Q507" i="1"/>
  <c r="Q1214" i="1"/>
  <c r="Q1929" i="1"/>
  <c r="Q980" i="1"/>
  <c r="Q1515" i="1"/>
  <c r="Q3017" i="1"/>
  <c r="Q218" i="1"/>
  <c r="Q718" i="1"/>
  <c r="Q1216" i="1"/>
  <c r="Q1217" i="1"/>
  <c r="Q1093" i="1"/>
  <c r="Q510" i="1"/>
  <c r="Q1156" i="1"/>
  <c r="Q555" i="1"/>
  <c r="Q93" i="1"/>
  <c r="Q2069" i="1"/>
  <c r="Q631" i="1"/>
  <c r="Q107" i="1"/>
  <c r="Q2074" i="1"/>
  <c r="Q2712" i="1"/>
  <c r="Q2933" i="1"/>
  <c r="Q1554" i="1"/>
  <c r="Q419" i="1"/>
  <c r="Q2076" i="1"/>
  <c r="Q1523" i="1"/>
  <c r="Q1223" i="1"/>
  <c r="Q1400" i="1"/>
  <c r="Q50" i="1"/>
  <c r="Q1768" i="1"/>
  <c r="Q2258" i="1"/>
  <c r="Q2488" i="1"/>
  <c r="Q2396" i="1"/>
  <c r="Q1357" i="1"/>
  <c r="Q2491" i="1"/>
  <c r="Q1550" i="1"/>
  <c r="Q199" i="1"/>
  <c r="Q606" i="1"/>
  <c r="Q2785" i="1"/>
  <c r="Q3194" i="1"/>
  <c r="Q646" i="1"/>
  <c r="Q686" i="1"/>
  <c r="Q2497" i="1"/>
  <c r="Q2702" i="1"/>
  <c r="Q60" i="1"/>
  <c r="Q894" i="1"/>
  <c r="Q1779" i="1"/>
  <c r="Q372" i="1"/>
  <c r="Q1023" i="1"/>
  <c r="Q2451" i="1"/>
  <c r="Q896" i="1"/>
  <c r="Q1981" i="1"/>
  <c r="Q2413" i="1"/>
  <c r="Q1026" i="1"/>
  <c r="Q906" i="1"/>
  <c r="Q54" i="1"/>
  <c r="Q562" i="1"/>
  <c r="Q617" i="1"/>
  <c r="Q1577" i="1"/>
  <c r="Q42" i="1"/>
  <c r="Q1250" i="1"/>
  <c r="Q1479" i="1"/>
  <c r="Q1642" i="1"/>
  <c r="Q639" i="1"/>
  <c r="Q903" i="1"/>
  <c r="Q2116" i="1"/>
  <c r="Q379" i="1"/>
  <c r="Q702" i="1"/>
  <c r="Q407" i="1"/>
  <c r="Q1255" i="1"/>
  <c r="Q2118" i="1"/>
  <c r="Q1583" i="1"/>
  <c r="Q2504" i="1"/>
  <c r="Q1794" i="1"/>
  <c r="Q2211" i="1"/>
  <c r="Q124" i="1"/>
  <c r="Q533" i="1"/>
  <c r="Q460" i="1"/>
  <c r="Q135" i="1"/>
  <c r="Q2119" i="1"/>
  <c r="Q905" i="1"/>
  <c r="Q535" i="1"/>
  <c r="Q629" i="1"/>
  <c r="Q3123" i="1"/>
  <c r="Q1797" i="1"/>
  <c r="Q1993" i="1"/>
  <c r="Q2671" i="1"/>
  <c r="Q1615" i="1"/>
  <c r="Q91" i="1"/>
  <c r="Q188" i="1"/>
  <c r="Q2186" i="1"/>
  <c r="Q2732" i="1"/>
  <c r="Q1592" i="1"/>
  <c r="Q1810" i="1"/>
  <c r="Q2681" i="1"/>
  <c r="Q913" i="1"/>
  <c r="Q1814" i="1"/>
  <c r="Q531" i="1"/>
  <c r="Q2477" i="1"/>
  <c r="Q796" i="1"/>
  <c r="Q420" i="1"/>
  <c r="Q1600" i="1"/>
  <c r="Q1274" i="1"/>
  <c r="Q1601" i="1"/>
  <c r="Q1049" i="1"/>
  <c r="Q79" i="1"/>
  <c r="Q253" i="1"/>
  <c r="Q2225" i="1"/>
  <c r="Q1957" i="1"/>
  <c r="Q611" i="1"/>
  <c r="Q916" i="1"/>
  <c r="Q2570" i="1"/>
  <c r="Q1605" i="1"/>
  <c r="Q1830" i="1"/>
  <c r="Q470" i="1"/>
  <c r="Q2802" i="1"/>
  <c r="Q3211" i="1"/>
  <c r="Q1407" i="1"/>
  <c r="Q1608" i="1"/>
  <c r="Q1286" i="1"/>
  <c r="Q444" i="1"/>
  <c r="Q2318" i="1"/>
  <c r="Q2523" i="1"/>
  <c r="Q129" i="1"/>
  <c r="Q236" i="1"/>
  <c r="Q237" i="1"/>
  <c r="Q1411" i="1"/>
  <c r="Q1102" i="1"/>
  <c r="Q2872" i="1"/>
  <c r="Q808" i="1"/>
  <c r="Q1290" i="1"/>
  <c r="Q2142" i="1"/>
  <c r="Q1291" i="1"/>
  <c r="Q2385" i="1"/>
  <c r="Q400" i="1"/>
  <c r="Q1200" i="1"/>
  <c r="Q2695" i="1"/>
  <c r="Q1296" i="1"/>
  <c r="Q2144" i="1"/>
  <c r="Q1078" i="1"/>
  <c r="Q1786" i="1"/>
  <c r="Q1856" i="1"/>
  <c r="Q2111" i="1"/>
  <c r="Q625" i="1"/>
  <c r="Q1861" i="1"/>
  <c r="Q2525" i="1"/>
  <c r="Q2449" i="1"/>
  <c r="Q1082" i="1"/>
  <c r="Q2527" i="1"/>
  <c r="Q1084" i="1"/>
  <c r="Q2754" i="1"/>
  <c r="Q41" i="1"/>
  <c r="Q1302" i="1"/>
  <c r="Q551" i="1"/>
  <c r="Q1428" i="1"/>
  <c r="Q2155" i="1"/>
  <c r="Q2878" i="1"/>
  <c r="Q310" i="1"/>
  <c r="Q705" i="1"/>
  <c r="Q2158" i="1"/>
  <c r="Q554" i="1"/>
  <c r="Q1313" i="1"/>
  <c r="Q2533" i="1"/>
  <c r="Q1439" i="1"/>
  <c r="Q174" i="1"/>
  <c r="Q931" i="1"/>
  <c r="Q2032" i="1"/>
  <c r="Q2159" i="1"/>
  <c r="Q637" i="1"/>
  <c r="Q1805" i="1"/>
  <c r="Q932" i="1"/>
  <c r="Q1632" i="1"/>
  <c r="Q1209" i="1"/>
  <c r="Q936" i="1"/>
  <c r="Q2162" i="1"/>
  <c r="Q2461" i="1"/>
  <c r="Q246" i="1"/>
  <c r="Q1904" i="1"/>
  <c r="Q1327" i="1"/>
  <c r="Q2357" i="1"/>
  <c r="Q2763" i="1"/>
  <c r="Q1908" i="1"/>
  <c r="Q1910" i="1"/>
  <c r="Q2230" i="1"/>
  <c r="Q2468" i="1"/>
  <c r="Q2537" i="1"/>
  <c r="Q2301" i="1"/>
  <c r="Q121" i="1"/>
  <c r="Q2538" i="1"/>
  <c r="Q2168" i="1"/>
  <c r="Q150" i="1"/>
  <c r="Q1921" i="1"/>
  <c r="Q1113" i="1"/>
  <c r="Q2170" i="1"/>
  <c r="Q1115" i="1"/>
  <c r="Q1338" i="1"/>
  <c r="Q852" i="1"/>
  <c r="Q1459" i="1"/>
  <c r="Q321" i="1"/>
  <c r="Q248" i="1"/>
  <c r="Q2539" i="1"/>
  <c r="Q87" i="1"/>
  <c r="Q2309" i="1"/>
  <c r="Q1339" i="1"/>
  <c r="Q1641" i="1"/>
  <c r="Q212" i="1"/>
  <c r="Q569" i="1"/>
  <c r="Q152" i="1"/>
  <c r="Q2708" i="1"/>
  <c r="Q904" i="1"/>
  <c r="Q856" i="1"/>
  <c r="Q325" i="1"/>
  <c r="Q2175" i="1"/>
  <c r="Q1924" i="1"/>
  <c r="Q1740" i="1"/>
  <c r="Q907" i="1"/>
  <c r="Q251" i="1"/>
  <c r="Q1743" i="1"/>
  <c r="Q2001" i="1"/>
  <c r="Q860" i="1"/>
  <c r="Q1133" i="1"/>
  <c r="Q2239" i="1"/>
  <c r="Q1433" i="1"/>
  <c r="Q1650" i="1"/>
  <c r="Q2056" i="1"/>
  <c r="Q687" i="1"/>
  <c r="Q736" i="1"/>
  <c r="Q1344" i="1"/>
  <c r="Q1227" i="1"/>
  <c r="Q2058" i="1"/>
  <c r="Q954" i="1"/>
  <c r="Q1927" i="1"/>
  <c r="Q2480" i="1"/>
  <c r="Q2479" i="1"/>
  <c r="Q2550" i="1"/>
  <c r="Q2545" i="1"/>
  <c r="Q2982" i="1"/>
  <c r="Q3490" i="1"/>
  <c r="Q125" i="1"/>
  <c r="Q2516" i="1"/>
  <c r="Q2324" i="1"/>
  <c r="Q2383" i="1"/>
  <c r="Q2731" i="1"/>
  <c r="Q1476" i="1"/>
  <c r="Q3062" i="1"/>
  <c r="Q654" i="1"/>
  <c r="Q1146" i="1"/>
  <c r="Q2067" i="1"/>
  <c r="Q2331" i="1"/>
  <c r="Q331" i="1"/>
  <c r="Q1667" i="1"/>
  <c r="Q126" i="1"/>
  <c r="Q2773" i="1"/>
  <c r="Q2189" i="1"/>
  <c r="Q2555" i="1"/>
  <c r="Q1630" i="1"/>
  <c r="Q574" i="1"/>
  <c r="Q256" i="1"/>
  <c r="Q540" i="1"/>
  <c r="Q575" i="1"/>
  <c r="Q1673" i="1"/>
  <c r="Q1931" i="1"/>
  <c r="Q2190" i="1"/>
  <c r="Q2191" i="1"/>
  <c r="Q2559" i="1"/>
  <c r="Q158" i="1"/>
  <c r="Q576" i="1"/>
  <c r="Q1933" i="1"/>
  <c r="Q1588" i="1"/>
  <c r="Q2562" i="1"/>
  <c r="Q875" i="1"/>
  <c r="Q1676" i="1"/>
  <c r="Q960" i="1"/>
  <c r="Q1388" i="1"/>
  <c r="Q1934" i="1"/>
  <c r="Q704" i="1"/>
  <c r="Q1153" i="1"/>
  <c r="Q2193" i="1"/>
  <c r="Q187" i="1"/>
  <c r="Q579" i="1"/>
  <c r="Q2194" i="1"/>
  <c r="Q1683" i="1"/>
  <c r="Q2196" i="1"/>
  <c r="Q2566" i="1"/>
  <c r="Q2485" i="1"/>
  <c r="Q1157" i="1"/>
  <c r="Q1244" i="1"/>
  <c r="Q2022" i="1"/>
  <c r="Q2197" i="1"/>
  <c r="Q2774" i="1"/>
  <c r="Q1108" i="1"/>
  <c r="Q354" i="1"/>
  <c r="Q2574" i="1"/>
  <c r="Q1262" i="1"/>
  <c r="Q1496" i="1"/>
  <c r="Q185" i="1"/>
  <c r="Q260" i="1"/>
  <c r="Q2569" i="1"/>
  <c r="Q743" i="1"/>
  <c r="Q1781" i="1"/>
  <c r="Q1169" i="1"/>
  <c r="Q2571" i="1"/>
  <c r="Q2572" i="1"/>
  <c r="Q1358" i="1"/>
  <c r="Q966" i="1"/>
  <c r="Q641" i="1"/>
  <c r="Q1171" i="1"/>
  <c r="Q18" i="1"/>
  <c r="Q968" i="1"/>
  <c r="Q970" i="1"/>
  <c r="Q969" i="1"/>
  <c r="Q2199" i="1"/>
  <c r="Q2573" i="1"/>
  <c r="Q882" i="1"/>
  <c r="Q670" i="1"/>
  <c r="Q282" i="1"/>
  <c r="Q1889" i="1"/>
  <c r="Q2201" i="1"/>
  <c r="Q1361" i="1"/>
  <c r="Q433" i="1"/>
  <c r="Q1006" i="1"/>
  <c r="Q1696" i="1"/>
  <c r="Q1251" i="1"/>
  <c r="Q674" i="1"/>
  <c r="Q2091" i="1"/>
  <c r="Q825" i="1"/>
  <c r="Q2780" i="1"/>
  <c r="Q1698" i="1"/>
  <c r="Q1699" i="1"/>
  <c r="Q1586" i="1"/>
  <c r="Q1700" i="1"/>
  <c r="Q2094" i="1"/>
  <c r="Q164" i="1"/>
  <c r="Q750" i="1"/>
  <c r="Q61" i="1"/>
  <c r="Q1941" i="1"/>
  <c r="Q2358" i="1"/>
  <c r="Q2360" i="1"/>
  <c r="Q266" i="1"/>
  <c r="Q1943" i="1"/>
  <c r="Q186" i="1"/>
  <c r="Q1364" i="1"/>
  <c r="Q2102" i="1"/>
  <c r="Q2495" i="1"/>
  <c r="Q2784" i="1"/>
  <c r="Q361" i="1"/>
  <c r="Q1510" i="1"/>
  <c r="Q1509" i="1"/>
  <c r="Q974" i="1"/>
  <c r="Q1368" i="1"/>
  <c r="Q2221" i="1"/>
  <c r="Q1512" i="1"/>
  <c r="Q607" i="1"/>
  <c r="Q1257" i="1"/>
  <c r="Q588" i="1"/>
  <c r="Q1259" i="1"/>
  <c r="Q2581" i="1"/>
  <c r="Q3076" i="1"/>
  <c r="Q2629" i="1"/>
  <c r="Q1775" i="1"/>
  <c r="Q223" i="1"/>
  <c r="Q2786" i="1"/>
  <c r="Q384" i="1"/>
  <c r="Q981" i="1"/>
  <c r="Q439" i="1"/>
  <c r="Q2583" i="1"/>
  <c r="Q895" i="1"/>
  <c r="Q589" i="1"/>
  <c r="Q587" i="1"/>
  <c r="Q2183" i="1"/>
  <c r="Q1371" i="1"/>
  <c r="Q448" i="1"/>
  <c r="Q1599" i="1"/>
  <c r="Q591" i="1"/>
  <c r="Q1263" i="1"/>
  <c r="Q939" i="1"/>
  <c r="Q2787" i="1"/>
  <c r="Q145" i="1"/>
  <c r="Q734" i="1"/>
  <c r="Q1720" i="1"/>
  <c r="Q1374" i="1"/>
  <c r="Q1522" i="1"/>
  <c r="Q1525" i="1"/>
  <c r="Q986" i="1"/>
  <c r="Q1269" i="1"/>
  <c r="Q1271" i="1"/>
  <c r="Q2394" i="1"/>
  <c r="Q730" i="1"/>
  <c r="Q1421" i="1"/>
  <c r="Q1958" i="1"/>
  <c r="Q275" i="1"/>
  <c r="Q2161" i="1"/>
  <c r="Q2587" i="1"/>
  <c r="Q2588" i="1"/>
  <c r="Q1532" i="1"/>
  <c r="Q2217" i="1"/>
  <c r="Q596" i="1"/>
  <c r="Q1962" i="1"/>
  <c r="Q597" i="1"/>
  <c r="Q993" i="1"/>
  <c r="Q378" i="1"/>
  <c r="Q2591" i="1"/>
  <c r="Q1380" i="1"/>
  <c r="Q1965" i="1"/>
  <c r="Q442" i="1"/>
  <c r="Q998" i="1"/>
  <c r="Q1382" i="1"/>
  <c r="Q1723" i="1"/>
  <c r="Q2592" i="1"/>
  <c r="Q599" i="1"/>
  <c r="Q1000" i="1"/>
  <c r="Q1545" i="1"/>
  <c r="Q1724" i="1"/>
  <c r="Q1005" i="1"/>
  <c r="Q942" i="1"/>
  <c r="Q1278" i="1"/>
  <c r="Q1966" i="1"/>
  <c r="Q1009" i="1"/>
  <c r="Q1725" i="1"/>
  <c r="Q578" i="1"/>
  <c r="Q1552" i="1"/>
  <c r="Q382" i="1"/>
  <c r="Q603" i="1"/>
  <c r="Q1553" i="1"/>
  <c r="Q1011" i="1"/>
  <c r="Q131" i="1"/>
  <c r="Q307" i="1"/>
  <c r="Q1069" i="1"/>
  <c r="Q1727" i="1"/>
  <c r="Q1728" i="1"/>
  <c r="Q1726" i="1"/>
  <c r="Q64" i="1"/>
  <c r="Q2223" i="1"/>
  <c r="Q132" i="1"/>
  <c r="Q287" i="1"/>
  <c r="Q1014" i="1"/>
  <c r="Q1016" i="1"/>
  <c r="Q1384" i="1"/>
  <c r="Q1560" i="1"/>
  <c r="Q1565" i="1"/>
  <c r="Q1564" i="1"/>
  <c r="Q1969" i="1"/>
  <c r="Q2229" i="1"/>
  <c r="Q2598" i="1"/>
  <c r="Q2601" i="1"/>
  <c r="Q2994" i="1"/>
  <c r="Q3376" i="1"/>
  <c r="Q610" i="1"/>
  <c r="Q1095" i="1"/>
  <c r="Q2172" i="1"/>
  <c r="Q1203" i="1"/>
  <c r="Q945" i="1"/>
  <c r="Q288" i="1"/>
  <c r="Q2121" i="1"/>
  <c r="Q309" i="1"/>
  <c r="Q2406" i="1"/>
  <c r="Q2233" i="1"/>
  <c r="Q2510" i="1"/>
  <c r="Q1205" i="1"/>
  <c r="Q1569" i="1"/>
  <c r="Q1283" i="1"/>
  <c r="Q1733" i="1"/>
  <c r="Q643" i="1"/>
  <c r="Q1284" i="1"/>
  <c r="Q1972" i="1"/>
  <c r="Q1387" i="1"/>
  <c r="Q2511" i="1"/>
  <c r="Q172" i="1"/>
  <c r="Q1287" i="1"/>
  <c r="Q1312" i="1"/>
  <c r="Q912" i="1"/>
  <c r="Q1974" i="1"/>
  <c r="Q2256" i="1"/>
  <c r="Q388" i="1"/>
  <c r="Q2419" i="1"/>
  <c r="Q2038" i="1"/>
  <c r="Q614" i="1"/>
  <c r="Q1022" i="1"/>
  <c r="Q511" i="1"/>
  <c r="Q289" i="1"/>
  <c r="Q2410" i="1"/>
  <c r="Q165" i="1"/>
  <c r="Q356" i="1"/>
  <c r="Q1735" i="1"/>
  <c r="Q1390" i="1"/>
  <c r="Q1519" i="1"/>
  <c r="Q1736" i="1"/>
  <c r="Q2234" i="1"/>
  <c r="Q950" i="1"/>
  <c r="Q2299" i="1"/>
  <c r="Q1977" i="1"/>
  <c r="Q1456" i="1"/>
  <c r="Q1391" i="1"/>
  <c r="Q1980" i="1"/>
  <c r="Q2518" i="1"/>
  <c r="Q1347" i="1"/>
  <c r="Q538" i="1"/>
  <c r="Q250" i="1"/>
  <c r="Q1024" i="1"/>
  <c r="Q290" i="1"/>
  <c r="Q291" i="1"/>
  <c r="Q616" i="1"/>
  <c r="Q2238" i="1"/>
  <c r="Q228" i="1"/>
  <c r="Q99" i="1"/>
  <c r="Q451" i="1"/>
  <c r="Q1574" i="1"/>
  <c r="Q1984" i="1"/>
  <c r="Q2446" i="1"/>
  <c r="Q358" i="1"/>
  <c r="Q2240" i="1"/>
  <c r="Q1576" i="1"/>
  <c r="Q621" i="1"/>
  <c r="Q1746" i="1"/>
  <c r="Q2751" i="1"/>
  <c r="Q1208" i="1"/>
  <c r="Q1956" i="1"/>
  <c r="Q134" i="1"/>
  <c r="Q1748" i="1"/>
  <c r="Q1747" i="1"/>
  <c r="Q454" i="1"/>
  <c r="Q305" i="1"/>
  <c r="Q2487" i="1"/>
  <c r="Q919" i="1"/>
  <c r="Q1402" i="1"/>
  <c r="Q1124" i="1"/>
  <c r="Q292" i="1"/>
  <c r="Q2243" i="1"/>
  <c r="Q1750" i="1"/>
  <c r="Q542" i="1"/>
  <c r="Q2133" i="1"/>
  <c r="Q1033" i="1"/>
  <c r="Q1034" i="1"/>
  <c r="Q623" i="1"/>
  <c r="Q778" i="1"/>
  <c r="Q293" i="1"/>
  <c r="Q1112" i="1"/>
  <c r="Q456" i="1"/>
  <c r="Q1036" i="1"/>
  <c r="Q198" i="1"/>
  <c r="Q1753" i="1"/>
  <c r="Q1754" i="1"/>
  <c r="Q626" i="1"/>
  <c r="Q1408" i="1"/>
  <c r="Q1409" i="1"/>
  <c r="Q2087" i="1"/>
  <c r="Q457" i="1"/>
  <c r="Q1755" i="1"/>
  <c r="Q1136" i="1"/>
  <c r="Q1135" i="1"/>
  <c r="Q1037" i="1"/>
  <c r="Q3388" i="1"/>
  <c r="Q459" i="1"/>
  <c r="Q1840" i="1"/>
  <c r="Q2454" i="1"/>
  <c r="Q2484" i="1"/>
  <c r="Q2705" i="1"/>
  <c r="Q628" i="1"/>
  <c r="Q2166" i="1"/>
  <c r="Q1757" i="1"/>
  <c r="Q785" i="1"/>
  <c r="Q1413" i="1"/>
  <c r="Q136" i="1"/>
  <c r="Q1414" i="1"/>
  <c r="Q2391" i="1"/>
  <c r="Q630" i="1"/>
  <c r="Q1316" i="1"/>
  <c r="Q1415" i="1"/>
  <c r="Q1843" i="1"/>
  <c r="Q735" i="1"/>
  <c r="Q2515" i="1"/>
  <c r="Q841" i="1"/>
  <c r="Q178" i="1"/>
  <c r="Q925" i="1"/>
  <c r="Q757" i="1"/>
  <c r="Q1759" i="1"/>
  <c r="Q2248" i="1"/>
  <c r="Q2249" i="1"/>
  <c r="Q2328" i="1"/>
  <c r="Q69" i="1"/>
  <c r="Q26" i="1"/>
  <c r="Q1762" i="1"/>
  <c r="Q1322" i="1"/>
  <c r="Q1792" i="1"/>
  <c r="Q297" i="1"/>
  <c r="Q633" i="1"/>
  <c r="Q1591" i="1"/>
  <c r="Q2251" i="1"/>
  <c r="Q1419" i="1"/>
  <c r="Q1994" i="1"/>
  <c r="Q364" i="1"/>
  <c r="Q1325" i="1"/>
  <c r="Q298" i="1"/>
  <c r="Q635" i="1"/>
  <c r="Q2254" i="1"/>
  <c r="Q2252" i="1"/>
  <c r="Q208" i="1"/>
  <c r="Q146" i="1"/>
  <c r="Q547" i="1"/>
  <c r="Q1420" i="1"/>
  <c r="Q926" i="1"/>
  <c r="Q1766" i="1"/>
  <c r="Q943" i="1"/>
  <c r="Q402" i="1"/>
  <c r="Q1041" i="1"/>
  <c r="Q1594" i="1"/>
  <c r="Q39" i="1"/>
  <c r="Q2146" i="1"/>
  <c r="Q1204" i="1"/>
  <c r="Q760" i="1"/>
  <c r="Q850" i="1"/>
  <c r="Q1042" i="1"/>
  <c r="Q1769" i="1"/>
  <c r="Q1996" i="1"/>
  <c r="Q2619" i="1"/>
  <c r="Q2616" i="1"/>
  <c r="Q1043" i="1"/>
  <c r="Q2336" i="1"/>
  <c r="Q638" i="1"/>
  <c r="Q485" i="1"/>
  <c r="Q466" i="1"/>
  <c r="Q1335" i="1"/>
  <c r="Q2203" i="1"/>
  <c r="Q1363" i="1"/>
  <c r="Q2151" i="1"/>
  <c r="Q1336" i="1"/>
  <c r="Q1230" i="1"/>
  <c r="Q1597" i="1"/>
  <c r="Q640" i="1"/>
  <c r="Q1231" i="1"/>
  <c r="Q209" i="1"/>
  <c r="Q1426" i="1"/>
  <c r="Q1770" i="1"/>
  <c r="Q530" i="1"/>
  <c r="Q1045" i="1"/>
  <c r="Q851" i="1"/>
  <c r="Q1046" i="1"/>
  <c r="Q1494" i="1"/>
  <c r="Q2434" i="1"/>
  <c r="Q2528" i="1"/>
  <c r="Q2809" i="1"/>
  <c r="Q1048" i="1"/>
  <c r="Q1771" i="1"/>
  <c r="Q302" i="1"/>
  <c r="Q1051" i="1"/>
  <c r="Q409" i="1"/>
  <c r="Q70" i="1"/>
  <c r="Q826" i="1"/>
  <c r="Q2260" i="1"/>
  <c r="Q2262" i="1"/>
  <c r="Q2622" i="1"/>
  <c r="Q1236" i="1"/>
  <c r="Q1932" i="1"/>
  <c r="Q2623" i="1"/>
  <c r="Q43" i="1"/>
  <c r="Q855" i="1"/>
  <c r="Q645" i="1"/>
  <c r="Q1237" i="1"/>
  <c r="Q1772" i="1"/>
  <c r="Q1435" i="1"/>
  <c r="Q181" i="1"/>
  <c r="Q2624" i="1"/>
  <c r="Q1239" i="1"/>
  <c r="Q1437" i="1"/>
  <c r="Q1053" i="1"/>
  <c r="Q767" i="1"/>
  <c r="Q1054" i="1"/>
  <c r="Q196" i="1"/>
  <c r="Q71" i="1"/>
  <c r="Q2404" i="1"/>
  <c r="Q2719" i="1"/>
  <c r="Q2009" i="1"/>
  <c r="Q1163" i="1"/>
  <c r="Q1503" i="1"/>
  <c r="Q647" i="1"/>
  <c r="Q214" i="1"/>
  <c r="Q1165" i="1"/>
  <c r="Q1440" i="1"/>
  <c r="Q1774" i="1"/>
  <c r="Q1604" i="1"/>
  <c r="Q373" i="1"/>
  <c r="Q368" i="1"/>
  <c r="Q1058" i="1"/>
  <c r="Q1442" i="1"/>
  <c r="Q1606" i="1"/>
  <c r="Q2268" i="1"/>
  <c r="Q2867" i="1"/>
  <c r="Q571" i="1"/>
  <c r="Q2269" i="1"/>
  <c r="Q1123" i="1"/>
  <c r="Q1342" i="1"/>
  <c r="Q768" i="1"/>
  <c r="Q499" i="1"/>
  <c r="Q500" i="1"/>
  <c r="Q1444" i="1"/>
  <c r="Q650" i="1"/>
  <c r="Q370" i="1"/>
  <c r="Q1343" i="1"/>
  <c r="Q1926" i="1"/>
  <c r="Q1061" i="1"/>
  <c r="Q933" i="1"/>
  <c r="Q1447" i="1"/>
  <c r="Q651" i="1"/>
  <c r="Q184" i="1"/>
  <c r="Q1776" i="1"/>
  <c r="Q1348" i="1"/>
  <c r="Q1243" i="1"/>
  <c r="Q1721" i="1"/>
  <c r="Q1064" i="1"/>
  <c r="Q2011" i="1"/>
  <c r="Q348" i="1"/>
  <c r="Q245" i="1"/>
  <c r="Q2411" i="1"/>
  <c r="Q652" i="1"/>
  <c r="Q2013" i="1"/>
  <c r="Q1448" i="1"/>
  <c r="Q534" i="1"/>
  <c r="Q1066" i="1"/>
  <c r="Q1778" i="1"/>
  <c r="Q1454" i="1"/>
  <c r="Q217" i="1"/>
  <c r="Q1245" i="1"/>
  <c r="Q1449" i="1"/>
  <c r="Q2273" i="1"/>
  <c r="Q938" i="1"/>
  <c r="Q653" i="1"/>
  <c r="Q472" i="1"/>
  <c r="Q1349" i="1"/>
  <c r="Q2167" i="1"/>
  <c r="Q1067" i="1"/>
  <c r="Q544" i="1"/>
  <c r="Q404" i="1"/>
  <c r="Q1780" i="1"/>
  <c r="Q2016" i="1"/>
  <c r="Q2015" i="1"/>
  <c r="Q104" i="1"/>
  <c r="Q869" i="1"/>
  <c r="Q2066" i="1"/>
  <c r="Q1450" i="1"/>
  <c r="Q655" i="1"/>
  <c r="Q1068" i="1"/>
  <c r="Q810" i="1"/>
  <c r="Q1451" i="1"/>
  <c r="Q2017" i="1"/>
  <c r="Q561" i="1"/>
  <c r="Q1453" i="1"/>
  <c r="Q2275" i="1"/>
  <c r="Q656" i="1"/>
  <c r="Q749" i="1"/>
  <c r="Q1070" i="1"/>
  <c r="Q758" i="1"/>
  <c r="Q143" i="1"/>
  <c r="Q1351" i="1"/>
  <c r="Q770" i="1"/>
  <c r="Q308" i="1"/>
  <c r="Q118" i="1"/>
  <c r="Q2389" i="1"/>
  <c r="Q2020" i="1"/>
  <c r="Q1247" i="1"/>
  <c r="Q1072" i="1"/>
  <c r="Q1610" i="1"/>
  <c r="Q1783" i="1"/>
  <c r="Q2634" i="1"/>
  <c r="Q1074" i="1"/>
  <c r="Q871" i="1"/>
  <c r="Q911" i="1"/>
  <c r="Q474" i="1"/>
  <c r="Q1784" i="1"/>
  <c r="Q2278" i="1"/>
  <c r="Q600" i="1"/>
  <c r="Q2023" i="1"/>
  <c r="Q1611" i="1"/>
  <c r="Q1076" i="1"/>
  <c r="Q475" i="1"/>
  <c r="Q1249" i="1"/>
  <c r="Q1947" i="1"/>
  <c r="Q2024" i="1"/>
  <c r="Q2282" i="1"/>
  <c r="Q2636" i="1"/>
  <c r="Q2635" i="1"/>
  <c r="Q2722" i="1"/>
  <c r="Q106" i="1"/>
  <c r="Q1593" i="1"/>
  <c r="Q1613" i="1"/>
  <c r="Q1252" i="1"/>
  <c r="Q476" i="1"/>
  <c r="Q1758" i="1"/>
  <c r="Q1461" i="1"/>
  <c r="Q1199" i="1"/>
  <c r="Q249" i="1"/>
  <c r="Q375" i="1"/>
  <c r="Q1191" i="1"/>
  <c r="Q1789" i="1"/>
  <c r="Q1462" i="1"/>
  <c r="Q1079" i="1"/>
  <c r="Q1080" i="1"/>
  <c r="Q1790" i="1"/>
  <c r="Q1791" i="1"/>
  <c r="Q2919" i="1"/>
  <c r="Q376" i="1"/>
  <c r="Q1432" i="1"/>
  <c r="Q660" i="1"/>
  <c r="Q550" i="1"/>
  <c r="Q819" i="1"/>
  <c r="Q1952" i="1"/>
  <c r="Q1081" i="1"/>
  <c r="Q2422" i="1"/>
  <c r="Q1616" i="1"/>
  <c r="Q915" i="1"/>
  <c r="Q565" i="1"/>
  <c r="Q1083" i="1"/>
  <c r="Q1463" i="1"/>
  <c r="Q1464" i="1"/>
  <c r="Q1465" i="1"/>
  <c r="Q1617" i="1"/>
  <c r="Q477" i="1"/>
  <c r="Q411" i="1"/>
  <c r="Q780" i="1"/>
  <c r="Q1529" i="1"/>
  <c r="Q1466" i="1"/>
  <c r="Q2285" i="1"/>
  <c r="Q1575" i="1"/>
  <c r="Q1467" i="1"/>
  <c r="Q1619" i="1"/>
  <c r="Q2027" i="1"/>
  <c r="Q2642" i="1"/>
  <c r="Q56" i="1"/>
  <c r="Q2379" i="1"/>
  <c r="Q2153" i="1"/>
  <c r="Q949" i="1"/>
  <c r="Q879" i="1"/>
  <c r="Q220" i="1"/>
  <c r="Q2287" i="1"/>
  <c r="Q311" i="1"/>
  <c r="Q1795" i="1"/>
  <c r="Q2725" i="1"/>
  <c r="Q1003" i="1"/>
  <c r="Q381" i="1"/>
  <c r="Q2007" i="1"/>
  <c r="Q1354" i="1"/>
  <c r="Q1088" i="1"/>
  <c r="Q440" i="1"/>
  <c r="Q406" i="1"/>
  <c r="Q128" i="1"/>
  <c r="Q478" i="1"/>
  <c r="Q1090" i="1"/>
  <c r="Q1469" i="1"/>
  <c r="Q1355" i="1"/>
  <c r="Q1796" i="1"/>
  <c r="Q1258" i="1"/>
  <c r="Q1356" i="1"/>
  <c r="Q880" i="1"/>
  <c r="Q1471" i="1"/>
  <c r="Q1472" i="1"/>
  <c r="Q1030" i="1"/>
  <c r="Q425" i="1"/>
  <c r="Q1410" i="1"/>
  <c r="Q171" i="1"/>
  <c r="Q1734" i="1"/>
  <c r="Q1623" i="1"/>
  <c r="Q383" i="1"/>
  <c r="Q1473" i="1"/>
  <c r="Q2029" i="1"/>
  <c r="Q1582" i="1"/>
  <c r="Q2288" i="1"/>
  <c r="Q1624" i="1"/>
  <c r="Q2393" i="1"/>
  <c r="Q479" i="1"/>
  <c r="Q1094" i="1"/>
  <c r="Q1625" i="1"/>
  <c r="Q2289" i="1"/>
  <c r="Q1309" i="1"/>
  <c r="Q830" i="1"/>
  <c r="Q956" i="1"/>
  <c r="Q664" i="1"/>
  <c r="Q481" i="1"/>
  <c r="Q666" i="1"/>
  <c r="Q1627" i="1"/>
  <c r="Q1798" i="1"/>
  <c r="Q2293" i="1"/>
  <c r="Q2646" i="1"/>
  <c r="Q2647" i="1"/>
  <c r="Q2880" i="1"/>
  <c r="Q1799" i="1"/>
  <c r="Q1096" i="1"/>
  <c r="Q313" i="1"/>
  <c r="Q1314" i="1"/>
  <c r="Q834" i="1"/>
  <c r="Q462" i="1"/>
  <c r="Q1474" i="1"/>
  <c r="Q386" i="1"/>
  <c r="Q1928" i="1"/>
  <c r="Q2294" i="1"/>
  <c r="Q1376" i="1"/>
  <c r="Q738" i="1"/>
  <c r="Q2694" i="1"/>
  <c r="Q1098" i="1"/>
  <c r="Q789" i="1"/>
  <c r="Q1801" i="1"/>
  <c r="Q2033" i="1"/>
  <c r="Q1802" i="1"/>
  <c r="Q2235" i="1"/>
  <c r="Q1548" i="1"/>
  <c r="Q1475" i="1"/>
  <c r="Q1535" i="1"/>
  <c r="Q1265" i="1"/>
  <c r="Q1188" i="1"/>
  <c r="Q2605" i="1"/>
  <c r="Q483" i="1"/>
  <c r="Q1099" i="1"/>
  <c r="Q1804" i="1"/>
  <c r="Q1631" i="1"/>
  <c r="Q147" i="1"/>
  <c r="Q1477" i="1"/>
  <c r="Q886" i="1"/>
  <c r="Q1101" i="1"/>
  <c r="Q1478" i="1"/>
  <c r="Q2729" i="1"/>
  <c r="Q1362" i="1"/>
  <c r="Q75" i="1"/>
  <c r="Q1739" i="1"/>
  <c r="Q387" i="1"/>
  <c r="Q668" i="1"/>
  <c r="Q1267" i="1"/>
  <c r="Q1480" i="1"/>
  <c r="Q2036" i="1"/>
  <c r="Q2648" i="1"/>
  <c r="Q1481" i="1"/>
  <c r="Q1806" i="1"/>
  <c r="Q464" i="1"/>
  <c r="Q957" i="1"/>
  <c r="Q791" i="1"/>
  <c r="Q1807" i="1"/>
  <c r="Q572" i="1"/>
  <c r="Q1808" i="1"/>
  <c r="Q1268" i="1"/>
  <c r="Q1633" i="1"/>
  <c r="Q1809" i="1"/>
  <c r="Q889" i="1"/>
  <c r="Q1221" i="1"/>
  <c r="Q1104" i="1"/>
  <c r="Q1106" i="1"/>
  <c r="Q1811" i="1"/>
  <c r="Q891" i="1"/>
  <c r="Q1812" i="1"/>
  <c r="Q1744" i="1"/>
  <c r="Q1365" i="1"/>
  <c r="Q1270" i="1"/>
  <c r="Q2137" i="1"/>
  <c r="Q1057" i="1"/>
  <c r="Q1107" i="1"/>
  <c r="Q671" i="1"/>
  <c r="Q207" i="1"/>
  <c r="Q390" i="1"/>
  <c r="Q391" i="1"/>
  <c r="Q1634" i="1"/>
  <c r="Q1636" i="1"/>
  <c r="Q1366" i="1"/>
  <c r="Q847" i="1"/>
  <c r="Q2040" i="1"/>
  <c r="Q793" i="1"/>
  <c r="Q222" i="1"/>
  <c r="Q1367" i="1"/>
  <c r="Q795" i="1"/>
  <c r="Q1486" i="1"/>
  <c r="Q1948" i="1"/>
  <c r="Q1202" i="1"/>
  <c r="Q2298" i="1"/>
  <c r="Q958" i="1"/>
  <c r="Q484" i="1"/>
  <c r="Q849" i="1"/>
  <c r="Q1331" i="1"/>
  <c r="Q1836" i="1"/>
  <c r="Q605" i="1"/>
  <c r="Q190" i="1"/>
  <c r="Q1109" i="1"/>
  <c r="Q1815" i="1"/>
  <c r="Q1816" i="1"/>
  <c r="Q392" i="1"/>
  <c r="Q1369" i="1"/>
  <c r="Q1579" i="1"/>
  <c r="Q1272" i="1"/>
  <c r="Q1637" i="1"/>
  <c r="Q1489" i="1"/>
  <c r="Q1818" i="1"/>
  <c r="Q797" i="1"/>
  <c r="Q315" i="1"/>
  <c r="Q959" i="1"/>
  <c r="Q675" i="1"/>
  <c r="Q2303" i="1"/>
  <c r="Q1490" i="1"/>
  <c r="Q257" i="1"/>
  <c r="Q316" i="1"/>
  <c r="Q2304" i="1"/>
  <c r="Q1820" i="1"/>
  <c r="Q1032" i="1"/>
  <c r="Q2041" i="1"/>
  <c r="Q1273" i="1"/>
  <c r="Q1429" i="1"/>
  <c r="Q2739" i="1"/>
  <c r="Q2169" i="1"/>
  <c r="Q963" i="1"/>
  <c r="Q2271" i="1"/>
  <c r="Q349" i="1"/>
  <c r="Q487" i="1"/>
  <c r="Q982" i="1"/>
  <c r="Q1275" i="1"/>
  <c r="Q677" i="1"/>
  <c r="Q2649" i="1"/>
  <c r="Q2378" i="1"/>
  <c r="Q2042" i="1"/>
  <c r="Q151" i="1"/>
  <c r="Q964" i="1"/>
  <c r="Q965" i="1"/>
  <c r="Q1114" i="1"/>
  <c r="Q1370" i="1"/>
  <c r="Q1639" i="1"/>
  <c r="Q2472" i="1"/>
  <c r="Q2564" i="1"/>
  <c r="Q2650" i="1"/>
  <c r="Q317" i="1"/>
  <c r="Q1660" i="1"/>
  <c r="Q1752" i="1"/>
  <c r="Q1493" i="1"/>
  <c r="Q318" i="1"/>
  <c r="Q979" i="1"/>
  <c r="Q1116" i="1"/>
  <c r="Q1640" i="1"/>
  <c r="Q360" i="1"/>
  <c r="Q1117" i="1"/>
  <c r="Q1197" i="1"/>
  <c r="Q319" i="1"/>
  <c r="Q401" i="1"/>
  <c r="Q2043" i="1"/>
  <c r="Q191" i="1"/>
  <c r="Q81" i="1"/>
  <c r="Q1118" i="1"/>
  <c r="Q1497" i="1"/>
  <c r="Q2826" i="1"/>
  <c r="Q2308" i="1"/>
  <c r="Q261" i="1"/>
  <c r="Q580" i="1"/>
  <c r="Q853" i="1"/>
  <c r="Q678" i="1"/>
  <c r="Q680" i="1"/>
  <c r="Q679" i="1"/>
  <c r="Q2476" i="1"/>
  <c r="Q682" i="1"/>
  <c r="Q1688" i="1"/>
  <c r="Q1826" i="1"/>
  <c r="Q2653" i="1"/>
  <c r="Q897" i="1"/>
  <c r="Q2614" i="1"/>
  <c r="Q563" i="1"/>
  <c r="Q1119" i="1"/>
  <c r="Q1279" i="1"/>
  <c r="Q490" i="1"/>
  <c r="Q1827" i="1"/>
  <c r="Q239" i="1"/>
  <c r="Q1498" i="1"/>
  <c r="Q800" i="1"/>
  <c r="Q2173" i="1"/>
  <c r="Q1330" i="1"/>
  <c r="Q1120" i="1"/>
  <c r="Q324" i="1"/>
  <c r="Q1121" i="1"/>
  <c r="Q898" i="1"/>
  <c r="Q1122" i="1"/>
  <c r="Q657" i="1"/>
  <c r="Q2147" i="1"/>
  <c r="Q1280" i="1"/>
  <c r="Q1829" i="1"/>
  <c r="Q1470" i="1"/>
  <c r="Q556" i="1"/>
  <c r="Q262" i="1"/>
  <c r="Q2046" i="1"/>
  <c r="Q1831" i="1"/>
  <c r="Q1693" i="1"/>
  <c r="Q1443" i="1"/>
  <c r="Q684" i="1"/>
  <c r="Q1501" i="1"/>
  <c r="Q1835" i="1"/>
  <c r="Q1833" i="1"/>
  <c r="Q2048" i="1"/>
  <c r="Q2200" i="1"/>
  <c r="Q2314" i="1"/>
  <c r="Q2655" i="1"/>
  <c r="Q2657" i="1"/>
  <c r="Q1375" i="1"/>
  <c r="Q491" i="1"/>
  <c r="Q746" i="1"/>
  <c r="Q362" i="1"/>
  <c r="Q326" i="1"/>
  <c r="Q1502" i="1"/>
  <c r="Q1038" i="1"/>
  <c r="Q900" i="1"/>
  <c r="Q339" i="1"/>
  <c r="Q493" i="1"/>
  <c r="Q2316" i="1"/>
  <c r="Q1126" i="1"/>
  <c r="Q1646" i="1"/>
  <c r="Q1837" i="1"/>
  <c r="Q2440" i="1"/>
  <c r="Q449" i="1"/>
  <c r="Q327" i="1"/>
  <c r="Q1127" i="1"/>
  <c r="Q1647" i="1"/>
  <c r="Q1128" i="1"/>
  <c r="Q263" i="1"/>
  <c r="Q1129" i="1"/>
  <c r="Q1282" i="1"/>
  <c r="Q495" i="1"/>
  <c r="Q2053" i="1"/>
  <c r="Q2202" i="1"/>
  <c r="Q1838" i="1"/>
  <c r="Q1131" i="1"/>
  <c r="Q194" i="1"/>
  <c r="Q1649" i="1"/>
  <c r="Q2317" i="1"/>
  <c r="Q396" i="1"/>
  <c r="Q1377" i="1"/>
  <c r="Q1430" i="1"/>
  <c r="Q1378" i="1"/>
  <c r="Q1132" i="1"/>
  <c r="Q497" i="1"/>
  <c r="Q1417" i="1"/>
  <c r="Q1504" i="1"/>
  <c r="Q283" i="1"/>
  <c r="Q428" i="1"/>
  <c r="Q862" i="1"/>
  <c r="Q1134" i="1"/>
  <c r="Q803" i="1"/>
  <c r="Q1505" i="1"/>
  <c r="Q1379" i="1"/>
  <c r="Q1506" i="1"/>
  <c r="Q685" i="1"/>
  <c r="Q153" i="1"/>
  <c r="Q804" i="1"/>
  <c r="Q805" i="1"/>
  <c r="Q1839" i="1"/>
  <c r="Q2057" i="1"/>
  <c r="Q1652" i="1"/>
  <c r="Q377" i="1"/>
  <c r="Q265" i="1"/>
  <c r="Q2501" i="1"/>
  <c r="Q972" i="1"/>
  <c r="Q1654" i="1"/>
  <c r="Q397" i="1"/>
  <c r="Q688" i="1"/>
  <c r="Q1655" i="1"/>
  <c r="Q458" i="1"/>
  <c r="Q776" i="1"/>
  <c r="Q2204" i="1"/>
  <c r="Q2319" i="1"/>
  <c r="Q763" i="1"/>
  <c r="Q568" i="1"/>
  <c r="Q751" i="1"/>
  <c r="Q398" i="1"/>
  <c r="Q2059" i="1"/>
  <c r="Q1138" i="1"/>
  <c r="Q501" i="1"/>
  <c r="Q1139" i="1"/>
  <c r="Q1140" i="1"/>
  <c r="Q1656" i="1"/>
  <c r="Q1657" i="1"/>
  <c r="Q1658" i="1"/>
  <c r="Q2180" i="1"/>
  <c r="Q2322" i="1"/>
  <c r="Q2320" i="1"/>
  <c r="Q2478" i="1"/>
  <c r="Q2663" i="1"/>
  <c r="Q2659" i="1"/>
  <c r="Q2662" i="1"/>
  <c r="Q2747" i="1"/>
  <c r="Q2828" i="1"/>
  <c r="Q2889" i="1"/>
  <c r="Q2930" i="1"/>
  <c r="Q502" i="1"/>
  <c r="Q503" i="1"/>
  <c r="Q380" i="1"/>
  <c r="Q1381" i="1"/>
  <c r="Q570" i="1"/>
  <c r="Q689" i="1"/>
  <c r="Q1141" i="1"/>
  <c r="Q866" i="1"/>
  <c r="Q247" i="1"/>
  <c r="Q154" i="1"/>
  <c r="Q867" i="1"/>
  <c r="Q1844" i="1"/>
  <c r="Q2061" i="1"/>
  <c r="Q2664" i="1"/>
  <c r="Q399" i="1"/>
  <c r="Q1289" i="1"/>
  <c r="Q505" i="1"/>
  <c r="Q1661" i="1"/>
  <c r="Q195" i="1"/>
  <c r="Q1845" i="1"/>
  <c r="Q2208" i="1"/>
  <c r="Q690" i="1"/>
  <c r="Q1142" i="1"/>
  <c r="Q975" i="1"/>
  <c r="Q2062" i="1"/>
  <c r="Q1846" i="1"/>
  <c r="Q105" i="1"/>
  <c r="Q437" i="1"/>
  <c r="Q977" i="1"/>
  <c r="Q473" i="1"/>
  <c r="Q2506" i="1"/>
  <c r="Q506" i="1"/>
  <c r="Q1213" i="1"/>
  <c r="Q2064" i="1"/>
  <c r="Q1143" i="1"/>
  <c r="Q1144" i="1"/>
  <c r="Q1292" i="1"/>
  <c r="Q1511" i="1"/>
  <c r="Q2325" i="1"/>
  <c r="Q2326" i="1"/>
  <c r="Q2327" i="1"/>
  <c r="Q438" i="1"/>
  <c r="Q1581" i="1"/>
  <c r="Q2103" i="1"/>
  <c r="Q443" i="1"/>
  <c r="Q1293" i="1"/>
  <c r="Q1663" i="1"/>
  <c r="Q1662" i="1"/>
  <c r="Q784" i="1"/>
  <c r="Q692" i="1"/>
  <c r="Q753" i="1"/>
  <c r="Q693" i="1"/>
  <c r="Q1145" i="1"/>
  <c r="Q1516" i="1"/>
  <c r="Q1513" i="1"/>
  <c r="Q2579" i="1"/>
  <c r="Q2830" i="1"/>
  <c r="Q2831" i="1"/>
  <c r="Q1215" i="1"/>
  <c r="Q775" i="1"/>
  <c r="Q1851" i="1"/>
  <c r="Q155" i="1"/>
  <c r="Q509" i="1"/>
  <c r="Q330" i="1"/>
  <c r="Q2665" i="1"/>
  <c r="Q1401" i="1"/>
  <c r="Q1517" i="1"/>
  <c r="Q2329" i="1"/>
  <c r="Q1852" i="1"/>
  <c r="Q1643" i="1"/>
  <c r="Q870" i="1"/>
  <c r="Q224" i="1"/>
  <c r="Q156" i="1"/>
  <c r="Q582" i="1"/>
  <c r="Q157" i="1"/>
  <c r="Q813" i="1"/>
  <c r="Q694" i="1"/>
  <c r="Q695" i="1"/>
  <c r="Q1666" i="1"/>
  <c r="Q1854" i="1"/>
  <c r="Q1853" i="1"/>
  <c r="Q2330" i="1"/>
  <c r="Q2508" i="1"/>
  <c r="Q83" i="1"/>
  <c r="Q696" i="1"/>
  <c r="Q1297" i="1"/>
  <c r="Q268" i="1"/>
  <c r="Q557" i="1"/>
  <c r="Q2025" i="1"/>
  <c r="Q697" i="1"/>
  <c r="Q590" i="1"/>
  <c r="Q698" i="1"/>
  <c r="Q1147" i="1"/>
  <c r="Q814" i="1"/>
  <c r="Q2148" i="1"/>
  <c r="Q2509" i="1"/>
  <c r="Q1383" i="1"/>
  <c r="Q2791" i="1"/>
  <c r="Q432" i="1"/>
  <c r="Q815" i="1"/>
  <c r="Q1050" i="1"/>
  <c r="Q2035" i="1"/>
  <c r="Q1518" i="1"/>
  <c r="Q1602" i="1"/>
  <c r="Q779" i="1"/>
  <c r="Q1668" i="1"/>
  <c r="Q1857" i="1"/>
  <c r="Q1858" i="1"/>
  <c r="Q1360" i="1"/>
  <c r="Q2261" i="1"/>
  <c r="Q1148" i="1"/>
  <c r="Q872" i="1"/>
  <c r="Q1520" i="1"/>
  <c r="Q1521" i="1"/>
  <c r="Q225" i="1"/>
  <c r="Q699" i="1"/>
  <c r="Q258" i="1"/>
  <c r="Q816" i="1"/>
  <c r="Q818" i="1"/>
  <c r="Q817" i="1"/>
  <c r="Q1052" i="1"/>
  <c r="Q908" i="1"/>
  <c r="Q782" i="1"/>
  <c r="Q296" i="1"/>
  <c r="Q312" i="1"/>
  <c r="Q1671" i="1"/>
  <c r="Q1670" i="1"/>
  <c r="Q1669" i="1"/>
  <c r="Q2334" i="1"/>
  <c r="Q333" i="1"/>
  <c r="Q1228" i="1"/>
  <c r="Q1298" i="1"/>
  <c r="Q1386" i="1"/>
  <c r="Q1248" i="1"/>
  <c r="Q832" i="1"/>
  <c r="Q1862" i="1"/>
  <c r="Q1863" i="1"/>
  <c r="Q1864" i="1"/>
  <c r="Q1865" i="1"/>
  <c r="Q2337" i="1"/>
  <c r="Q2584" i="1"/>
  <c r="Q2958" i="1"/>
  <c r="Q873" i="1"/>
  <c r="Q2070" i="1"/>
  <c r="Q952" i="1"/>
  <c r="Q471" i="1"/>
  <c r="Q177" i="1"/>
  <c r="Q983" i="1"/>
  <c r="Q2006" i="1"/>
  <c r="Q226" i="1"/>
  <c r="Q1672" i="1"/>
  <c r="Q1674" i="1"/>
  <c r="Q2071" i="1"/>
  <c r="Q737" i="1"/>
  <c r="Q700" i="1"/>
  <c r="Q701" i="1"/>
  <c r="Q1866" i="1"/>
  <c r="Q910" i="1"/>
  <c r="Q2073" i="1"/>
  <c r="Q1149" i="1"/>
  <c r="Q1150" i="1"/>
  <c r="Q357" i="1"/>
  <c r="Q159" i="1"/>
  <c r="Q2266" i="1"/>
  <c r="Q335" i="1"/>
  <c r="Q560" i="1"/>
  <c r="Q272" i="1"/>
  <c r="Q1300" i="1"/>
  <c r="Q122" i="1"/>
  <c r="Q49" i="1"/>
  <c r="Q1055" i="1"/>
  <c r="Q513" i="1"/>
  <c r="Q940" i="1"/>
  <c r="Q1677" i="1"/>
  <c r="Q1468" i="1"/>
  <c r="Q514" i="1"/>
  <c r="Q2125" i="1"/>
  <c r="Q593" i="1"/>
  <c r="Q1301" i="1"/>
  <c r="Q515" i="1"/>
  <c r="Q516" i="1"/>
  <c r="Q594" i="1"/>
  <c r="Q1151" i="1"/>
  <c r="Q1867" i="1"/>
  <c r="Q2338" i="1"/>
  <c r="Q1103" i="1"/>
  <c r="Q238" i="1"/>
  <c r="Q2213" i="1"/>
  <c r="Q823" i="1"/>
  <c r="Q1152" i="1"/>
  <c r="Q1868" i="1"/>
  <c r="Q1222" i="1"/>
  <c r="Q273" i="1"/>
  <c r="Q1524" i="1"/>
  <c r="Q274" i="1"/>
  <c r="Q1303" i="1"/>
  <c r="Q669" i="1"/>
  <c r="Q1154" i="1"/>
  <c r="Q1441" i="1"/>
  <c r="Q1678" i="1"/>
  <c r="Q2339" i="1"/>
  <c r="Q1681" i="1"/>
  <c r="Q1304" i="1"/>
  <c r="Q1527" i="1"/>
  <c r="Q1155" i="1"/>
  <c r="Q595" i="1"/>
  <c r="Q1682" i="1"/>
  <c r="Q1813" i="1"/>
  <c r="Q517" i="1"/>
  <c r="Q2450" i="1"/>
  <c r="Q1021" i="1"/>
  <c r="Q1573" i="1"/>
  <c r="Q988" i="1"/>
  <c r="Q1528" i="1"/>
  <c r="Q2078" i="1"/>
  <c r="Q227" i="1"/>
  <c r="Q408" i="1"/>
  <c r="Q1305" i="1"/>
  <c r="Q1059" i="1"/>
  <c r="Q369" i="1"/>
  <c r="Q877" i="1"/>
  <c r="Q989" i="1"/>
  <c r="Q520" i="1"/>
  <c r="Q1871" i="1"/>
  <c r="Q1870" i="1"/>
  <c r="Q706" i="1"/>
  <c r="Q2798" i="1"/>
  <c r="Q918" i="1"/>
  <c r="Q337" i="1"/>
  <c r="Q755" i="1"/>
  <c r="Q990" i="1"/>
  <c r="Q991" i="1"/>
  <c r="Q1959" i="1"/>
  <c r="Q2080" i="1"/>
  <c r="Q2586" i="1"/>
  <c r="Q1872" i="1"/>
  <c r="Q1308" i="1"/>
  <c r="Q161" i="1"/>
  <c r="Q787" i="1"/>
  <c r="Q878" i="1"/>
  <c r="Q1530" i="1"/>
  <c r="Q2342" i="1"/>
  <c r="Q707" i="1"/>
  <c r="Q338" i="1"/>
  <c r="Q1873" i="1"/>
  <c r="Q521" i="1"/>
  <c r="Q522" i="1"/>
  <c r="Q1224" i="1"/>
  <c r="Q1531" i="1"/>
  <c r="Q759" i="1"/>
  <c r="Q1445" i="1"/>
  <c r="Q108" i="1"/>
  <c r="Q827" i="1"/>
  <c r="Q1534" i="1"/>
  <c r="Q1874" i="1"/>
  <c r="Q2343" i="1"/>
  <c r="Q2344" i="1"/>
  <c r="Q1978" i="1"/>
  <c r="Q1062" i="1"/>
  <c r="Q371" i="1"/>
  <c r="Q1225" i="1"/>
  <c r="Q992" i="1"/>
  <c r="Q2797" i="1"/>
  <c r="Q828" i="1"/>
  <c r="Q123" i="1"/>
  <c r="Q859" i="1"/>
  <c r="Q1160" i="1"/>
  <c r="Q1161" i="1"/>
  <c r="Q1686" i="1"/>
  <c r="Q1687" i="1"/>
  <c r="Q2082" i="1"/>
  <c r="Q2081" i="1"/>
  <c r="Q322" i="1"/>
  <c r="Q761" i="1"/>
  <c r="Q598" i="1"/>
  <c r="Q829" i="1"/>
  <c r="Q1310" i="1"/>
  <c r="Q708" i="1"/>
  <c r="Q1877" i="1"/>
  <c r="Q1878" i="1"/>
  <c r="Q765" i="1"/>
  <c r="Q994" i="1"/>
  <c r="Q96" i="1"/>
  <c r="Q709" i="1"/>
  <c r="Q494" i="1"/>
  <c r="Q1162" i="1"/>
  <c r="Q1629" i="1"/>
  <c r="Q219" i="1"/>
  <c r="Q162" i="1"/>
  <c r="Q1311" i="1"/>
  <c r="Q995" i="1"/>
  <c r="Q410" i="1"/>
  <c r="Q564" i="1"/>
  <c r="Q1880" i="1"/>
  <c r="Q1879" i="1"/>
  <c r="Q1881" i="1"/>
  <c r="Q1882" i="1"/>
  <c r="Q2222" i="1"/>
  <c r="Q2455" i="1"/>
  <c r="Q2456" i="1"/>
  <c r="Q340" i="1"/>
  <c r="Q523" i="1"/>
  <c r="Q2540" i="1"/>
  <c r="Q441" i="1"/>
  <c r="Q764" i="1"/>
  <c r="Q2084" i="1"/>
  <c r="Q2738" i="1"/>
  <c r="Q710" i="1"/>
  <c r="Q180" i="1"/>
  <c r="Q833" i="1"/>
  <c r="Q1536" i="1"/>
  <c r="Q1537" i="1"/>
  <c r="Q1539" i="1"/>
  <c r="Q1538" i="1"/>
  <c r="Q2012" i="1"/>
  <c r="Q711" i="1"/>
  <c r="Q524" i="1"/>
  <c r="Q1393" i="1"/>
  <c r="Q1540" i="1"/>
  <c r="Q1229" i="1"/>
  <c r="Q1164" i="1"/>
  <c r="Q2345" i="1"/>
  <c r="Q2490" i="1"/>
  <c r="Q278" i="1"/>
  <c r="Q835" i="1"/>
  <c r="Q482" i="1"/>
  <c r="Q1166" i="1"/>
  <c r="Q1168" i="1"/>
  <c r="Q881" i="1"/>
  <c r="Q2085" i="1"/>
  <c r="Q836" i="1"/>
  <c r="Q712" i="1"/>
  <c r="Q1315" i="1"/>
  <c r="Q1394" i="1"/>
  <c r="Q1542" i="1"/>
  <c r="Q1543" i="1"/>
  <c r="Q1690" i="1"/>
  <c r="Q1883" i="1"/>
  <c r="Q1884" i="1"/>
  <c r="Q1885" i="1"/>
  <c r="Q1886" i="1"/>
  <c r="Q1887" i="1"/>
  <c r="Q1821" i="1"/>
  <c r="Q999" i="1"/>
  <c r="Q1170" i="1"/>
  <c r="Q1317" i="1"/>
  <c r="Q713" i="1"/>
  <c r="Q170" i="1"/>
  <c r="Q436" i="1"/>
  <c r="Q1438" i="1"/>
  <c r="Q914" i="1"/>
  <c r="Q1395" i="1"/>
  <c r="Q839" i="1"/>
  <c r="Q714" i="1"/>
  <c r="Q1318" i="1"/>
  <c r="Q567" i="1"/>
  <c r="Q1396" i="1"/>
  <c r="Q1544" i="1"/>
  <c r="Q715" i="1"/>
  <c r="Q947" i="1"/>
  <c r="Q231" i="1"/>
  <c r="Q525" i="1"/>
  <c r="Q84" i="1"/>
  <c r="Q1172" i="1"/>
  <c r="Q281" i="1"/>
  <c r="Q1173" i="1"/>
  <c r="Q1694" i="1"/>
  <c r="Q1695" i="1"/>
  <c r="Q601" i="1"/>
  <c r="Q792" i="1"/>
  <c r="Q232" i="1"/>
  <c r="Q1319" i="1"/>
  <c r="Q1893" i="1"/>
  <c r="Q1891" i="1"/>
  <c r="Q1890" i="1"/>
  <c r="Q1892" i="1"/>
  <c r="Q1398" i="1"/>
  <c r="Q2086" i="1"/>
  <c r="Q1340" i="1"/>
  <c r="Q1276" i="1"/>
  <c r="Q2519" i="1"/>
  <c r="Q1174" i="1"/>
  <c r="Q1001" i="1"/>
  <c r="Q1320" i="1"/>
  <c r="Q1002" i="1"/>
  <c r="Q431" i="1"/>
  <c r="Q1894" i="1"/>
  <c r="Q1232" i="1"/>
  <c r="Q2089" i="1"/>
  <c r="Q2088" i="1"/>
  <c r="Q2090" i="1"/>
  <c r="Q842" i="1"/>
  <c r="Q720" i="1"/>
  <c r="Q2672" i="1"/>
  <c r="Q412" i="1"/>
  <c r="Q367" i="1"/>
  <c r="Q2458" i="1"/>
  <c r="Q413" i="1"/>
  <c r="Q527" i="1"/>
  <c r="Q2018" i="1"/>
  <c r="Q414" i="1"/>
  <c r="Q2348" i="1"/>
  <c r="Q1353" i="1"/>
  <c r="Q917" i="1"/>
  <c r="Q1547" i="1"/>
  <c r="Q1546" i="1"/>
  <c r="Q2400" i="1"/>
  <c r="Q342" i="1"/>
  <c r="Q1175" i="1"/>
  <c r="Q1549" i="1"/>
  <c r="Q1896" i="1"/>
  <c r="Q1895" i="1"/>
  <c r="Q2350" i="1"/>
  <c r="Q2349" i="1"/>
  <c r="Q2968" i="1"/>
  <c r="Q1234" i="1"/>
  <c r="Q1176" i="1"/>
  <c r="Q739" i="1"/>
  <c r="Q1551" i="1"/>
  <c r="Q721" i="1"/>
  <c r="Q1457" i="1"/>
  <c r="Q1782" i="1"/>
  <c r="Q1007" i="1"/>
  <c r="Q1323" i="1"/>
  <c r="Q1697" i="1"/>
  <c r="Q843" i="1"/>
  <c r="Q583" i="1"/>
  <c r="Q1008" i="1"/>
  <c r="Q724" i="1"/>
  <c r="Q1235" i="1"/>
  <c r="Q1399" i="1"/>
  <c r="Q2674" i="1"/>
  <c r="Q2901" i="1"/>
  <c r="Q1324" i="1"/>
  <c r="Q204" i="1"/>
  <c r="Q740" i="1"/>
  <c r="Q144" i="1"/>
  <c r="Q343" i="1"/>
  <c r="Q234" i="1"/>
  <c r="Q415" i="1"/>
  <c r="Q602" i="1"/>
  <c r="Q1897" i="1"/>
  <c r="Q887" i="1"/>
  <c r="Q1010" i="1"/>
  <c r="Q2093" i="1"/>
  <c r="Q2836" i="1"/>
  <c r="Q844" i="1"/>
  <c r="Q1177" i="1"/>
  <c r="Q1484" i="1"/>
  <c r="Q725" i="1"/>
  <c r="Q2352" i="1"/>
  <c r="Q1071" i="1"/>
  <c r="Q2799" i="1"/>
  <c r="Q1967" i="1"/>
  <c r="Q726" i="1"/>
  <c r="Q888" i="1"/>
  <c r="Q727" i="1"/>
  <c r="Q741" i="1"/>
  <c r="Q728" i="1"/>
  <c r="Q1900" i="1"/>
  <c r="Q1898" i="1"/>
  <c r="Q1899" i="1"/>
  <c r="Q683" i="1"/>
  <c r="Q299" i="1"/>
  <c r="Q1178" i="1"/>
  <c r="Q1238" i="1"/>
  <c r="Q604" i="1"/>
  <c r="Q1903" i="1"/>
  <c r="Q1902" i="1"/>
  <c r="Q2675" i="1"/>
  <c r="Q2095" i="1"/>
  <c r="Q2596" i="1"/>
  <c r="Q416" i="1"/>
  <c r="Q1485" i="1"/>
  <c r="Q2355" i="1"/>
  <c r="Q417" i="1"/>
  <c r="Q846" i="1"/>
  <c r="Q1326" i="1"/>
  <c r="Q1701" i="1"/>
  <c r="Q1702" i="1"/>
  <c r="Q1013" i="1"/>
  <c r="Q418" i="1"/>
  <c r="Q1555" i="1"/>
  <c r="Q2356" i="1"/>
  <c r="Q2359" i="1"/>
  <c r="Q2361" i="1"/>
  <c r="Q618" i="1"/>
  <c r="Q953" i="1"/>
  <c r="Q2179" i="1"/>
  <c r="Q1075" i="1"/>
  <c r="Q1556" i="1"/>
  <c r="Q2096" i="1"/>
  <c r="Q1180" i="1"/>
  <c r="Q2097" i="1"/>
  <c r="Q1328" i="1"/>
  <c r="Q1905" i="1"/>
  <c r="Q1403" i="1"/>
  <c r="Q921" i="1"/>
  <c r="Q1703" i="1"/>
  <c r="Q86" i="1"/>
  <c r="Q1907" i="1"/>
  <c r="Q1181" i="1"/>
  <c r="Q2098" i="1"/>
  <c r="Q848" i="1"/>
  <c r="Q1329" i="1"/>
  <c r="Q1015" i="1"/>
  <c r="Q922" i="1"/>
  <c r="Q1182" i="1"/>
  <c r="Q2362" i="1"/>
  <c r="Q2000" i="1"/>
  <c r="Q455" i="1"/>
  <c r="Q608" i="1"/>
  <c r="Q609" i="1"/>
  <c r="Q632" i="1"/>
  <c r="Q731" i="1"/>
  <c r="Q732" i="1"/>
  <c r="Q955" i="1"/>
  <c r="Q1019" i="1"/>
  <c r="Q1017" i="1"/>
  <c r="Q1018" i="1"/>
  <c r="Q1077" i="1"/>
  <c r="Q1183" i="1"/>
  <c r="Q1186" i="1"/>
  <c r="Q1184" i="1"/>
  <c r="Q1185" i="1"/>
  <c r="Q1187" i="1"/>
  <c r="Q1194" i="1"/>
  <c r="Q1240" i="1"/>
  <c r="Q1241" i="1"/>
  <c r="Q1333" i="1"/>
  <c r="Q1332" i="1"/>
  <c r="Q1405" i="1"/>
  <c r="Q1446" i="1"/>
  <c r="Q1561" i="1"/>
  <c r="Q1566" i="1"/>
  <c r="Q1559" i="1"/>
  <c r="Q1558" i="1"/>
  <c r="Q1562" i="1"/>
  <c r="Q1612" i="1"/>
  <c r="Q1708" i="1"/>
  <c r="Q1713" i="1"/>
  <c r="Q1709" i="1"/>
  <c r="Q1707" i="1"/>
  <c r="Q1711" i="1"/>
  <c r="Q1710" i="1"/>
  <c r="Q1706" i="1"/>
  <c r="Q1729" i="1"/>
  <c r="Q1730" i="1"/>
  <c r="Q1911" i="1"/>
  <c r="Q1918" i="1"/>
  <c r="Q1912" i="1"/>
  <c r="Q1913" i="1"/>
  <c r="Q1920" i="1"/>
  <c r="Q1914" i="1"/>
  <c r="Q1915" i="1"/>
  <c r="Q1916" i="1"/>
  <c r="Q1909" i="1"/>
  <c r="Q1919" i="1"/>
  <c r="Q1917" i="1"/>
  <c r="Q1970" i="1"/>
  <c r="Q2106" i="1"/>
  <c r="Q2104" i="1"/>
  <c r="Q2100" i="1"/>
  <c r="Q2099" i="1"/>
  <c r="Q2101" i="1"/>
  <c r="Q2136" i="1"/>
  <c r="Q2205" i="1"/>
  <c r="Q2231" i="1"/>
  <c r="Q2226" i="1"/>
  <c r="Q2228" i="1"/>
  <c r="Q2280" i="1"/>
  <c r="Q2365" i="1"/>
  <c r="Q2364" i="1"/>
  <c r="Q2366" i="1"/>
  <c r="Q2367" i="1"/>
  <c r="Q2368" i="1"/>
  <c r="Q2369" i="1"/>
  <c r="Q2363" i="1"/>
  <c r="Q2370" i="1"/>
  <c r="Q2373" i="1"/>
  <c r="Q2374" i="1"/>
  <c r="Q2405" i="1"/>
  <c r="Q2438" i="1"/>
  <c r="Q2465" i="1"/>
  <c r="Q2482" i="1"/>
  <c r="Q2521" i="1"/>
  <c r="Q2600" i="1"/>
  <c r="Q2682" i="1"/>
  <c r="Q2677" i="1"/>
  <c r="Q2685" i="1"/>
  <c r="Q2678" i="1"/>
  <c r="Q2686" i="1"/>
  <c r="Q2683" i="1"/>
  <c r="Q2684" i="1"/>
  <c r="Q2679" i="1"/>
  <c r="Q2687" i="1"/>
  <c r="Q2764" i="1"/>
  <c r="Q2844" i="1"/>
  <c r="Q2845" i="1"/>
  <c r="Q2849" i="1"/>
  <c r="Q2841" i="1"/>
  <c r="Q2842" i="1"/>
  <c r="Q2905" i="1"/>
  <c r="Q2906" i="1"/>
  <c r="Q2904" i="1"/>
  <c r="Q2972" i="1"/>
  <c r="Q2971" i="1"/>
  <c r="Q3018" i="1"/>
  <c r="Q3147" i="1"/>
  <c r="Q3489" i="1"/>
  <c r="Q3513" i="1"/>
  <c r="Q2986" i="1"/>
  <c r="Q1100" i="1"/>
  <c r="Q1715" i="1"/>
  <c r="Q98" i="1"/>
  <c r="Q294" i="1"/>
  <c r="Q76" i="1"/>
  <c r="Q403" i="1"/>
  <c r="Q2044" i="1"/>
  <c r="Q149" i="1"/>
  <c r="Q1346" i="1"/>
  <c r="Q884" i="1"/>
  <c r="Q53" i="1"/>
  <c r="Q2493" i="1"/>
  <c r="Q532" i="1"/>
  <c r="Q1212" i="1"/>
  <c r="Q1397" i="1"/>
  <c r="Q452" i="1"/>
  <c r="Q2800" i="1"/>
  <c r="Q584" i="1"/>
  <c r="Q2431" i="1"/>
  <c r="Q97" i="1"/>
  <c r="Q930" i="1"/>
  <c r="Q2157" i="1"/>
  <c r="Q2347" i="1"/>
  <c r="Q935" i="1"/>
  <c r="Q117" i="1"/>
  <c r="Q394" i="1"/>
  <c r="Q2178" i="1"/>
  <c r="Q3057" i="1"/>
  <c r="Q2698" i="1"/>
  <c r="Q374" i="1"/>
  <c r="Q175" i="1"/>
  <c r="Q1427" i="1"/>
  <c r="Q518" i="1"/>
  <c r="Q2585" i="1"/>
  <c r="Q1533" i="1"/>
  <c r="Q1563" i="1"/>
  <c r="Q2848" i="1"/>
  <c r="Q909" i="1"/>
  <c r="Q1285" i="1"/>
  <c r="Q2512" i="1"/>
  <c r="Q893" i="1"/>
  <c r="Q1571" i="1"/>
  <c r="Q1848" i="1"/>
  <c r="Q233" i="1"/>
  <c r="Q2776" i="1"/>
  <c r="Q3088" i="1"/>
  <c r="Q68" i="1"/>
  <c r="Q2730" i="1"/>
  <c r="Q2513" i="1"/>
  <c r="Q546" i="1"/>
  <c r="Q88" i="1"/>
  <c r="Q306" i="1"/>
  <c r="Q1618" i="1"/>
  <c r="Q2471" i="1"/>
  <c r="Q1855" i="1"/>
  <c r="Q29" i="1"/>
  <c r="Q748" i="1"/>
  <c r="Q1651" i="1"/>
  <c r="Q2892" i="1"/>
  <c r="Q2897" i="1"/>
  <c r="Q1385" i="1"/>
  <c r="Q781" i="1"/>
  <c r="Q1685" i="1"/>
  <c r="Q52" i="1"/>
  <c r="Q2307" i="1"/>
  <c r="Q885" i="1"/>
  <c r="Q2843" i="1"/>
  <c r="Q345" i="1"/>
  <c r="Q1822" i="1"/>
  <c r="Q1027" i="1"/>
  <c r="Q2112" i="1"/>
  <c r="Q2003" i="1"/>
  <c r="Q3080" i="1"/>
  <c r="Q1732" i="1"/>
  <c r="Q2580" i="1"/>
  <c r="Q2401" i="1"/>
  <c r="Q2924" i="1"/>
  <c r="Q393" i="1"/>
  <c r="Q1603" i="1"/>
  <c r="Q543" i="1"/>
  <c r="Q2134" i="1"/>
  <c r="Q1756" i="1"/>
  <c r="Q1680" i="1"/>
  <c r="Q2054" i="1"/>
  <c r="Q332" i="1"/>
  <c r="Q1763" i="1"/>
  <c r="Q2250" i="1"/>
  <c r="Q1767" i="1"/>
  <c r="Q2531" i="1"/>
  <c r="Q1777" i="1"/>
  <c r="Q559" i="1"/>
  <c r="Q1982" i="1"/>
  <c r="Q2174" i="1"/>
  <c r="Q951" i="1"/>
  <c r="Q1266" i="1"/>
  <c r="Q1609" i="1"/>
  <c r="Q389" i="1"/>
  <c r="Q2135" i="1"/>
  <c r="Q1749" i="1"/>
  <c r="Q1718" i="1"/>
  <c r="Q206" i="1"/>
  <c r="Q967" i="1"/>
  <c r="Q2113" i="1"/>
  <c r="Q2746" i="1"/>
  <c r="Q1626" i="1"/>
  <c r="Q1307" i="1"/>
  <c r="Q627" i="1"/>
  <c r="Q1716" i="1"/>
  <c r="Q2019" i="1"/>
  <c r="Q2160" i="1"/>
  <c r="Q3011" i="1"/>
  <c r="Q2960" i="1"/>
  <c r="Q2187" i="1"/>
  <c r="Q1722" i="1"/>
  <c r="Q201" i="1"/>
  <c r="Q2761" i="1"/>
  <c r="Q1906" i="1"/>
  <c r="Q1487" i="1"/>
  <c r="Q2995" i="1"/>
  <c r="Q423" i="1"/>
  <c r="Q1922" i="1"/>
  <c r="Q613" i="1"/>
  <c r="Q489" i="1"/>
  <c r="Q733" i="1"/>
  <c r="Q615" i="1"/>
  <c r="Q243" i="1"/>
  <c r="Q934" i="1"/>
  <c r="Q861" i="1"/>
  <c r="Q1295" i="1"/>
  <c r="Q971" i="1"/>
  <c r="Q2242" i="1"/>
  <c r="Q427" i="1"/>
  <c r="Q661" i="1"/>
  <c r="Q2437" i="1"/>
  <c r="Q430" i="1"/>
  <c r="Q2806" i="1"/>
  <c r="Q2386" i="1"/>
  <c r="Q2257" i="1"/>
  <c r="Q2714" i="1"/>
  <c r="Q3021" i="1"/>
  <c r="Q2265" i="1"/>
  <c r="Q2938" i="1"/>
  <c r="Q1568" i="1"/>
  <c r="Q2868" i="1"/>
  <c r="Q1373" i="1"/>
  <c r="Q2128" i="1"/>
  <c r="Q2503" i="1"/>
  <c r="Q2541" i="1"/>
  <c r="Q2192" i="1"/>
  <c r="Q820" i="1"/>
  <c r="Q2398" i="1"/>
  <c r="Q1334" i="1"/>
  <c r="Q1692" i="1"/>
  <c r="Q1242" i="1"/>
  <c r="Q1976" i="1"/>
  <c r="Q267" i="1"/>
  <c r="Q229" i="1"/>
  <c r="Q1985" i="1"/>
  <c r="Q1085" i="1"/>
  <c r="Q3213" i="1"/>
  <c r="Q1350" i="1"/>
  <c r="Q924" i="1"/>
  <c r="Q788" i="1"/>
  <c r="Q1418" i="1"/>
  <c r="Q2734" i="1"/>
  <c r="Q2432" i="1"/>
  <c r="Q2435" i="1"/>
  <c r="Q3007" i="1"/>
  <c r="Q241" i="1"/>
  <c r="Q1787" i="1"/>
  <c r="Q2399" i="1"/>
  <c r="Q2899" i="1"/>
  <c r="Q17" i="1"/>
  <c r="Q723" i="1"/>
  <c r="Q2762" i="1"/>
  <c r="Q1452" i="1"/>
  <c r="Q1196" i="1"/>
  <c r="Q2452" i="1"/>
  <c r="Q2893" i="1"/>
  <c r="Q3058" i="1"/>
  <c r="Q2557" i="1"/>
  <c r="Q2554" i="1"/>
  <c r="Q101" i="1"/>
  <c r="Q2824" i="1"/>
  <c r="Q3184" i="1"/>
  <c r="Q1089" i="1"/>
  <c r="Q1738" i="1"/>
  <c r="Q1507" i="1"/>
  <c r="Q1712" i="1"/>
  <c r="Q585" i="1"/>
  <c r="Q1219" i="1"/>
  <c r="Q2390" i="1"/>
  <c r="Q2407" i="1"/>
  <c r="Q1220" i="1"/>
  <c r="Q1097" i="1"/>
  <c r="Q2553" i="1"/>
  <c r="Q1526" i="1"/>
  <c r="Q1226" i="1"/>
  <c r="Q2083" i="1"/>
  <c r="Q2713" i="1"/>
  <c r="Q2496" i="1"/>
  <c r="Q2236" i="1"/>
  <c r="Q1572" i="1"/>
  <c r="Q271" i="1"/>
  <c r="Q899" i="1"/>
  <c r="Q2114" i="1"/>
  <c r="Q323" i="1"/>
  <c r="Q2500" i="1"/>
  <c r="Q1299" i="1"/>
  <c r="Q2858" i="1"/>
  <c r="Q838" i="1"/>
  <c r="Q2615" i="1"/>
  <c r="Q3170" i="1"/>
  <c r="Q3083" i="1"/>
  <c r="Q2517" i="1"/>
  <c r="Q2735" i="1"/>
  <c r="Q537" i="1"/>
  <c r="Q2002" i="1"/>
  <c r="Q395" i="1"/>
  <c r="Q2625" i="1"/>
  <c r="Q2132" i="1"/>
  <c r="Q3042" i="1"/>
  <c r="Q2633" i="1"/>
  <c r="Q1849" i="1"/>
  <c r="Q658" i="1"/>
  <c r="Q3045" i="1"/>
  <c r="Q549" i="1"/>
  <c r="Q2152" i="1"/>
  <c r="Q2644" i="1"/>
  <c r="Q3044" i="1"/>
  <c r="Q2547" i="1"/>
  <c r="Q2457" i="1"/>
  <c r="Q2534" i="1"/>
  <c r="Q2498" i="1"/>
  <c r="Q2462" i="1"/>
  <c r="Q1110" i="1"/>
  <c r="Q987" i="1"/>
  <c r="Q997" i="1"/>
  <c r="Q2542" i="1"/>
  <c r="Q2051" i="1"/>
  <c r="Q1137" i="1"/>
  <c r="Q3059" i="1"/>
  <c r="Q865" i="1"/>
  <c r="Q426" i="1"/>
  <c r="Q2127" i="1"/>
  <c r="Q984" i="1"/>
  <c r="Q577" i="1"/>
  <c r="Q2130" i="1"/>
  <c r="Q346" i="1"/>
  <c r="Q2567" i="1"/>
  <c r="Q1065" i="1"/>
  <c r="Q1541" i="1"/>
  <c r="Q453" i="1"/>
  <c r="Q2520" i="1"/>
  <c r="Q941" i="1"/>
  <c r="Q2903" i="1"/>
  <c r="Q2907" i="1"/>
  <c r="Q2502" i="1"/>
  <c r="Q2854" i="1"/>
  <c r="Q2740" i="1"/>
  <c r="Q1991" i="1"/>
  <c r="Q2752" i="1"/>
  <c r="Q2224" i="1"/>
  <c r="Q744" i="1"/>
  <c r="Q2444" i="1"/>
  <c r="Q812" i="1"/>
  <c r="Q1031" i="1"/>
  <c r="Q1607" i="1"/>
  <c r="Q284" i="1"/>
  <c r="Q3091" i="1"/>
  <c r="Q1764" i="1"/>
  <c r="Q1614" i="1"/>
  <c r="Q138" i="1"/>
  <c r="Q2397" i="1"/>
  <c r="Q2264" i="1"/>
  <c r="Q2937" i="1"/>
  <c r="Q858" i="1"/>
  <c r="Q2626" i="1"/>
  <c r="Q3079" i="1"/>
  <c r="Q2481" i="1"/>
  <c r="Q769" i="1"/>
  <c r="Q1281" i="1"/>
  <c r="Q3099" i="1"/>
  <c r="Q2283" i="1"/>
  <c r="Q807" i="1"/>
  <c r="Q1988" i="1"/>
  <c r="Q2724" i="1"/>
  <c r="Q2486" i="1"/>
  <c r="Q2489" i="1"/>
  <c r="Q663" i="1"/>
  <c r="Q1261" i="1"/>
  <c r="Q667" i="1"/>
  <c r="Q189" i="1"/>
  <c r="Q3027" i="1"/>
  <c r="Q2556" i="1"/>
  <c r="Q573" i="1"/>
  <c r="Q2408" i="1"/>
  <c r="Q2302" i="1"/>
  <c r="Q962" i="1"/>
  <c r="Q2436" i="1"/>
  <c r="Q1495" i="1"/>
  <c r="Q2955" i="1"/>
  <c r="Q2507" i="1"/>
  <c r="Q1044" i="1"/>
  <c r="Q1500" i="1"/>
  <c r="Q3013" i="1"/>
  <c r="Q2575" i="1"/>
  <c r="Q2063" i="1"/>
  <c r="Q1847" i="1"/>
  <c r="Q2963" i="1"/>
  <c r="Q745" i="1"/>
  <c r="Q197" i="1"/>
  <c r="Q2079" i="1"/>
  <c r="Q1198" i="1"/>
  <c r="Q1689" i="1"/>
  <c r="Q2670" i="1"/>
  <c r="Q2835" i="1"/>
  <c r="Q2459" i="1"/>
  <c r="Q2351" i="1"/>
  <c r="Q2973" i="1"/>
  <c r="Q3010" i="1"/>
  <c r="Q3127" i="1"/>
  <c r="Q3129" i="1"/>
  <c r="Q854" i="1"/>
  <c r="Q1189" i="1"/>
  <c r="Q890" i="1"/>
  <c r="Q1742" i="1"/>
  <c r="Q1800" i="1"/>
  <c r="Q2609" i="1"/>
  <c r="Q868" i="1"/>
  <c r="Q2772" i="1"/>
  <c r="Q1589" i="1"/>
  <c r="Q1936" i="1"/>
  <c r="Q2777" i="1"/>
  <c r="Q1056" i="1"/>
  <c r="Q1950" i="1"/>
  <c r="Q2388" i="1"/>
  <c r="Q1460" i="1"/>
  <c r="Q2558" i="1"/>
  <c r="Q2466" i="1"/>
  <c r="Q1684" i="1"/>
  <c r="Q2718" i="1"/>
  <c r="Q2881" i="1"/>
  <c r="Q1803" i="1"/>
  <c r="Q2795" i="1"/>
  <c r="Q1389" i="1"/>
  <c r="Q3000" i="1"/>
  <c r="Q2577" i="1"/>
  <c r="Q2305" i="1"/>
  <c r="Q1557" i="1"/>
  <c r="Q772" i="1"/>
  <c r="Q3038" i="1"/>
  <c r="Q2417" i="1"/>
  <c r="Q2723" i="1"/>
  <c r="Q1423" i="1"/>
  <c r="Q1256" i="1"/>
  <c r="Q2068" i="1"/>
  <c r="Q1995" i="1"/>
  <c r="Q2666" i="1"/>
  <c r="Q2967" i="1"/>
  <c r="Q1691" i="1"/>
  <c r="Q2010" i="1"/>
  <c r="Q2171" i="1"/>
  <c r="Q3130" i="1"/>
  <c r="Q2688" i="1"/>
  <c r="Q2246" i="1"/>
  <c r="Q3012" i="1"/>
  <c r="Q2447" i="1"/>
  <c r="Q1819" i="1"/>
  <c r="Q1973" i="1"/>
  <c r="Q2181" i="1"/>
  <c r="Q2004" i="1"/>
  <c r="Q1483" i="1"/>
  <c r="Q2463" i="1"/>
  <c r="Q2765" i="1"/>
  <c r="Q2470" i="1"/>
  <c r="Q2045" i="1"/>
  <c r="Q2277" i="1"/>
  <c r="Q2803" i="1"/>
  <c r="Q2551" i="1"/>
  <c r="Q2430" i="1"/>
  <c r="Q2727" i="1"/>
  <c r="Q1514" i="1"/>
  <c r="Q1091" i="1"/>
  <c r="Q771" i="1"/>
  <c r="Q3056" i="1"/>
  <c r="Q512" i="1"/>
  <c r="Q2075" i="1"/>
  <c r="Q985" i="1"/>
  <c r="Q3020" i="1"/>
  <c r="Q1765" i="1"/>
  <c r="Q1961" i="1"/>
  <c r="Q1817" i="1"/>
  <c r="Q2421" i="1"/>
  <c r="Q2092" i="1"/>
  <c r="Q2105" i="1"/>
  <c r="Q2494" i="1"/>
  <c r="Q1773" i="1"/>
  <c r="Q2108" i="1"/>
  <c r="Q2409" i="1"/>
  <c r="Q1704" i="1"/>
  <c r="Q1979" i="1"/>
  <c r="Q2279" i="1"/>
  <c r="Q2143" i="1"/>
  <c r="Q2120" i="1"/>
  <c r="Q2354" i="1"/>
  <c r="Q2618" i="1"/>
  <c r="Q2861" i="1"/>
  <c r="Q961" i="1"/>
  <c r="Q1190" i="1"/>
  <c r="Q3039" i="1"/>
  <c r="Q2005" i="1"/>
  <c r="Q3328" i="1"/>
  <c r="Q1875" i="1"/>
  <c r="Q3219" i="1"/>
  <c r="Q3214" i="1"/>
  <c r="Q923" i="1"/>
  <c r="Q2871" i="1"/>
  <c r="Q1745" i="1"/>
  <c r="Q2748" i="1"/>
  <c r="Q1424" i="1"/>
  <c r="Q1793" i="1"/>
  <c r="Q2544" i="1"/>
  <c r="Q3124" i="1"/>
  <c r="Q2759" i="1"/>
  <c r="Q3455" i="1"/>
  <c r="Q937" i="1"/>
  <c r="Q2426" i="1"/>
  <c r="Q944" i="1"/>
  <c r="Q946" i="1"/>
  <c r="Q2380" i="1"/>
  <c r="Q2543" i="1"/>
  <c r="Q2548" i="1"/>
  <c r="Q3061" i="1"/>
  <c r="Q3063" i="1"/>
  <c r="Q1679" i="1"/>
  <c r="Q2964" i="1"/>
  <c r="Q2902" i="1"/>
  <c r="Q2576" i="1"/>
  <c r="Q3412" i="1"/>
  <c r="Q2209" i="1"/>
  <c r="Q1719" i="1"/>
  <c r="Q929" i="1"/>
  <c r="Q2769" i="1"/>
  <c r="Q1963" i="1"/>
  <c r="Q2838" i="1"/>
  <c r="Q2141" i="1"/>
  <c r="Q2699" i="1"/>
  <c r="Q2846" i="1"/>
  <c r="Q193" i="1"/>
  <c r="Q612" i="1"/>
  <c r="Q948" i="1"/>
  <c r="Q2323" i="1"/>
  <c r="Q2925" i="1"/>
  <c r="Q1029" i="1"/>
  <c r="Q2610" i="1"/>
  <c r="Q2131" i="1"/>
  <c r="Q2929" i="1"/>
  <c r="Q3089" i="1"/>
  <c r="Q2701" i="1"/>
  <c r="Q3005" i="1"/>
  <c r="Q1028" i="1"/>
  <c r="Q1039" i="1"/>
  <c r="Q2638" i="1"/>
  <c r="Q2253" i="1"/>
  <c r="Q465" i="1"/>
  <c r="Q2767" i="1"/>
  <c r="Q3185" i="1"/>
  <c r="Q2259" i="1"/>
  <c r="Q1598" i="1"/>
  <c r="Q2416" i="1"/>
  <c r="Q798" i="1"/>
  <c r="Q2582" i="1"/>
  <c r="Q2940" i="1"/>
  <c r="Q2375" i="1"/>
  <c r="Q2632" i="1"/>
  <c r="Q2639" i="1"/>
  <c r="Q3100" i="1"/>
  <c r="Q2817" i="1"/>
  <c r="Q2818" i="1"/>
  <c r="Q2049" i="1"/>
  <c r="Q2778" i="1"/>
  <c r="Q2546" i="1"/>
  <c r="Q2959" i="1"/>
  <c r="Q2944" i="1"/>
  <c r="Q2185" i="1"/>
  <c r="Q536" i="1"/>
  <c r="Q790" i="1"/>
  <c r="Q2950" i="1"/>
  <c r="Q3006" i="1"/>
  <c r="Q2651" i="1"/>
  <c r="Q2654" i="1"/>
  <c r="Q1992" i="1"/>
  <c r="Q1644" i="1"/>
  <c r="Q1125" i="1"/>
  <c r="Q1834" i="1"/>
  <c r="Q2050" i="1"/>
  <c r="Q2312" i="1"/>
  <c r="Q3119" i="1"/>
  <c r="Q2315" i="1"/>
  <c r="Q2887" i="1"/>
  <c r="Q3093" i="1"/>
  <c r="Q1841" i="1"/>
  <c r="Q2790" i="1"/>
  <c r="Q2514" i="1"/>
  <c r="Q2627" i="1"/>
  <c r="Q2900" i="1"/>
  <c r="Q2969" i="1"/>
  <c r="Q1179" i="1"/>
  <c r="Q2371" i="1"/>
  <c r="Q2974" i="1"/>
  <c r="Q3131" i="1"/>
  <c r="Q3144" i="1"/>
  <c r="Q3302" i="1"/>
  <c r="Q3478" i="1"/>
  <c r="Q3514" i="1"/>
  <c r="Q821" i="1"/>
  <c r="Q1192" i="1"/>
  <c r="Q1983" i="1"/>
  <c r="Q2691" i="1"/>
  <c r="Q2692" i="1"/>
  <c r="Q2856" i="1"/>
  <c r="Q876" i="1"/>
  <c r="Q2700" i="1"/>
  <c r="Q1935" i="1"/>
  <c r="Q2620" i="1"/>
  <c r="Q1741" i="1"/>
  <c r="Q2621" i="1"/>
  <c r="Q1944" i="1"/>
  <c r="Q2866" i="1"/>
  <c r="Q1951" i="1"/>
  <c r="Q3159" i="1"/>
  <c r="Q1964" i="1"/>
  <c r="Q2676" i="1"/>
  <c r="Q1620" i="1"/>
  <c r="Q3239" i="1"/>
  <c r="Q837" i="1"/>
  <c r="Q2536" i="1"/>
  <c r="Q2163" i="1"/>
  <c r="Q2720" i="1"/>
  <c r="Q2165" i="1"/>
  <c r="Q2652" i="1"/>
  <c r="Q2424" i="1"/>
  <c r="Q3060" i="1"/>
  <c r="Q3225" i="1"/>
  <c r="Q2184" i="1"/>
  <c r="Q3240" i="1"/>
  <c r="Q794" i="1"/>
  <c r="Q2736" i="1"/>
  <c r="Q3268" i="1"/>
  <c r="Q192" i="1"/>
  <c r="Q2745" i="1"/>
  <c r="Q3145" i="1"/>
  <c r="Q3178" i="1"/>
  <c r="Q2709" i="1"/>
  <c r="Q2448" i="1"/>
  <c r="Q3238" i="1"/>
  <c r="Q2117" i="1"/>
  <c r="Q2758" i="1"/>
  <c r="Q2039" i="1"/>
  <c r="Q3186" i="1"/>
  <c r="Q2021" i="1"/>
  <c r="Q1925" i="1"/>
  <c r="Q3034" i="1"/>
  <c r="Q2241" i="1"/>
  <c r="Q3189" i="1"/>
  <c r="Q622" i="1"/>
  <c r="Q3465" i="1"/>
  <c r="Q1937" i="1"/>
  <c r="Q2402" i="1"/>
  <c r="Q2810" i="1"/>
  <c r="Q3030" i="1"/>
  <c r="Q3324" i="1"/>
  <c r="Q355" i="1"/>
  <c r="Q2954" i="1"/>
  <c r="Q2788" i="1"/>
  <c r="Q2483" i="1"/>
  <c r="Q2505" i="1"/>
  <c r="Q2789" i="1"/>
  <c r="Q1968" i="1"/>
  <c r="Q3208" i="1"/>
  <c r="Q3207" i="1"/>
  <c r="Q2947" i="1"/>
  <c r="Q2306" i="1"/>
  <c r="Q2721" i="1"/>
  <c r="Q1823" i="1"/>
  <c r="Q3040" i="1"/>
  <c r="Q1760" i="1"/>
  <c r="Q1412" i="1"/>
  <c r="Q2749" i="1"/>
  <c r="Q2965" i="1"/>
  <c r="Q2460" i="1"/>
  <c r="Q2813" i="1"/>
  <c r="Q2885" i="1"/>
  <c r="Q1455" i="1"/>
  <c r="Q1923" i="1"/>
  <c r="Q2997" i="1"/>
  <c r="Q422" i="1"/>
  <c r="Q1997" i="1"/>
  <c r="Q3054" i="1"/>
  <c r="Q2946" i="1"/>
  <c r="Q2176" i="1"/>
  <c r="Q2549" i="1"/>
  <c r="Q2819" i="1"/>
  <c r="Q2182" i="1"/>
  <c r="Q2882" i="1"/>
  <c r="Q1714" i="1"/>
  <c r="Q3156" i="1"/>
  <c r="Q1425" i="1"/>
  <c r="Q3067" i="1"/>
  <c r="Q1938" i="1"/>
  <c r="Q1942" i="1"/>
  <c r="Q1960" i="1"/>
  <c r="Q2255" i="1"/>
  <c r="Q3085" i="1"/>
  <c r="Q3241" i="1"/>
  <c r="Q3384" i="1"/>
  <c r="Q2412" i="1"/>
  <c r="Q2928" i="1"/>
  <c r="Q2783" i="1"/>
  <c r="Q634" i="1"/>
  <c r="Q2597" i="1"/>
  <c r="Q2395" i="1"/>
  <c r="Q2808" i="1"/>
  <c r="Q2340" i="1"/>
  <c r="Q3172" i="1"/>
  <c r="Q468" i="1"/>
  <c r="Q1434" i="1"/>
  <c r="Q2532" i="1"/>
  <c r="Q2939" i="1"/>
  <c r="Q2441" i="1"/>
  <c r="Q2140" i="1"/>
  <c r="Q1785" i="1"/>
  <c r="Q3253" i="1"/>
  <c r="Q3377" i="1"/>
  <c r="Q2028" i="1"/>
  <c r="Q2879" i="1"/>
  <c r="Q2820" i="1"/>
  <c r="Q2645" i="1"/>
  <c r="Q1628" i="1"/>
  <c r="Q3047" i="1"/>
  <c r="Q3048" i="1"/>
  <c r="Q1488" i="1"/>
  <c r="Q2742" i="1"/>
  <c r="Q2442" i="1"/>
  <c r="Q2890" i="1"/>
  <c r="Q1975" i="1"/>
  <c r="Q636" i="1"/>
  <c r="Q2775" i="1"/>
  <c r="Q2668" i="1"/>
  <c r="Q2139" i="1"/>
  <c r="Q1359" i="1"/>
  <c r="Q341" i="1"/>
  <c r="Q2980" i="1"/>
  <c r="Q2913" i="1"/>
  <c r="Q2915" i="1"/>
  <c r="Q3072" i="1"/>
  <c r="Q3070" i="1"/>
  <c r="Q3148" i="1"/>
  <c r="Q3142" i="1"/>
  <c r="Q3193" i="1"/>
  <c r="Q3303" i="1"/>
  <c r="Q3280" i="1"/>
  <c r="Q3297" i="1"/>
  <c r="Q3413" i="1"/>
  <c r="Q3414" i="1"/>
  <c r="Q3504" i="1"/>
  <c r="Q2210" i="1"/>
  <c r="Q2026" i="1"/>
  <c r="Q1570" i="1"/>
  <c r="Q2219" i="1"/>
  <c r="Q3033" i="1"/>
  <c r="Q3176" i="1"/>
  <c r="Q2696" i="1"/>
  <c r="Q2923" i="1"/>
  <c r="Q2658" i="1"/>
  <c r="Q2927" i="1"/>
  <c r="Q3310" i="1"/>
  <c r="Q2703" i="1"/>
  <c r="Q3364" i="1"/>
  <c r="Q3440" i="1"/>
  <c r="Q1567" i="1"/>
  <c r="Q2637" i="1"/>
  <c r="Q2825" i="1"/>
  <c r="Q2526" i="1"/>
  <c r="Q3163" i="1"/>
  <c r="Q3314" i="1"/>
  <c r="Q3315" i="1"/>
  <c r="Q2941" i="1"/>
  <c r="Q3053" i="1"/>
  <c r="Q2726" i="1"/>
  <c r="Q2126" i="1"/>
  <c r="Q2296" i="1"/>
  <c r="Q1492" i="1"/>
  <c r="Q1218" i="1"/>
  <c r="Q2951" i="1"/>
  <c r="Q2945" i="1"/>
  <c r="Q2827" i="1"/>
  <c r="Q3329" i="1"/>
  <c r="Q3221" i="1"/>
  <c r="Q3071" i="1"/>
  <c r="Q2321" i="1"/>
  <c r="Q2801" i="1"/>
  <c r="Q3331" i="1"/>
  <c r="Q2214" i="1"/>
  <c r="Q2821" i="1"/>
  <c r="Q3025" i="1"/>
  <c r="Q2760" i="1"/>
  <c r="Q2418" i="1"/>
  <c r="Q3128" i="1"/>
  <c r="Q3140" i="1"/>
  <c r="Q3453" i="1"/>
  <c r="Q2473" i="1"/>
  <c r="Q2607" i="1"/>
  <c r="Q2829" i="1"/>
  <c r="Q3199" i="1"/>
  <c r="Q2932" i="1"/>
  <c r="Q1930" i="1"/>
  <c r="Q2247" i="1"/>
  <c r="Q2274" i="1"/>
  <c r="Q3349" i="1"/>
  <c r="Q3157" i="1"/>
  <c r="Q2782" i="1"/>
  <c r="Q2990" i="1"/>
  <c r="Q1986" i="1"/>
  <c r="Q3107" i="1"/>
  <c r="Q1999" i="1"/>
  <c r="Q1392" i="1"/>
  <c r="Q3001" i="1"/>
  <c r="Q2660" i="1"/>
  <c r="Q2716" i="1"/>
  <c r="Q2332" i="1"/>
  <c r="Q2875" i="1"/>
  <c r="Q3272" i="1"/>
  <c r="Q1167" i="1"/>
  <c r="Q3125" i="1"/>
  <c r="Q2839" i="1"/>
  <c r="Q2815" i="1"/>
  <c r="Q2908" i="1"/>
  <c r="Q3281" i="1"/>
  <c r="Q3300" i="1"/>
  <c r="Q3301" i="1"/>
  <c r="Q3473" i="1"/>
  <c r="Q2949" i="1"/>
  <c r="Q2377" i="1"/>
  <c r="Q3179" i="1"/>
  <c r="Q2998" i="1"/>
  <c r="Q3090" i="1"/>
  <c r="Q2661" i="1"/>
  <c r="Q2822" i="1"/>
  <c r="Q2894" i="1"/>
  <c r="Q2983" i="1"/>
  <c r="Q3312" i="1"/>
  <c r="Q2560" i="1"/>
  <c r="Q3014" i="1"/>
  <c r="Q3370" i="1"/>
  <c r="Q3267" i="1"/>
  <c r="Q3173" i="1"/>
  <c r="Q1207" i="1"/>
  <c r="Q3158" i="1"/>
  <c r="Q2578" i="1"/>
  <c r="Q2992" i="1"/>
  <c r="Q2711" i="1"/>
  <c r="Q2077" i="1"/>
  <c r="Q2981" i="1"/>
  <c r="Q2921" i="1"/>
  <c r="Q2717" i="1"/>
  <c r="Q2599" i="1"/>
  <c r="Q2851" i="1"/>
  <c r="Q2847" i="1"/>
  <c r="Q3028" i="1"/>
  <c r="Q3029" i="1"/>
  <c r="Q3244" i="1"/>
  <c r="Q3096" i="1"/>
  <c r="Q2606" i="1"/>
  <c r="Q2499" i="1"/>
  <c r="Q2612" i="1"/>
  <c r="Q3035" i="1"/>
  <c r="Q2427" i="1"/>
  <c r="Q2860" i="1"/>
  <c r="Q1596" i="1"/>
  <c r="Q3218" i="1"/>
  <c r="Q2957" i="1"/>
  <c r="Q2886" i="1"/>
  <c r="Q3101" i="1"/>
  <c r="Q2876" i="1"/>
  <c r="Q3608" i="1"/>
  <c r="Q2164" i="1"/>
  <c r="Q3222" i="1"/>
  <c r="Q2291" i="1"/>
  <c r="Q2988" i="1"/>
  <c r="Q3182" i="1"/>
  <c r="Q1635" i="1"/>
  <c r="Q2757" i="1"/>
  <c r="Q2464" i="1"/>
  <c r="Q2766" i="1"/>
  <c r="Q2922" i="1"/>
  <c r="Q3015" i="1"/>
  <c r="Q3340" i="1"/>
  <c r="Q3343" i="1"/>
  <c r="Q2107" i="1"/>
  <c r="Q2884" i="1"/>
  <c r="Q3055" i="1"/>
  <c r="Q2530" i="1"/>
  <c r="Q1653" i="1"/>
  <c r="Q2863" i="1"/>
  <c r="Q3153" i="1"/>
  <c r="Q2912" i="1"/>
  <c r="Q2975" i="1"/>
  <c r="Q2976" i="1"/>
  <c r="Q3132" i="1"/>
  <c r="Q3133" i="1"/>
  <c r="Q3195" i="1"/>
  <c r="Q3415" i="1"/>
  <c r="Q3416" i="1"/>
  <c r="Q1717" i="1"/>
  <c r="Q2942" i="1"/>
  <c r="Q2690" i="1"/>
  <c r="Q2589" i="1"/>
  <c r="Q2984" i="1"/>
  <c r="Q2220" i="1"/>
  <c r="Q2693" i="1"/>
  <c r="Q3104" i="1"/>
  <c r="Q2792" i="1"/>
  <c r="Q3245" i="1"/>
  <c r="Q3438" i="1"/>
  <c r="Q2966" i="1"/>
  <c r="Q2987" i="1"/>
  <c r="Q1211" i="1"/>
  <c r="Q1990" i="1"/>
  <c r="Q2245" i="1"/>
  <c r="Q3201" i="1"/>
  <c r="Q3092" i="1"/>
  <c r="Q2206" i="1"/>
  <c r="Q2715" i="1"/>
  <c r="Q3316" i="1"/>
  <c r="Q3126" i="1"/>
  <c r="Q3031" i="1"/>
  <c r="Q3036" i="1"/>
  <c r="Q1193" i="1"/>
  <c r="Q421" i="1"/>
  <c r="Q2816" i="1"/>
  <c r="Q3098" i="1"/>
  <c r="Q2284" i="1"/>
  <c r="Q3484" i="1"/>
  <c r="Q3371" i="1"/>
  <c r="Q3260" i="1"/>
  <c r="Q1824" i="1"/>
  <c r="Q2439" i="1"/>
  <c r="Q3114" i="1"/>
  <c r="Q3233" i="1"/>
  <c r="Q3417" i="1"/>
  <c r="Q2750" i="1"/>
  <c r="Q1860" i="1"/>
  <c r="Q3332" i="1"/>
  <c r="Q3326" i="1"/>
  <c r="Q2667" i="1"/>
  <c r="Q2840" i="1"/>
  <c r="Q3149" i="1"/>
  <c r="Q3150" i="1"/>
  <c r="Q3134" i="1"/>
  <c r="Q3135" i="1"/>
  <c r="Q3506" i="1"/>
  <c r="Q3606" i="1"/>
  <c r="Q3621" i="1"/>
  <c r="Q2376" i="1"/>
  <c r="Q3246" i="1"/>
  <c r="Q2931" i="1"/>
  <c r="Q1584" i="1"/>
  <c r="Q2859" i="1"/>
  <c r="Q3154" i="1"/>
  <c r="Q3248" i="1"/>
  <c r="Q1130" i="1"/>
  <c r="Q1949" i="1"/>
  <c r="Q2869" i="1"/>
  <c r="Q2710" i="1"/>
  <c r="Q3441" i="1"/>
  <c r="Q3097" i="1"/>
  <c r="Q2052" i="1"/>
  <c r="Q3162" i="1"/>
  <c r="Q3095" i="1"/>
  <c r="Q2956" i="1"/>
  <c r="Q3365" i="1"/>
  <c r="Q3363" i="1"/>
  <c r="Q3220" i="1"/>
  <c r="Q3120" i="1"/>
  <c r="Q3405" i="1"/>
  <c r="Q2728" i="1"/>
  <c r="Q2428" i="1"/>
  <c r="Q2590" i="1"/>
  <c r="Q2341" i="1"/>
  <c r="Q3008" i="1"/>
  <c r="Q2613" i="1"/>
  <c r="Q3282" i="1"/>
  <c r="Q3543" i="1"/>
  <c r="Q2920" i="1"/>
  <c r="Q3317" i="1"/>
  <c r="Q2381" i="1"/>
  <c r="Q3227" i="1"/>
  <c r="Q2918" i="1"/>
  <c r="Q3334" i="1"/>
  <c r="Q3472" i="1"/>
  <c r="Q3555" i="1"/>
  <c r="Q3544" i="1"/>
  <c r="Q3026" i="1"/>
  <c r="Q3318" i="1"/>
  <c r="Q3479" i="1"/>
  <c r="Q2977" i="1"/>
  <c r="Q3087" i="1"/>
  <c r="Q2110" i="1"/>
  <c r="Q2335" i="1"/>
  <c r="Q3003" i="1"/>
  <c r="Q3339" i="1"/>
  <c r="Q2177" i="1"/>
  <c r="Q3352" i="1"/>
  <c r="Q1901" i="1"/>
  <c r="Q3283" i="1"/>
  <c r="Q3049" i="1"/>
  <c r="Q2433" i="1"/>
  <c r="Q3177" i="1"/>
  <c r="Q2953" i="1"/>
  <c r="Q3041" i="1"/>
  <c r="Q3191" i="1"/>
  <c r="Q2524" i="1"/>
  <c r="Q2814" i="1"/>
  <c r="Q1422" i="1"/>
  <c r="Q2961" i="1"/>
  <c r="Q2877" i="1"/>
  <c r="Q2535" i="1"/>
  <c r="Q3335" i="1"/>
  <c r="Q3344" i="1"/>
  <c r="Q3515" i="1"/>
  <c r="Q3051" i="1"/>
  <c r="Q2563" i="1"/>
  <c r="Q3110" i="1"/>
  <c r="Q1012" i="1"/>
  <c r="Q3228" i="1"/>
  <c r="Q3229" i="1"/>
  <c r="Q3398" i="1"/>
  <c r="Q2985" i="1"/>
  <c r="Q3322" i="1"/>
  <c r="Q2706" i="1"/>
  <c r="Q3068" i="1"/>
  <c r="Q3409" i="1"/>
  <c r="Q3516" i="1"/>
  <c r="Q2832" i="1"/>
  <c r="Q3254" i="1"/>
  <c r="Q2475" i="1"/>
  <c r="Q3242" i="1"/>
  <c r="Q3491" i="1"/>
  <c r="Q3563" i="1"/>
  <c r="Q2852" i="1"/>
  <c r="Q2237" i="1"/>
  <c r="Q2934" i="1"/>
  <c r="Q2467" i="1"/>
  <c r="Q3336" i="1"/>
  <c r="Q2263" i="1"/>
  <c r="Q1876" i="1"/>
  <c r="Q3313" i="1"/>
  <c r="Q1888" i="1"/>
  <c r="Q2870" i="1"/>
  <c r="Q3298" i="1"/>
  <c r="Q3102" i="1"/>
  <c r="Q2779" i="1"/>
  <c r="Q2733" i="1"/>
  <c r="Q2565" i="1"/>
  <c r="Q2952" i="1"/>
  <c r="Q3111" i="1"/>
  <c r="Q3261" i="1"/>
  <c r="Q3350" i="1"/>
  <c r="Q2372" i="1"/>
  <c r="Q3115" i="1"/>
  <c r="Q3447" i="1"/>
  <c r="Q3445" i="1"/>
  <c r="Q2888" i="1"/>
  <c r="Q2895" i="1"/>
  <c r="Q3122" i="1"/>
  <c r="Q3271" i="1"/>
  <c r="Q3273" i="1"/>
  <c r="Q2850" i="1"/>
  <c r="Q2917" i="1"/>
  <c r="Q3146" i="1"/>
  <c r="Q3136" i="1"/>
  <c r="Q3284" i="1"/>
  <c r="Q3285" i="1"/>
  <c r="Q3286" i="1"/>
  <c r="Q3366" i="1"/>
  <c r="Q3410" i="1"/>
  <c r="Q3418" i="1"/>
  <c r="Q3462" i="1"/>
  <c r="Q3476" i="1"/>
  <c r="Q3474" i="1"/>
  <c r="Q3517" i="1"/>
  <c r="Q3548" i="1"/>
  <c r="Q3578" i="1"/>
  <c r="Q3165" i="1"/>
  <c r="Q2382" i="1"/>
  <c r="Q2115" i="1"/>
  <c r="Q3046" i="1"/>
  <c r="Q3152" i="1"/>
  <c r="Q3155" i="1"/>
  <c r="Q3160" i="1"/>
  <c r="Q2149" i="1"/>
  <c r="Q3279" i="1"/>
  <c r="Q3419" i="1"/>
  <c r="Q3319" i="1"/>
  <c r="Q2415" i="1"/>
  <c r="Q3002" i="1"/>
  <c r="Q3112" i="1"/>
  <c r="Q3357" i="1"/>
  <c r="Q2697" i="1"/>
  <c r="Q2874" i="1"/>
  <c r="Q2914" i="1"/>
  <c r="Q3387" i="1"/>
  <c r="Q3475" i="1"/>
  <c r="Q2853" i="1"/>
  <c r="Q3372" i="1"/>
  <c r="Q3174" i="1"/>
  <c r="Q3369" i="1"/>
  <c r="Q3247" i="1"/>
  <c r="Q648" i="1"/>
  <c r="Q3393" i="1"/>
  <c r="Q3065" i="1"/>
  <c r="Q3074" i="1"/>
  <c r="Q3420" i="1"/>
  <c r="Q3430" i="1"/>
  <c r="Q3391" i="1"/>
  <c r="Q2753" i="1"/>
  <c r="Q3181" i="1"/>
  <c r="Q2755" i="1"/>
  <c r="Q3231" i="1"/>
  <c r="Q2756" i="1"/>
  <c r="Q2768" i="1"/>
  <c r="Q3341" i="1"/>
  <c r="Q3337" i="1"/>
  <c r="Q3385" i="1"/>
  <c r="Q3456" i="1"/>
  <c r="Q3539" i="1"/>
  <c r="Q3556" i="1"/>
  <c r="Q3569" i="1"/>
  <c r="Q3619" i="1"/>
  <c r="Q2420" i="1"/>
  <c r="Q2979" i="1"/>
  <c r="Q2770" i="1"/>
  <c r="Q3348" i="1"/>
  <c r="Q3190" i="1"/>
  <c r="Q3431" i="1"/>
  <c r="Q3019" i="1"/>
  <c r="Q2926" i="1"/>
  <c r="Q3192" i="1"/>
  <c r="Q2989" i="1"/>
  <c r="Q3164" i="1"/>
  <c r="Q3203" i="1"/>
  <c r="Q3378" i="1"/>
  <c r="Q3442" i="1"/>
  <c r="Q3399" i="1"/>
  <c r="Q2793" i="1"/>
  <c r="Q3106" i="1"/>
  <c r="Q3353" i="1"/>
  <c r="Q2794" i="1"/>
  <c r="Q2970" i="1"/>
  <c r="Q3187" i="1"/>
  <c r="Q3278" i="1"/>
  <c r="Q3421" i="1"/>
  <c r="Q3215" i="1"/>
  <c r="Q3212" i="1"/>
  <c r="Q3355" i="1"/>
  <c r="Q3448" i="1"/>
  <c r="Q3449" i="1"/>
  <c r="Q1621" i="1"/>
  <c r="Q3255" i="1"/>
  <c r="Q3252" i="1"/>
  <c r="Q3235" i="1"/>
  <c r="Q2333" i="1"/>
  <c r="Q3368" i="1"/>
  <c r="Q3394" i="1"/>
  <c r="Q3224" i="1"/>
  <c r="Q3386" i="1"/>
  <c r="Q2680" i="1"/>
  <c r="Q3457" i="1"/>
  <c r="Q3505" i="1"/>
  <c r="Q3549" i="1"/>
  <c r="Q3538" i="1"/>
  <c r="Q3188" i="1"/>
  <c r="Q3579" i="1"/>
  <c r="Q3075" i="1"/>
  <c r="Q3287" i="1"/>
  <c r="Q3411" i="1"/>
  <c r="Q3392" i="1"/>
  <c r="Q3022" i="1"/>
  <c r="Q3269" i="1"/>
  <c r="Q3323" i="1"/>
  <c r="Q3382" i="1"/>
  <c r="Q3375" i="1"/>
  <c r="Q2796" i="1"/>
  <c r="Q3358" i="1"/>
  <c r="Q3094" i="1"/>
  <c r="Q3105" i="1"/>
  <c r="Q2862" i="1"/>
  <c r="Q2865" i="1"/>
  <c r="Q3249" i="1"/>
  <c r="Q3250" i="1"/>
  <c r="Q2811" i="1"/>
  <c r="Q3422" i="1"/>
  <c r="Q3259" i="1"/>
  <c r="Q3500" i="1"/>
  <c r="Q3573" i="1"/>
  <c r="Q2561" i="1"/>
  <c r="Q2891" i="1"/>
  <c r="Q2898" i="1"/>
  <c r="Q3121" i="1"/>
  <c r="Q3274" i="1"/>
  <c r="Q2673" i="1"/>
  <c r="Q3073" i="1"/>
  <c r="Q3141" i="1"/>
  <c r="Q3288" i="1"/>
  <c r="Q3345" i="1"/>
  <c r="Q3423" i="1"/>
  <c r="Q3432" i="1"/>
  <c r="Q3477" i="1"/>
  <c r="Q3518" i="1"/>
  <c r="Q3580" i="1"/>
  <c r="Q3596" i="1"/>
  <c r="Q3598" i="1"/>
  <c r="Q3078" i="1"/>
  <c r="Q2215" i="1"/>
  <c r="Q3206" i="1"/>
  <c r="Q3116" i="1"/>
  <c r="Q3210" i="1"/>
  <c r="Q2741" i="1"/>
  <c r="Q2704" i="1"/>
  <c r="Q3359" i="1"/>
  <c r="Q3320" i="1"/>
  <c r="Q3351" i="1"/>
  <c r="Q3519" i="1"/>
  <c r="Q3487" i="1"/>
  <c r="Q3356" i="1"/>
  <c r="Q3265" i="1"/>
  <c r="Q3264" i="1"/>
  <c r="Q3256" i="1"/>
  <c r="Q2896" i="1"/>
  <c r="Q2737" i="1"/>
  <c r="Q3108" i="1"/>
  <c r="Q3117" i="1"/>
  <c r="Q3450" i="1"/>
  <c r="Q3444" i="1"/>
  <c r="Q3452" i="1"/>
  <c r="Q3276" i="1"/>
  <c r="Q3424" i="1"/>
  <c r="Q2991" i="1"/>
  <c r="Q2993" i="1"/>
  <c r="Q3236" i="1"/>
  <c r="Q3016" i="1"/>
  <c r="Q3137" i="1"/>
  <c r="Q3243" i="1"/>
  <c r="Q3342" i="1"/>
  <c r="Q3458" i="1"/>
  <c r="Q3520" i="1"/>
  <c r="Q3604" i="1"/>
  <c r="Q3622" i="1"/>
  <c r="Q2608" i="1"/>
  <c r="Q2805" i="1"/>
  <c r="Q2833" i="1"/>
  <c r="Q2883" i="1"/>
  <c r="Q3202" i="1"/>
  <c r="Q3103" i="1"/>
  <c r="Q3258" i="1"/>
  <c r="Q3257" i="1"/>
  <c r="Q3467" i="1"/>
  <c r="Q3069" i="1"/>
  <c r="Q3425" i="1"/>
  <c r="Q2522" i="1"/>
  <c r="Q3009" i="1"/>
  <c r="Q3304" i="1"/>
  <c r="Q3138" i="1"/>
  <c r="Q3305" i="1"/>
  <c r="Q3277" i="1"/>
  <c r="Q3306" i="1"/>
  <c r="Q3507" i="1"/>
  <c r="Q3521" i="1"/>
  <c r="Q3522" i="1"/>
  <c r="Q3581" i="1"/>
  <c r="Q3052" i="1"/>
  <c r="Q3180" i="1"/>
  <c r="Q3395" i="1"/>
  <c r="Q3216" i="1"/>
  <c r="Q2065" i="1"/>
  <c r="Q3234" i="1"/>
  <c r="Q2834" i="1"/>
  <c r="Q3113" i="1"/>
  <c r="Q3023" i="1"/>
  <c r="Q3167" i="1"/>
  <c r="Q3480" i="1"/>
  <c r="Q2909" i="1"/>
  <c r="Q3429" i="1"/>
  <c r="Q2948" i="1"/>
  <c r="Q3523" i="1"/>
  <c r="Q3511" i="1"/>
  <c r="Q3171" i="1"/>
  <c r="Q2864" i="1"/>
  <c r="Q3251" i="1"/>
  <c r="Q3360" i="1"/>
  <c r="Q3024" i="1"/>
  <c r="Q3501" i="1"/>
  <c r="Q2910" i="1"/>
  <c r="Q3557" i="1"/>
  <c r="Q3084" i="1"/>
  <c r="Q3460" i="1"/>
  <c r="Q3086" i="1"/>
  <c r="Q3389" i="1"/>
  <c r="Q2916" i="1"/>
  <c r="Q3143" i="1"/>
  <c r="Q3307" i="1"/>
  <c r="Q3599" i="1"/>
  <c r="Q3582" i="1"/>
  <c r="Q3583" i="1"/>
  <c r="Q3577" i="1"/>
  <c r="Q3629" i="1"/>
  <c r="Q3308" i="1"/>
  <c r="Q3354" i="1"/>
  <c r="Q3572" i="1"/>
  <c r="Q3560" i="1"/>
  <c r="Q3166" i="1"/>
  <c r="Q3542" i="1"/>
  <c r="Q2935" i="1"/>
  <c r="Q3050" i="1"/>
  <c r="Q3494" i="1"/>
  <c r="Q3503" i="1"/>
  <c r="Q3495" i="1"/>
  <c r="Q3498" i="1"/>
  <c r="Q3118" i="1"/>
  <c r="Q3200" i="1"/>
  <c r="Q1828" i="1"/>
  <c r="Q3446" i="1"/>
  <c r="Q2962" i="1"/>
  <c r="Q3175" i="1"/>
  <c r="Q3081" i="1"/>
  <c r="Q3139" i="1"/>
  <c r="Q3217" i="1"/>
  <c r="Q3379" i="1"/>
  <c r="Q3454" i="1"/>
  <c r="Q3524" i="1"/>
  <c r="Q3550" i="1"/>
  <c r="Q3545" i="1"/>
  <c r="Q3525" i="1"/>
  <c r="Q3526" i="1"/>
  <c r="Q3508" i="1"/>
  <c r="Q3564" i="1"/>
  <c r="Q3601" i="1"/>
  <c r="Q3607" i="1"/>
  <c r="Q3645" i="1"/>
  <c r="Q3646" i="1"/>
  <c r="Q3647" i="1"/>
  <c r="Q3527" i="1"/>
  <c r="Q3066" i="1"/>
  <c r="Q2943" i="1"/>
  <c r="Q3635" i="1"/>
  <c r="Q3381" i="1"/>
  <c r="Q3032" i="1"/>
  <c r="Q2804" i="1"/>
  <c r="Q3469" i="1"/>
  <c r="Q3330" i="1"/>
  <c r="Q3037" i="1"/>
  <c r="Q3289" i="1"/>
  <c r="Q3290" i="1"/>
  <c r="Q3291" i="1"/>
  <c r="Q3433" i="1"/>
  <c r="Q3426" i="1"/>
  <c r="Q3528" i="1"/>
  <c r="Q3584" i="1"/>
  <c r="Q3585" i="1"/>
  <c r="Q3586" i="1"/>
  <c r="Q2124" i="1"/>
  <c r="Q3373" i="1"/>
  <c r="Q2812" i="1"/>
  <c r="Q2594" i="1"/>
  <c r="Q3196" i="1"/>
  <c r="Q3204" i="1"/>
  <c r="Q3197" i="1"/>
  <c r="Q3321" i="1"/>
  <c r="Q3205" i="1"/>
  <c r="Q2873" i="1"/>
  <c r="Q3499" i="1"/>
  <c r="Q3623" i="1"/>
  <c r="Q3262" i="1"/>
  <c r="Q3404" i="1"/>
  <c r="Q2911" i="1"/>
  <c r="Q3151" i="1"/>
  <c r="Q3427" i="1"/>
  <c r="Q3485" i="1"/>
  <c r="Q3551" i="1"/>
  <c r="Q3690" i="1"/>
  <c r="Q3565" i="1"/>
  <c r="Q3615" i="1"/>
  <c r="Q3209" i="1"/>
  <c r="Q3587" i="1"/>
  <c r="Q2628" i="1"/>
  <c r="Q3292" i="1"/>
  <c r="Q3263" i="1"/>
  <c r="Q3451" i="1"/>
  <c r="Q3400" i="1"/>
  <c r="Q3401" i="1"/>
  <c r="Q3402" i="1"/>
  <c r="Q2978" i="1"/>
  <c r="Q3299" i="1"/>
  <c r="Q3408" i="1"/>
  <c r="Q3481" i="1"/>
  <c r="Q3529" i="1"/>
  <c r="Q3510" i="1"/>
  <c r="Q3536" i="1"/>
  <c r="Q3588" i="1"/>
  <c r="Q3575" i="1"/>
  <c r="Q3571" i="1"/>
  <c r="Q3624" i="1"/>
  <c r="Q3648" i="1"/>
  <c r="Q3689" i="1"/>
  <c r="Q3649" i="1"/>
  <c r="Q3634" i="1"/>
  <c r="Q3681" i="1"/>
  <c r="Q3077" i="1"/>
  <c r="Q3642" i="1"/>
  <c r="Q3434" i="1"/>
  <c r="Q3466" i="1"/>
  <c r="Q3161" i="1"/>
  <c r="Q3223" i="1"/>
  <c r="Q3554" i="1"/>
  <c r="Q3443" i="1"/>
  <c r="Q3266" i="1"/>
  <c r="Q3568" i="1"/>
  <c r="Q3530" i="1"/>
  <c r="Q3482" i="1"/>
  <c r="Q3338" i="1"/>
  <c r="Q3471" i="1"/>
  <c r="Q3631" i="1"/>
  <c r="Q3169" i="1"/>
  <c r="Q3483" i="1"/>
  <c r="Q3346" i="1"/>
  <c r="Q3496" i="1"/>
  <c r="Q3435" i="1"/>
  <c r="Q3004" i="1"/>
  <c r="Q3325" i="1"/>
  <c r="Q2807" i="1"/>
  <c r="Q3270" i="1"/>
  <c r="Q3574" i="1"/>
  <c r="Q3650" i="1"/>
  <c r="Q3347" i="1"/>
  <c r="Q3436" i="1"/>
  <c r="Q3589" i="1"/>
  <c r="Q3374" i="1"/>
  <c r="Q3237" i="1"/>
  <c r="Q1971" i="1"/>
  <c r="Q3609" i="1"/>
  <c r="Q3309" i="1"/>
  <c r="Q3361" i="1"/>
  <c r="Q3043" i="1"/>
  <c r="Q3537" i="1"/>
  <c r="Q3362" i="1"/>
  <c r="Q3406" i="1"/>
  <c r="Q3275" i="1"/>
  <c r="Q3293" i="1"/>
  <c r="Q3531" i="1"/>
  <c r="Q3532" i="1"/>
  <c r="Q3590" i="1"/>
  <c r="Q3591" i="1"/>
  <c r="Q3651" i="1"/>
  <c r="Q3652" i="1"/>
  <c r="Q3311" i="1"/>
  <c r="Q3533" i="1"/>
  <c r="Q3230" i="1"/>
  <c r="Q3333" i="1"/>
  <c r="Q3459" i="1"/>
  <c r="Q3463" i="1"/>
  <c r="Q3509" i="1"/>
  <c r="Q3540" i="1"/>
  <c r="Q3625" i="1"/>
  <c r="Q3653" i="1"/>
  <c r="Q3654" i="1"/>
  <c r="Q3643" i="1"/>
  <c r="Q3644" i="1"/>
  <c r="Q3592" i="1"/>
  <c r="Q3327" i="1"/>
  <c r="Q2999" i="1"/>
  <c r="Q3561" i="1"/>
  <c r="Q3684" i="1"/>
  <c r="Q3552" i="1"/>
  <c r="Q3566" i="1"/>
  <c r="Q3641" i="1"/>
  <c r="Q3655" i="1"/>
  <c r="Q3682" i="1"/>
  <c r="Q3688" i="1"/>
  <c r="Q3656" i="1"/>
  <c r="Q3657" i="1"/>
  <c r="Q3486" i="1"/>
  <c r="Q3567" i="1"/>
  <c r="Q3605" i="1"/>
  <c r="Q3639" i="1"/>
  <c r="Q3396" i="1"/>
  <c r="Q3546" i="1"/>
  <c r="Q3403" i="1"/>
  <c r="Q3437" i="1"/>
  <c r="Q3562" i="1"/>
  <c r="Q3597" i="1"/>
  <c r="Q3383" i="1"/>
  <c r="Q3534" i="1"/>
  <c r="Q2552" i="1"/>
  <c r="Q3658" i="1"/>
  <c r="Q3294" i="1"/>
  <c r="Q3168" i="1"/>
  <c r="Q3553" i="1"/>
  <c r="Q3600" i="1"/>
  <c r="Q3632" i="1"/>
  <c r="Q3659" i="1"/>
  <c r="Q3660" i="1"/>
  <c r="Q3636" i="1"/>
  <c r="Q3661" i="1"/>
  <c r="Q3662" i="1"/>
  <c r="Q2781" i="1"/>
  <c r="Q3464" i="1"/>
  <c r="Q3492" i="1"/>
  <c r="Q3610" i="1"/>
  <c r="Q3428" i="1"/>
  <c r="Q3576" i="1"/>
  <c r="Q3614" i="1"/>
  <c r="Q3617" i="1"/>
  <c r="Q3687" i="1"/>
  <c r="Q3663" i="1"/>
  <c r="Q3397" i="1"/>
  <c r="Q3691" i="1"/>
  <c r="Q3198" i="1"/>
  <c r="Q3535" i="1"/>
  <c r="Q3626" i="1"/>
  <c r="Q3664" i="1"/>
  <c r="Q2281" i="1"/>
  <c r="Q3611" i="1"/>
  <c r="Q3558" i="1"/>
  <c r="Q3640" i="1"/>
  <c r="Q3665" i="1"/>
  <c r="Q3637" i="1"/>
  <c r="Q3497" i="1"/>
  <c r="Q3493" i="1"/>
  <c r="Q3570" i="1"/>
  <c r="Q3390" i="1"/>
  <c r="Q3488" i="1"/>
  <c r="Q3461" i="1"/>
  <c r="Q3666" i="1"/>
  <c r="Q3628" i="1"/>
  <c r="Q3502" i="1"/>
  <c r="Q3593" i="1"/>
  <c r="Q3594" i="1"/>
  <c r="Q3064" i="1"/>
  <c r="Q3367" i="1"/>
  <c r="Q3295" i="1"/>
  <c r="Q3468" i="1"/>
  <c r="Q3667" i="1"/>
  <c r="Q3602" i="1"/>
  <c r="Q3627" i="1"/>
  <c r="Q3692" i="1"/>
  <c r="Q3380" i="1"/>
  <c r="Q3668" i="1"/>
  <c r="Q3595" i="1"/>
  <c r="Q3620" i="1"/>
  <c r="Q3669" i="1"/>
  <c r="Q3686" i="1"/>
  <c r="Q3693" i="1"/>
  <c r="Q3670" i="1"/>
  <c r="Q3183" i="1"/>
  <c r="Q3612" i="1"/>
  <c r="Q3296" i="1"/>
  <c r="Q3547" i="1"/>
  <c r="Q3671" i="1"/>
  <c r="Q3694" i="1"/>
  <c r="Q3439" i="1"/>
  <c r="Q3695" i="1"/>
  <c r="Q3559" i="1"/>
  <c r="Q3638" i="1"/>
  <c r="Q3696" i="1"/>
  <c r="Q3672" i="1"/>
  <c r="Q3697" i="1"/>
  <c r="Q3603" i="1"/>
  <c r="Q3618" i="1"/>
  <c r="Q3673" i="1"/>
  <c r="Q3698" i="1"/>
  <c r="Q3407" i="1"/>
  <c r="Q3674" i="1"/>
  <c r="Q3675" i="1"/>
  <c r="Q3613" i="1"/>
  <c r="Q3541" i="1"/>
  <c r="Q3616" i="1"/>
  <c r="Q3633" i="1"/>
  <c r="Q3699" i="1"/>
  <c r="Q3685" i="1"/>
  <c r="Q3676" i="1"/>
  <c r="Q3470" i="1"/>
  <c r="Q3700" i="1"/>
  <c r="Q3683" i="1"/>
  <c r="Q3701" i="1"/>
  <c r="Q3677" i="1"/>
  <c r="Q3678" i="1"/>
  <c r="Q3679" i="1"/>
  <c r="Q3680" i="1"/>
  <c r="Q3702" i="1"/>
  <c r="Q3703" i="1"/>
  <c r="Q3630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66" i="1"/>
  <c r="P754" i="1"/>
  <c r="P276" i="1"/>
  <c r="P3" i="1"/>
  <c r="P2" i="1"/>
  <c r="P3226" i="1"/>
  <c r="P20" i="1"/>
  <c r="P2156" i="1"/>
  <c r="P80" i="1"/>
  <c r="P435" i="1"/>
  <c r="P92" i="1"/>
  <c r="P182" i="1"/>
  <c r="P40" i="1"/>
  <c r="P45" i="1"/>
  <c r="P659" i="1"/>
  <c r="P22" i="1"/>
  <c r="P85" i="1"/>
  <c r="P73" i="1"/>
  <c r="P58" i="1"/>
  <c r="P552" i="1"/>
  <c r="P2353" i="1"/>
  <c r="P279" i="1"/>
  <c r="P8" i="1"/>
  <c r="P620" i="1"/>
  <c r="P2244" i="1"/>
  <c r="P140" i="1"/>
  <c r="P72" i="1"/>
  <c r="P59" i="1"/>
  <c r="P9" i="1"/>
  <c r="P30" i="1"/>
  <c r="P901" i="1"/>
  <c r="P24" i="1"/>
  <c r="P2123" i="1"/>
  <c r="P23" i="1"/>
  <c r="P32" i="1"/>
  <c r="P94" i="1"/>
  <c r="P2414" i="1"/>
  <c r="P1253" i="1"/>
  <c r="P13" i="1"/>
  <c r="P205" i="1"/>
  <c r="P840" i="1"/>
  <c r="P6" i="1"/>
  <c r="P19" i="1"/>
  <c r="P213" i="1"/>
  <c r="P864" i="1"/>
  <c r="P35" i="1"/>
  <c r="P303" i="1"/>
  <c r="P15" i="1"/>
  <c r="P469" i="1"/>
  <c r="P210" i="1"/>
  <c r="P1458" i="1"/>
  <c r="P2384" i="1"/>
  <c r="P488" i="1"/>
  <c r="P359" i="1"/>
  <c r="P67" i="1"/>
  <c r="P424" i="1"/>
  <c r="P5" i="1"/>
  <c r="P662" i="1"/>
  <c r="P148" i="1"/>
  <c r="P529" i="1"/>
  <c r="P34" i="1"/>
  <c r="P492" i="1"/>
  <c r="P82" i="1"/>
  <c r="P1159" i="1"/>
  <c r="P920" i="1"/>
  <c r="P1004" i="1"/>
  <c r="P586" i="1"/>
  <c r="P344" i="1"/>
  <c r="P7" i="1"/>
  <c r="P168" i="1"/>
  <c r="P773" i="1"/>
  <c r="P33" i="1"/>
  <c r="P353" i="1"/>
  <c r="P173" i="1"/>
  <c r="P1761" i="1"/>
  <c r="P2145" i="1"/>
  <c r="P57" i="1"/>
  <c r="P120" i="1"/>
  <c r="P103" i="1"/>
  <c r="P672" i="1"/>
  <c r="P3109" i="1"/>
  <c r="P242" i="1"/>
  <c r="P264" i="1"/>
  <c r="P365" i="1"/>
  <c r="P1638" i="1"/>
  <c r="P252" i="1"/>
  <c r="P211" i="1"/>
  <c r="P31" i="1"/>
  <c r="P46" i="1"/>
  <c r="P2055" i="1"/>
  <c r="P21" i="1"/>
  <c r="P1352" i="1"/>
  <c r="P1277" i="1"/>
  <c r="P2743" i="1"/>
  <c r="P27" i="1"/>
  <c r="P109" i="1"/>
  <c r="P1047" i="1"/>
  <c r="P434" i="1"/>
  <c r="P111" i="1"/>
  <c r="P114" i="1"/>
  <c r="P766" i="1"/>
  <c r="P36" i="1"/>
  <c r="P450" i="1"/>
  <c r="P37" i="1"/>
  <c r="P127" i="1"/>
  <c r="P681" i="1"/>
  <c r="P304" i="1"/>
  <c r="P2311" i="1"/>
  <c r="P16" i="1"/>
  <c r="P545" i="1"/>
  <c r="P928" i="1"/>
  <c r="P1587" i="1"/>
  <c r="P719" i="1"/>
  <c r="P809" i="1"/>
  <c r="P2445" i="1"/>
  <c r="P822" i="1"/>
  <c r="P216" i="1"/>
  <c r="P203" i="1"/>
  <c r="P1201" i="1"/>
  <c r="P90" i="1"/>
  <c r="P363" i="1"/>
  <c r="P14" i="1"/>
  <c r="P642" i="1"/>
  <c r="P2047" i="1"/>
  <c r="P2060" i="1"/>
  <c r="P269" i="1"/>
  <c r="P1955" i="1"/>
  <c r="P519" i="1"/>
  <c r="P51" i="1"/>
  <c r="P110" i="1"/>
  <c r="P77" i="1"/>
  <c r="P526" i="1"/>
  <c r="P883" i="1"/>
  <c r="P285" i="1"/>
  <c r="P112" i="1"/>
  <c r="P1832" i="1"/>
  <c r="P2602" i="1"/>
  <c r="P902" i="1"/>
  <c r="P480" i="1"/>
  <c r="P116" i="1"/>
  <c r="P38" i="1"/>
  <c r="P1580" i="1"/>
  <c r="P1987" i="1"/>
  <c r="P2855" i="1"/>
  <c r="P2425" i="1"/>
  <c r="P295" i="1"/>
  <c r="P1590" i="1"/>
  <c r="P644" i="1"/>
  <c r="P2857" i="1"/>
  <c r="P55" i="1"/>
  <c r="P300" i="1"/>
  <c r="P539" i="1"/>
  <c r="P139" i="1"/>
  <c r="P799" i="1"/>
  <c r="P541" i="1"/>
  <c r="P141" i="1"/>
  <c r="P649" i="1"/>
  <c r="P1063" i="1"/>
  <c r="P445" i="1"/>
  <c r="P347" i="1"/>
  <c r="P1087" i="1"/>
  <c r="P1092" i="1"/>
  <c r="P553" i="1"/>
  <c r="P215" i="1"/>
  <c r="P254" i="1"/>
  <c r="P845" i="1"/>
  <c r="P2469" i="1"/>
  <c r="P676" i="1"/>
  <c r="P259" i="1"/>
  <c r="P4" i="1"/>
  <c r="P2313" i="1"/>
  <c r="P566" i="1"/>
  <c r="P762" i="1"/>
  <c r="P1508" i="1"/>
  <c r="P25" i="1"/>
  <c r="P10" i="1"/>
  <c r="P2072" i="1"/>
  <c r="P336" i="1"/>
  <c r="P160" i="1"/>
  <c r="P1158" i="1"/>
  <c r="P221" i="1"/>
  <c r="P581" i="1"/>
  <c r="P752" i="1"/>
  <c r="P2492" i="1"/>
  <c r="P286" i="1"/>
  <c r="P1989" i="1"/>
  <c r="P892" i="1"/>
  <c r="P62" i="1"/>
  <c r="P1372" i="1"/>
  <c r="P592" i="1"/>
  <c r="P115" i="1"/>
  <c r="P351" i="1"/>
  <c r="P2595" i="1"/>
  <c r="P2593" i="1"/>
  <c r="P2837" i="1"/>
  <c r="P1020" i="1"/>
  <c r="P2232" i="1"/>
  <c r="P2603" i="1"/>
  <c r="P1206" i="1"/>
  <c r="P619" i="1"/>
  <c r="P65" i="1"/>
  <c r="P1406" i="1"/>
  <c r="P176" i="1"/>
  <c r="P857" i="1"/>
  <c r="P255" i="1"/>
  <c r="P2617" i="1"/>
  <c r="P113" i="1"/>
  <c r="P240" i="1"/>
  <c r="P1436" i="1"/>
  <c r="P2936" i="1"/>
  <c r="P446" i="1"/>
  <c r="P2270" i="1"/>
  <c r="P2297" i="1"/>
  <c r="P2276" i="1"/>
  <c r="P1073" i="1"/>
  <c r="P1788" i="1"/>
  <c r="P2423" i="1"/>
  <c r="P1254" i="1"/>
  <c r="P2286" i="1"/>
  <c r="P2643" i="1"/>
  <c r="P74" i="1"/>
  <c r="P1664" i="1"/>
  <c r="P2295" i="1"/>
  <c r="P100" i="1"/>
  <c r="P673" i="1"/>
  <c r="P2300" i="1"/>
  <c r="P334" i="1"/>
  <c r="P78" i="1"/>
  <c r="P1210" i="1"/>
  <c r="P2195" i="1"/>
  <c r="P1825" i="1"/>
  <c r="P44" i="1"/>
  <c r="P2310" i="1"/>
  <c r="P2008" i="1"/>
  <c r="P2744" i="1"/>
  <c r="P244" i="1"/>
  <c r="P978" i="1"/>
  <c r="P28" i="1"/>
  <c r="P1850" i="1"/>
  <c r="P1491" i="1"/>
  <c r="P270" i="1"/>
  <c r="P1859" i="1"/>
  <c r="P703" i="1"/>
  <c r="P1869" i="1"/>
  <c r="P1306" i="1"/>
  <c r="P831" i="1"/>
  <c r="P200" i="1"/>
  <c r="P996" i="1"/>
  <c r="P277" i="1"/>
  <c r="P2346" i="1"/>
  <c r="P2669" i="1"/>
  <c r="P280" i="1"/>
  <c r="P716" i="1"/>
  <c r="P717" i="1"/>
  <c r="P48" i="1"/>
  <c r="P89" i="1"/>
  <c r="P729" i="1"/>
  <c r="P133" i="1"/>
  <c r="P3512" i="1"/>
  <c r="P166" i="1"/>
  <c r="P102" i="1"/>
  <c r="P558" i="1"/>
  <c r="P119" i="1"/>
  <c r="P2109" i="1"/>
  <c r="P169" i="1"/>
  <c r="P1195" i="1"/>
  <c r="P1578" i="1"/>
  <c r="P1345" i="1"/>
  <c r="P1035" i="1"/>
  <c r="P429" i="1"/>
  <c r="P1585" i="1"/>
  <c r="P1040" i="1"/>
  <c r="P11" i="1"/>
  <c r="P137" i="1"/>
  <c r="P528" i="1"/>
  <c r="P2387" i="1"/>
  <c r="P1595" i="1"/>
  <c r="P301" i="1"/>
  <c r="P747" i="1"/>
  <c r="P1939" i="1"/>
  <c r="P1945" i="1"/>
  <c r="P2267" i="1"/>
  <c r="P1946" i="1"/>
  <c r="P1953" i="1"/>
  <c r="P1954" i="1"/>
  <c r="P2138" i="1"/>
  <c r="P2631" i="1"/>
  <c r="P235" i="1"/>
  <c r="P756" i="1"/>
  <c r="P2392" i="1"/>
  <c r="P2707" i="1"/>
  <c r="P202" i="1"/>
  <c r="P976" i="1"/>
  <c r="P2640" i="1"/>
  <c r="P461" i="1"/>
  <c r="P63" i="1"/>
  <c r="P1622" i="1"/>
  <c r="P2568" i="1"/>
  <c r="P2403" i="1"/>
  <c r="P2218" i="1"/>
  <c r="P2198" i="1"/>
  <c r="P665" i="1"/>
  <c r="P2292" i="1"/>
  <c r="P2996" i="1"/>
  <c r="P385" i="1"/>
  <c r="P2122" i="1"/>
  <c r="P1337" i="1"/>
  <c r="P447" i="1"/>
  <c r="P183" i="1"/>
  <c r="P1111" i="1"/>
  <c r="P230" i="1"/>
  <c r="P320" i="1"/>
  <c r="P1294" i="1"/>
  <c r="P774" i="1"/>
  <c r="P1645" i="1"/>
  <c r="P1404" i="1"/>
  <c r="P2212" i="1"/>
  <c r="P2656" i="1"/>
  <c r="P777" i="1"/>
  <c r="P1648" i="1"/>
  <c r="P783" i="1"/>
  <c r="P1233" i="1"/>
  <c r="P328" i="1"/>
  <c r="P1842" i="1"/>
  <c r="P1659" i="1"/>
  <c r="P786" i="1"/>
  <c r="P1260" i="1"/>
  <c r="P1416" i="1"/>
  <c r="P691" i="1"/>
  <c r="P508" i="1"/>
  <c r="P130" i="1"/>
  <c r="P463" i="1"/>
  <c r="P1665" i="1"/>
  <c r="P2227" i="1"/>
  <c r="P3082" i="1"/>
  <c r="P2188" i="1"/>
  <c r="P927" i="1"/>
  <c r="P548" i="1"/>
  <c r="P2272" i="1"/>
  <c r="P1998" i="1"/>
  <c r="P1675" i="1"/>
  <c r="P1341" i="1"/>
  <c r="P2150" i="1"/>
  <c r="P874" i="1"/>
  <c r="P179" i="1"/>
  <c r="P467" i="1"/>
  <c r="P2154" i="1"/>
  <c r="P2529" i="1"/>
  <c r="P1431" i="1"/>
  <c r="P2604" i="1"/>
  <c r="P1025" i="1"/>
  <c r="P1264" i="1"/>
  <c r="P801" i="1"/>
  <c r="P802" i="1"/>
  <c r="P163" i="1"/>
  <c r="P2611" i="1"/>
  <c r="P722" i="1"/>
  <c r="P1705" i="1"/>
  <c r="P2014" i="1"/>
  <c r="P2290" i="1"/>
  <c r="P806" i="1"/>
  <c r="P95" i="1"/>
  <c r="P2443" i="1"/>
  <c r="P1288" i="1"/>
  <c r="P811" i="1"/>
  <c r="P167" i="1"/>
  <c r="P1246" i="1"/>
  <c r="P2689" i="1"/>
  <c r="P824" i="1"/>
  <c r="P2216" i="1"/>
  <c r="P2453" i="1"/>
  <c r="P2030" i="1"/>
  <c r="P2031" i="1"/>
  <c r="P350" i="1"/>
  <c r="P352" i="1"/>
  <c r="P47" i="1"/>
  <c r="P2034" i="1"/>
  <c r="P2037" i="1"/>
  <c r="P1321" i="1"/>
  <c r="P1482" i="1"/>
  <c r="P142" i="1"/>
  <c r="P2823" i="1"/>
  <c r="P3232" i="1"/>
  <c r="P1731" i="1"/>
  <c r="P1060" i="1"/>
  <c r="P1105" i="1"/>
  <c r="P2630" i="1"/>
  <c r="P486" i="1"/>
  <c r="P329" i="1"/>
  <c r="P742" i="1"/>
  <c r="P2474" i="1"/>
  <c r="P1737" i="1"/>
  <c r="P1499" i="1"/>
  <c r="P405" i="1"/>
  <c r="P314" i="1"/>
  <c r="P12" i="1"/>
  <c r="P1940" i="1"/>
  <c r="P496" i="1"/>
  <c r="P498" i="1"/>
  <c r="P2129" i="1"/>
  <c r="P2771" i="1"/>
  <c r="P2429" i="1"/>
  <c r="P863" i="1"/>
  <c r="P66" i="1"/>
  <c r="P973" i="1"/>
  <c r="P504" i="1"/>
  <c r="P2207" i="1"/>
  <c r="P2641" i="1"/>
  <c r="P1751" i="1"/>
  <c r="P1086" i="1"/>
  <c r="P624" i="1"/>
  <c r="P507" i="1"/>
  <c r="P1214" i="1"/>
  <c r="P1929" i="1"/>
  <c r="P980" i="1"/>
  <c r="P1515" i="1"/>
  <c r="P3017" i="1"/>
  <c r="P218" i="1"/>
  <c r="P718" i="1"/>
  <c r="P1216" i="1"/>
  <c r="P1217" i="1"/>
  <c r="P1093" i="1"/>
  <c r="P510" i="1"/>
  <c r="P1156" i="1"/>
  <c r="P555" i="1"/>
  <c r="P93" i="1"/>
  <c r="P2069" i="1"/>
  <c r="P631" i="1"/>
  <c r="P107" i="1"/>
  <c r="P2074" i="1"/>
  <c r="P2712" i="1"/>
  <c r="P2933" i="1"/>
  <c r="P1554" i="1"/>
  <c r="P419" i="1"/>
  <c r="P2076" i="1"/>
  <c r="P1523" i="1"/>
  <c r="P1223" i="1"/>
  <c r="P1400" i="1"/>
  <c r="P50" i="1"/>
  <c r="P1768" i="1"/>
  <c r="P2258" i="1"/>
  <c r="P2488" i="1"/>
  <c r="P2396" i="1"/>
  <c r="P1357" i="1"/>
  <c r="P2491" i="1"/>
  <c r="P1550" i="1"/>
  <c r="P199" i="1"/>
  <c r="P606" i="1"/>
  <c r="P2785" i="1"/>
  <c r="P3194" i="1"/>
  <c r="P646" i="1"/>
  <c r="P686" i="1"/>
  <c r="P2497" i="1"/>
  <c r="P2702" i="1"/>
  <c r="P60" i="1"/>
  <c r="P894" i="1"/>
  <c r="P1779" i="1"/>
  <c r="P372" i="1"/>
  <c r="P1023" i="1"/>
  <c r="P2451" i="1"/>
  <c r="P896" i="1"/>
  <c r="P1981" i="1"/>
  <c r="P2413" i="1"/>
  <c r="P1026" i="1"/>
  <c r="P906" i="1"/>
  <c r="P54" i="1"/>
  <c r="P562" i="1"/>
  <c r="P617" i="1"/>
  <c r="P1577" i="1"/>
  <c r="P42" i="1"/>
  <c r="P1250" i="1"/>
  <c r="P1479" i="1"/>
  <c r="P1642" i="1"/>
  <c r="P639" i="1"/>
  <c r="P903" i="1"/>
  <c r="P2116" i="1"/>
  <c r="P379" i="1"/>
  <c r="P702" i="1"/>
  <c r="P407" i="1"/>
  <c r="P1255" i="1"/>
  <c r="P2118" i="1"/>
  <c r="P1583" i="1"/>
  <c r="P2504" i="1"/>
  <c r="P1794" i="1"/>
  <c r="P2211" i="1"/>
  <c r="P124" i="1"/>
  <c r="P533" i="1"/>
  <c r="P460" i="1"/>
  <c r="P135" i="1"/>
  <c r="P2119" i="1"/>
  <c r="P905" i="1"/>
  <c r="P535" i="1"/>
  <c r="P629" i="1"/>
  <c r="P3123" i="1"/>
  <c r="P1797" i="1"/>
  <c r="P1993" i="1"/>
  <c r="P2671" i="1"/>
  <c r="P1615" i="1"/>
  <c r="P91" i="1"/>
  <c r="P188" i="1"/>
  <c r="P2186" i="1"/>
  <c r="P2732" i="1"/>
  <c r="P1592" i="1"/>
  <c r="P1810" i="1"/>
  <c r="P2681" i="1"/>
  <c r="P913" i="1"/>
  <c r="P1814" i="1"/>
  <c r="P531" i="1"/>
  <c r="P2477" i="1"/>
  <c r="P796" i="1"/>
  <c r="P420" i="1"/>
  <c r="P1600" i="1"/>
  <c r="P1274" i="1"/>
  <c r="P1601" i="1"/>
  <c r="P1049" i="1"/>
  <c r="P79" i="1"/>
  <c r="P253" i="1"/>
  <c r="P2225" i="1"/>
  <c r="P1957" i="1"/>
  <c r="P611" i="1"/>
  <c r="P916" i="1"/>
  <c r="P2570" i="1"/>
  <c r="P1605" i="1"/>
  <c r="P1830" i="1"/>
  <c r="P470" i="1"/>
  <c r="P2802" i="1"/>
  <c r="P3211" i="1"/>
  <c r="P1407" i="1"/>
  <c r="P1608" i="1"/>
  <c r="P1286" i="1"/>
  <c r="P444" i="1"/>
  <c r="P2318" i="1"/>
  <c r="P2523" i="1"/>
  <c r="P129" i="1"/>
  <c r="P236" i="1"/>
  <c r="P237" i="1"/>
  <c r="P1411" i="1"/>
  <c r="P1102" i="1"/>
  <c r="P2872" i="1"/>
  <c r="P808" i="1"/>
  <c r="P1290" i="1"/>
  <c r="P2142" i="1"/>
  <c r="P1291" i="1"/>
  <c r="P2385" i="1"/>
  <c r="P400" i="1"/>
  <c r="P1200" i="1"/>
  <c r="P2695" i="1"/>
  <c r="P1296" i="1"/>
  <c r="P2144" i="1"/>
  <c r="P1078" i="1"/>
  <c r="P1786" i="1"/>
  <c r="P1856" i="1"/>
  <c r="P2111" i="1"/>
  <c r="P625" i="1"/>
  <c r="P1861" i="1"/>
  <c r="P2525" i="1"/>
  <c r="P2449" i="1"/>
  <c r="P1082" i="1"/>
  <c r="P2527" i="1"/>
  <c r="P1084" i="1"/>
  <c r="P2754" i="1"/>
  <c r="P41" i="1"/>
  <c r="P1302" i="1"/>
  <c r="P551" i="1"/>
  <c r="P1428" i="1"/>
  <c r="P2155" i="1"/>
  <c r="P2878" i="1"/>
  <c r="P310" i="1"/>
  <c r="P705" i="1"/>
  <c r="P2158" i="1"/>
  <c r="P554" i="1"/>
  <c r="P1313" i="1"/>
  <c r="P2533" i="1"/>
  <c r="P1439" i="1"/>
  <c r="P174" i="1"/>
  <c r="P931" i="1"/>
  <c r="P2032" i="1"/>
  <c r="P2159" i="1"/>
  <c r="P637" i="1"/>
  <c r="P1805" i="1"/>
  <c r="P932" i="1"/>
  <c r="P1632" i="1"/>
  <c r="P1209" i="1"/>
  <c r="P936" i="1"/>
  <c r="P2162" i="1"/>
  <c r="P2461" i="1"/>
  <c r="P246" i="1"/>
  <c r="P1904" i="1"/>
  <c r="P1327" i="1"/>
  <c r="P2357" i="1"/>
  <c r="P2763" i="1"/>
  <c r="P1908" i="1"/>
  <c r="P1910" i="1"/>
  <c r="P2230" i="1"/>
  <c r="P2468" i="1"/>
  <c r="P2537" i="1"/>
  <c r="P2301" i="1"/>
  <c r="P121" i="1"/>
  <c r="P2538" i="1"/>
  <c r="P2168" i="1"/>
  <c r="P150" i="1"/>
  <c r="P1921" i="1"/>
  <c r="P1113" i="1"/>
  <c r="P2170" i="1"/>
  <c r="P1115" i="1"/>
  <c r="P1338" i="1"/>
  <c r="P852" i="1"/>
  <c r="P1459" i="1"/>
  <c r="P321" i="1"/>
  <c r="P248" i="1"/>
  <c r="P2539" i="1"/>
  <c r="P87" i="1"/>
  <c r="P2309" i="1"/>
  <c r="P1339" i="1"/>
  <c r="P1641" i="1"/>
  <c r="P212" i="1"/>
  <c r="P569" i="1"/>
  <c r="P152" i="1"/>
  <c r="P2708" i="1"/>
  <c r="P904" i="1"/>
  <c r="P856" i="1"/>
  <c r="P325" i="1"/>
  <c r="P2175" i="1"/>
  <c r="P1924" i="1"/>
  <c r="P1740" i="1"/>
  <c r="P907" i="1"/>
  <c r="P251" i="1"/>
  <c r="P1743" i="1"/>
  <c r="P2001" i="1"/>
  <c r="P860" i="1"/>
  <c r="P1133" i="1"/>
  <c r="P2239" i="1"/>
  <c r="P1433" i="1"/>
  <c r="P1650" i="1"/>
  <c r="P2056" i="1"/>
  <c r="P687" i="1"/>
  <c r="P736" i="1"/>
  <c r="P1344" i="1"/>
  <c r="P1227" i="1"/>
  <c r="P2058" i="1"/>
  <c r="P954" i="1"/>
  <c r="P1927" i="1"/>
  <c r="P2480" i="1"/>
  <c r="P2479" i="1"/>
  <c r="P2550" i="1"/>
  <c r="P2545" i="1"/>
  <c r="P2982" i="1"/>
  <c r="P3490" i="1"/>
  <c r="P125" i="1"/>
  <c r="P2516" i="1"/>
  <c r="P2324" i="1"/>
  <c r="P2383" i="1"/>
  <c r="P2731" i="1"/>
  <c r="P1476" i="1"/>
  <c r="P3062" i="1"/>
  <c r="P654" i="1"/>
  <c r="P1146" i="1"/>
  <c r="P2067" i="1"/>
  <c r="P2331" i="1"/>
  <c r="P331" i="1"/>
  <c r="P1667" i="1"/>
  <c r="P126" i="1"/>
  <c r="P2773" i="1"/>
  <c r="P2189" i="1"/>
  <c r="P2555" i="1"/>
  <c r="P1630" i="1"/>
  <c r="P574" i="1"/>
  <c r="P256" i="1"/>
  <c r="P540" i="1"/>
  <c r="P575" i="1"/>
  <c r="P1673" i="1"/>
  <c r="P1931" i="1"/>
  <c r="P2190" i="1"/>
  <c r="P2191" i="1"/>
  <c r="P2559" i="1"/>
  <c r="P158" i="1"/>
  <c r="P576" i="1"/>
  <c r="P1933" i="1"/>
  <c r="P1588" i="1"/>
  <c r="P2562" i="1"/>
  <c r="P875" i="1"/>
  <c r="P1676" i="1"/>
  <c r="P960" i="1"/>
  <c r="P1388" i="1"/>
  <c r="P1934" i="1"/>
  <c r="P704" i="1"/>
  <c r="P1153" i="1"/>
  <c r="P2193" i="1"/>
  <c r="P187" i="1"/>
  <c r="P579" i="1"/>
  <c r="P2194" i="1"/>
  <c r="P1683" i="1"/>
  <c r="P2196" i="1"/>
  <c r="P2566" i="1"/>
  <c r="P2485" i="1"/>
  <c r="P1157" i="1"/>
  <c r="P1244" i="1"/>
  <c r="P2022" i="1"/>
  <c r="P2197" i="1"/>
  <c r="P2774" i="1"/>
  <c r="P1108" i="1"/>
  <c r="P354" i="1"/>
  <c r="P2574" i="1"/>
  <c r="P1262" i="1"/>
  <c r="P1496" i="1"/>
  <c r="P185" i="1"/>
  <c r="P260" i="1"/>
  <c r="P2569" i="1"/>
  <c r="P743" i="1"/>
  <c r="P1781" i="1"/>
  <c r="P1169" i="1"/>
  <c r="P2571" i="1"/>
  <c r="P2572" i="1"/>
  <c r="P1358" i="1"/>
  <c r="P966" i="1"/>
  <c r="P641" i="1"/>
  <c r="P1171" i="1"/>
  <c r="P18" i="1"/>
  <c r="P968" i="1"/>
  <c r="P970" i="1"/>
  <c r="P969" i="1"/>
  <c r="P2199" i="1"/>
  <c r="P2573" i="1"/>
  <c r="P882" i="1"/>
  <c r="P670" i="1"/>
  <c r="P282" i="1"/>
  <c r="P1889" i="1"/>
  <c r="P2201" i="1"/>
  <c r="P1361" i="1"/>
  <c r="P433" i="1"/>
  <c r="P1006" i="1"/>
  <c r="P1696" i="1"/>
  <c r="P1251" i="1"/>
  <c r="P674" i="1"/>
  <c r="P2091" i="1"/>
  <c r="P825" i="1"/>
  <c r="P2780" i="1"/>
  <c r="P1698" i="1"/>
  <c r="P1699" i="1"/>
  <c r="P1586" i="1"/>
  <c r="P1700" i="1"/>
  <c r="P2094" i="1"/>
  <c r="P164" i="1"/>
  <c r="P750" i="1"/>
  <c r="P61" i="1"/>
  <c r="P1941" i="1"/>
  <c r="P2358" i="1"/>
  <c r="P2360" i="1"/>
  <c r="P266" i="1"/>
  <c r="P1943" i="1"/>
  <c r="P186" i="1"/>
  <c r="P1364" i="1"/>
  <c r="P2102" i="1"/>
  <c r="P2495" i="1"/>
  <c r="P2784" i="1"/>
  <c r="P361" i="1"/>
  <c r="P1510" i="1"/>
  <c r="P1509" i="1"/>
  <c r="P974" i="1"/>
  <c r="P1368" i="1"/>
  <c r="P2221" i="1"/>
  <c r="P1512" i="1"/>
  <c r="P607" i="1"/>
  <c r="P1257" i="1"/>
  <c r="P588" i="1"/>
  <c r="P1259" i="1"/>
  <c r="P2581" i="1"/>
  <c r="P3076" i="1"/>
  <c r="P2629" i="1"/>
  <c r="P1775" i="1"/>
  <c r="P223" i="1"/>
  <c r="P2786" i="1"/>
  <c r="P384" i="1"/>
  <c r="P981" i="1"/>
  <c r="P439" i="1"/>
  <c r="P2583" i="1"/>
  <c r="P895" i="1"/>
  <c r="P589" i="1"/>
  <c r="P587" i="1"/>
  <c r="P2183" i="1"/>
  <c r="P1371" i="1"/>
  <c r="P448" i="1"/>
  <c r="P1599" i="1"/>
  <c r="P591" i="1"/>
  <c r="P1263" i="1"/>
  <c r="P939" i="1"/>
  <c r="P2787" i="1"/>
  <c r="P145" i="1"/>
  <c r="P734" i="1"/>
  <c r="P1720" i="1"/>
  <c r="P1374" i="1"/>
  <c r="P1522" i="1"/>
  <c r="P1525" i="1"/>
  <c r="P986" i="1"/>
  <c r="P1269" i="1"/>
  <c r="P1271" i="1"/>
  <c r="P2394" i="1"/>
  <c r="P730" i="1"/>
  <c r="P1421" i="1"/>
  <c r="P1958" i="1"/>
  <c r="P275" i="1"/>
  <c r="P2161" i="1"/>
  <c r="P2587" i="1"/>
  <c r="P2588" i="1"/>
  <c r="P1532" i="1"/>
  <c r="P2217" i="1"/>
  <c r="P596" i="1"/>
  <c r="P1962" i="1"/>
  <c r="P597" i="1"/>
  <c r="P993" i="1"/>
  <c r="P378" i="1"/>
  <c r="P2591" i="1"/>
  <c r="P1380" i="1"/>
  <c r="P1965" i="1"/>
  <c r="P442" i="1"/>
  <c r="P998" i="1"/>
  <c r="P1382" i="1"/>
  <c r="P1723" i="1"/>
  <c r="P2592" i="1"/>
  <c r="P599" i="1"/>
  <c r="P1000" i="1"/>
  <c r="P1545" i="1"/>
  <c r="P1724" i="1"/>
  <c r="P1005" i="1"/>
  <c r="P942" i="1"/>
  <c r="P1278" i="1"/>
  <c r="P1966" i="1"/>
  <c r="P1009" i="1"/>
  <c r="P1725" i="1"/>
  <c r="P578" i="1"/>
  <c r="P1552" i="1"/>
  <c r="P382" i="1"/>
  <c r="P603" i="1"/>
  <c r="P1553" i="1"/>
  <c r="P1011" i="1"/>
  <c r="P131" i="1"/>
  <c r="P307" i="1"/>
  <c r="P1069" i="1"/>
  <c r="P1727" i="1"/>
  <c r="P1728" i="1"/>
  <c r="P1726" i="1"/>
  <c r="P64" i="1"/>
  <c r="P2223" i="1"/>
  <c r="P132" i="1"/>
  <c r="P287" i="1"/>
  <c r="P1014" i="1"/>
  <c r="P1016" i="1"/>
  <c r="P1384" i="1"/>
  <c r="P1560" i="1"/>
  <c r="P1565" i="1"/>
  <c r="P1564" i="1"/>
  <c r="P1969" i="1"/>
  <c r="P2229" i="1"/>
  <c r="P2598" i="1"/>
  <c r="P2601" i="1"/>
  <c r="P2994" i="1"/>
  <c r="P3376" i="1"/>
  <c r="P610" i="1"/>
  <c r="P1095" i="1"/>
  <c r="P2172" i="1"/>
  <c r="P1203" i="1"/>
  <c r="P945" i="1"/>
  <c r="P288" i="1"/>
  <c r="P2121" i="1"/>
  <c r="P309" i="1"/>
  <c r="P2406" i="1"/>
  <c r="P2233" i="1"/>
  <c r="P2510" i="1"/>
  <c r="P1205" i="1"/>
  <c r="P1569" i="1"/>
  <c r="P1283" i="1"/>
  <c r="P1733" i="1"/>
  <c r="P643" i="1"/>
  <c r="P1284" i="1"/>
  <c r="P1972" i="1"/>
  <c r="P1387" i="1"/>
  <c r="P2511" i="1"/>
  <c r="P172" i="1"/>
  <c r="P1287" i="1"/>
  <c r="P1312" i="1"/>
  <c r="P912" i="1"/>
  <c r="P1974" i="1"/>
  <c r="P2256" i="1"/>
  <c r="P388" i="1"/>
  <c r="P2419" i="1"/>
  <c r="P2038" i="1"/>
  <c r="P614" i="1"/>
  <c r="P1022" i="1"/>
  <c r="P511" i="1"/>
  <c r="P289" i="1"/>
  <c r="P2410" i="1"/>
  <c r="P165" i="1"/>
  <c r="P356" i="1"/>
  <c r="P1735" i="1"/>
  <c r="P1390" i="1"/>
  <c r="P1519" i="1"/>
  <c r="P1736" i="1"/>
  <c r="P2234" i="1"/>
  <c r="P950" i="1"/>
  <c r="P2299" i="1"/>
  <c r="P1977" i="1"/>
  <c r="P1456" i="1"/>
  <c r="P1391" i="1"/>
  <c r="P1980" i="1"/>
  <c r="P2518" i="1"/>
  <c r="P1347" i="1"/>
  <c r="P538" i="1"/>
  <c r="P250" i="1"/>
  <c r="P1024" i="1"/>
  <c r="P290" i="1"/>
  <c r="P291" i="1"/>
  <c r="P616" i="1"/>
  <c r="P2238" i="1"/>
  <c r="P228" i="1"/>
  <c r="P99" i="1"/>
  <c r="P451" i="1"/>
  <c r="P1574" i="1"/>
  <c r="P1984" i="1"/>
  <c r="P2446" i="1"/>
  <c r="P358" i="1"/>
  <c r="P2240" i="1"/>
  <c r="P1576" i="1"/>
  <c r="P621" i="1"/>
  <c r="P1746" i="1"/>
  <c r="P2751" i="1"/>
  <c r="P1208" i="1"/>
  <c r="P1956" i="1"/>
  <c r="P134" i="1"/>
  <c r="P1748" i="1"/>
  <c r="P1747" i="1"/>
  <c r="P454" i="1"/>
  <c r="P305" i="1"/>
  <c r="P2487" i="1"/>
  <c r="P919" i="1"/>
  <c r="P1402" i="1"/>
  <c r="P1124" i="1"/>
  <c r="P292" i="1"/>
  <c r="P2243" i="1"/>
  <c r="P1750" i="1"/>
  <c r="P542" i="1"/>
  <c r="P2133" i="1"/>
  <c r="P1033" i="1"/>
  <c r="P1034" i="1"/>
  <c r="P623" i="1"/>
  <c r="P778" i="1"/>
  <c r="P293" i="1"/>
  <c r="P1112" i="1"/>
  <c r="P456" i="1"/>
  <c r="P1036" i="1"/>
  <c r="P198" i="1"/>
  <c r="P1753" i="1"/>
  <c r="P1754" i="1"/>
  <c r="P626" i="1"/>
  <c r="P1408" i="1"/>
  <c r="P1409" i="1"/>
  <c r="P2087" i="1"/>
  <c r="P457" i="1"/>
  <c r="P1755" i="1"/>
  <c r="P1136" i="1"/>
  <c r="P1135" i="1"/>
  <c r="P1037" i="1"/>
  <c r="P3388" i="1"/>
  <c r="P459" i="1"/>
  <c r="P1840" i="1"/>
  <c r="P2454" i="1"/>
  <c r="P2484" i="1"/>
  <c r="P2705" i="1"/>
  <c r="P628" i="1"/>
  <c r="P2166" i="1"/>
  <c r="P1757" i="1"/>
  <c r="P785" i="1"/>
  <c r="P1413" i="1"/>
  <c r="P136" i="1"/>
  <c r="P1414" i="1"/>
  <c r="P2391" i="1"/>
  <c r="P630" i="1"/>
  <c r="P1316" i="1"/>
  <c r="P1415" i="1"/>
  <c r="P1843" i="1"/>
  <c r="P735" i="1"/>
  <c r="P2515" i="1"/>
  <c r="P841" i="1"/>
  <c r="P178" i="1"/>
  <c r="P925" i="1"/>
  <c r="P757" i="1"/>
  <c r="P1759" i="1"/>
  <c r="P2248" i="1"/>
  <c r="P2249" i="1"/>
  <c r="P2328" i="1"/>
  <c r="P69" i="1"/>
  <c r="P26" i="1"/>
  <c r="P1762" i="1"/>
  <c r="P1322" i="1"/>
  <c r="P1792" i="1"/>
  <c r="P297" i="1"/>
  <c r="P633" i="1"/>
  <c r="P1591" i="1"/>
  <c r="P2251" i="1"/>
  <c r="P1419" i="1"/>
  <c r="P1994" i="1"/>
  <c r="P364" i="1"/>
  <c r="P1325" i="1"/>
  <c r="P298" i="1"/>
  <c r="P635" i="1"/>
  <c r="P2254" i="1"/>
  <c r="P2252" i="1"/>
  <c r="P208" i="1"/>
  <c r="P146" i="1"/>
  <c r="P547" i="1"/>
  <c r="P1420" i="1"/>
  <c r="P926" i="1"/>
  <c r="P1766" i="1"/>
  <c r="P943" i="1"/>
  <c r="P402" i="1"/>
  <c r="P1041" i="1"/>
  <c r="P1594" i="1"/>
  <c r="P39" i="1"/>
  <c r="P2146" i="1"/>
  <c r="P1204" i="1"/>
  <c r="P760" i="1"/>
  <c r="P850" i="1"/>
  <c r="P1042" i="1"/>
  <c r="P1769" i="1"/>
  <c r="P1996" i="1"/>
  <c r="P2619" i="1"/>
  <c r="P2616" i="1"/>
  <c r="P1043" i="1"/>
  <c r="P2336" i="1"/>
  <c r="P638" i="1"/>
  <c r="P485" i="1"/>
  <c r="P466" i="1"/>
  <c r="P1335" i="1"/>
  <c r="P2203" i="1"/>
  <c r="P1363" i="1"/>
  <c r="P2151" i="1"/>
  <c r="P1336" i="1"/>
  <c r="P1230" i="1"/>
  <c r="P1597" i="1"/>
  <c r="P640" i="1"/>
  <c r="P1231" i="1"/>
  <c r="P209" i="1"/>
  <c r="P1426" i="1"/>
  <c r="P1770" i="1"/>
  <c r="P530" i="1"/>
  <c r="P1045" i="1"/>
  <c r="P851" i="1"/>
  <c r="P1046" i="1"/>
  <c r="P1494" i="1"/>
  <c r="P2434" i="1"/>
  <c r="P2528" i="1"/>
  <c r="P2809" i="1"/>
  <c r="P1048" i="1"/>
  <c r="P1771" i="1"/>
  <c r="P302" i="1"/>
  <c r="P1051" i="1"/>
  <c r="P409" i="1"/>
  <c r="P70" i="1"/>
  <c r="P826" i="1"/>
  <c r="P2260" i="1"/>
  <c r="P2262" i="1"/>
  <c r="P2622" i="1"/>
  <c r="P1236" i="1"/>
  <c r="P1932" i="1"/>
  <c r="P2623" i="1"/>
  <c r="P43" i="1"/>
  <c r="P855" i="1"/>
  <c r="P645" i="1"/>
  <c r="P1237" i="1"/>
  <c r="P1772" i="1"/>
  <c r="P1435" i="1"/>
  <c r="P181" i="1"/>
  <c r="P2624" i="1"/>
  <c r="P1239" i="1"/>
  <c r="P1437" i="1"/>
  <c r="P1053" i="1"/>
  <c r="P767" i="1"/>
  <c r="P1054" i="1"/>
  <c r="P196" i="1"/>
  <c r="P71" i="1"/>
  <c r="P2404" i="1"/>
  <c r="P2719" i="1"/>
  <c r="P2009" i="1"/>
  <c r="P1163" i="1"/>
  <c r="P1503" i="1"/>
  <c r="P647" i="1"/>
  <c r="P214" i="1"/>
  <c r="P1165" i="1"/>
  <c r="P1440" i="1"/>
  <c r="P1774" i="1"/>
  <c r="P1604" i="1"/>
  <c r="P373" i="1"/>
  <c r="P368" i="1"/>
  <c r="P1058" i="1"/>
  <c r="P1442" i="1"/>
  <c r="P1606" i="1"/>
  <c r="P2268" i="1"/>
  <c r="P2867" i="1"/>
  <c r="P571" i="1"/>
  <c r="P2269" i="1"/>
  <c r="P1123" i="1"/>
  <c r="P1342" i="1"/>
  <c r="P768" i="1"/>
  <c r="P499" i="1"/>
  <c r="P500" i="1"/>
  <c r="P1444" i="1"/>
  <c r="P650" i="1"/>
  <c r="P370" i="1"/>
  <c r="P1343" i="1"/>
  <c r="P1926" i="1"/>
  <c r="P1061" i="1"/>
  <c r="P933" i="1"/>
  <c r="P1447" i="1"/>
  <c r="P651" i="1"/>
  <c r="P184" i="1"/>
  <c r="P1776" i="1"/>
  <c r="P1348" i="1"/>
  <c r="P1243" i="1"/>
  <c r="P1721" i="1"/>
  <c r="P1064" i="1"/>
  <c r="P2011" i="1"/>
  <c r="P348" i="1"/>
  <c r="P245" i="1"/>
  <c r="P2411" i="1"/>
  <c r="P652" i="1"/>
  <c r="P2013" i="1"/>
  <c r="P1448" i="1"/>
  <c r="P534" i="1"/>
  <c r="P1066" i="1"/>
  <c r="P1778" i="1"/>
  <c r="P1454" i="1"/>
  <c r="P217" i="1"/>
  <c r="P1245" i="1"/>
  <c r="P1449" i="1"/>
  <c r="P2273" i="1"/>
  <c r="P938" i="1"/>
  <c r="P653" i="1"/>
  <c r="P472" i="1"/>
  <c r="P1349" i="1"/>
  <c r="P2167" i="1"/>
  <c r="P1067" i="1"/>
  <c r="P544" i="1"/>
  <c r="P404" i="1"/>
  <c r="P1780" i="1"/>
  <c r="P2016" i="1"/>
  <c r="P2015" i="1"/>
  <c r="P104" i="1"/>
  <c r="P869" i="1"/>
  <c r="P2066" i="1"/>
  <c r="P1450" i="1"/>
  <c r="P655" i="1"/>
  <c r="P1068" i="1"/>
  <c r="P810" i="1"/>
  <c r="P1451" i="1"/>
  <c r="P2017" i="1"/>
  <c r="P561" i="1"/>
  <c r="P1453" i="1"/>
  <c r="P2275" i="1"/>
  <c r="P656" i="1"/>
  <c r="P749" i="1"/>
  <c r="P1070" i="1"/>
  <c r="P758" i="1"/>
  <c r="P143" i="1"/>
  <c r="P1351" i="1"/>
  <c r="P770" i="1"/>
  <c r="P308" i="1"/>
  <c r="P118" i="1"/>
  <c r="P2389" i="1"/>
  <c r="P2020" i="1"/>
  <c r="P1247" i="1"/>
  <c r="P1072" i="1"/>
  <c r="P1610" i="1"/>
  <c r="P1783" i="1"/>
  <c r="P2634" i="1"/>
  <c r="P1074" i="1"/>
  <c r="P871" i="1"/>
  <c r="P911" i="1"/>
  <c r="P474" i="1"/>
  <c r="P1784" i="1"/>
  <c r="P2278" i="1"/>
  <c r="P600" i="1"/>
  <c r="P2023" i="1"/>
  <c r="P1611" i="1"/>
  <c r="P1076" i="1"/>
  <c r="P475" i="1"/>
  <c r="P1249" i="1"/>
  <c r="P1947" i="1"/>
  <c r="P2024" i="1"/>
  <c r="P2282" i="1"/>
  <c r="P2636" i="1"/>
  <c r="P2635" i="1"/>
  <c r="P2722" i="1"/>
  <c r="P106" i="1"/>
  <c r="P1593" i="1"/>
  <c r="P1613" i="1"/>
  <c r="P1252" i="1"/>
  <c r="P476" i="1"/>
  <c r="P1758" i="1"/>
  <c r="P1461" i="1"/>
  <c r="P1199" i="1"/>
  <c r="P249" i="1"/>
  <c r="P375" i="1"/>
  <c r="P1191" i="1"/>
  <c r="P1789" i="1"/>
  <c r="P1462" i="1"/>
  <c r="P1079" i="1"/>
  <c r="P1080" i="1"/>
  <c r="P1790" i="1"/>
  <c r="P1791" i="1"/>
  <c r="P2919" i="1"/>
  <c r="P376" i="1"/>
  <c r="P1432" i="1"/>
  <c r="P660" i="1"/>
  <c r="P550" i="1"/>
  <c r="P819" i="1"/>
  <c r="P1952" i="1"/>
  <c r="P1081" i="1"/>
  <c r="P2422" i="1"/>
  <c r="P1616" i="1"/>
  <c r="P915" i="1"/>
  <c r="P565" i="1"/>
  <c r="P1083" i="1"/>
  <c r="P1463" i="1"/>
  <c r="P1464" i="1"/>
  <c r="P1465" i="1"/>
  <c r="P1617" i="1"/>
  <c r="P477" i="1"/>
  <c r="P411" i="1"/>
  <c r="P780" i="1"/>
  <c r="P1529" i="1"/>
  <c r="P1466" i="1"/>
  <c r="P2285" i="1"/>
  <c r="P1575" i="1"/>
  <c r="P1467" i="1"/>
  <c r="P1619" i="1"/>
  <c r="P2027" i="1"/>
  <c r="P2642" i="1"/>
  <c r="P56" i="1"/>
  <c r="P2379" i="1"/>
  <c r="P2153" i="1"/>
  <c r="P949" i="1"/>
  <c r="P879" i="1"/>
  <c r="P220" i="1"/>
  <c r="P2287" i="1"/>
  <c r="P311" i="1"/>
  <c r="P1795" i="1"/>
  <c r="P2725" i="1"/>
  <c r="P1003" i="1"/>
  <c r="P381" i="1"/>
  <c r="P2007" i="1"/>
  <c r="P1354" i="1"/>
  <c r="P1088" i="1"/>
  <c r="P440" i="1"/>
  <c r="P406" i="1"/>
  <c r="P128" i="1"/>
  <c r="P478" i="1"/>
  <c r="P1090" i="1"/>
  <c r="P1469" i="1"/>
  <c r="P1355" i="1"/>
  <c r="P1796" i="1"/>
  <c r="P1258" i="1"/>
  <c r="P1356" i="1"/>
  <c r="P880" i="1"/>
  <c r="P1471" i="1"/>
  <c r="P1472" i="1"/>
  <c r="P1030" i="1"/>
  <c r="P425" i="1"/>
  <c r="P1410" i="1"/>
  <c r="P171" i="1"/>
  <c r="P1734" i="1"/>
  <c r="P1623" i="1"/>
  <c r="P383" i="1"/>
  <c r="P1473" i="1"/>
  <c r="P2029" i="1"/>
  <c r="P1582" i="1"/>
  <c r="P2288" i="1"/>
  <c r="P1624" i="1"/>
  <c r="P2393" i="1"/>
  <c r="P479" i="1"/>
  <c r="P1094" i="1"/>
  <c r="P1625" i="1"/>
  <c r="P2289" i="1"/>
  <c r="P1309" i="1"/>
  <c r="P830" i="1"/>
  <c r="P956" i="1"/>
  <c r="P664" i="1"/>
  <c r="P481" i="1"/>
  <c r="P666" i="1"/>
  <c r="P1627" i="1"/>
  <c r="P1798" i="1"/>
  <c r="P2293" i="1"/>
  <c r="P2646" i="1"/>
  <c r="P2647" i="1"/>
  <c r="P2880" i="1"/>
  <c r="P1799" i="1"/>
  <c r="P1096" i="1"/>
  <c r="P313" i="1"/>
  <c r="P1314" i="1"/>
  <c r="P834" i="1"/>
  <c r="P462" i="1"/>
  <c r="P1474" i="1"/>
  <c r="P386" i="1"/>
  <c r="P1928" i="1"/>
  <c r="P2294" i="1"/>
  <c r="P1376" i="1"/>
  <c r="P738" i="1"/>
  <c r="P2694" i="1"/>
  <c r="P1098" i="1"/>
  <c r="P789" i="1"/>
  <c r="P1801" i="1"/>
  <c r="P2033" i="1"/>
  <c r="P1802" i="1"/>
  <c r="P2235" i="1"/>
  <c r="P1548" i="1"/>
  <c r="P1475" i="1"/>
  <c r="P1535" i="1"/>
  <c r="P1265" i="1"/>
  <c r="P1188" i="1"/>
  <c r="P2605" i="1"/>
  <c r="P483" i="1"/>
  <c r="P1099" i="1"/>
  <c r="P1804" i="1"/>
  <c r="P1631" i="1"/>
  <c r="P147" i="1"/>
  <c r="P1477" i="1"/>
  <c r="P886" i="1"/>
  <c r="P1101" i="1"/>
  <c r="P1478" i="1"/>
  <c r="P2729" i="1"/>
  <c r="P1362" i="1"/>
  <c r="P75" i="1"/>
  <c r="P1739" i="1"/>
  <c r="P387" i="1"/>
  <c r="P668" i="1"/>
  <c r="P1267" i="1"/>
  <c r="P1480" i="1"/>
  <c r="P2036" i="1"/>
  <c r="P2648" i="1"/>
  <c r="P1481" i="1"/>
  <c r="P1806" i="1"/>
  <c r="P464" i="1"/>
  <c r="P957" i="1"/>
  <c r="P791" i="1"/>
  <c r="P1807" i="1"/>
  <c r="P572" i="1"/>
  <c r="P1808" i="1"/>
  <c r="P1268" i="1"/>
  <c r="P1633" i="1"/>
  <c r="P1809" i="1"/>
  <c r="P889" i="1"/>
  <c r="P1221" i="1"/>
  <c r="P1104" i="1"/>
  <c r="P1106" i="1"/>
  <c r="P1811" i="1"/>
  <c r="P891" i="1"/>
  <c r="P1812" i="1"/>
  <c r="P1744" i="1"/>
  <c r="P1365" i="1"/>
  <c r="P1270" i="1"/>
  <c r="P2137" i="1"/>
  <c r="P1057" i="1"/>
  <c r="P1107" i="1"/>
  <c r="P671" i="1"/>
  <c r="P207" i="1"/>
  <c r="P390" i="1"/>
  <c r="P391" i="1"/>
  <c r="P1634" i="1"/>
  <c r="P1636" i="1"/>
  <c r="P1366" i="1"/>
  <c r="P847" i="1"/>
  <c r="P2040" i="1"/>
  <c r="P793" i="1"/>
  <c r="P222" i="1"/>
  <c r="P1367" i="1"/>
  <c r="P795" i="1"/>
  <c r="P1486" i="1"/>
  <c r="P1948" i="1"/>
  <c r="P1202" i="1"/>
  <c r="P2298" i="1"/>
  <c r="P958" i="1"/>
  <c r="P484" i="1"/>
  <c r="P849" i="1"/>
  <c r="P1331" i="1"/>
  <c r="P1836" i="1"/>
  <c r="P605" i="1"/>
  <c r="P190" i="1"/>
  <c r="P1109" i="1"/>
  <c r="P1815" i="1"/>
  <c r="P1816" i="1"/>
  <c r="P392" i="1"/>
  <c r="P1369" i="1"/>
  <c r="P1579" i="1"/>
  <c r="P1272" i="1"/>
  <c r="P1637" i="1"/>
  <c r="P1489" i="1"/>
  <c r="P1818" i="1"/>
  <c r="P797" i="1"/>
  <c r="P315" i="1"/>
  <c r="P959" i="1"/>
  <c r="P675" i="1"/>
  <c r="P2303" i="1"/>
  <c r="P1490" i="1"/>
  <c r="P257" i="1"/>
  <c r="P316" i="1"/>
  <c r="P2304" i="1"/>
  <c r="P1820" i="1"/>
  <c r="P1032" i="1"/>
  <c r="P2041" i="1"/>
  <c r="P1273" i="1"/>
  <c r="P1429" i="1"/>
  <c r="P2739" i="1"/>
  <c r="P2169" i="1"/>
  <c r="P963" i="1"/>
  <c r="P2271" i="1"/>
  <c r="P349" i="1"/>
  <c r="P487" i="1"/>
  <c r="P982" i="1"/>
  <c r="P1275" i="1"/>
  <c r="P677" i="1"/>
  <c r="P2649" i="1"/>
  <c r="P2378" i="1"/>
  <c r="P2042" i="1"/>
  <c r="P151" i="1"/>
  <c r="P964" i="1"/>
  <c r="P965" i="1"/>
  <c r="P1114" i="1"/>
  <c r="P1370" i="1"/>
  <c r="P1639" i="1"/>
  <c r="P2472" i="1"/>
  <c r="P2564" i="1"/>
  <c r="P2650" i="1"/>
  <c r="P317" i="1"/>
  <c r="P1660" i="1"/>
  <c r="P1752" i="1"/>
  <c r="P1493" i="1"/>
  <c r="P318" i="1"/>
  <c r="P979" i="1"/>
  <c r="P1116" i="1"/>
  <c r="P1640" i="1"/>
  <c r="P360" i="1"/>
  <c r="P1117" i="1"/>
  <c r="P1197" i="1"/>
  <c r="P319" i="1"/>
  <c r="P401" i="1"/>
  <c r="P2043" i="1"/>
  <c r="P191" i="1"/>
  <c r="P81" i="1"/>
  <c r="P1118" i="1"/>
  <c r="P1497" i="1"/>
  <c r="P2826" i="1"/>
  <c r="P2308" i="1"/>
  <c r="P261" i="1"/>
  <c r="P580" i="1"/>
  <c r="P853" i="1"/>
  <c r="P678" i="1"/>
  <c r="P680" i="1"/>
  <c r="P679" i="1"/>
  <c r="P2476" i="1"/>
  <c r="P682" i="1"/>
  <c r="P1688" i="1"/>
  <c r="P1826" i="1"/>
  <c r="P2653" i="1"/>
  <c r="P897" i="1"/>
  <c r="P2614" i="1"/>
  <c r="P563" i="1"/>
  <c r="P1119" i="1"/>
  <c r="P1279" i="1"/>
  <c r="P490" i="1"/>
  <c r="P1827" i="1"/>
  <c r="P239" i="1"/>
  <c r="P1498" i="1"/>
  <c r="P800" i="1"/>
  <c r="P2173" i="1"/>
  <c r="P1330" i="1"/>
  <c r="P1120" i="1"/>
  <c r="P324" i="1"/>
  <c r="P1121" i="1"/>
  <c r="P898" i="1"/>
  <c r="P1122" i="1"/>
  <c r="P657" i="1"/>
  <c r="P2147" i="1"/>
  <c r="P1280" i="1"/>
  <c r="P1829" i="1"/>
  <c r="P1470" i="1"/>
  <c r="P556" i="1"/>
  <c r="P262" i="1"/>
  <c r="P2046" i="1"/>
  <c r="P1831" i="1"/>
  <c r="P1693" i="1"/>
  <c r="P1443" i="1"/>
  <c r="P684" i="1"/>
  <c r="P1501" i="1"/>
  <c r="P1835" i="1"/>
  <c r="P1833" i="1"/>
  <c r="P2048" i="1"/>
  <c r="P2200" i="1"/>
  <c r="P2314" i="1"/>
  <c r="P2655" i="1"/>
  <c r="P2657" i="1"/>
  <c r="P1375" i="1"/>
  <c r="P491" i="1"/>
  <c r="P746" i="1"/>
  <c r="P362" i="1"/>
  <c r="P326" i="1"/>
  <c r="P1502" i="1"/>
  <c r="P1038" i="1"/>
  <c r="P900" i="1"/>
  <c r="P339" i="1"/>
  <c r="P493" i="1"/>
  <c r="P2316" i="1"/>
  <c r="P1126" i="1"/>
  <c r="P1646" i="1"/>
  <c r="P1837" i="1"/>
  <c r="P2440" i="1"/>
  <c r="P449" i="1"/>
  <c r="P327" i="1"/>
  <c r="P1127" i="1"/>
  <c r="P1647" i="1"/>
  <c r="P1128" i="1"/>
  <c r="P263" i="1"/>
  <c r="P1129" i="1"/>
  <c r="P1282" i="1"/>
  <c r="P495" i="1"/>
  <c r="P2053" i="1"/>
  <c r="P2202" i="1"/>
  <c r="P1838" i="1"/>
  <c r="P1131" i="1"/>
  <c r="P194" i="1"/>
  <c r="P1649" i="1"/>
  <c r="P2317" i="1"/>
  <c r="P396" i="1"/>
  <c r="P1377" i="1"/>
  <c r="P1430" i="1"/>
  <c r="P1378" i="1"/>
  <c r="P1132" i="1"/>
  <c r="P497" i="1"/>
  <c r="P1417" i="1"/>
  <c r="P1504" i="1"/>
  <c r="P283" i="1"/>
  <c r="P428" i="1"/>
  <c r="P862" i="1"/>
  <c r="P1134" i="1"/>
  <c r="P803" i="1"/>
  <c r="P1505" i="1"/>
  <c r="P1379" i="1"/>
  <c r="P1506" i="1"/>
  <c r="P685" i="1"/>
  <c r="P153" i="1"/>
  <c r="P804" i="1"/>
  <c r="P805" i="1"/>
  <c r="P1839" i="1"/>
  <c r="P2057" i="1"/>
  <c r="P1652" i="1"/>
  <c r="P377" i="1"/>
  <c r="P265" i="1"/>
  <c r="P2501" i="1"/>
  <c r="P972" i="1"/>
  <c r="P1654" i="1"/>
  <c r="P397" i="1"/>
  <c r="P688" i="1"/>
  <c r="P1655" i="1"/>
  <c r="P458" i="1"/>
  <c r="P776" i="1"/>
  <c r="P2204" i="1"/>
  <c r="P2319" i="1"/>
  <c r="P763" i="1"/>
  <c r="P568" i="1"/>
  <c r="P751" i="1"/>
  <c r="P398" i="1"/>
  <c r="P2059" i="1"/>
  <c r="P1138" i="1"/>
  <c r="P501" i="1"/>
  <c r="P1139" i="1"/>
  <c r="P1140" i="1"/>
  <c r="P1656" i="1"/>
  <c r="P1657" i="1"/>
  <c r="P1658" i="1"/>
  <c r="P2180" i="1"/>
  <c r="P2322" i="1"/>
  <c r="P2320" i="1"/>
  <c r="P2478" i="1"/>
  <c r="P2663" i="1"/>
  <c r="P2659" i="1"/>
  <c r="P2662" i="1"/>
  <c r="P2747" i="1"/>
  <c r="P2828" i="1"/>
  <c r="P2889" i="1"/>
  <c r="P2930" i="1"/>
  <c r="P502" i="1"/>
  <c r="P503" i="1"/>
  <c r="P380" i="1"/>
  <c r="P1381" i="1"/>
  <c r="P570" i="1"/>
  <c r="P689" i="1"/>
  <c r="P1141" i="1"/>
  <c r="P866" i="1"/>
  <c r="P247" i="1"/>
  <c r="P154" i="1"/>
  <c r="P867" i="1"/>
  <c r="P1844" i="1"/>
  <c r="P2061" i="1"/>
  <c r="P2664" i="1"/>
  <c r="P399" i="1"/>
  <c r="P1289" i="1"/>
  <c r="P505" i="1"/>
  <c r="P1661" i="1"/>
  <c r="P195" i="1"/>
  <c r="P1845" i="1"/>
  <c r="P2208" i="1"/>
  <c r="P690" i="1"/>
  <c r="P1142" i="1"/>
  <c r="P975" i="1"/>
  <c r="P2062" i="1"/>
  <c r="P1846" i="1"/>
  <c r="P105" i="1"/>
  <c r="P437" i="1"/>
  <c r="P977" i="1"/>
  <c r="P473" i="1"/>
  <c r="P2506" i="1"/>
  <c r="P506" i="1"/>
  <c r="P1213" i="1"/>
  <c r="P2064" i="1"/>
  <c r="P1143" i="1"/>
  <c r="P1144" i="1"/>
  <c r="P1292" i="1"/>
  <c r="P1511" i="1"/>
  <c r="P2325" i="1"/>
  <c r="P2326" i="1"/>
  <c r="P2327" i="1"/>
  <c r="P438" i="1"/>
  <c r="P1581" i="1"/>
  <c r="P2103" i="1"/>
  <c r="P443" i="1"/>
  <c r="P1293" i="1"/>
  <c r="P1663" i="1"/>
  <c r="P1662" i="1"/>
  <c r="P784" i="1"/>
  <c r="P692" i="1"/>
  <c r="P753" i="1"/>
  <c r="P693" i="1"/>
  <c r="P1145" i="1"/>
  <c r="P1516" i="1"/>
  <c r="P1513" i="1"/>
  <c r="P2579" i="1"/>
  <c r="P2830" i="1"/>
  <c r="P2831" i="1"/>
  <c r="P1215" i="1"/>
  <c r="P775" i="1"/>
  <c r="P1851" i="1"/>
  <c r="P155" i="1"/>
  <c r="P509" i="1"/>
  <c r="P330" i="1"/>
  <c r="P2665" i="1"/>
  <c r="P1401" i="1"/>
  <c r="P1517" i="1"/>
  <c r="P2329" i="1"/>
  <c r="P1852" i="1"/>
  <c r="P1643" i="1"/>
  <c r="P870" i="1"/>
  <c r="P224" i="1"/>
  <c r="P156" i="1"/>
  <c r="P582" i="1"/>
  <c r="P157" i="1"/>
  <c r="P813" i="1"/>
  <c r="P694" i="1"/>
  <c r="P695" i="1"/>
  <c r="P1666" i="1"/>
  <c r="P1854" i="1"/>
  <c r="P1853" i="1"/>
  <c r="P2330" i="1"/>
  <c r="P2508" i="1"/>
  <c r="P83" i="1"/>
  <c r="P696" i="1"/>
  <c r="P1297" i="1"/>
  <c r="P268" i="1"/>
  <c r="P557" i="1"/>
  <c r="P2025" i="1"/>
  <c r="P697" i="1"/>
  <c r="P590" i="1"/>
  <c r="P698" i="1"/>
  <c r="P1147" i="1"/>
  <c r="P814" i="1"/>
  <c r="P2148" i="1"/>
  <c r="P2509" i="1"/>
  <c r="P1383" i="1"/>
  <c r="P2791" i="1"/>
  <c r="P432" i="1"/>
  <c r="P815" i="1"/>
  <c r="P1050" i="1"/>
  <c r="P2035" i="1"/>
  <c r="P1518" i="1"/>
  <c r="P1602" i="1"/>
  <c r="P779" i="1"/>
  <c r="P1668" i="1"/>
  <c r="P1857" i="1"/>
  <c r="P1858" i="1"/>
  <c r="P1360" i="1"/>
  <c r="P2261" i="1"/>
  <c r="P1148" i="1"/>
  <c r="P872" i="1"/>
  <c r="P1520" i="1"/>
  <c r="P1521" i="1"/>
  <c r="P225" i="1"/>
  <c r="P699" i="1"/>
  <c r="P258" i="1"/>
  <c r="P816" i="1"/>
  <c r="P818" i="1"/>
  <c r="P817" i="1"/>
  <c r="P1052" i="1"/>
  <c r="P908" i="1"/>
  <c r="P782" i="1"/>
  <c r="P296" i="1"/>
  <c r="P312" i="1"/>
  <c r="P1671" i="1"/>
  <c r="P1670" i="1"/>
  <c r="P1669" i="1"/>
  <c r="P2334" i="1"/>
  <c r="P333" i="1"/>
  <c r="P1228" i="1"/>
  <c r="P1298" i="1"/>
  <c r="P1386" i="1"/>
  <c r="P1248" i="1"/>
  <c r="P832" i="1"/>
  <c r="P1862" i="1"/>
  <c r="P1863" i="1"/>
  <c r="P1864" i="1"/>
  <c r="P1865" i="1"/>
  <c r="P2337" i="1"/>
  <c r="P2584" i="1"/>
  <c r="P2958" i="1"/>
  <c r="P873" i="1"/>
  <c r="P2070" i="1"/>
  <c r="P952" i="1"/>
  <c r="P471" i="1"/>
  <c r="P177" i="1"/>
  <c r="P983" i="1"/>
  <c r="P2006" i="1"/>
  <c r="P226" i="1"/>
  <c r="P1672" i="1"/>
  <c r="P1674" i="1"/>
  <c r="P2071" i="1"/>
  <c r="P737" i="1"/>
  <c r="P700" i="1"/>
  <c r="P701" i="1"/>
  <c r="P1866" i="1"/>
  <c r="P910" i="1"/>
  <c r="P2073" i="1"/>
  <c r="P1149" i="1"/>
  <c r="P1150" i="1"/>
  <c r="P357" i="1"/>
  <c r="P159" i="1"/>
  <c r="P2266" i="1"/>
  <c r="P335" i="1"/>
  <c r="P560" i="1"/>
  <c r="P272" i="1"/>
  <c r="P1300" i="1"/>
  <c r="P122" i="1"/>
  <c r="P49" i="1"/>
  <c r="P1055" i="1"/>
  <c r="P513" i="1"/>
  <c r="P940" i="1"/>
  <c r="P1677" i="1"/>
  <c r="P1468" i="1"/>
  <c r="P514" i="1"/>
  <c r="P2125" i="1"/>
  <c r="P593" i="1"/>
  <c r="P1301" i="1"/>
  <c r="P515" i="1"/>
  <c r="P516" i="1"/>
  <c r="P594" i="1"/>
  <c r="P1151" i="1"/>
  <c r="P1867" i="1"/>
  <c r="P2338" i="1"/>
  <c r="P1103" i="1"/>
  <c r="P238" i="1"/>
  <c r="P2213" i="1"/>
  <c r="P823" i="1"/>
  <c r="P1152" i="1"/>
  <c r="P1868" i="1"/>
  <c r="P1222" i="1"/>
  <c r="P273" i="1"/>
  <c r="P1524" i="1"/>
  <c r="P274" i="1"/>
  <c r="P1303" i="1"/>
  <c r="P669" i="1"/>
  <c r="P1154" i="1"/>
  <c r="P1441" i="1"/>
  <c r="P1678" i="1"/>
  <c r="P2339" i="1"/>
  <c r="P1681" i="1"/>
  <c r="P1304" i="1"/>
  <c r="P1527" i="1"/>
  <c r="P1155" i="1"/>
  <c r="P595" i="1"/>
  <c r="P1682" i="1"/>
  <c r="P1813" i="1"/>
  <c r="P517" i="1"/>
  <c r="P2450" i="1"/>
  <c r="P1021" i="1"/>
  <c r="P1573" i="1"/>
  <c r="P988" i="1"/>
  <c r="P1528" i="1"/>
  <c r="P2078" i="1"/>
  <c r="P227" i="1"/>
  <c r="P408" i="1"/>
  <c r="P1305" i="1"/>
  <c r="P1059" i="1"/>
  <c r="P369" i="1"/>
  <c r="P877" i="1"/>
  <c r="P989" i="1"/>
  <c r="P520" i="1"/>
  <c r="P1871" i="1"/>
  <c r="P1870" i="1"/>
  <c r="P706" i="1"/>
  <c r="P2798" i="1"/>
  <c r="P918" i="1"/>
  <c r="P337" i="1"/>
  <c r="P755" i="1"/>
  <c r="P990" i="1"/>
  <c r="P991" i="1"/>
  <c r="P1959" i="1"/>
  <c r="P2080" i="1"/>
  <c r="P2586" i="1"/>
  <c r="P1872" i="1"/>
  <c r="P1308" i="1"/>
  <c r="P161" i="1"/>
  <c r="P787" i="1"/>
  <c r="P878" i="1"/>
  <c r="P1530" i="1"/>
  <c r="P2342" i="1"/>
  <c r="P707" i="1"/>
  <c r="P338" i="1"/>
  <c r="P1873" i="1"/>
  <c r="P521" i="1"/>
  <c r="P522" i="1"/>
  <c r="P1224" i="1"/>
  <c r="P1531" i="1"/>
  <c r="P759" i="1"/>
  <c r="P1445" i="1"/>
  <c r="P108" i="1"/>
  <c r="P827" i="1"/>
  <c r="P1534" i="1"/>
  <c r="P1874" i="1"/>
  <c r="P2343" i="1"/>
  <c r="P2344" i="1"/>
  <c r="P1978" i="1"/>
  <c r="P1062" i="1"/>
  <c r="P371" i="1"/>
  <c r="P1225" i="1"/>
  <c r="P992" i="1"/>
  <c r="P2797" i="1"/>
  <c r="P828" i="1"/>
  <c r="P123" i="1"/>
  <c r="P859" i="1"/>
  <c r="P1160" i="1"/>
  <c r="P1161" i="1"/>
  <c r="P1686" i="1"/>
  <c r="P1687" i="1"/>
  <c r="P2082" i="1"/>
  <c r="P2081" i="1"/>
  <c r="P322" i="1"/>
  <c r="P761" i="1"/>
  <c r="P598" i="1"/>
  <c r="P829" i="1"/>
  <c r="P1310" i="1"/>
  <c r="P708" i="1"/>
  <c r="P1877" i="1"/>
  <c r="P1878" i="1"/>
  <c r="P765" i="1"/>
  <c r="P994" i="1"/>
  <c r="P96" i="1"/>
  <c r="P709" i="1"/>
  <c r="P494" i="1"/>
  <c r="P1162" i="1"/>
  <c r="P1629" i="1"/>
  <c r="P219" i="1"/>
  <c r="P162" i="1"/>
  <c r="P1311" i="1"/>
  <c r="P995" i="1"/>
  <c r="P410" i="1"/>
  <c r="P564" i="1"/>
  <c r="P1880" i="1"/>
  <c r="P1879" i="1"/>
  <c r="P1881" i="1"/>
  <c r="P1882" i="1"/>
  <c r="P2222" i="1"/>
  <c r="P2455" i="1"/>
  <c r="P2456" i="1"/>
  <c r="P340" i="1"/>
  <c r="P523" i="1"/>
  <c r="P2540" i="1"/>
  <c r="P441" i="1"/>
  <c r="P764" i="1"/>
  <c r="P2084" i="1"/>
  <c r="P2738" i="1"/>
  <c r="P710" i="1"/>
  <c r="P180" i="1"/>
  <c r="P833" i="1"/>
  <c r="P1536" i="1"/>
  <c r="P1537" i="1"/>
  <c r="P1539" i="1"/>
  <c r="P1538" i="1"/>
  <c r="P2012" i="1"/>
  <c r="P711" i="1"/>
  <c r="P524" i="1"/>
  <c r="P1393" i="1"/>
  <c r="P1540" i="1"/>
  <c r="P1229" i="1"/>
  <c r="P1164" i="1"/>
  <c r="P2345" i="1"/>
  <c r="P2490" i="1"/>
  <c r="P278" i="1"/>
  <c r="P835" i="1"/>
  <c r="P482" i="1"/>
  <c r="P1166" i="1"/>
  <c r="P1168" i="1"/>
  <c r="P881" i="1"/>
  <c r="P2085" i="1"/>
  <c r="P836" i="1"/>
  <c r="P712" i="1"/>
  <c r="P1315" i="1"/>
  <c r="P1394" i="1"/>
  <c r="P1542" i="1"/>
  <c r="P1543" i="1"/>
  <c r="P1690" i="1"/>
  <c r="P1883" i="1"/>
  <c r="P1884" i="1"/>
  <c r="P1885" i="1"/>
  <c r="P1886" i="1"/>
  <c r="P1887" i="1"/>
  <c r="P1821" i="1"/>
  <c r="P999" i="1"/>
  <c r="P1170" i="1"/>
  <c r="P1317" i="1"/>
  <c r="P713" i="1"/>
  <c r="P170" i="1"/>
  <c r="P436" i="1"/>
  <c r="P1438" i="1"/>
  <c r="P914" i="1"/>
  <c r="P1395" i="1"/>
  <c r="P839" i="1"/>
  <c r="P714" i="1"/>
  <c r="P1318" i="1"/>
  <c r="P567" i="1"/>
  <c r="P1396" i="1"/>
  <c r="P1544" i="1"/>
  <c r="P715" i="1"/>
  <c r="P947" i="1"/>
  <c r="P231" i="1"/>
  <c r="P525" i="1"/>
  <c r="P84" i="1"/>
  <c r="P1172" i="1"/>
  <c r="P281" i="1"/>
  <c r="P1173" i="1"/>
  <c r="P1694" i="1"/>
  <c r="P1695" i="1"/>
  <c r="P601" i="1"/>
  <c r="P792" i="1"/>
  <c r="P232" i="1"/>
  <c r="P1319" i="1"/>
  <c r="P1893" i="1"/>
  <c r="P1891" i="1"/>
  <c r="P1890" i="1"/>
  <c r="P1892" i="1"/>
  <c r="P1398" i="1"/>
  <c r="P2086" i="1"/>
  <c r="P1340" i="1"/>
  <c r="P1276" i="1"/>
  <c r="P2519" i="1"/>
  <c r="P1174" i="1"/>
  <c r="P1001" i="1"/>
  <c r="P1320" i="1"/>
  <c r="P1002" i="1"/>
  <c r="P431" i="1"/>
  <c r="P1894" i="1"/>
  <c r="P1232" i="1"/>
  <c r="P2089" i="1"/>
  <c r="P2088" i="1"/>
  <c r="P2090" i="1"/>
  <c r="P842" i="1"/>
  <c r="P720" i="1"/>
  <c r="P2672" i="1"/>
  <c r="P412" i="1"/>
  <c r="P367" i="1"/>
  <c r="P2458" i="1"/>
  <c r="P413" i="1"/>
  <c r="P527" i="1"/>
  <c r="P2018" i="1"/>
  <c r="P414" i="1"/>
  <c r="P2348" i="1"/>
  <c r="P1353" i="1"/>
  <c r="P917" i="1"/>
  <c r="P1547" i="1"/>
  <c r="P1546" i="1"/>
  <c r="P2400" i="1"/>
  <c r="P342" i="1"/>
  <c r="P1175" i="1"/>
  <c r="P1549" i="1"/>
  <c r="P1896" i="1"/>
  <c r="P1895" i="1"/>
  <c r="P2350" i="1"/>
  <c r="P2349" i="1"/>
  <c r="P2968" i="1"/>
  <c r="P1234" i="1"/>
  <c r="P1176" i="1"/>
  <c r="P739" i="1"/>
  <c r="P1551" i="1"/>
  <c r="P721" i="1"/>
  <c r="P1457" i="1"/>
  <c r="P1782" i="1"/>
  <c r="P1007" i="1"/>
  <c r="P1323" i="1"/>
  <c r="P1697" i="1"/>
  <c r="P843" i="1"/>
  <c r="P583" i="1"/>
  <c r="P1008" i="1"/>
  <c r="P724" i="1"/>
  <c r="P1235" i="1"/>
  <c r="P1399" i="1"/>
  <c r="P2674" i="1"/>
  <c r="P2901" i="1"/>
  <c r="P1324" i="1"/>
  <c r="P204" i="1"/>
  <c r="P740" i="1"/>
  <c r="P144" i="1"/>
  <c r="P343" i="1"/>
  <c r="P234" i="1"/>
  <c r="P415" i="1"/>
  <c r="P602" i="1"/>
  <c r="P1897" i="1"/>
  <c r="P887" i="1"/>
  <c r="P1010" i="1"/>
  <c r="P2093" i="1"/>
  <c r="P2836" i="1"/>
  <c r="P844" i="1"/>
  <c r="P1177" i="1"/>
  <c r="P1484" i="1"/>
  <c r="P725" i="1"/>
  <c r="P2352" i="1"/>
  <c r="P1071" i="1"/>
  <c r="P2799" i="1"/>
  <c r="P1967" i="1"/>
  <c r="P726" i="1"/>
  <c r="P888" i="1"/>
  <c r="P727" i="1"/>
  <c r="P741" i="1"/>
  <c r="P728" i="1"/>
  <c r="P1900" i="1"/>
  <c r="P1898" i="1"/>
  <c r="P1899" i="1"/>
  <c r="P683" i="1"/>
  <c r="P299" i="1"/>
  <c r="P1178" i="1"/>
  <c r="P1238" i="1"/>
  <c r="P604" i="1"/>
  <c r="P1903" i="1"/>
  <c r="P1902" i="1"/>
  <c r="P2675" i="1"/>
  <c r="P2095" i="1"/>
  <c r="P2596" i="1"/>
  <c r="P416" i="1"/>
  <c r="P1485" i="1"/>
  <c r="P2355" i="1"/>
  <c r="P417" i="1"/>
  <c r="P846" i="1"/>
  <c r="P1326" i="1"/>
  <c r="P1701" i="1"/>
  <c r="P1702" i="1"/>
  <c r="P1013" i="1"/>
  <c r="P418" i="1"/>
  <c r="P1555" i="1"/>
  <c r="P2356" i="1"/>
  <c r="P2359" i="1"/>
  <c r="P2361" i="1"/>
  <c r="P618" i="1"/>
  <c r="P953" i="1"/>
  <c r="P2179" i="1"/>
  <c r="P1075" i="1"/>
  <c r="P1556" i="1"/>
  <c r="P2096" i="1"/>
  <c r="P1180" i="1"/>
  <c r="P2097" i="1"/>
  <c r="P1328" i="1"/>
  <c r="P1905" i="1"/>
  <c r="P1403" i="1"/>
  <c r="P921" i="1"/>
  <c r="P1703" i="1"/>
  <c r="P86" i="1"/>
  <c r="P1907" i="1"/>
  <c r="P1181" i="1"/>
  <c r="P2098" i="1"/>
  <c r="P848" i="1"/>
  <c r="P1329" i="1"/>
  <c r="P1015" i="1"/>
  <c r="P922" i="1"/>
  <c r="P1182" i="1"/>
  <c r="P2362" i="1"/>
  <c r="P2000" i="1"/>
  <c r="P455" i="1"/>
  <c r="P608" i="1"/>
  <c r="P609" i="1"/>
  <c r="P632" i="1"/>
  <c r="P731" i="1"/>
  <c r="P732" i="1"/>
  <c r="P955" i="1"/>
  <c r="P1019" i="1"/>
  <c r="P1017" i="1"/>
  <c r="P1018" i="1"/>
  <c r="P1077" i="1"/>
  <c r="P1183" i="1"/>
  <c r="P1186" i="1"/>
  <c r="P1184" i="1"/>
  <c r="P1185" i="1"/>
  <c r="P1187" i="1"/>
  <c r="P1194" i="1"/>
  <c r="P1240" i="1"/>
  <c r="P1241" i="1"/>
  <c r="P1333" i="1"/>
  <c r="P1332" i="1"/>
  <c r="P1405" i="1"/>
  <c r="P1446" i="1"/>
  <c r="P1561" i="1"/>
  <c r="P1566" i="1"/>
  <c r="P1559" i="1"/>
  <c r="P1558" i="1"/>
  <c r="P1562" i="1"/>
  <c r="P1612" i="1"/>
  <c r="P1708" i="1"/>
  <c r="P1713" i="1"/>
  <c r="P1709" i="1"/>
  <c r="P1707" i="1"/>
  <c r="P1711" i="1"/>
  <c r="P1710" i="1"/>
  <c r="P1706" i="1"/>
  <c r="P1729" i="1"/>
  <c r="P1730" i="1"/>
  <c r="P1911" i="1"/>
  <c r="P1918" i="1"/>
  <c r="P1912" i="1"/>
  <c r="P1913" i="1"/>
  <c r="P1920" i="1"/>
  <c r="P1914" i="1"/>
  <c r="P1915" i="1"/>
  <c r="P1916" i="1"/>
  <c r="P1909" i="1"/>
  <c r="P1919" i="1"/>
  <c r="P1917" i="1"/>
  <c r="P1970" i="1"/>
  <c r="P2106" i="1"/>
  <c r="P2104" i="1"/>
  <c r="P2100" i="1"/>
  <c r="P2099" i="1"/>
  <c r="P2101" i="1"/>
  <c r="P2136" i="1"/>
  <c r="P2205" i="1"/>
  <c r="P2231" i="1"/>
  <c r="P2226" i="1"/>
  <c r="P2228" i="1"/>
  <c r="P2280" i="1"/>
  <c r="P2365" i="1"/>
  <c r="P2364" i="1"/>
  <c r="P2366" i="1"/>
  <c r="P2367" i="1"/>
  <c r="P2368" i="1"/>
  <c r="P2369" i="1"/>
  <c r="P2363" i="1"/>
  <c r="P2370" i="1"/>
  <c r="P2373" i="1"/>
  <c r="P2374" i="1"/>
  <c r="P2405" i="1"/>
  <c r="P2438" i="1"/>
  <c r="P2465" i="1"/>
  <c r="P2482" i="1"/>
  <c r="P2521" i="1"/>
  <c r="P2600" i="1"/>
  <c r="P2682" i="1"/>
  <c r="P2677" i="1"/>
  <c r="P2685" i="1"/>
  <c r="P2678" i="1"/>
  <c r="P2686" i="1"/>
  <c r="P2683" i="1"/>
  <c r="P2684" i="1"/>
  <c r="P2679" i="1"/>
  <c r="P2687" i="1"/>
  <c r="P2764" i="1"/>
  <c r="P2844" i="1"/>
  <c r="P2845" i="1"/>
  <c r="P2849" i="1"/>
  <c r="P2841" i="1"/>
  <c r="P2842" i="1"/>
  <c r="P2905" i="1"/>
  <c r="P2906" i="1"/>
  <c r="P2904" i="1"/>
  <c r="P2972" i="1"/>
  <c r="P2971" i="1"/>
  <c r="P3018" i="1"/>
  <c r="P3147" i="1"/>
  <c r="P3489" i="1"/>
  <c r="P3513" i="1"/>
  <c r="P2986" i="1"/>
  <c r="P1100" i="1"/>
  <c r="P1715" i="1"/>
  <c r="P98" i="1"/>
  <c r="P294" i="1"/>
  <c r="P76" i="1"/>
  <c r="P403" i="1"/>
  <c r="P2044" i="1"/>
  <c r="P149" i="1"/>
  <c r="P1346" i="1"/>
  <c r="P884" i="1"/>
  <c r="P53" i="1"/>
  <c r="P2493" i="1"/>
  <c r="P532" i="1"/>
  <c r="P1212" i="1"/>
  <c r="P1397" i="1"/>
  <c r="P452" i="1"/>
  <c r="P2800" i="1"/>
  <c r="P584" i="1"/>
  <c r="P2431" i="1"/>
  <c r="P97" i="1"/>
  <c r="P930" i="1"/>
  <c r="P2157" i="1"/>
  <c r="P2347" i="1"/>
  <c r="P935" i="1"/>
  <c r="P117" i="1"/>
  <c r="P394" i="1"/>
  <c r="P2178" i="1"/>
  <c r="P3057" i="1"/>
  <c r="P2698" i="1"/>
  <c r="P374" i="1"/>
  <c r="P175" i="1"/>
  <c r="P1427" i="1"/>
  <c r="P518" i="1"/>
  <c r="P2585" i="1"/>
  <c r="P1533" i="1"/>
  <c r="P1563" i="1"/>
  <c r="P2848" i="1"/>
  <c r="P909" i="1"/>
  <c r="P1285" i="1"/>
  <c r="P2512" i="1"/>
  <c r="P893" i="1"/>
  <c r="P1571" i="1"/>
  <c r="P1848" i="1"/>
  <c r="P233" i="1"/>
  <c r="P2776" i="1"/>
  <c r="P3088" i="1"/>
  <c r="P68" i="1"/>
  <c r="P2730" i="1"/>
  <c r="P2513" i="1"/>
  <c r="P546" i="1"/>
  <c r="P88" i="1"/>
  <c r="P306" i="1"/>
  <c r="P1618" i="1"/>
  <c r="P2471" i="1"/>
  <c r="P1855" i="1"/>
  <c r="P29" i="1"/>
  <c r="P748" i="1"/>
  <c r="P1651" i="1"/>
  <c r="P2892" i="1"/>
  <c r="P2897" i="1"/>
  <c r="P1385" i="1"/>
  <c r="P781" i="1"/>
  <c r="P1685" i="1"/>
  <c r="P52" i="1"/>
  <c r="P2307" i="1"/>
  <c r="P885" i="1"/>
  <c r="P2843" i="1"/>
  <c r="P345" i="1"/>
  <c r="P1822" i="1"/>
  <c r="P1027" i="1"/>
  <c r="P2112" i="1"/>
  <c r="P2003" i="1"/>
  <c r="P3080" i="1"/>
  <c r="P1732" i="1"/>
  <c r="P2580" i="1"/>
  <c r="P2401" i="1"/>
  <c r="P2924" i="1"/>
  <c r="P393" i="1"/>
  <c r="P1603" i="1"/>
  <c r="P543" i="1"/>
  <c r="P2134" i="1"/>
  <c r="P1756" i="1"/>
  <c r="P1680" i="1"/>
  <c r="P2054" i="1"/>
  <c r="P332" i="1"/>
  <c r="P1763" i="1"/>
  <c r="P2250" i="1"/>
  <c r="P1767" i="1"/>
  <c r="P2531" i="1"/>
  <c r="P1777" i="1"/>
  <c r="P559" i="1"/>
  <c r="P1982" i="1"/>
  <c r="P2174" i="1"/>
  <c r="P951" i="1"/>
  <c r="P1266" i="1"/>
  <c r="P1609" i="1"/>
  <c r="P389" i="1"/>
  <c r="P2135" i="1"/>
  <c r="P1749" i="1"/>
  <c r="P1718" i="1"/>
  <c r="P206" i="1"/>
  <c r="P967" i="1"/>
  <c r="P2113" i="1"/>
  <c r="P2746" i="1"/>
  <c r="P1626" i="1"/>
  <c r="P1307" i="1"/>
  <c r="P627" i="1"/>
  <c r="P1716" i="1"/>
  <c r="P2019" i="1"/>
  <c r="P2160" i="1"/>
  <c r="P3011" i="1"/>
  <c r="P2960" i="1"/>
  <c r="P2187" i="1"/>
  <c r="P1722" i="1"/>
  <c r="P201" i="1"/>
  <c r="P2761" i="1"/>
  <c r="P1906" i="1"/>
  <c r="P1487" i="1"/>
  <c r="P2995" i="1"/>
  <c r="P423" i="1"/>
  <c r="P1922" i="1"/>
  <c r="P613" i="1"/>
  <c r="P489" i="1"/>
  <c r="P733" i="1"/>
  <c r="P615" i="1"/>
  <c r="P243" i="1"/>
  <c r="P934" i="1"/>
  <c r="P861" i="1"/>
  <c r="P1295" i="1"/>
  <c r="P971" i="1"/>
  <c r="P2242" i="1"/>
  <c r="P427" i="1"/>
  <c r="P661" i="1"/>
  <c r="P2437" i="1"/>
  <c r="P430" i="1"/>
  <c r="P2806" i="1"/>
  <c r="P2386" i="1"/>
  <c r="P2257" i="1"/>
  <c r="P2714" i="1"/>
  <c r="P3021" i="1"/>
  <c r="P2265" i="1"/>
  <c r="P2938" i="1"/>
  <c r="P1568" i="1"/>
  <c r="P2868" i="1"/>
  <c r="P1373" i="1"/>
  <c r="P2128" i="1"/>
  <c r="P2503" i="1"/>
  <c r="P2541" i="1"/>
  <c r="P2192" i="1"/>
  <c r="P820" i="1"/>
  <c r="P2398" i="1"/>
  <c r="P1334" i="1"/>
  <c r="P1692" i="1"/>
  <c r="P1242" i="1"/>
  <c r="P1976" i="1"/>
  <c r="P267" i="1"/>
  <c r="P229" i="1"/>
  <c r="P1985" i="1"/>
  <c r="P1085" i="1"/>
  <c r="P3213" i="1"/>
  <c r="P1350" i="1"/>
  <c r="P924" i="1"/>
  <c r="P788" i="1"/>
  <c r="P1418" i="1"/>
  <c r="P2734" i="1"/>
  <c r="P2432" i="1"/>
  <c r="P2435" i="1"/>
  <c r="P3007" i="1"/>
  <c r="P241" i="1"/>
  <c r="P1787" i="1"/>
  <c r="P2399" i="1"/>
  <c r="P2899" i="1"/>
  <c r="P17" i="1"/>
  <c r="P723" i="1"/>
  <c r="P2762" i="1"/>
  <c r="P1452" i="1"/>
  <c r="P1196" i="1"/>
  <c r="P2452" i="1"/>
  <c r="P2893" i="1"/>
  <c r="P3058" i="1"/>
  <c r="P2557" i="1"/>
  <c r="P2554" i="1"/>
  <c r="P101" i="1"/>
  <c r="P2824" i="1"/>
  <c r="P3184" i="1"/>
  <c r="P1089" i="1"/>
  <c r="P1738" i="1"/>
  <c r="P1507" i="1"/>
  <c r="P1712" i="1"/>
  <c r="P585" i="1"/>
  <c r="P1219" i="1"/>
  <c r="P2390" i="1"/>
  <c r="P2407" i="1"/>
  <c r="P1220" i="1"/>
  <c r="P1097" i="1"/>
  <c r="P2553" i="1"/>
  <c r="P1526" i="1"/>
  <c r="P1226" i="1"/>
  <c r="P2083" i="1"/>
  <c r="P2713" i="1"/>
  <c r="P2496" i="1"/>
  <c r="P2236" i="1"/>
  <c r="P1572" i="1"/>
  <c r="P271" i="1"/>
  <c r="P899" i="1"/>
  <c r="P2114" i="1"/>
  <c r="P323" i="1"/>
  <c r="P2500" i="1"/>
  <c r="P1299" i="1"/>
  <c r="P2858" i="1"/>
  <c r="P838" i="1"/>
  <c r="P2615" i="1"/>
  <c r="P3170" i="1"/>
  <c r="P3083" i="1"/>
  <c r="P2517" i="1"/>
  <c r="P2735" i="1"/>
  <c r="P537" i="1"/>
  <c r="P2002" i="1"/>
  <c r="P395" i="1"/>
  <c r="P2625" i="1"/>
  <c r="P2132" i="1"/>
  <c r="P3042" i="1"/>
  <c r="P2633" i="1"/>
  <c r="P1849" i="1"/>
  <c r="P658" i="1"/>
  <c r="P3045" i="1"/>
  <c r="P549" i="1"/>
  <c r="P2152" i="1"/>
  <c r="P2644" i="1"/>
  <c r="P3044" i="1"/>
  <c r="P2547" i="1"/>
  <c r="P2457" i="1"/>
  <c r="P2534" i="1"/>
  <c r="P2498" i="1"/>
  <c r="P2462" i="1"/>
  <c r="P1110" i="1"/>
  <c r="P987" i="1"/>
  <c r="P997" i="1"/>
  <c r="P2542" i="1"/>
  <c r="P2051" i="1"/>
  <c r="P1137" i="1"/>
  <c r="P3059" i="1"/>
  <c r="P865" i="1"/>
  <c r="P426" i="1"/>
  <c r="P2127" i="1"/>
  <c r="P984" i="1"/>
  <c r="P577" i="1"/>
  <c r="P2130" i="1"/>
  <c r="P346" i="1"/>
  <c r="P2567" i="1"/>
  <c r="P1065" i="1"/>
  <c r="P1541" i="1"/>
  <c r="P453" i="1"/>
  <c r="P2520" i="1"/>
  <c r="P941" i="1"/>
  <c r="P2903" i="1"/>
  <c r="P2907" i="1"/>
  <c r="P2502" i="1"/>
  <c r="P2854" i="1"/>
  <c r="P2740" i="1"/>
  <c r="P1991" i="1"/>
  <c r="P2752" i="1"/>
  <c r="P2224" i="1"/>
  <c r="P744" i="1"/>
  <c r="P2444" i="1"/>
  <c r="P812" i="1"/>
  <c r="P1031" i="1"/>
  <c r="P1607" i="1"/>
  <c r="P284" i="1"/>
  <c r="P3091" i="1"/>
  <c r="P1764" i="1"/>
  <c r="P1614" i="1"/>
  <c r="P138" i="1"/>
  <c r="P2397" i="1"/>
  <c r="P2264" i="1"/>
  <c r="P2937" i="1"/>
  <c r="P858" i="1"/>
  <c r="P2626" i="1"/>
  <c r="P3079" i="1"/>
  <c r="P2481" i="1"/>
  <c r="P769" i="1"/>
  <c r="P1281" i="1"/>
  <c r="P3099" i="1"/>
  <c r="P2283" i="1"/>
  <c r="P807" i="1"/>
  <c r="P1988" i="1"/>
  <c r="P2724" i="1"/>
  <c r="P2486" i="1"/>
  <c r="P2489" i="1"/>
  <c r="P663" i="1"/>
  <c r="P1261" i="1"/>
  <c r="P667" i="1"/>
  <c r="P189" i="1"/>
  <c r="P3027" i="1"/>
  <c r="P2556" i="1"/>
  <c r="P573" i="1"/>
  <c r="P2408" i="1"/>
  <c r="P2302" i="1"/>
  <c r="P962" i="1"/>
  <c r="P2436" i="1"/>
  <c r="P1495" i="1"/>
  <c r="P2955" i="1"/>
  <c r="P2507" i="1"/>
  <c r="P1044" i="1"/>
  <c r="P1500" i="1"/>
  <c r="P3013" i="1"/>
  <c r="P2575" i="1"/>
  <c r="P2063" i="1"/>
  <c r="P1847" i="1"/>
  <c r="P2963" i="1"/>
  <c r="P745" i="1"/>
  <c r="P197" i="1"/>
  <c r="P2079" i="1"/>
  <c r="P1198" i="1"/>
  <c r="P1689" i="1"/>
  <c r="P2670" i="1"/>
  <c r="P2835" i="1"/>
  <c r="P2459" i="1"/>
  <c r="P2351" i="1"/>
  <c r="P2973" i="1"/>
  <c r="P3010" i="1"/>
  <c r="P3127" i="1"/>
  <c r="P3129" i="1"/>
  <c r="P854" i="1"/>
  <c r="P1189" i="1"/>
  <c r="P890" i="1"/>
  <c r="P1742" i="1"/>
  <c r="P1800" i="1"/>
  <c r="P2609" i="1"/>
  <c r="P868" i="1"/>
  <c r="P2772" i="1"/>
  <c r="P1589" i="1"/>
  <c r="P1936" i="1"/>
  <c r="P2777" i="1"/>
  <c r="P1056" i="1"/>
  <c r="P1950" i="1"/>
  <c r="P2388" i="1"/>
  <c r="P1460" i="1"/>
  <c r="P2558" i="1"/>
  <c r="P2466" i="1"/>
  <c r="P1684" i="1"/>
  <c r="P2718" i="1"/>
  <c r="P2881" i="1"/>
  <c r="P1803" i="1"/>
  <c r="P2795" i="1"/>
  <c r="P1389" i="1"/>
  <c r="P3000" i="1"/>
  <c r="P2577" i="1"/>
  <c r="P2305" i="1"/>
  <c r="P1557" i="1"/>
  <c r="P772" i="1"/>
  <c r="P3038" i="1"/>
  <c r="P2417" i="1"/>
  <c r="P2723" i="1"/>
  <c r="P1423" i="1"/>
  <c r="P1256" i="1"/>
  <c r="P2068" i="1"/>
  <c r="P1995" i="1"/>
  <c r="P2666" i="1"/>
  <c r="P2967" i="1"/>
  <c r="P1691" i="1"/>
  <c r="P2010" i="1"/>
  <c r="P2171" i="1"/>
  <c r="P3130" i="1"/>
  <c r="P2688" i="1"/>
  <c r="P2246" i="1"/>
  <c r="P3012" i="1"/>
  <c r="P2447" i="1"/>
  <c r="P1819" i="1"/>
  <c r="P1973" i="1"/>
  <c r="P2181" i="1"/>
  <c r="P2004" i="1"/>
  <c r="P1483" i="1"/>
  <c r="P2463" i="1"/>
  <c r="P2765" i="1"/>
  <c r="P2470" i="1"/>
  <c r="P2045" i="1"/>
  <c r="P2277" i="1"/>
  <c r="P2803" i="1"/>
  <c r="P2551" i="1"/>
  <c r="P2430" i="1"/>
  <c r="P2727" i="1"/>
  <c r="P1514" i="1"/>
  <c r="P1091" i="1"/>
  <c r="P771" i="1"/>
  <c r="P3056" i="1"/>
  <c r="P512" i="1"/>
  <c r="P2075" i="1"/>
  <c r="P985" i="1"/>
  <c r="P3020" i="1"/>
  <c r="P1765" i="1"/>
  <c r="P1961" i="1"/>
  <c r="P1817" i="1"/>
  <c r="P2421" i="1"/>
  <c r="P2092" i="1"/>
  <c r="P2105" i="1"/>
  <c r="P2494" i="1"/>
  <c r="P1773" i="1"/>
  <c r="P2108" i="1"/>
  <c r="P2409" i="1"/>
  <c r="P1704" i="1"/>
  <c r="P1979" i="1"/>
  <c r="P2279" i="1"/>
  <c r="P2143" i="1"/>
  <c r="P2120" i="1"/>
  <c r="P2354" i="1"/>
  <c r="P2618" i="1"/>
  <c r="P2861" i="1"/>
  <c r="P961" i="1"/>
  <c r="P1190" i="1"/>
  <c r="P3039" i="1"/>
  <c r="P2005" i="1"/>
  <c r="P3328" i="1"/>
  <c r="P1875" i="1"/>
  <c r="P3219" i="1"/>
  <c r="P3214" i="1"/>
  <c r="P923" i="1"/>
  <c r="P2871" i="1"/>
  <c r="P1745" i="1"/>
  <c r="P2748" i="1"/>
  <c r="P1424" i="1"/>
  <c r="P1793" i="1"/>
  <c r="P2544" i="1"/>
  <c r="P3124" i="1"/>
  <c r="P2759" i="1"/>
  <c r="P3455" i="1"/>
  <c r="P937" i="1"/>
  <c r="P2426" i="1"/>
  <c r="P944" i="1"/>
  <c r="P946" i="1"/>
  <c r="P2380" i="1"/>
  <c r="P2543" i="1"/>
  <c r="P2548" i="1"/>
  <c r="P3061" i="1"/>
  <c r="P3063" i="1"/>
  <c r="P1679" i="1"/>
  <c r="P2964" i="1"/>
  <c r="P2902" i="1"/>
  <c r="P2576" i="1"/>
  <c r="P3412" i="1"/>
  <c r="P2209" i="1"/>
  <c r="P1719" i="1"/>
  <c r="P929" i="1"/>
  <c r="P2769" i="1"/>
  <c r="P1963" i="1"/>
  <c r="P2838" i="1"/>
  <c r="P2141" i="1"/>
  <c r="P2699" i="1"/>
  <c r="P2846" i="1"/>
  <c r="P193" i="1"/>
  <c r="P612" i="1"/>
  <c r="P948" i="1"/>
  <c r="P2323" i="1"/>
  <c r="P2925" i="1"/>
  <c r="P1029" i="1"/>
  <c r="P2610" i="1"/>
  <c r="P2131" i="1"/>
  <c r="P2929" i="1"/>
  <c r="P3089" i="1"/>
  <c r="P2701" i="1"/>
  <c r="P3005" i="1"/>
  <c r="P1028" i="1"/>
  <c r="P1039" i="1"/>
  <c r="P2638" i="1"/>
  <c r="P2253" i="1"/>
  <c r="P465" i="1"/>
  <c r="P2767" i="1"/>
  <c r="P3185" i="1"/>
  <c r="P2259" i="1"/>
  <c r="P1598" i="1"/>
  <c r="P2416" i="1"/>
  <c r="P798" i="1"/>
  <c r="P2582" i="1"/>
  <c r="P2940" i="1"/>
  <c r="P2375" i="1"/>
  <c r="P2632" i="1"/>
  <c r="P2639" i="1"/>
  <c r="P3100" i="1"/>
  <c r="P2817" i="1"/>
  <c r="P2818" i="1"/>
  <c r="P2049" i="1"/>
  <c r="P2778" i="1"/>
  <c r="P2546" i="1"/>
  <c r="P2959" i="1"/>
  <c r="P2944" i="1"/>
  <c r="P2185" i="1"/>
  <c r="P536" i="1"/>
  <c r="P790" i="1"/>
  <c r="P2950" i="1"/>
  <c r="P3006" i="1"/>
  <c r="P2651" i="1"/>
  <c r="P2654" i="1"/>
  <c r="P1992" i="1"/>
  <c r="P1644" i="1"/>
  <c r="P1125" i="1"/>
  <c r="P1834" i="1"/>
  <c r="P2050" i="1"/>
  <c r="P2312" i="1"/>
  <c r="P3119" i="1"/>
  <c r="P2315" i="1"/>
  <c r="P2887" i="1"/>
  <c r="P3093" i="1"/>
  <c r="P1841" i="1"/>
  <c r="P2790" i="1"/>
  <c r="P2514" i="1"/>
  <c r="P2627" i="1"/>
  <c r="P2900" i="1"/>
  <c r="P2969" i="1"/>
  <c r="P1179" i="1"/>
  <c r="P2371" i="1"/>
  <c r="P2974" i="1"/>
  <c r="P3131" i="1"/>
  <c r="P3144" i="1"/>
  <c r="P3302" i="1"/>
  <c r="P3478" i="1"/>
  <c r="P3514" i="1"/>
  <c r="P821" i="1"/>
  <c r="P1192" i="1"/>
  <c r="P1983" i="1"/>
  <c r="P2691" i="1"/>
  <c r="P2692" i="1"/>
  <c r="P2856" i="1"/>
  <c r="P876" i="1"/>
  <c r="P2700" i="1"/>
  <c r="P1935" i="1"/>
  <c r="P2620" i="1"/>
  <c r="P1741" i="1"/>
  <c r="P2621" i="1"/>
  <c r="P1944" i="1"/>
  <c r="P2866" i="1"/>
  <c r="P1951" i="1"/>
  <c r="P3159" i="1"/>
  <c r="P1964" i="1"/>
  <c r="P2676" i="1"/>
  <c r="P1620" i="1"/>
  <c r="P3239" i="1"/>
  <c r="P837" i="1"/>
  <c r="P2536" i="1"/>
  <c r="P2163" i="1"/>
  <c r="P2720" i="1"/>
  <c r="P2165" i="1"/>
  <c r="P2652" i="1"/>
  <c r="P2424" i="1"/>
  <c r="P3060" i="1"/>
  <c r="P3225" i="1"/>
  <c r="P2184" i="1"/>
  <c r="P3240" i="1"/>
  <c r="P794" i="1"/>
  <c r="P2736" i="1"/>
  <c r="P3268" i="1"/>
  <c r="P192" i="1"/>
  <c r="P2745" i="1"/>
  <c r="P3145" i="1"/>
  <c r="P3178" i="1"/>
  <c r="P2709" i="1"/>
  <c r="P2448" i="1"/>
  <c r="P3238" i="1"/>
  <c r="P2117" i="1"/>
  <c r="P2758" i="1"/>
  <c r="P2039" i="1"/>
  <c r="P3186" i="1"/>
  <c r="P2021" i="1"/>
  <c r="P1925" i="1"/>
  <c r="P3034" i="1"/>
  <c r="P2241" i="1"/>
  <c r="P3189" i="1"/>
  <c r="P622" i="1"/>
  <c r="P3465" i="1"/>
  <c r="P1937" i="1"/>
  <c r="P2402" i="1"/>
  <c r="P2810" i="1"/>
  <c r="P3030" i="1"/>
  <c r="P3324" i="1"/>
  <c r="P355" i="1"/>
  <c r="P2954" i="1"/>
  <c r="P2788" i="1"/>
  <c r="P2483" i="1"/>
  <c r="P2505" i="1"/>
  <c r="P2789" i="1"/>
  <c r="P1968" i="1"/>
  <c r="P3208" i="1"/>
  <c r="P3207" i="1"/>
  <c r="P2947" i="1"/>
  <c r="P2306" i="1"/>
  <c r="P2721" i="1"/>
  <c r="P1823" i="1"/>
  <c r="P3040" i="1"/>
  <c r="P1760" i="1"/>
  <c r="P1412" i="1"/>
  <c r="P2749" i="1"/>
  <c r="P2965" i="1"/>
  <c r="P2460" i="1"/>
  <c r="P2813" i="1"/>
  <c r="P2885" i="1"/>
  <c r="P1455" i="1"/>
  <c r="P1923" i="1"/>
  <c r="P2997" i="1"/>
  <c r="P422" i="1"/>
  <c r="P1997" i="1"/>
  <c r="P3054" i="1"/>
  <c r="P2946" i="1"/>
  <c r="P2176" i="1"/>
  <c r="P2549" i="1"/>
  <c r="P2819" i="1"/>
  <c r="P2182" i="1"/>
  <c r="P2882" i="1"/>
  <c r="P1714" i="1"/>
  <c r="P3156" i="1"/>
  <c r="P1425" i="1"/>
  <c r="P3067" i="1"/>
  <c r="P1938" i="1"/>
  <c r="P1942" i="1"/>
  <c r="P1960" i="1"/>
  <c r="P2255" i="1"/>
  <c r="P3085" i="1"/>
  <c r="P3241" i="1"/>
  <c r="P3384" i="1"/>
  <c r="P2412" i="1"/>
  <c r="P2928" i="1"/>
  <c r="P2783" i="1"/>
  <c r="P634" i="1"/>
  <c r="P2597" i="1"/>
  <c r="P2395" i="1"/>
  <c r="P2808" i="1"/>
  <c r="P2340" i="1"/>
  <c r="P3172" i="1"/>
  <c r="P468" i="1"/>
  <c r="P1434" i="1"/>
  <c r="P2532" i="1"/>
  <c r="P2939" i="1"/>
  <c r="P2441" i="1"/>
  <c r="P2140" i="1"/>
  <c r="P1785" i="1"/>
  <c r="P3253" i="1"/>
  <c r="P3377" i="1"/>
  <c r="P2028" i="1"/>
  <c r="P2879" i="1"/>
  <c r="P2820" i="1"/>
  <c r="P2645" i="1"/>
  <c r="P1628" i="1"/>
  <c r="P3047" i="1"/>
  <c r="P3048" i="1"/>
  <c r="P1488" i="1"/>
  <c r="P2742" i="1"/>
  <c r="P2442" i="1"/>
  <c r="P2890" i="1"/>
  <c r="P1975" i="1"/>
  <c r="P636" i="1"/>
  <c r="P2775" i="1"/>
  <c r="P2668" i="1"/>
  <c r="P2139" i="1"/>
  <c r="P1359" i="1"/>
  <c r="P341" i="1"/>
  <c r="P2980" i="1"/>
  <c r="P2913" i="1"/>
  <c r="P2915" i="1"/>
  <c r="P3072" i="1"/>
  <c r="P3070" i="1"/>
  <c r="P3148" i="1"/>
  <c r="P3142" i="1"/>
  <c r="P3193" i="1"/>
  <c r="P3303" i="1"/>
  <c r="P3280" i="1"/>
  <c r="P3297" i="1"/>
  <c r="P3413" i="1"/>
  <c r="P3414" i="1"/>
  <c r="P3504" i="1"/>
  <c r="P2210" i="1"/>
  <c r="P2026" i="1"/>
  <c r="P1570" i="1"/>
  <c r="P2219" i="1"/>
  <c r="P3033" i="1"/>
  <c r="P3176" i="1"/>
  <c r="P2696" i="1"/>
  <c r="P2923" i="1"/>
  <c r="P2658" i="1"/>
  <c r="P2927" i="1"/>
  <c r="P3310" i="1"/>
  <c r="P2703" i="1"/>
  <c r="P3364" i="1"/>
  <c r="P3440" i="1"/>
  <c r="P1567" i="1"/>
  <c r="P2637" i="1"/>
  <c r="P2825" i="1"/>
  <c r="P2526" i="1"/>
  <c r="P3163" i="1"/>
  <c r="P3314" i="1"/>
  <c r="P3315" i="1"/>
  <c r="P2941" i="1"/>
  <c r="P3053" i="1"/>
  <c r="P2726" i="1"/>
  <c r="P2126" i="1"/>
  <c r="P2296" i="1"/>
  <c r="P1492" i="1"/>
  <c r="P1218" i="1"/>
  <c r="P2951" i="1"/>
  <c r="P2945" i="1"/>
  <c r="P2827" i="1"/>
  <c r="P3329" i="1"/>
  <c r="P3221" i="1"/>
  <c r="P3071" i="1"/>
  <c r="P2321" i="1"/>
  <c r="P2801" i="1"/>
  <c r="P3331" i="1"/>
  <c r="P2214" i="1"/>
  <c r="P2821" i="1"/>
  <c r="P3025" i="1"/>
  <c r="P2760" i="1"/>
  <c r="P2418" i="1"/>
  <c r="P3128" i="1"/>
  <c r="P3140" i="1"/>
  <c r="P3453" i="1"/>
  <c r="P2473" i="1"/>
  <c r="P2607" i="1"/>
  <c r="P2829" i="1"/>
  <c r="P3199" i="1"/>
  <c r="P2932" i="1"/>
  <c r="P1930" i="1"/>
  <c r="P2247" i="1"/>
  <c r="P2274" i="1"/>
  <c r="P3349" i="1"/>
  <c r="P3157" i="1"/>
  <c r="P2782" i="1"/>
  <c r="P2990" i="1"/>
  <c r="P1986" i="1"/>
  <c r="P3107" i="1"/>
  <c r="P1999" i="1"/>
  <c r="P1392" i="1"/>
  <c r="P3001" i="1"/>
  <c r="P2660" i="1"/>
  <c r="P2716" i="1"/>
  <c r="P2332" i="1"/>
  <c r="P2875" i="1"/>
  <c r="P3272" i="1"/>
  <c r="P1167" i="1"/>
  <c r="P3125" i="1"/>
  <c r="P2839" i="1"/>
  <c r="P2815" i="1"/>
  <c r="P2908" i="1"/>
  <c r="P3281" i="1"/>
  <c r="P3300" i="1"/>
  <c r="P3301" i="1"/>
  <c r="P3473" i="1"/>
  <c r="P2949" i="1"/>
  <c r="P2377" i="1"/>
  <c r="P3179" i="1"/>
  <c r="P2998" i="1"/>
  <c r="P3090" i="1"/>
  <c r="P2661" i="1"/>
  <c r="P2822" i="1"/>
  <c r="P2894" i="1"/>
  <c r="P2983" i="1"/>
  <c r="P3312" i="1"/>
  <c r="P2560" i="1"/>
  <c r="P3014" i="1"/>
  <c r="P3370" i="1"/>
  <c r="P3267" i="1"/>
  <c r="P3173" i="1"/>
  <c r="P1207" i="1"/>
  <c r="P3158" i="1"/>
  <c r="P2578" i="1"/>
  <c r="P2992" i="1"/>
  <c r="P2711" i="1"/>
  <c r="P2077" i="1"/>
  <c r="P2981" i="1"/>
  <c r="P2921" i="1"/>
  <c r="P2717" i="1"/>
  <c r="P2599" i="1"/>
  <c r="P2851" i="1"/>
  <c r="P2847" i="1"/>
  <c r="P3028" i="1"/>
  <c r="P3029" i="1"/>
  <c r="P3244" i="1"/>
  <c r="P3096" i="1"/>
  <c r="P2606" i="1"/>
  <c r="P2499" i="1"/>
  <c r="P2612" i="1"/>
  <c r="P3035" i="1"/>
  <c r="P2427" i="1"/>
  <c r="P2860" i="1"/>
  <c r="P1596" i="1"/>
  <c r="P3218" i="1"/>
  <c r="P2957" i="1"/>
  <c r="P2886" i="1"/>
  <c r="P3101" i="1"/>
  <c r="P2876" i="1"/>
  <c r="P3608" i="1"/>
  <c r="P2164" i="1"/>
  <c r="P3222" i="1"/>
  <c r="P2291" i="1"/>
  <c r="P2988" i="1"/>
  <c r="P3182" i="1"/>
  <c r="P1635" i="1"/>
  <c r="P2757" i="1"/>
  <c r="P2464" i="1"/>
  <c r="P2766" i="1"/>
  <c r="P2922" i="1"/>
  <c r="P3015" i="1"/>
  <c r="P3340" i="1"/>
  <c r="P3343" i="1"/>
  <c r="P2107" i="1"/>
  <c r="P2884" i="1"/>
  <c r="P3055" i="1"/>
  <c r="P2530" i="1"/>
  <c r="P1653" i="1"/>
  <c r="P2863" i="1"/>
  <c r="P3153" i="1"/>
  <c r="P2912" i="1"/>
  <c r="P2975" i="1"/>
  <c r="P2976" i="1"/>
  <c r="P3132" i="1"/>
  <c r="P3133" i="1"/>
  <c r="P3195" i="1"/>
  <c r="P3415" i="1"/>
  <c r="P3416" i="1"/>
  <c r="P1717" i="1"/>
  <c r="P2942" i="1"/>
  <c r="P2690" i="1"/>
  <c r="P2589" i="1"/>
  <c r="P2984" i="1"/>
  <c r="P2220" i="1"/>
  <c r="P2693" i="1"/>
  <c r="P3104" i="1"/>
  <c r="P2792" i="1"/>
  <c r="P3245" i="1"/>
  <c r="P3438" i="1"/>
  <c r="P2966" i="1"/>
  <c r="P2987" i="1"/>
  <c r="P1211" i="1"/>
  <c r="P1990" i="1"/>
  <c r="P2245" i="1"/>
  <c r="P3201" i="1"/>
  <c r="P3092" i="1"/>
  <c r="P2206" i="1"/>
  <c r="P2715" i="1"/>
  <c r="P3316" i="1"/>
  <c r="P3126" i="1"/>
  <c r="P3031" i="1"/>
  <c r="P3036" i="1"/>
  <c r="P1193" i="1"/>
  <c r="P421" i="1"/>
  <c r="P2816" i="1"/>
  <c r="P3098" i="1"/>
  <c r="P2284" i="1"/>
  <c r="P3484" i="1"/>
  <c r="P3371" i="1"/>
  <c r="P3260" i="1"/>
  <c r="P1824" i="1"/>
  <c r="P2439" i="1"/>
  <c r="P3114" i="1"/>
  <c r="P3233" i="1"/>
  <c r="P3417" i="1"/>
  <c r="P2750" i="1"/>
  <c r="P1860" i="1"/>
  <c r="P3332" i="1"/>
  <c r="P3326" i="1"/>
  <c r="P2667" i="1"/>
  <c r="P2840" i="1"/>
  <c r="P3149" i="1"/>
  <c r="P3150" i="1"/>
  <c r="P3134" i="1"/>
  <c r="P3135" i="1"/>
  <c r="P3506" i="1"/>
  <c r="P3606" i="1"/>
  <c r="P3621" i="1"/>
  <c r="P2376" i="1"/>
  <c r="P3246" i="1"/>
  <c r="P2931" i="1"/>
  <c r="P1584" i="1"/>
  <c r="P2859" i="1"/>
  <c r="P3154" i="1"/>
  <c r="P3248" i="1"/>
  <c r="P1130" i="1"/>
  <c r="P1949" i="1"/>
  <c r="P2869" i="1"/>
  <c r="P2710" i="1"/>
  <c r="P3441" i="1"/>
  <c r="P3097" i="1"/>
  <c r="P2052" i="1"/>
  <c r="P3162" i="1"/>
  <c r="P3095" i="1"/>
  <c r="P2956" i="1"/>
  <c r="P3365" i="1"/>
  <c r="P3363" i="1"/>
  <c r="P3220" i="1"/>
  <c r="P3120" i="1"/>
  <c r="P3405" i="1"/>
  <c r="P2728" i="1"/>
  <c r="P2428" i="1"/>
  <c r="P2590" i="1"/>
  <c r="P2341" i="1"/>
  <c r="P3008" i="1"/>
  <c r="P2613" i="1"/>
  <c r="P3282" i="1"/>
  <c r="P3543" i="1"/>
  <c r="P2920" i="1"/>
  <c r="P3317" i="1"/>
  <c r="P2381" i="1"/>
  <c r="P3227" i="1"/>
  <c r="P2918" i="1"/>
  <c r="P3334" i="1"/>
  <c r="P3472" i="1"/>
  <c r="P3555" i="1"/>
  <c r="P3544" i="1"/>
  <c r="P3026" i="1"/>
  <c r="P3318" i="1"/>
  <c r="P3479" i="1"/>
  <c r="P2977" i="1"/>
  <c r="P3087" i="1"/>
  <c r="P2110" i="1"/>
  <c r="P2335" i="1"/>
  <c r="P3003" i="1"/>
  <c r="P3339" i="1"/>
  <c r="P2177" i="1"/>
  <c r="P3352" i="1"/>
  <c r="P1901" i="1"/>
  <c r="P3283" i="1"/>
  <c r="P3049" i="1"/>
  <c r="P2433" i="1"/>
  <c r="P3177" i="1"/>
  <c r="P2953" i="1"/>
  <c r="P3041" i="1"/>
  <c r="P3191" i="1"/>
  <c r="P2524" i="1"/>
  <c r="P2814" i="1"/>
  <c r="P1422" i="1"/>
  <c r="P2961" i="1"/>
  <c r="P2877" i="1"/>
  <c r="P2535" i="1"/>
  <c r="P3335" i="1"/>
  <c r="P3344" i="1"/>
  <c r="P3515" i="1"/>
  <c r="P3051" i="1"/>
  <c r="P2563" i="1"/>
  <c r="P3110" i="1"/>
  <c r="P1012" i="1"/>
  <c r="P3228" i="1"/>
  <c r="P3229" i="1"/>
  <c r="P3398" i="1"/>
  <c r="P2985" i="1"/>
  <c r="P3322" i="1"/>
  <c r="P2706" i="1"/>
  <c r="P3068" i="1"/>
  <c r="P3409" i="1"/>
  <c r="P3516" i="1"/>
  <c r="P2832" i="1"/>
  <c r="P3254" i="1"/>
  <c r="P2475" i="1"/>
  <c r="P3242" i="1"/>
  <c r="P3491" i="1"/>
  <c r="P3563" i="1"/>
  <c r="P2852" i="1"/>
  <c r="P2237" i="1"/>
  <c r="P2934" i="1"/>
  <c r="P2467" i="1"/>
  <c r="P3336" i="1"/>
  <c r="P2263" i="1"/>
  <c r="P1876" i="1"/>
  <c r="P3313" i="1"/>
  <c r="P1888" i="1"/>
  <c r="P2870" i="1"/>
  <c r="P3298" i="1"/>
  <c r="P3102" i="1"/>
  <c r="P2779" i="1"/>
  <c r="P2733" i="1"/>
  <c r="P2565" i="1"/>
  <c r="P2952" i="1"/>
  <c r="P3111" i="1"/>
  <c r="P3261" i="1"/>
  <c r="P3350" i="1"/>
  <c r="P2372" i="1"/>
  <c r="P3115" i="1"/>
  <c r="P3447" i="1"/>
  <c r="P3445" i="1"/>
  <c r="P2888" i="1"/>
  <c r="P2895" i="1"/>
  <c r="P3122" i="1"/>
  <c r="P3271" i="1"/>
  <c r="P3273" i="1"/>
  <c r="P2850" i="1"/>
  <c r="P2917" i="1"/>
  <c r="P3146" i="1"/>
  <c r="P3136" i="1"/>
  <c r="P3284" i="1"/>
  <c r="P3285" i="1"/>
  <c r="P3286" i="1"/>
  <c r="P3366" i="1"/>
  <c r="P3410" i="1"/>
  <c r="P3418" i="1"/>
  <c r="P3462" i="1"/>
  <c r="P3476" i="1"/>
  <c r="P3474" i="1"/>
  <c r="P3517" i="1"/>
  <c r="P3548" i="1"/>
  <c r="P3578" i="1"/>
  <c r="P3165" i="1"/>
  <c r="P2382" i="1"/>
  <c r="P2115" i="1"/>
  <c r="P3046" i="1"/>
  <c r="P3152" i="1"/>
  <c r="P3155" i="1"/>
  <c r="P3160" i="1"/>
  <c r="P2149" i="1"/>
  <c r="P3279" i="1"/>
  <c r="P3419" i="1"/>
  <c r="P3319" i="1"/>
  <c r="P2415" i="1"/>
  <c r="P3002" i="1"/>
  <c r="P3112" i="1"/>
  <c r="P3357" i="1"/>
  <c r="P2697" i="1"/>
  <c r="P2874" i="1"/>
  <c r="P2914" i="1"/>
  <c r="P3387" i="1"/>
  <c r="P3475" i="1"/>
  <c r="P2853" i="1"/>
  <c r="P3372" i="1"/>
  <c r="P3174" i="1"/>
  <c r="P3369" i="1"/>
  <c r="P3247" i="1"/>
  <c r="P648" i="1"/>
  <c r="P3393" i="1"/>
  <c r="P3065" i="1"/>
  <c r="P3074" i="1"/>
  <c r="P3420" i="1"/>
  <c r="P3430" i="1"/>
  <c r="P3391" i="1"/>
  <c r="P2753" i="1"/>
  <c r="P3181" i="1"/>
  <c r="P2755" i="1"/>
  <c r="P3231" i="1"/>
  <c r="P2756" i="1"/>
  <c r="P2768" i="1"/>
  <c r="P3341" i="1"/>
  <c r="P3337" i="1"/>
  <c r="P3385" i="1"/>
  <c r="P3456" i="1"/>
  <c r="P3539" i="1"/>
  <c r="P3556" i="1"/>
  <c r="P3569" i="1"/>
  <c r="P3619" i="1"/>
  <c r="P2420" i="1"/>
  <c r="P2979" i="1"/>
  <c r="P2770" i="1"/>
  <c r="P3348" i="1"/>
  <c r="P3190" i="1"/>
  <c r="P3431" i="1"/>
  <c r="P3019" i="1"/>
  <c r="P2926" i="1"/>
  <c r="P3192" i="1"/>
  <c r="P2989" i="1"/>
  <c r="P3164" i="1"/>
  <c r="P3203" i="1"/>
  <c r="P3378" i="1"/>
  <c r="P3442" i="1"/>
  <c r="P3399" i="1"/>
  <c r="P2793" i="1"/>
  <c r="P3106" i="1"/>
  <c r="P3353" i="1"/>
  <c r="P2794" i="1"/>
  <c r="P2970" i="1"/>
  <c r="P3187" i="1"/>
  <c r="P3278" i="1"/>
  <c r="P3421" i="1"/>
  <c r="P3215" i="1"/>
  <c r="P3212" i="1"/>
  <c r="P3355" i="1"/>
  <c r="P3448" i="1"/>
  <c r="P3449" i="1"/>
  <c r="P1621" i="1"/>
  <c r="P3255" i="1"/>
  <c r="P3252" i="1"/>
  <c r="P3235" i="1"/>
  <c r="P2333" i="1"/>
  <c r="P3368" i="1"/>
  <c r="P3394" i="1"/>
  <c r="P3224" i="1"/>
  <c r="P3386" i="1"/>
  <c r="P2680" i="1"/>
  <c r="P3457" i="1"/>
  <c r="P3505" i="1"/>
  <c r="P3549" i="1"/>
  <c r="P3538" i="1"/>
  <c r="P3188" i="1"/>
  <c r="P3579" i="1"/>
  <c r="P3075" i="1"/>
  <c r="P3287" i="1"/>
  <c r="P3411" i="1"/>
  <c r="P3392" i="1"/>
  <c r="P3022" i="1"/>
  <c r="P3269" i="1"/>
  <c r="P3323" i="1"/>
  <c r="P3382" i="1"/>
  <c r="P3375" i="1"/>
  <c r="P2796" i="1"/>
  <c r="P3358" i="1"/>
  <c r="P3094" i="1"/>
  <c r="P3105" i="1"/>
  <c r="P2862" i="1"/>
  <c r="P2865" i="1"/>
  <c r="P3249" i="1"/>
  <c r="P3250" i="1"/>
  <c r="P2811" i="1"/>
  <c r="P3422" i="1"/>
  <c r="P3259" i="1"/>
  <c r="P3500" i="1"/>
  <c r="P3573" i="1"/>
  <c r="P2561" i="1"/>
  <c r="P2891" i="1"/>
  <c r="P2898" i="1"/>
  <c r="P3121" i="1"/>
  <c r="P3274" i="1"/>
  <c r="P2673" i="1"/>
  <c r="P3073" i="1"/>
  <c r="P3141" i="1"/>
  <c r="P3288" i="1"/>
  <c r="P3345" i="1"/>
  <c r="P3423" i="1"/>
  <c r="P3432" i="1"/>
  <c r="P3477" i="1"/>
  <c r="P3518" i="1"/>
  <c r="P3580" i="1"/>
  <c r="P3596" i="1"/>
  <c r="P3598" i="1"/>
  <c r="P3078" i="1"/>
  <c r="P2215" i="1"/>
  <c r="P3206" i="1"/>
  <c r="P3116" i="1"/>
  <c r="P3210" i="1"/>
  <c r="P2741" i="1"/>
  <c r="P2704" i="1"/>
  <c r="P3359" i="1"/>
  <c r="P3320" i="1"/>
  <c r="P3351" i="1"/>
  <c r="P3519" i="1"/>
  <c r="P3487" i="1"/>
  <c r="P3356" i="1"/>
  <c r="P3265" i="1"/>
  <c r="P3264" i="1"/>
  <c r="P3256" i="1"/>
  <c r="P2896" i="1"/>
  <c r="P2737" i="1"/>
  <c r="P3108" i="1"/>
  <c r="P3117" i="1"/>
  <c r="P3450" i="1"/>
  <c r="P3444" i="1"/>
  <c r="P3452" i="1"/>
  <c r="P3276" i="1"/>
  <c r="P3424" i="1"/>
  <c r="P2991" i="1"/>
  <c r="P2993" i="1"/>
  <c r="P3236" i="1"/>
  <c r="P3016" i="1"/>
  <c r="P3137" i="1"/>
  <c r="P3243" i="1"/>
  <c r="P3342" i="1"/>
  <c r="P3458" i="1"/>
  <c r="P3520" i="1"/>
  <c r="P3604" i="1"/>
  <c r="P3622" i="1"/>
  <c r="P2608" i="1"/>
  <c r="P2805" i="1"/>
  <c r="P2833" i="1"/>
  <c r="P2883" i="1"/>
  <c r="P3202" i="1"/>
  <c r="P3103" i="1"/>
  <c r="P3258" i="1"/>
  <c r="P3257" i="1"/>
  <c r="P3467" i="1"/>
  <c r="P3069" i="1"/>
  <c r="P3425" i="1"/>
  <c r="P2522" i="1"/>
  <c r="P3009" i="1"/>
  <c r="P3304" i="1"/>
  <c r="P3138" i="1"/>
  <c r="P3305" i="1"/>
  <c r="P3277" i="1"/>
  <c r="P3306" i="1"/>
  <c r="P3507" i="1"/>
  <c r="P3521" i="1"/>
  <c r="P3522" i="1"/>
  <c r="P3581" i="1"/>
  <c r="P3052" i="1"/>
  <c r="P3180" i="1"/>
  <c r="P3395" i="1"/>
  <c r="P3216" i="1"/>
  <c r="P2065" i="1"/>
  <c r="P3234" i="1"/>
  <c r="P2834" i="1"/>
  <c r="P3113" i="1"/>
  <c r="P3023" i="1"/>
  <c r="P3167" i="1"/>
  <c r="P3480" i="1"/>
  <c r="P2909" i="1"/>
  <c r="P3429" i="1"/>
  <c r="P2948" i="1"/>
  <c r="P3523" i="1"/>
  <c r="P3511" i="1"/>
  <c r="P3171" i="1"/>
  <c r="P2864" i="1"/>
  <c r="P3251" i="1"/>
  <c r="P3360" i="1"/>
  <c r="P3024" i="1"/>
  <c r="P3501" i="1"/>
  <c r="P2910" i="1"/>
  <c r="P3557" i="1"/>
  <c r="P3084" i="1"/>
  <c r="P3460" i="1"/>
  <c r="P3086" i="1"/>
  <c r="P3389" i="1"/>
  <c r="P2916" i="1"/>
  <c r="P3143" i="1"/>
  <c r="P3307" i="1"/>
  <c r="P3599" i="1"/>
  <c r="P3582" i="1"/>
  <c r="P3583" i="1"/>
  <c r="P3577" i="1"/>
  <c r="P3629" i="1"/>
  <c r="P3308" i="1"/>
  <c r="P3354" i="1"/>
  <c r="P3572" i="1"/>
  <c r="P3560" i="1"/>
  <c r="P3166" i="1"/>
  <c r="P3542" i="1"/>
  <c r="P2935" i="1"/>
  <c r="P3050" i="1"/>
  <c r="P3494" i="1"/>
  <c r="P3503" i="1"/>
  <c r="P3495" i="1"/>
  <c r="P3498" i="1"/>
  <c r="P3118" i="1"/>
  <c r="P3200" i="1"/>
  <c r="P1828" i="1"/>
  <c r="P3446" i="1"/>
  <c r="P2962" i="1"/>
  <c r="P3175" i="1"/>
  <c r="P3081" i="1"/>
  <c r="P3139" i="1"/>
  <c r="P3217" i="1"/>
  <c r="P3379" i="1"/>
  <c r="P3454" i="1"/>
  <c r="P3524" i="1"/>
  <c r="P3550" i="1"/>
  <c r="P3545" i="1"/>
  <c r="P3525" i="1"/>
  <c r="P3526" i="1"/>
  <c r="P3508" i="1"/>
  <c r="P3564" i="1"/>
  <c r="P3601" i="1"/>
  <c r="P3607" i="1"/>
  <c r="P3645" i="1"/>
  <c r="P3646" i="1"/>
  <c r="P3647" i="1"/>
  <c r="P3527" i="1"/>
  <c r="P3066" i="1"/>
  <c r="P2943" i="1"/>
  <c r="P3635" i="1"/>
  <c r="P3381" i="1"/>
  <c r="P3032" i="1"/>
  <c r="P2804" i="1"/>
  <c r="P3469" i="1"/>
  <c r="P3330" i="1"/>
  <c r="P3037" i="1"/>
  <c r="P3289" i="1"/>
  <c r="P3290" i="1"/>
  <c r="P3291" i="1"/>
  <c r="P3433" i="1"/>
  <c r="P3426" i="1"/>
  <c r="P3528" i="1"/>
  <c r="P3584" i="1"/>
  <c r="P3585" i="1"/>
  <c r="P3586" i="1"/>
  <c r="P2124" i="1"/>
  <c r="P3373" i="1"/>
  <c r="P2812" i="1"/>
  <c r="P2594" i="1"/>
  <c r="P3196" i="1"/>
  <c r="P3204" i="1"/>
  <c r="P3197" i="1"/>
  <c r="P3321" i="1"/>
  <c r="P3205" i="1"/>
  <c r="P2873" i="1"/>
  <c r="P3499" i="1"/>
  <c r="P3623" i="1"/>
  <c r="P3262" i="1"/>
  <c r="P3404" i="1"/>
  <c r="P2911" i="1"/>
  <c r="P3151" i="1"/>
  <c r="P3427" i="1"/>
  <c r="P3485" i="1"/>
  <c r="P3551" i="1"/>
  <c r="P3690" i="1"/>
  <c r="P3565" i="1"/>
  <c r="P3615" i="1"/>
  <c r="P3209" i="1"/>
  <c r="P3587" i="1"/>
  <c r="P2628" i="1"/>
  <c r="P3292" i="1"/>
  <c r="P3263" i="1"/>
  <c r="P3451" i="1"/>
  <c r="P3400" i="1"/>
  <c r="P3401" i="1"/>
  <c r="P3402" i="1"/>
  <c r="P2978" i="1"/>
  <c r="P3299" i="1"/>
  <c r="P3408" i="1"/>
  <c r="P3481" i="1"/>
  <c r="P3529" i="1"/>
  <c r="P3510" i="1"/>
  <c r="P3536" i="1"/>
  <c r="P3588" i="1"/>
  <c r="P3575" i="1"/>
  <c r="P3571" i="1"/>
  <c r="P3624" i="1"/>
  <c r="P3648" i="1"/>
  <c r="P3689" i="1"/>
  <c r="P3649" i="1"/>
  <c r="P3634" i="1"/>
  <c r="P3681" i="1"/>
  <c r="P3077" i="1"/>
  <c r="P3642" i="1"/>
  <c r="P3434" i="1"/>
  <c r="P3466" i="1"/>
  <c r="P3161" i="1"/>
  <c r="P3223" i="1"/>
  <c r="P3554" i="1"/>
  <c r="P3443" i="1"/>
  <c r="P3266" i="1"/>
  <c r="P3568" i="1"/>
  <c r="P3530" i="1"/>
  <c r="P3482" i="1"/>
  <c r="P3338" i="1"/>
  <c r="P3471" i="1"/>
  <c r="P3631" i="1"/>
  <c r="P3169" i="1"/>
  <c r="P3483" i="1"/>
  <c r="P3346" i="1"/>
  <c r="P3496" i="1"/>
  <c r="P3435" i="1"/>
  <c r="P3004" i="1"/>
  <c r="P3325" i="1"/>
  <c r="P2807" i="1"/>
  <c r="P3270" i="1"/>
  <c r="P3574" i="1"/>
  <c r="P3650" i="1"/>
  <c r="P3347" i="1"/>
  <c r="P3436" i="1"/>
  <c r="P3589" i="1"/>
  <c r="P3374" i="1"/>
  <c r="P3237" i="1"/>
  <c r="P1971" i="1"/>
  <c r="P3609" i="1"/>
  <c r="P3309" i="1"/>
  <c r="P3361" i="1"/>
  <c r="P3043" i="1"/>
  <c r="P3537" i="1"/>
  <c r="P3362" i="1"/>
  <c r="P3406" i="1"/>
  <c r="P3275" i="1"/>
  <c r="P3293" i="1"/>
  <c r="P3531" i="1"/>
  <c r="P3532" i="1"/>
  <c r="P3590" i="1"/>
  <c r="P3591" i="1"/>
  <c r="P3651" i="1"/>
  <c r="P3652" i="1"/>
  <c r="P3311" i="1"/>
  <c r="P3533" i="1"/>
  <c r="P3230" i="1"/>
  <c r="P3333" i="1"/>
  <c r="P3459" i="1"/>
  <c r="P3463" i="1"/>
  <c r="P3509" i="1"/>
  <c r="P3540" i="1"/>
  <c r="P3625" i="1"/>
  <c r="P3653" i="1"/>
  <c r="P3654" i="1"/>
  <c r="P3643" i="1"/>
  <c r="P3644" i="1"/>
  <c r="P3592" i="1"/>
  <c r="P3327" i="1"/>
  <c r="P2999" i="1"/>
  <c r="P3561" i="1"/>
  <c r="P3684" i="1"/>
  <c r="P3552" i="1"/>
  <c r="P3566" i="1"/>
  <c r="P3641" i="1"/>
  <c r="P3655" i="1"/>
  <c r="P3682" i="1"/>
  <c r="P3688" i="1"/>
  <c r="P3656" i="1"/>
  <c r="P3657" i="1"/>
  <c r="P3486" i="1"/>
  <c r="P3567" i="1"/>
  <c r="P3605" i="1"/>
  <c r="P3639" i="1"/>
  <c r="P3396" i="1"/>
  <c r="P3546" i="1"/>
  <c r="P3403" i="1"/>
  <c r="P3437" i="1"/>
  <c r="P3562" i="1"/>
  <c r="P3597" i="1"/>
  <c r="P3383" i="1"/>
  <c r="P3534" i="1"/>
  <c r="P2552" i="1"/>
  <c r="P3658" i="1"/>
  <c r="P3294" i="1"/>
  <c r="P3168" i="1"/>
  <c r="P3553" i="1"/>
  <c r="P3600" i="1"/>
  <c r="P3632" i="1"/>
  <c r="P3659" i="1"/>
  <c r="P3660" i="1"/>
  <c r="P3636" i="1"/>
  <c r="P3661" i="1"/>
  <c r="P3662" i="1"/>
  <c r="P2781" i="1"/>
  <c r="P3464" i="1"/>
  <c r="P3492" i="1"/>
  <c r="P3610" i="1"/>
  <c r="P3428" i="1"/>
  <c r="P3576" i="1"/>
  <c r="P3614" i="1"/>
  <c r="P3617" i="1"/>
  <c r="P3687" i="1"/>
  <c r="P3663" i="1"/>
  <c r="P3397" i="1"/>
  <c r="P3691" i="1"/>
  <c r="P3198" i="1"/>
  <c r="P3535" i="1"/>
  <c r="P3626" i="1"/>
  <c r="P3664" i="1"/>
  <c r="P2281" i="1"/>
  <c r="P3611" i="1"/>
  <c r="P3558" i="1"/>
  <c r="P3640" i="1"/>
  <c r="P3665" i="1"/>
  <c r="P3637" i="1"/>
  <c r="P3497" i="1"/>
  <c r="P3493" i="1"/>
  <c r="P3570" i="1"/>
  <c r="P3390" i="1"/>
  <c r="P3488" i="1"/>
  <c r="P3461" i="1"/>
  <c r="P3666" i="1"/>
  <c r="P3628" i="1"/>
  <c r="P3502" i="1"/>
  <c r="P3593" i="1"/>
  <c r="P3594" i="1"/>
  <c r="P3064" i="1"/>
  <c r="P3367" i="1"/>
  <c r="P3295" i="1"/>
  <c r="P3468" i="1"/>
  <c r="P3667" i="1"/>
  <c r="P3602" i="1"/>
  <c r="P3627" i="1"/>
  <c r="P3692" i="1"/>
  <c r="P3380" i="1"/>
  <c r="P3668" i="1"/>
  <c r="P3595" i="1"/>
  <c r="P3620" i="1"/>
  <c r="P3669" i="1"/>
  <c r="P3686" i="1"/>
  <c r="P3693" i="1"/>
  <c r="P3670" i="1"/>
  <c r="P3183" i="1"/>
  <c r="P3612" i="1"/>
  <c r="P3296" i="1"/>
  <c r="P3547" i="1"/>
  <c r="P3671" i="1"/>
  <c r="P3694" i="1"/>
  <c r="P3439" i="1"/>
  <c r="P3695" i="1"/>
  <c r="P3559" i="1"/>
  <c r="P3638" i="1"/>
  <c r="P3696" i="1"/>
  <c r="P3672" i="1"/>
  <c r="P3697" i="1"/>
  <c r="P3603" i="1"/>
  <c r="P3618" i="1"/>
  <c r="P3673" i="1"/>
  <c r="P3698" i="1"/>
  <c r="P3407" i="1"/>
  <c r="P3674" i="1"/>
  <c r="P3675" i="1"/>
  <c r="P3613" i="1"/>
  <c r="P3541" i="1"/>
  <c r="P3616" i="1"/>
  <c r="P3633" i="1"/>
  <c r="P3699" i="1"/>
  <c r="P3685" i="1"/>
  <c r="P3676" i="1"/>
  <c r="P3470" i="1"/>
  <c r="P3700" i="1"/>
  <c r="P3683" i="1"/>
  <c r="P3701" i="1"/>
  <c r="P3677" i="1"/>
  <c r="P3678" i="1"/>
  <c r="P3679" i="1"/>
  <c r="P3680" i="1"/>
  <c r="P3702" i="1"/>
  <c r="P3703" i="1"/>
  <c r="P3630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66" i="1"/>
  <c r="O3707" i="1"/>
  <c r="O3708" i="1"/>
  <c r="O3709" i="1"/>
  <c r="O2281" i="1"/>
  <c r="O3710" i="1"/>
  <c r="O3711" i="1"/>
  <c r="O1971" i="1"/>
  <c r="O2552" i="1"/>
  <c r="O3705" i="1"/>
  <c r="O2781" i="1"/>
  <c r="O3712" i="1"/>
  <c r="O3713" i="1"/>
  <c r="O3714" i="1"/>
  <c r="O3715" i="1"/>
  <c r="O3716" i="1"/>
  <c r="O3183" i="1"/>
  <c r="O648" i="1"/>
  <c r="O3064" i="1"/>
  <c r="O17" i="1"/>
  <c r="O1828" i="1"/>
  <c r="O3470" i="1"/>
  <c r="O3630" i="1"/>
  <c r="O3704" i="1"/>
  <c r="O3717" i="1"/>
  <c r="O2124" i="1"/>
  <c r="O421" i="1"/>
  <c r="O3296" i="1"/>
  <c r="O3407" i="1"/>
  <c r="O3295" i="1"/>
  <c r="O3718" i="1"/>
  <c r="O192" i="1"/>
  <c r="O341" i="1"/>
  <c r="O2065" i="1"/>
  <c r="O2628" i="1"/>
  <c r="O2807" i="1"/>
  <c r="O2999" i="1"/>
  <c r="O3198" i="1"/>
  <c r="O3439" i="1"/>
  <c r="O3541" i="1"/>
  <c r="O3719" i="1"/>
  <c r="O3720" i="1"/>
  <c r="O3721" i="1"/>
  <c r="O3722" i="1"/>
  <c r="O3723" i="1"/>
  <c r="O1012" i="1"/>
  <c r="O3168" i="1"/>
  <c r="O4" i="1"/>
  <c r="O2594" i="1"/>
  <c r="O29" i="1"/>
  <c r="O1621" i="1"/>
  <c r="O3380" i="1"/>
  <c r="O3724" i="1"/>
  <c r="O3367" i="1"/>
  <c r="O193" i="1"/>
  <c r="O3725" i="1"/>
  <c r="O355" i="1"/>
  <c r="O12" i="1"/>
  <c r="O52" i="1"/>
  <c r="O422" i="1"/>
  <c r="O468" i="1"/>
  <c r="O3726" i="1"/>
  <c r="O1130" i="1"/>
  <c r="O11" i="1"/>
  <c r="O18" i="1"/>
  <c r="O101" i="1"/>
  <c r="O138" i="1"/>
  <c r="O1422" i="1"/>
  <c r="O2215" i="1"/>
  <c r="O3004" i="1"/>
  <c r="O3043" i="1"/>
  <c r="O3390" i="1"/>
  <c r="O3703" i="1"/>
  <c r="O3727" i="1"/>
  <c r="O3294" i="1"/>
  <c r="O636" i="1"/>
  <c r="O1193" i="1"/>
  <c r="O2812" i="1"/>
  <c r="O26" i="1"/>
  <c r="O53" i="1"/>
  <c r="O68" i="1"/>
  <c r="O189" i="1"/>
  <c r="O197" i="1"/>
  <c r="O634" i="1"/>
  <c r="O1211" i="1"/>
  <c r="O2522" i="1"/>
  <c r="O2804" i="1"/>
  <c r="O2873" i="1"/>
  <c r="O2911" i="1"/>
  <c r="O2978" i="1"/>
  <c r="O3468" i="1"/>
  <c r="O3559" i="1"/>
  <c r="O3702" i="1"/>
  <c r="O3728" i="1"/>
  <c r="O3729" i="1"/>
  <c r="O10" i="1"/>
  <c r="O1876" i="1"/>
  <c r="O1888" i="1"/>
  <c r="O3461" i="1"/>
  <c r="O3730" i="1"/>
  <c r="O3731" i="1"/>
  <c r="O5" i="1"/>
  <c r="O3547" i="1"/>
  <c r="O3680" i="1"/>
  <c r="O3732" i="1"/>
  <c r="O88" i="1"/>
  <c r="O7" i="1"/>
  <c r="O3397" i="1"/>
  <c r="O39" i="1"/>
  <c r="O43" i="1"/>
  <c r="O49" i="1"/>
  <c r="O465" i="1"/>
  <c r="O622" i="1"/>
  <c r="O1167" i="1"/>
  <c r="O1207" i="1"/>
  <c r="O1584" i="1"/>
  <c r="O2115" i="1"/>
  <c r="O2149" i="1"/>
  <c r="O2333" i="1"/>
  <c r="O2608" i="1"/>
  <c r="O3230" i="1"/>
  <c r="O3428" i="1"/>
  <c r="O3616" i="1"/>
  <c r="O3733" i="1"/>
  <c r="O3734" i="1"/>
  <c r="O3735" i="1"/>
  <c r="O1901" i="1"/>
  <c r="O3736" i="1"/>
  <c r="O536" i="1"/>
  <c r="O76" i="1"/>
  <c r="O284" i="1"/>
  <c r="O3737" i="1"/>
  <c r="O56" i="1"/>
  <c r="O14" i="1"/>
  <c r="O41" i="1"/>
  <c r="O97" i="1"/>
  <c r="O3077" i="1"/>
  <c r="O3383" i="1"/>
  <c r="O3488" i="1"/>
  <c r="O3738" i="1"/>
  <c r="O3739" i="1"/>
  <c r="O2561" i="1"/>
  <c r="O3327" i="1"/>
  <c r="O42" i="1"/>
  <c r="O2943" i="1"/>
  <c r="O117" i="1"/>
  <c r="O2420" i="1"/>
  <c r="O3169" i="1"/>
  <c r="O3464" i="1"/>
  <c r="O3502" i="1"/>
  <c r="O3603" i="1"/>
  <c r="O3613" i="1"/>
  <c r="O3740" i="1"/>
  <c r="O1218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2" i="1"/>
  <c r="O1596" i="1"/>
  <c r="O1653" i="1"/>
  <c r="O1717" i="1"/>
  <c r="O1824" i="1"/>
  <c r="O1860" i="1"/>
  <c r="O1949" i="1"/>
  <c r="O2110" i="1"/>
  <c r="O2237" i="1"/>
  <c r="O2263" i="1"/>
  <c r="O2382" i="1"/>
  <c r="O2415" i="1"/>
  <c r="O2673" i="1"/>
  <c r="O2704" i="1"/>
  <c r="O2737" i="1"/>
  <c r="O2834" i="1"/>
  <c r="O2864" i="1"/>
  <c r="O2916" i="1"/>
  <c r="O2935" i="1"/>
  <c r="O2962" i="1"/>
  <c r="O3237" i="1"/>
  <c r="O3275" i="1"/>
  <c r="O3293" i="1"/>
  <c r="O3311" i="1"/>
  <c r="O3333" i="1"/>
  <c r="O3403" i="1"/>
  <c r="O3437" i="1"/>
  <c r="O3493" i="1"/>
  <c r="O3633" i="1"/>
  <c r="O3679" i="1"/>
  <c r="O3741" i="1"/>
  <c r="O3742" i="1"/>
  <c r="O3743" i="1"/>
  <c r="O3744" i="1"/>
  <c r="O3745" i="1"/>
  <c r="O3746" i="1"/>
  <c r="O3747" i="1"/>
  <c r="O3748" i="1"/>
  <c r="O3749" i="1"/>
  <c r="O3750" i="1"/>
  <c r="O3751" i="1"/>
  <c r="O1635" i="1"/>
  <c r="O83" i="1"/>
  <c r="O3161" i="1"/>
  <c r="O346" i="1"/>
  <c r="O206" i="1"/>
  <c r="O2372" i="1"/>
  <c r="O3752" i="1"/>
  <c r="O3396" i="1"/>
  <c r="O2910" i="1"/>
  <c r="O323" i="1"/>
  <c r="O837" i="1"/>
  <c r="O2177" i="1"/>
  <c r="O2741" i="1"/>
  <c r="O3678" i="1"/>
  <c r="O25" i="1"/>
  <c r="O2805" i="1"/>
  <c r="O3497" i="1"/>
  <c r="O267" i="1"/>
  <c r="O2052" i="1"/>
  <c r="O60" i="1"/>
  <c r="O96" i="1"/>
  <c r="O243" i="1"/>
  <c r="O2909" i="1"/>
  <c r="O3037" i="1"/>
  <c r="O3753" i="1"/>
  <c r="O821" i="1"/>
  <c r="O44" i="1"/>
  <c r="O48" i="1"/>
  <c r="O790" i="1"/>
  <c r="O876" i="1"/>
  <c r="O2833" i="1"/>
  <c r="O3032" i="1"/>
  <c r="O3151" i="1"/>
  <c r="O3309" i="1"/>
  <c r="O3701" i="1"/>
  <c r="O3677" i="1"/>
  <c r="O3754" i="1"/>
  <c r="O3755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80" i="1"/>
  <c r="O3223" i="1"/>
  <c r="O3270" i="1"/>
  <c r="O3595" i="1"/>
  <c r="O3683" i="1"/>
  <c r="O3756" i="1"/>
  <c r="O3757" i="1"/>
  <c r="O3758" i="1"/>
  <c r="O2948" i="1"/>
  <c r="O3759" i="1"/>
  <c r="O104" i="1"/>
  <c r="O99" i="1"/>
  <c r="O106" i="1"/>
  <c r="O453" i="1"/>
  <c r="O2335" i="1"/>
  <c r="O2467" i="1"/>
  <c r="O2883" i="1"/>
  <c r="O3535" i="1"/>
  <c r="O3760" i="1"/>
  <c r="O63" i="1"/>
  <c r="O149" i="1"/>
  <c r="O3492" i="1"/>
  <c r="O1567" i="1"/>
  <c r="O91" i="1"/>
  <c r="O118" i="1"/>
  <c r="O122" i="1"/>
  <c r="O123" i="1"/>
  <c r="O2475" i="1"/>
  <c r="O3066" i="1"/>
  <c r="O3325" i="1"/>
  <c r="O3362" i="1"/>
  <c r="O38" i="1"/>
  <c r="O93" i="1"/>
  <c r="O233" i="1"/>
  <c r="O573" i="1"/>
  <c r="O1434" i="1"/>
  <c r="O1488" i="1"/>
  <c r="O1570" i="1"/>
  <c r="O2341" i="1"/>
  <c r="O2381" i="1"/>
  <c r="O2433" i="1"/>
  <c r="O2565" i="1"/>
  <c r="O2796" i="1"/>
  <c r="O2811" i="1"/>
  <c r="O2896" i="1"/>
  <c r="O3050" i="1"/>
  <c r="O3081" i="1"/>
  <c r="O3209" i="1"/>
  <c r="O3266" i="1"/>
  <c r="O3347" i="1"/>
  <c r="O3361" i="1"/>
  <c r="O3558" i="1"/>
  <c r="O3618" i="1"/>
  <c r="O3700" i="1"/>
  <c r="O128" i="1"/>
  <c r="O771" i="1"/>
  <c r="O2107" i="1"/>
  <c r="O332" i="1"/>
  <c r="O27" i="1"/>
  <c r="O144" i="1"/>
  <c r="O929" i="1"/>
  <c r="O948" i="1"/>
  <c r="O2206" i="1"/>
  <c r="O2697" i="1"/>
  <c r="O3024" i="1"/>
  <c r="O3761" i="1"/>
  <c r="O1425" i="1"/>
  <c r="O3346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2" i="1"/>
  <c r="O1455" i="1"/>
  <c r="O1628" i="1"/>
  <c r="O1930" i="1"/>
  <c r="O2077" i="1"/>
  <c r="O2220" i="1"/>
  <c r="O2245" i="1"/>
  <c r="O2284" i="1"/>
  <c r="O2376" i="1"/>
  <c r="O2428" i="1"/>
  <c r="O2524" i="1"/>
  <c r="O2535" i="1"/>
  <c r="O2753" i="1"/>
  <c r="O2755" i="1"/>
  <c r="O2756" i="1"/>
  <c r="O2768" i="1"/>
  <c r="O2770" i="1"/>
  <c r="O2793" i="1"/>
  <c r="O2794" i="1"/>
  <c r="O2862" i="1"/>
  <c r="O2865" i="1"/>
  <c r="O2891" i="1"/>
  <c r="O2898" i="1"/>
  <c r="O3009" i="1"/>
  <c r="O3023" i="1"/>
  <c r="O3139" i="1"/>
  <c r="O3196" i="1"/>
  <c r="O3204" i="1"/>
  <c r="O3197" i="1"/>
  <c r="O3205" i="1"/>
  <c r="O3263" i="1"/>
  <c r="O3299" i="1"/>
  <c r="O3338" i="1"/>
  <c r="O3374" i="1"/>
  <c r="O3406" i="1"/>
  <c r="O3459" i="1"/>
  <c r="O3463" i="1"/>
  <c r="O3486" i="1"/>
  <c r="O3553" i="1"/>
  <c r="O3570" i="1"/>
  <c r="O3593" i="1"/>
  <c r="O3594" i="1"/>
  <c r="O3602" i="1"/>
  <c r="O3612" i="1"/>
  <c r="O3699" i="1"/>
  <c r="O3685" i="1"/>
  <c r="O3676" i="1"/>
  <c r="O3762" i="1"/>
  <c r="O3763" i="1"/>
  <c r="O3764" i="1"/>
  <c r="O3765" i="1"/>
  <c r="O3766" i="1"/>
  <c r="O3767" i="1"/>
  <c r="O3768" i="1"/>
  <c r="O3769" i="1"/>
  <c r="O3770" i="1"/>
  <c r="O3771" i="1"/>
  <c r="O3772" i="1"/>
  <c r="O423" i="1"/>
  <c r="O2164" i="1"/>
  <c r="O1986" i="1"/>
  <c r="O3118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3" i="1"/>
  <c r="O3084" i="1"/>
  <c r="O3086" i="1"/>
  <c r="O3292" i="1"/>
  <c r="O3773" i="1"/>
  <c r="O171" i="1"/>
  <c r="O145" i="1"/>
  <c r="O129" i="1"/>
  <c r="O3774" i="1"/>
  <c r="O3534" i="1"/>
  <c r="O46" i="1"/>
  <c r="O165" i="1"/>
  <c r="O3175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33" i="1"/>
  <c r="O3052" i="1"/>
  <c r="O3143" i="1"/>
  <c r="O3262" i="1"/>
  <c r="O3775" i="1"/>
  <c r="O3776" i="1"/>
  <c r="O3777" i="1"/>
  <c r="O3778" i="1"/>
  <c r="O3166" i="1"/>
  <c r="O3016" i="1"/>
  <c r="O3436" i="1"/>
  <c r="O1714" i="1"/>
  <c r="O100" i="1"/>
  <c r="O219" i="1"/>
  <c r="O890" i="1"/>
  <c r="O3546" i="1"/>
  <c r="O807" i="1"/>
  <c r="O207" i="1"/>
  <c r="O2706" i="1"/>
  <c r="O3779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5" i="1"/>
  <c r="O2613" i="1"/>
  <c r="O2779" i="1"/>
  <c r="O2853" i="1"/>
  <c r="O3069" i="1"/>
  <c r="O3113" i="1"/>
  <c r="O3200" i="1"/>
  <c r="O3217" i="1"/>
  <c r="O3435" i="1"/>
  <c r="O3674" i="1"/>
  <c r="O3675" i="1"/>
  <c r="O3780" i="1"/>
  <c r="O3781" i="1"/>
  <c r="O187" i="1"/>
  <c r="O238" i="1"/>
  <c r="O1760" i="1"/>
  <c r="O2026" i="1"/>
  <c r="O2126" i="1"/>
  <c r="O3782" i="1"/>
  <c r="O113" i="1"/>
  <c r="O394" i="1"/>
  <c r="O239" i="1"/>
  <c r="O247" i="1"/>
  <c r="O2874" i="1"/>
  <c r="O258" i="1"/>
  <c r="O2926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3" i="1"/>
  <c r="O559" i="1"/>
  <c r="O613" i="1"/>
  <c r="O615" i="1"/>
  <c r="O723" i="1"/>
  <c r="O865" i="1"/>
  <c r="O962" i="1"/>
  <c r="O1056" i="1"/>
  <c r="O1620" i="1"/>
  <c r="O1823" i="1"/>
  <c r="O1923" i="1"/>
  <c r="O1938" i="1"/>
  <c r="O1942" i="1"/>
  <c r="O1960" i="1"/>
  <c r="O2028" i="1"/>
  <c r="O2214" i="1"/>
  <c r="O2247" i="1"/>
  <c r="O2332" i="1"/>
  <c r="O2377" i="1"/>
  <c r="O2427" i="1"/>
  <c r="O2464" i="1"/>
  <c r="O2850" i="1"/>
  <c r="O3103" i="1"/>
  <c r="O3138" i="1"/>
  <c r="O3167" i="1"/>
  <c r="O3171" i="1"/>
  <c r="O3289" i="1"/>
  <c r="O3290" i="1"/>
  <c r="O3291" i="1"/>
  <c r="O3321" i="1"/>
  <c r="O3552" i="1"/>
  <c r="O3576" i="1"/>
  <c r="O3620" i="1"/>
  <c r="O3673" i="1"/>
  <c r="O3698" i="1"/>
  <c r="O3783" i="1"/>
  <c r="O3784" i="1"/>
  <c r="O3785" i="1"/>
  <c r="O3786" i="1"/>
  <c r="O3787" i="1"/>
  <c r="O3788" i="1"/>
  <c r="O3789" i="1"/>
  <c r="O3790" i="1"/>
  <c r="O3791" i="1"/>
  <c r="O3792" i="1"/>
  <c r="O2274" i="1"/>
  <c r="O2914" i="1"/>
  <c r="O283" i="1"/>
  <c r="O299" i="1"/>
  <c r="O296" i="1"/>
  <c r="O627" i="1"/>
  <c r="O661" i="1"/>
  <c r="O838" i="1"/>
  <c r="O2970" i="1"/>
  <c r="O3562" i="1"/>
  <c r="O3793" i="1"/>
  <c r="O250" i="1"/>
  <c r="O2139" i="1"/>
  <c r="O179" i="1"/>
  <c r="O199" i="1"/>
  <c r="O1044" i="1"/>
  <c r="O3794" i="1"/>
  <c r="O312" i="1"/>
  <c r="O941" i="1"/>
  <c r="O322" i="1"/>
  <c r="O1997" i="1"/>
  <c r="O2530" i="1"/>
  <c r="O3434" i="1"/>
  <c r="O3795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4" i="1"/>
  <c r="O1741" i="1"/>
  <c r="O1925" i="1"/>
  <c r="O1937" i="1"/>
  <c r="O1968" i="1"/>
  <c r="O2140" i="1"/>
  <c r="O2210" i="1"/>
  <c r="O2219" i="1"/>
  <c r="O2296" i="1"/>
  <c r="O2321" i="1"/>
  <c r="O2499" i="1"/>
  <c r="O2589" i="1"/>
  <c r="O2667" i="1"/>
  <c r="O2710" i="1"/>
  <c r="O2728" i="1"/>
  <c r="O2832" i="1"/>
  <c r="O2852" i="1"/>
  <c r="O2870" i="1"/>
  <c r="O2888" i="1"/>
  <c r="O2895" i="1"/>
  <c r="O2979" i="1"/>
  <c r="O2989" i="1"/>
  <c r="O3022" i="1"/>
  <c r="O3073" i="1"/>
  <c r="O3078" i="1"/>
  <c r="O3108" i="1"/>
  <c r="O3117" i="1"/>
  <c r="O3137" i="1"/>
  <c r="O3180" i="1"/>
  <c r="O3330" i="1"/>
  <c r="O3400" i="1"/>
  <c r="O3401" i="1"/>
  <c r="O3402" i="1"/>
  <c r="O3408" i="1"/>
  <c r="O3443" i="1"/>
  <c r="O3509" i="1"/>
  <c r="O3540" i="1"/>
  <c r="O3600" i="1"/>
  <c r="O3627" i="1"/>
  <c r="O3638" i="1"/>
  <c r="O3696" i="1"/>
  <c r="O3672" i="1"/>
  <c r="O3697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546" i="1"/>
  <c r="O2814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95" i="1"/>
  <c r="O367" i="1"/>
  <c r="O202" i="1"/>
  <c r="O348" i="1"/>
  <c r="O360" i="1"/>
  <c r="O362" i="1"/>
  <c r="O369" i="1"/>
  <c r="O371" i="1"/>
  <c r="O1065" i="1"/>
  <c r="O2418" i="1"/>
  <c r="O3116" i="1"/>
  <c r="O3216" i="1"/>
  <c r="O3533" i="1"/>
  <c r="O3611" i="1"/>
  <c r="O3809" i="1"/>
  <c r="O32" i="1"/>
  <c r="O377" i="1"/>
  <c r="O380" i="1"/>
  <c r="O2021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3" i="1"/>
  <c r="O1514" i="1"/>
  <c r="O1679" i="1"/>
  <c r="O1719" i="1"/>
  <c r="O1834" i="1"/>
  <c r="O1841" i="1"/>
  <c r="O1935" i="1"/>
  <c r="O1944" i="1"/>
  <c r="O1951" i="1"/>
  <c r="O1964" i="1"/>
  <c r="O2039" i="1"/>
  <c r="O2176" i="1"/>
  <c r="O2182" i="1"/>
  <c r="O2473" i="1"/>
  <c r="O2560" i="1"/>
  <c r="O2578" i="1"/>
  <c r="O2599" i="1"/>
  <c r="O2606" i="1"/>
  <c r="O2612" i="1"/>
  <c r="O2690" i="1"/>
  <c r="O2693" i="1"/>
  <c r="O2715" i="1"/>
  <c r="O2750" i="1"/>
  <c r="O2877" i="1"/>
  <c r="O2934" i="1"/>
  <c r="O2952" i="1"/>
  <c r="O3002" i="1"/>
  <c r="O3019" i="1"/>
  <c r="O3075" i="1"/>
  <c r="O3094" i="1"/>
  <c r="O3121" i="1"/>
  <c r="O3141" i="1"/>
  <c r="O3202" i="1"/>
  <c r="O3234" i="1"/>
  <c r="O3251" i="1"/>
  <c r="O3307" i="1"/>
  <c r="O3308" i="1"/>
  <c r="O3373" i="1"/>
  <c r="O3404" i="1"/>
  <c r="O3427" i="1"/>
  <c r="O3451" i="1"/>
  <c r="O3466" i="1"/>
  <c r="O3471" i="1"/>
  <c r="O3483" i="1"/>
  <c r="O3531" i="1"/>
  <c r="O3532" i="1"/>
  <c r="O3561" i="1"/>
  <c r="O3567" i="1"/>
  <c r="O3597" i="1"/>
  <c r="O3694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73" i="1"/>
  <c r="O401" i="1"/>
  <c r="O1423" i="1"/>
  <c r="O235" i="1"/>
  <c r="O354" i="1"/>
  <c r="O431" i="1"/>
  <c r="O1281" i="1"/>
  <c r="O2255" i="1"/>
  <c r="O3628" i="1"/>
  <c r="O3105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7" i="1"/>
  <c r="O2340" i="1"/>
  <c r="O3482" i="1"/>
  <c r="O3537" i="1"/>
  <c r="O3566" i="1"/>
  <c r="O3614" i="1"/>
  <c r="O3671" i="1"/>
  <c r="O3824" i="1"/>
  <c r="O3825" i="1"/>
  <c r="O384" i="1"/>
  <c r="O443" i="1"/>
  <c r="O1097" i="1"/>
  <c r="O3610" i="1"/>
  <c r="O3826" i="1"/>
  <c r="O455" i="1"/>
  <c r="O781" i="1"/>
  <c r="O314" i="1"/>
  <c r="O440" i="1"/>
  <c r="O449" i="1"/>
  <c r="O934" i="1"/>
  <c r="O1089" i="1"/>
  <c r="O1557" i="1"/>
  <c r="O1745" i="1"/>
  <c r="O3827" i="1"/>
  <c r="O1704" i="1"/>
  <c r="O458" i="1"/>
  <c r="O1992" i="1"/>
  <c r="O3670" i="1"/>
  <c r="O329" i="1"/>
  <c r="O471" i="1"/>
  <c r="O244" i="1"/>
  <c r="O462" i="1"/>
  <c r="O464" i="1"/>
  <c r="O473" i="1"/>
  <c r="O482" i="1"/>
  <c r="O971" i="1"/>
  <c r="O1793" i="1"/>
  <c r="O2395" i="1"/>
  <c r="O2442" i="1"/>
  <c r="O2661" i="1"/>
  <c r="O3381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9" i="1"/>
  <c r="O1220" i="1"/>
  <c r="O1226" i="1"/>
  <c r="O1495" i="1"/>
  <c r="O1500" i="1"/>
  <c r="O1589" i="1"/>
  <c r="O1691" i="1"/>
  <c r="O1765" i="1"/>
  <c r="O1773" i="1"/>
  <c r="O1963" i="1"/>
  <c r="O2050" i="1"/>
  <c r="O2163" i="1"/>
  <c r="O2165" i="1"/>
  <c r="O2184" i="1"/>
  <c r="O2241" i="1"/>
  <c r="O2306" i="1"/>
  <c r="O2412" i="1"/>
  <c r="O2441" i="1"/>
  <c r="O2526" i="1"/>
  <c r="O2607" i="1"/>
  <c r="O2660" i="1"/>
  <c r="O2711" i="1"/>
  <c r="O2717" i="1"/>
  <c r="O2757" i="1"/>
  <c r="O2766" i="1"/>
  <c r="O2792" i="1"/>
  <c r="O2816" i="1"/>
  <c r="O2840" i="1"/>
  <c r="O2859" i="1"/>
  <c r="O2869" i="1"/>
  <c r="O2918" i="1"/>
  <c r="O2953" i="1"/>
  <c r="O2961" i="1"/>
  <c r="O2985" i="1"/>
  <c r="O3065" i="1"/>
  <c r="O3074" i="1"/>
  <c r="O3106" i="1"/>
  <c r="O3206" i="1"/>
  <c r="O3210" i="1"/>
  <c r="O3236" i="1"/>
  <c r="O3243" i="1"/>
  <c r="O3258" i="1"/>
  <c r="O3257" i="1"/>
  <c r="O3305" i="1"/>
  <c r="O3277" i="1"/>
  <c r="O3306" i="1"/>
  <c r="O3354" i="1"/>
  <c r="O3379" i="1"/>
  <c r="O3433" i="1"/>
  <c r="O3426" i="1"/>
  <c r="O3481" i="1"/>
  <c r="O3496" i="1"/>
  <c r="O3669" i="1"/>
  <c r="O3686" i="1"/>
  <c r="O3693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304" i="1"/>
  <c r="O215" i="1"/>
  <c r="O448" i="1"/>
  <c r="O2049" i="1"/>
  <c r="O2920" i="1"/>
  <c r="O1875" i="1"/>
  <c r="O255" i="1"/>
  <c r="O407" i="1"/>
  <c r="O420" i="1"/>
  <c r="O485" i="1"/>
  <c r="O499" i="1"/>
  <c r="O500" i="1"/>
  <c r="O1299" i="1"/>
  <c r="O1684" i="1"/>
  <c r="O1817" i="1"/>
  <c r="O3046" i="1"/>
  <c r="O3626" i="1"/>
  <c r="O3841" i="1"/>
  <c r="O3842" i="1"/>
  <c r="O3843" i="1"/>
  <c r="O2977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8" i="1"/>
  <c r="O3844" i="1"/>
  <c r="O3845" i="1"/>
  <c r="O3846" i="1"/>
  <c r="O3592" i="1"/>
  <c r="O556" i="1"/>
  <c r="O3256" i="1"/>
  <c r="O3847" i="1"/>
  <c r="O544" i="1"/>
  <c r="O203" i="1"/>
  <c r="O550" i="1"/>
  <c r="O563" i="1"/>
  <c r="O568" i="1"/>
  <c r="O583" i="1"/>
  <c r="O893" i="1"/>
  <c r="O1242" i="1"/>
  <c r="O1689" i="1"/>
  <c r="O3360" i="1"/>
  <c r="O3692" i="1"/>
  <c r="O570" i="1"/>
  <c r="O582" i="1"/>
  <c r="O3188" i="1"/>
  <c r="O1614" i="1"/>
  <c r="O59" i="1"/>
  <c r="O216" i="1"/>
  <c r="O254" i="1"/>
  <c r="O259" i="1"/>
  <c r="O286" i="1"/>
  <c r="O334" i="1"/>
  <c r="O385" i="1"/>
  <c r="O460" i="1"/>
  <c r="O470" i="1"/>
  <c r="O538" i="1"/>
  <c r="O542" i="1"/>
  <c r="O547" i="1"/>
  <c r="O561" i="1"/>
  <c r="O565" i="1"/>
  <c r="O572" i="1"/>
  <c r="O580" i="1"/>
  <c r="O590" i="1"/>
  <c r="O593" i="1"/>
  <c r="O594" i="1"/>
  <c r="O595" i="1"/>
  <c r="O598" i="1"/>
  <c r="O601" i="1"/>
  <c r="O602" i="1"/>
  <c r="O604" i="1"/>
  <c r="O608" i="1"/>
  <c r="O609" i="1"/>
  <c r="O909" i="1"/>
  <c r="O1027" i="1"/>
  <c r="O1541" i="1"/>
  <c r="O1607" i="1"/>
  <c r="O1742" i="1"/>
  <c r="O1803" i="1"/>
  <c r="O1961" i="1"/>
  <c r="O1979" i="1"/>
  <c r="O2005" i="1"/>
  <c r="O2131" i="1"/>
  <c r="O2185" i="1"/>
  <c r="O2402" i="1"/>
  <c r="O2460" i="1"/>
  <c r="O2532" i="1"/>
  <c r="O2637" i="1"/>
  <c r="O2931" i="1"/>
  <c r="O2956" i="1"/>
  <c r="O3003" i="1"/>
  <c r="O3112" i="1"/>
  <c r="O3164" i="1"/>
  <c r="O3265" i="1"/>
  <c r="O3264" i="1"/>
  <c r="O3276" i="1"/>
  <c r="O3485" i="1"/>
  <c r="O3617" i="1"/>
  <c r="O3667" i="1"/>
  <c r="O3848" i="1"/>
  <c r="O3849" i="1"/>
  <c r="O3530" i="1"/>
  <c r="O618" i="1"/>
  <c r="O571" i="1"/>
  <c r="O632" i="1"/>
  <c r="O2141" i="1"/>
  <c r="O605" i="1"/>
  <c r="O3389" i="1"/>
  <c r="O3187" i="1"/>
  <c r="O1350" i="1"/>
  <c r="O20" i="1"/>
  <c r="O540" i="1"/>
  <c r="O600" i="1"/>
  <c r="O1334" i="1"/>
  <c r="O1800" i="1"/>
  <c r="O1973" i="1"/>
  <c r="O2658" i="1"/>
  <c r="O2863" i="1"/>
  <c r="O3850" i="1"/>
  <c r="O578" i="1"/>
  <c r="O1295" i="1"/>
  <c r="O657" i="1"/>
  <c r="O669" i="1"/>
  <c r="O683" i="1"/>
  <c r="O2004" i="1"/>
  <c r="O2483" i="1"/>
  <c r="O2597" i="1"/>
  <c r="O531" i="1"/>
  <c r="O385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7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80" i="1"/>
  <c r="O679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2" i="1"/>
  <c r="O2105" i="1"/>
  <c r="O2108" i="1"/>
  <c r="O2120" i="1"/>
  <c r="O2209" i="1"/>
  <c r="O2253" i="1"/>
  <c r="O2259" i="1"/>
  <c r="O2312" i="1"/>
  <c r="O2315" i="1"/>
  <c r="O2371" i="1"/>
  <c r="O2424" i="1"/>
  <c r="O2448" i="1"/>
  <c r="O2505" i="1"/>
  <c r="O2549" i="1"/>
  <c r="O2645" i="1"/>
  <c r="O2668" i="1"/>
  <c r="O2696" i="1"/>
  <c r="O2703" i="1"/>
  <c r="O2726" i="1"/>
  <c r="O2760" i="1"/>
  <c r="O2782" i="1"/>
  <c r="O2815" i="1"/>
  <c r="O2822" i="1"/>
  <c r="O2851" i="1"/>
  <c r="O2847" i="1"/>
  <c r="O2860" i="1"/>
  <c r="O2876" i="1"/>
  <c r="O2884" i="1"/>
  <c r="O2912" i="1"/>
  <c r="O3008" i="1"/>
  <c r="O3026" i="1"/>
  <c r="O3041" i="1"/>
  <c r="O3051" i="1"/>
  <c r="O3068" i="1"/>
  <c r="O3102" i="1"/>
  <c r="O3111" i="1"/>
  <c r="O3115" i="1"/>
  <c r="O3122" i="1"/>
  <c r="O3146" i="1"/>
  <c r="O3136" i="1"/>
  <c r="O3152" i="1"/>
  <c r="O3155" i="1"/>
  <c r="O3160" i="1"/>
  <c r="O3174" i="1"/>
  <c r="O3181" i="1"/>
  <c r="O3190" i="1"/>
  <c r="O3192" i="1"/>
  <c r="O3203" i="1"/>
  <c r="O3212" i="1"/>
  <c r="O3224" i="1"/>
  <c r="O3249" i="1"/>
  <c r="O3250" i="1"/>
  <c r="O3259" i="1"/>
  <c r="O3274" i="1"/>
  <c r="O3288" i="1"/>
  <c r="O3320" i="1"/>
  <c r="O3342" i="1"/>
  <c r="O3446" i="1"/>
  <c r="O3454" i="1"/>
  <c r="O3469" i="1"/>
  <c r="O3529" i="1"/>
  <c r="O3510" i="1"/>
  <c r="O3536" i="1"/>
  <c r="O3554" i="1"/>
  <c r="O3590" i="1"/>
  <c r="O3591" i="1"/>
  <c r="O3605" i="1"/>
  <c r="O3632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45" i="1"/>
  <c r="O1572" i="1"/>
  <c r="O3215" i="1"/>
  <c r="O569" i="1"/>
  <c r="O211" i="1"/>
  <c r="O1307" i="1"/>
  <c r="O607" i="1"/>
  <c r="O2886" i="1"/>
  <c r="O3886" i="1"/>
  <c r="O461" i="1"/>
  <c r="O643" i="1"/>
  <c r="O737" i="1"/>
  <c r="O739" i="1"/>
  <c r="O740" i="1"/>
  <c r="O741" i="1"/>
  <c r="O2143" i="1"/>
  <c r="O3049" i="1"/>
  <c r="O3887" i="1"/>
  <c r="O3888" i="1"/>
  <c r="O755" i="1"/>
  <c r="O3165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9" i="1"/>
  <c r="O2922" i="1"/>
  <c r="O2942" i="1"/>
  <c r="O3666" i="1"/>
  <c r="O3889" i="1"/>
  <c r="O3890" i="1"/>
  <c r="O3891" i="1"/>
  <c r="O3892" i="1"/>
  <c r="O765" i="1"/>
  <c r="O3235" i="1"/>
  <c r="O3893" i="1"/>
  <c r="O3894" i="1"/>
  <c r="O2323" i="1"/>
  <c r="O555" i="1"/>
  <c r="O763" i="1"/>
  <c r="O3895" i="1"/>
  <c r="O654" i="1"/>
  <c r="O611" i="1"/>
  <c r="O625" i="1"/>
  <c r="O637" i="1"/>
  <c r="O670" i="1"/>
  <c r="O674" i="1"/>
  <c r="O735" i="1"/>
  <c r="O749" i="1"/>
  <c r="O775" i="1"/>
  <c r="O779" i="1"/>
  <c r="O782" i="1"/>
  <c r="O787" i="1"/>
  <c r="O792" i="1"/>
  <c r="O2801" i="1"/>
  <c r="O2966" i="1"/>
  <c r="O3269" i="1"/>
  <c r="O3429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8" i="1"/>
  <c r="O817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7" i="1"/>
  <c r="O1568" i="1"/>
  <c r="O1712" i="1"/>
  <c r="O1988" i="1"/>
  <c r="O2181" i="1"/>
  <c r="O2742" i="1"/>
  <c r="O2821" i="1"/>
  <c r="O2829" i="1"/>
  <c r="O2875" i="1"/>
  <c r="O2894" i="1"/>
  <c r="O2921" i="1"/>
  <c r="O2975" i="1"/>
  <c r="O2976" i="1"/>
  <c r="O2984" i="1"/>
  <c r="O2987" i="1"/>
  <c r="O3087" i="1"/>
  <c r="O3110" i="1"/>
  <c r="O3231" i="1"/>
  <c r="O3255" i="1"/>
  <c r="O3252" i="1"/>
  <c r="O3287" i="1"/>
  <c r="O3345" i="1"/>
  <c r="O3351" i="1"/>
  <c r="O3356" i="1"/>
  <c r="O3395" i="1"/>
  <c r="O3499" i="1"/>
  <c r="O3551" i="1"/>
  <c r="O3589" i="1"/>
  <c r="O3896" i="1"/>
  <c r="O3897" i="1"/>
  <c r="O3898" i="1"/>
  <c r="O3899" i="1"/>
  <c r="O3900" i="1"/>
  <c r="O3901" i="1"/>
  <c r="O3902" i="1"/>
  <c r="O3903" i="1"/>
  <c r="O3904" i="1"/>
  <c r="O528" i="1"/>
  <c r="O832" i="1"/>
  <c r="O2171" i="1"/>
  <c r="O639" i="1"/>
  <c r="O2416" i="1"/>
  <c r="O859" i="1"/>
  <c r="O2957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9" i="1"/>
  <c r="O2063" i="1"/>
  <c r="O2079" i="1"/>
  <c r="O2279" i="1"/>
  <c r="O2380" i="1"/>
  <c r="O2536" i="1"/>
  <c r="O2775" i="1"/>
  <c r="O2827" i="1"/>
  <c r="O2908" i="1"/>
  <c r="O3323" i="1"/>
  <c r="O3359" i="1"/>
  <c r="O3460" i="1"/>
  <c r="O3574" i="1"/>
  <c r="O3640" i="1"/>
  <c r="O3665" i="1"/>
  <c r="O3637" i="1"/>
  <c r="O3905" i="1"/>
  <c r="O3906" i="1"/>
  <c r="O3907" i="1"/>
  <c r="O363" i="1"/>
  <c r="O826" i="1"/>
  <c r="O1991" i="1"/>
  <c r="O3908" i="1"/>
  <c r="O85" i="1"/>
  <c r="O686" i="1"/>
  <c r="O702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5" i="1"/>
  <c r="O1385" i="1"/>
  <c r="O1692" i="1"/>
  <c r="O2246" i="1"/>
  <c r="O2277" i="1"/>
  <c r="O2354" i="1"/>
  <c r="O2514" i="1"/>
  <c r="O2825" i="1"/>
  <c r="O2988" i="1"/>
  <c r="O3247" i="1"/>
  <c r="O3278" i="1"/>
  <c r="O3425" i="1"/>
  <c r="O3568" i="1"/>
  <c r="O3664" i="1"/>
  <c r="O3909" i="1"/>
  <c r="O3910" i="1"/>
  <c r="O3911" i="1"/>
  <c r="O3912" i="1"/>
  <c r="O3913" i="1"/>
  <c r="O3914" i="1"/>
  <c r="O3915" i="1"/>
  <c r="O891" i="1"/>
  <c r="O918" i="1"/>
  <c r="O3916" i="1"/>
  <c r="O558" i="1"/>
  <c r="O3031" i="1"/>
  <c r="O445" i="1"/>
  <c r="O718" i="1"/>
  <c r="O825" i="1"/>
  <c r="O911" i="1"/>
  <c r="O940" i="1"/>
  <c r="O947" i="1"/>
  <c r="O953" i="1"/>
  <c r="O955" i="1"/>
  <c r="O1212" i="1"/>
  <c r="O1609" i="1"/>
  <c r="O1626" i="1"/>
  <c r="O1787" i="1"/>
  <c r="O2426" i="1"/>
  <c r="O2783" i="1"/>
  <c r="O2949" i="1"/>
  <c r="O2981" i="1"/>
  <c r="O3036" i="1"/>
  <c r="O3095" i="1"/>
  <c r="O3917" i="1"/>
  <c r="O3918" i="1"/>
  <c r="O3919" i="1"/>
  <c r="O3920" i="1"/>
  <c r="O915" i="1"/>
  <c r="O952" i="1"/>
  <c r="O2721" i="1"/>
  <c r="O3691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2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4" i="1"/>
  <c r="O995" i="1"/>
  <c r="O999" i="1"/>
  <c r="O1001" i="1"/>
  <c r="O1002" i="1"/>
  <c r="O1007" i="1"/>
  <c r="O1008" i="1"/>
  <c r="O1010" i="1"/>
  <c r="O1013" i="1"/>
  <c r="O1015" i="1"/>
  <c r="O1019" i="1"/>
  <c r="O1017" i="1"/>
  <c r="O1018" i="1"/>
  <c r="O1100" i="1"/>
  <c r="O1603" i="1"/>
  <c r="O1716" i="1"/>
  <c r="O1722" i="1"/>
  <c r="O2002" i="1"/>
  <c r="O2051" i="1"/>
  <c r="O2305" i="1"/>
  <c r="O2409" i="1"/>
  <c r="O2546" i="1"/>
  <c r="O2620" i="1"/>
  <c r="O2621" i="1"/>
  <c r="O2652" i="1"/>
  <c r="O2808" i="1"/>
  <c r="O2820" i="1"/>
  <c r="O2932" i="1"/>
  <c r="O2983" i="1"/>
  <c r="O2992" i="1"/>
  <c r="O3015" i="1"/>
  <c r="O3097" i="1"/>
  <c r="O3120" i="1"/>
  <c r="O3177" i="1"/>
  <c r="O3358" i="1"/>
  <c r="O3424" i="1"/>
  <c r="O3528" i="1"/>
  <c r="O3687" i="1"/>
  <c r="O3663" i="1"/>
  <c r="O3921" i="1"/>
  <c r="O3922" i="1"/>
  <c r="O3923" i="1"/>
  <c r="O3924" i="1"/>
  <c r="O3925" i="1"/>
  <c r="O3926" i="1"/>
  <c r="O3927" i="1"/>
  <c r="O3928" i="1"/>
  <c r="O3929" i="1"/>
  <c r="O3930" i="1"/>
  <c r="O1021" i="1"/>
  <c r="O979" i="1"/>
  <c r="O1718" i="1"/>
  <c r="O943" i="1"/>
  <c r="O982" i="1"/>
  <c r="O2421" i="1"/>
  <c r="O2709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80" i="1"/>
  <c r="O1749" i="1"/>
  <c r="O2127" i="1"/>
  <c r="O2130" i="1"/>
  <c r="O2430" i="1"/>
  <c r="O2582" i="1"/>
  <c r="O2627" i="1"/>
  <c r="O2676" i="1"/>
  <c r="O2998" i="1"/>
  <c r="O3191" i="1"/>
  <c r="O3279" i="1"/>
  <c r="O3931" i="1"/>
  <c r="O3932" i="1"/>
  <c r="O3933" i="1"/>
  <c r="O3934" i="1"/>
  <c r="O3935" i="1"/>
  <c r="O3936" i="1"/>
  <c r="O3937" i="1"/>
  <c r="O365" i="1"/>
  <c r="O939" i="1"/>
  <c r="O1030" i="1"/>
  <c r="O1057" i="1"/>
  <c r="O1103" i="1"/>
  <c r="O3938" i="1"/>
  <c r="O2945" i="1"/>
  <c r="O3527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3" i="1"/>
  <c r="O716" i="1"/>
  <c r="O717" i="1"/>
  <c r="O729" i="1"/>
  <c r="O747" i="1"/>
  <c r="O756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3" i="1"/>
  <c r="O916" i="1"/>
  <c r="O931" i="1"/>
  <c r="O932" i="1"/>
  <c r="O936" i="1"/>
  <c r="O954" i="1"/>
  <c r="O960" i="1"/>
  <c r="O966" i="1"/>
  <c r="O968" i="1"/>
  <c r="O970" i="1"/>
  <c r="O969" i="1"/>
  <c r="O974" i="1"/>
  <c r="O981" i="1"/>
  <c r="O986" i="1"/>
  <c r="O993" i="1"/>
  <c r="O998" i="1"/>
  <c r="O1000" i="1"/>
  <c r="O1005" i="1"/>
  <c r="O1009" i="1"/>
  <c r="O1011" i="1"/>
  <c r="O1014" i="1"/>
  <c r="O1016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4" i="1"/>
  <c r="O1076" i="1"/>
  <c r="O1079" i="1"/>
  <c r="O1080" i="1"/>
  <c r="O1081" i="1"/>
  <c r="O1083" i="1"/>
  <c r="O1088" i="1"/>
  <c r="O1090" i="1"/>
  <c r="O1094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2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4" i="1"/>
  <c r="O1155" i="1"/>
  <c r="O1160" i="1"/>
  <c r="O1161" i="1"/>
  <c r="O1162" i="1"/>
  <c r="O1164" i="1"/>
  <c r="O1166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6" i="1"/>
  <c r="O1184" i="1"/>
  <c r="O1185" i="1"/>
  <c r="O1187" i="1"/>
  <c r="O1346" i="1"/>
  <c r="O1397" i="1"/>
  <c r="O1533" i="1"/>
  <c r="O1563" i="1"/>
  <c r="O1571" i="1"/>
  <c r="O1618" i="1"/>
  <c r="O1651" i="1"/>
  <c r="O1685" i="1"/>
  <c r="O1732" i="1"/>
  <c r="O1756" i="1"/>
  <c r="O1763" i="1"/>
  <c r="O1767" i="1"/>
  <c r="O1777" i="1"/>
  <c r="O1906" i="1"/>
  <c r="O1922" i="1"/>
  <c r="O1976" i="1"/>
  <c r="O1985" i="1"/>
  <c r="O2083" i="1"/>
  <c r="O2114" i="1"/>
  <c r="O2132" i="1"/>
  <c r="O2152" i="1"/>
  <c r="O2224" i="1"/>
  <c r="O2264" i="1"/>
  <c r="O2283" i="1"/>
  <c r="O2302" i="1"/>
  <c r="O2351" i="1"/>
  <c r="O2388" i="1"/>
  <c r="O2417" i="1"/>
  <c r="O2447" i="1"/>
  <c r="O2463" i="1"/>
  <c r="O2470" i="1"/>
  <c r="O2494" i="1"/>
  <c r="O2543" i="1"/>
  <c r="O2548" i="1"/>
  <c r="O2576" i="1"/>
  <c r="O2610" i="1"/>
  <c r="O2632" i="1"/>
  <c r="O2639" i="1"/>
  <c r="O2651" i="1"/>
  <c r="O2654" i="1"/>
  <c r="O2691" i="1"/>
  <c r="O2692" i="1"/>
  <c r="O2700" i="1"/>
  <c r="O2720" i="1"/>
  <c r="O2736" i="1"/>
  <c r="O2745" i="1"/>
  <c r="O2758" i="1"/>
  <c r="O2788" i="1"/>
  <c r="O2789" i="1"/>
  <c r="O2813" i="1"/>
  <c r="O2819" i="1"/>
  <c r="O2879" i="1"/>
  <c r="O2890" i="1"/>
  <c r="O2913" i="1"/>
  <c r="O2915" i="1"/>
  <c r="O2923" i="1"/>
  <c r="O2927" i="1"/>
  <c r="O2941" i="1"/>
  <c r="O2951" i="1"/>
  <c r="O2990" i="1"/>
  <c r="O3001" i="1"/>
  <c r="O3014" i="1"/>
  <c r="O3028" i="1"/>
  <c r="O3029" i="1"/>
  <c r="O3035" i="1"/>
  <c r="O3055" i="1"/>
  <c r="O3092" i="1"/>
  <c r="O3098" i="1"/>
  <c r="O3114" i="1"/>
  <c r="O3149" i="1"/>
  <c r="O3150" i="1"/>
  <c r="O3134" i="1"/>
  <c r="O3135" i="1"/>
  <c r="O3154" i="1"/>
  <c r="O3162" i="1"/>
  <c r="O3228" i="1"/>
  <c r="O3229" i="1"/>
  <c r="O3242" i="1"/>
  <c r="O3261" i="1"/>
  <c r="O3271" i="1"/>
  <c r="O3273" i="1"/>
  <c r="O3284" i="1"/>
  <c r="O3285" i="1"/>
  <c r="O3286" i="1"/>
  <c r="O3319" i="1"/>
  <c r="O3341" i="1"/>
  <c r="O3337" i="1"/>
  <c r="O3348" i="1"/>
  <c r="O3353" i="1"/>
  <c r="O3355" i="1"/>
  <c r="O3368" i="1"/>
  <c r="O3382" i="1"/>
  <c r="O3375" i="1"/>
  <c r="O3423" i="1"/>
  <c r="O3432" i="1"/>
  <c r="O3450" i="1"/>
  <c r="O3444" i="1"/>
  <c r="O3452" i="1"/>
  <c r="O3458" i="1"/>
  <c r="O3467" i="1"/>
  <c r="O3480" i="1"/>
  <c r="O3494" i="1"/>
  <c r="O3503" i="1"/>
  <c r="O3495" i="1"/>
  <c r="O3498" i="1"/>
  <c r="O3524" i="1"/>
  <c r="O3550" i="1"/>
  <c r="O3545" i="1"/>
  <c r="O3525" i="1"/>
  <c r="O3526" i="1"/>
  <c r="O3508" i="1"/>
  <c r="O3565" i="1"/>
  <c r="O3588" i="1"/>
  <c r="O3575" i="1"/>
  <c r="O3571" i="1"/>
  <c r="O3609" i="1"/>
  <c r="O3625" i="1"/>
  <c r="O3659" i="1"/>
  <c r="O3660" i="1"/>
  <c r="O3636" i="1"/>
  <c r="O3661" i="1"/>
  <c r="O3662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058" i="1"/>
  <c r="O3963" i="1"/>
  <c r="O205" i="1"/>
  <c r="O906" i="1"/>
  <c r="O1194" i="1"/>
  <c r="O1006" i="1"/>
  <c r="O2544" i="1"/>
  <c r="O2638" i="1"/>
  <c r="O1123" i="1"/>
  <c r="O1069" i="1"/>
  <c r="O1188" i="1"/>
  <c r="O3392" i="1"/>
  <c r="O1197" i="1"/>
  <c r="O1112" i="1"/>
  <c r="O874" i="1"/>
  <c r="O1095" i="1"/>
  <c r="O1124" i="1"/>
  <c r="O1136" i="1"/>
  <c r="O1135" i="1"/>
  <c r="O1163" i="1"/>
  <c r="O1165" i="1"/>
  <c r="O1191" i="1"/>
  <c r="O1202" i="1"/>
  <c r="O1213" i="1"/>
  <c r="O1215" i="1"/>
  <c r="O1222" i="1"/>
  <c r="O1224" i="1"/>
  <c r="O1225" i="1"/>
  <c r="O1229" i="1"/>
  <c r="O1232" i="1"/>
  <c r="O1234" i="1"/>
  <c r="O1235" i="1"/>
  <c r="O1238" i="1"/>
  <c r="O1240" i="1"/>
  <c r="O1241" i="1"/>
  <c r="O2810" i="1"/>
  <c r="O3104" i="1"/>
  <c r="O3126" i="1"/>
  <c r="O3254" i="1"/>
  <c r="O3298" i="1"/>
  <c r="O3422" i="1"/>
  <c r="O3658" i="1"/>
  <c r="O3964" i="1"/>
  <c r="O3386" i="1"/>
  <c r="O1228" i="1"/>
  <c r="O1199" i="1"/>
  <c r="O2466" i="1"/>
  <c r="O3542" i="1"/>
  <c r="O3965" i="1"/>
  <c r="O1221" i="1"/>
  <c r="O1248" i="1"/>
  <c r="O1822" i="1"/>
  <c r="O3587" i="1"/>
  <c r="O1108" i="1"/>
  <c r="O1204" i="1"/>
  <c r="O1276" i="1"/>
  <c r="O2408" i="1"/>
  <c r="O3966" i="1"/>
  <c r="O2882" i="1"/>
  <c r="O2551" i="1"/>
  <c r="O3501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3" i="1"/>
  <c r="O1146" i="1"/>
  <c r="O1153" i="1"/>
  <c r="O1157" i="1"/>
  <c r="O1169" i="1"/>
  <c r="O1171" i="1"/>
  <c r="O1203" i="1"/>
  <c r="O1205" i="1"/>
  <c r="O1208" i="1"/>
  <c r="O1230" i="1"/>
  <c r="O1231" i="1"/>
  <c r="O1236" i="1"/>
  <c r="O1237" i="1"/>
  <c r="O1239" i="1"/>
  <c r="O1243" i="1"/>
  <c r="O1245" i="1"/>
  <c r="O1247" i="1"/>
  <c r="O1249" i="1"/>
  <c r="O1258" i="1"/>
  <c r="O1265" i="1"/>
  <c r="O1267" i="1"/>
  <c r="O1268" i="1"/>
  <c r="O1270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10" i="1"/>
  <c r="O1311" i="1"/>
  <c r="O1315" i="1"/>
  <c r="O1317" i="1"/>
  <c r="O1318" i="1"/>
  <c r="O1319" i="1"/>
  <c r="O1320" i="1"/>
  <c r="O1323" i="1"/>
  <c r="O1324" i="1"/>
  <c r="O1326" i="1"/>
  <c r="O1328" i="1"/>
  <c r="O1329" i="1"/>
  <c r="O1333" i="1"/>
  <c r="O1332" i="1"/>
  <c r="O1982" i="1"/>
  <c r="O2019" i="1"/>
  <c r="O2236" i="1"/>
  <c r="O2397" i="1"/>
  <c r="O2436" i="1"/>
  <c r="O2459" i="1"/>
  <c r="O2618" i="1"/>
  <c r="O2699" i="1"/>
  <c r="O2885" i="1"/>
  <c r="O2928" i="1"/>
  <c r="O2939" i="1"/>
  <c r="O3101" i="1"/>
  <c r="O3132" i="1"/>
  <c r="O3133" i="1"/>
  <c r="O3220" i="1"/>
  <c r="O3227" i="1"/>
  <c r="O3313" i="1"/>
  <c r="O3357" i="1"/>
  <c r="O3369" i="1"/>
  <c r="O3378" i="1"/>
  <c r="O3394" i="1"/>
  <c r="O3411" i="1"/>
  <c r="O3967" i="1"/>
  <c r="O3968" i="1"/>
  <c r="O3969" i="1"/>
  <c r="O3970" i="1"/>
  <c r="O3971" i="1"/>
  <c r="O3972" i="1"/>
  <c r="O3973" i="1"/>
  <c r="O3974" i="1"/>
  <c r="O3975" i="1"/>
  <c r="O3976" i="1"/>
  <c r="O3977" i="1"/>
  <c r="O1252" i="1"/>
  <c r="O644" i="1"/>
  <c r="O1340" i="1"/>
  <c r="O1855" i="1"/>
  <c r="O2980" i="1"/>
  <c r="O1102" i="1"/>
  <c r="O2128" i="1"/>
  <c r="O1330" i="1"/>
  <c r="O1353" i="1"/>
  <c r="O3096" i="1"/>
  <c r="O3372" i="1"/>
  <c r="O1309" i="1"/>
  <c r="O1314" i="1"/>
  <c r="O1331" i="1"/>
  <c r="O3025" i="1"/>
  <c r="O3153" i="1"/>
  <c r="O3385" i="1"/>
  <c r="O752" i="1"/>
  <c r="O1360" i="1"/>
  <c r="O642" i="1"/>
  <c r="O3399" i="1"/>
  <c r="O3090" i="1"/>
  <c r="O424" i="1"/>
  <c r="O762" i="1"/>
  <c r="O1025" i="1"/>
  <c r="O1060" i="1"/>
  <c r="O1086" i="1"/>
  <c r="O1093" i="1"/>
  <c r="O1200" i="1"/>
  <c r="O1209" i="1"/>
  <c r="O1227" i="1"/>
  <c r="O1244" i="1"/>
  <c r="O1251" i="1"/>
  <c r="O1257" i="1"/>
  <c r="O1259" i="1"/>
  <c r="O1263" i="1"/>
  <c r="O1269" i="1"/>
  <c r="O1271" i="1"/>
  <c r="O1278" i="1"/>
  <c r="O1283" i="1"/>
  <c r="O1284" i="1"/>
  <c r="O1287" i="1"/>
  <c r="O1316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6" i="1"/>
  <c r="O1398" i="1"/>
  <c r="O1399" i="1"/>
  <c r="O1403" i="1"/>
  <c r="O1405" i="1"/>
  <c r="O1848" i="1"/>
  <c r="O2003" i="1"/>
  <c r="O2113" i="1"/>
  <c r="O2192" i="1"/>
  <c r="O2444" i="1"/>
  <c r="O2481" i="1"/>
  <c r="O2486" i="1"/>
  <c r="O2489" i="1"/>
  <c r="O2558" i="1"/>
  <c r="O2577" i="1"/>
  <c r="O2767" i="1"/>
  <c r="O2778" i="1"/>
  <c r="O2790" i="1"/>
  <c r="O3283" i="1"/>
  <c r="O3322" i="1"/>
  <c r="O3336" i="1"/>
  <c r="O3350" i="1"/>
  <c r="O3387" i="1"/>
  <c r="O3391" i="1"/>
  <c r="O3421" i="1"/>
  <c r="O3523" i="1"/>
  <c r="O3511" i="1"/>
  <c r="O3639" i="1"/>
  <c r="O3978" i="1"/>
  <c r="O3979" i="1"/>
  <c r="O3980" i="1"/>
  <c r="O3366" i="1"/>
  <c r="O2507" i="1"/>
  <c r="O1376" i="1"/>
  <c r="O857" i="1"/>
  <c r="O976" i="1"/>
  <c r="O1262" i="1"/>
  <c r="O1312" i="1"/>
  <c r="O1401" i="1"/>
  <c r="O2054" i="1"/>
  <c r="O1105" i="1"/>
  <c r="O1438" i="1"/>
  <c r="O1446" i="1"/>
  <c r="O3393" i="1"/>
  <c r="O1156" i="1"/>
  <c r="O1347" i="1"/>
  <c r="O1363" i="1"/>
  <c r="O1417" i="1"/>
  <c r="O1441" i="1"/>
  <c r="O1445" i="1"/>
  <c r="O1457" i="1"/>
  <c r="O2946" i="1"/>
  <c r="O3487" i="1"/>
  <c r="O3657" i="1"/>
  <c r="O3981" i="1"/>
  <c r="O3982" i="1"/>
  <c r="O2135" i="1"/>
  <c r="O2769" i="1"/>
  <c r="O1430" i="1"/>
  <c r="O2160" i="1"/>
  <c r="O3201" i="1"/>
  <c r="O3431" i="1"/>
  <c r="O1410" i="1"/>
  <c r="O1429" i="1"/>
  <c r="O1443" i="1"/>
  <c r="O1468" i="1"/>
  <c r="O1484" i="1"/>
  <c r="O1485" i="1"/>
  <c r="O3983" i="1"/>
  <c r="O3984" i="1"/>
  <c r="O2187" i="1"/>
  <c r="O1432" i="1"/>
  <c r="O1470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6" i="1"/>
  <c r="O1290" i="1"/>
  <c r="O1291" i="1"/>
  <c r="O1296" i="1"/>
  <c r="O1302" i="1"/>
  <c r="O1313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1" i="1"/>
  <c r="O1402" i="1"/>
  <c r="O1408" i="1"/>
  <c r="O1409" i="1"/>
  <c r="O1413" i="1"/>
  <c r="O1414" i="1"/>
  <c r="O1415" i="1"/>
  <c r="O1419" i="1"/>
  <c r="O1420" i="1"/>
  <c r="O1426" i="1"/>
  <c r="O1435" i="1"/>
  <c r="O1437" i="1"/>
  <c r="O1440" i="1"/>
  <c r="O1442" i="1"/>
  <c r="O1444" i="1"/>
  <c r="O1447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69" i="1"/>
  <c r="O1471" i="1"/>
  <c r="O1472" i="1"/>
  <c r="O1473" i="1"/>
  <c r="O1474" i="1"/>
  <c r="O1475" i="1"/>
  <c r="O1477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1" i="1"/>
  <c r="O1516" i="1"/>
  <c r="O1513" i="1"/>
  <c r="O1517" i="1"/>
  <c r="O1518" i="1"/>
  <c r="O1520" i="1"/>
  <c r="O1521" i="1"/>
  <c r="O1524" i="1"/>
  <c r="O1527" i="1"/>
  <c r="O1528" i="1"/>
  <c r="O1530" i="1"/>
  <c r="O1531" i="1"/>
  <c r="O1534" i="1"/>
  <c r="O1536" i="1"/>
  <c r="O1537" i="1"/>
  <c r="O1539" i="1"/>
  <c r="O1538" i="1"/>
  <c r="O1540" i="1"/>
  <c r="O1542" i="1"/>
  <c r="O1543" i="1"/>
  <c r="O1544" i="1"/>
  <c r="O1547" i="1"/>
  <c r="O1546" i="1"/>
  <c r="O1549" i="1"/>
  <c r="O1551" i="1"/>
  <c r="O1555" i="1"/>
  <c r="O1556" i="1"/>
  <c r="O1561" i="1"/>
  <c r="O1566" i="1"/>
  <c r="O1559" i="1"/>
  <c r="O1558" i="1"/>
  <c r="O1562" i="1"/>
  <c r="O2112" i="1"/>
  <c r="O2134" i="1"/>
  <c r="O2174" i="1"/>
  <c r="O2242" i="1"/>
  <c r="O2257" i="1"/>
  <c r="O2265" i="1"/>
  <c r="O2390" i="1"/>
  <c r="O2457" i="1"/>
  <c r="O2462" i="1"/>
  <c r="O2502" i="1"/>
  <c r="O2556" i="1"/>
  <c r="O2575" i="1"/>
  <c r="O2609" i="1"/>
  <c r="O2666" i="1"/>
  <c r="O2688" i="1"/>
  <c r="O2748" i="1"/>
  <c r="O2759" i="1"/>
  <c r="O2817" i="1"/>
  <c r="O2818" i="1"/>
  <c r="O2856" i="1"/>
  <c r="O2866" i="1"/>
  <c r="O2947" i="1"/>
  <c r="O2965" i="1"/>
  <c r="O3033" i="1"/>
  <c r="O3053" i="1"/>
  <c r="O3071" i="1"/>
  <c r="O3107" i="1"/>
  <c r="O3125" i="1"/>
  <c r="O3158" i="1"/>
  <c r="O3182" i="1"/>
  <c r="O3195" i="1"/>
  <c r="O3233" i="1"/>
  <c r="O3246" i="1"/>
  <c r="O3248" i="1"/>
  <c r="O3282" i="1"/>
  <c r="O3318" i="1"/>
  <c r="O3335" i="1"/>
  <c r="O3344" i="1"/>
  <c r="O3420" i="1"/>
  <c r="O3430" i="1"/>
  <c r="O3442" i="1"/>
  <c r="O3448" i="1"/>
  <c r="O3449" i="1"/>
  <c r="O3457" i="1"/>
  <c r="O3477" i="1"/>
  <c r="O3507" i="1"/>
  <c r="O3521" i="1"/>
  <c r="O3522" i="1"/>
  <c r="O3560" i="1"/>
  <c r="O3564" i="1"/>
  <c r="O3584" i="1"/>
  <c r="O3585" i="1"/>
  <c r="O3586" i="1"/>
  <c r="O3641" i="1"/>
  <c r="O3655" i="1"/>
  <c r="O3682" i="1"/>
  <c r="O3688" i="1"/>
  <c r="O3656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3557" i="1"/>
  <c r="O1454" i="1"/>
  <c r="O1573" i="1"/>
  <c r="O2407" i="1"/>
  <c r="O4005" i="1"/>
  <c r="O4006" i="1"/>
  <c r="O1715" i="1"/>
  <c r="O3684" i="1"/>
  <c r="O1581" i="1"/>
  <c r="O2954" i="1"/>
  <c r="O1535" i="1"/>
  <c r="O529" i="1"/>
  <c r="O1388" i="1"/>
  <c r="O1421" i="1"/>
  <c r="O1456" i="1"/>
  <c r="O1494" i="1"/>
  <c r="O1503" i="1"/>
  <c r="O1529" i="1"/>
  <c r="O1548" i="1"/>
  <c r="O2520" i="1"/>
  <c r="O2727" i="1"/>
  <c r="O1579" i="1"/>
  <c r="O1602" i="1"/>
  <c r="O1612" i="1"/>
  <c r="O2498" i="1"/>
  <c r="O3317" i="1"/>
  <c r="O3339" i="1"/>
  <c r="O3419" i="1"/>
  <c r="O2997" i="1"/>
  <c r="O1246" i="1"/>
  <c r="O1575" i="1"/>
  <c r="O1582" i="1"/>
  <c r="O2399" i="1"/>
  <c r="O3173" i="1"/>
  <c r="O1629" i="1"/>
  <c r="O1233" i="1"/>
  <c r="O1433" i="1"/>
  <c r="O1519" i="1"/>
  <c r="O1593" i="1"/>
  <c r="O1264" i="1"/>
  <c r="O1643" i="1"/>
  <c r="O182" i="1"/>
  <c r="O279" i="1"/>
  <c r="O469" i="1"/>
  <c r="O488" i="1"/>
  <c r="O586" i="1"/>
  <c r="O672" i="1"/>
  <c r="O766" i="1"/>
  <c r="O809" i="1"/>
  <c r="O822" i="1"/>
  <c r="O883" i="1"/>
  <c r="O1020" i="1"/>
  <c r="O1073" i="1"/>
  <c r="O1195" i="1"/>
  <c r="O1260" i="1"/>
  <c r="O1288" i="1"/>
  <c r="O1321" i="1"/>
  <c r="O1357" i="1"/>
  <c r="O1407" i="1"/>
  <c r="O1411" i="1"/>
  <c r="O1428" i="1"/>
  <c r="O1439" i="1"/>
  <c r="O1459" i="1"/>
  <c r="O1476" i="1"/>
  <c r="O1496" i="1"/>
  <c r="O1510" i="1"/>
  <c r="O1509" i="1"/>
  <c r="O1512" i="1"/>
  <c r="O1522" i="1"/>
  <c r="O1525" i="1"/>
  <c r="O1532" i="1"/>
  <c r="O1545" i="1"/>
  <c r="O1552" i="1"/>
  <c r="O1553" i="1"/>
  <c r="O1560" i="1"/>
  <c r="O1565" i="1"/>
  <c r="O1564" i="1"/>
  <c r="O1569" i="1"/>
  <c r="O1574" i="1"/>
  <c r="O1576" i="1"/>
  <c r="O1591" i="1"/>
  <c r="O1594" i="1"/>
  <c r="O1597" i="1"/>
  <c r="O1604" i="1"/>
  <c r="O1606" i="1"/>
  <c r="O1610" i="1"/>
  <c r="O1611" i="1"/>
  <c r="O1613" i="1"/>
  <c r="O1616" i="1"/>
  <c r="O1617" i="1"/>
  <c r="O1619" i="1"/>
  <c r="O1623" i="1"/>
  <c r="O1624" i="1"/>
  <c r="O1625" i="1"/>
  <c r="O1627" i="1"/>
  <c r="O1631" i="1"/>
  <c r="O1633" i="1"/>
  <c r="O1634" i="1"/>
  <c r="O1636" i="1"/>
  <c r="O1637" i="1"/>
  <c r="O1639" i="1"/>
  <c r="O1640" i="1"/>
  <c r="O1646" i="1"/>
  <c r="O1647" i="1"/>
  <c r="O1649" i="1"/>
  <c r="O1652" i="1"/>
  <c r="O1654" i="1"/>
  <c r="O1655" i="1"/>
  <c r="O1656" i="1"/>
  <c r="O1657" i="1"/>
  <c r="O1658" i="1"/>
  <c r="O1661" i="1"/>
  <c r="O1663" i="1"/>
  <c r="O1662" i="1"/>
  <c r="O1666" i="1"/>
  <c r="O1668" i="1"/>
  <c r="O1671" i="1"/>
  <c r="O1670" i="1"/>
  <c r="O1669" i="1"/>
  <c r="O1672" i="1"/>
  <c r="O1674" i="1"/>
  <c r="O1677" i="1"/>
  <c r="O1678" i="1"/>
  <c r="O1681" i="1"/>
  <c r="O1682" i="1"/>
  <c r="O1686" i="1"/>
  <c r="O1687" i="1"/>
  <c r="O1690" i="1"/>
  <c r="O1694" i="1"/>
  <c r="O1695" i="1"/>
  <c r="O1697" i="1"/>
  <c r="O1701" i="1"/>
  <c r="O1702" i="1"/>
  <c r="O1703" i="1"/>
  <c r="O1708" i="1"/>
  <c r="O1713" i="1"/>
  <c r="O1709" i="1"/>
  <c r="O1707" i="1"/>
  <c r="O1711" i="1"/>
  <c r="O1710" i="1"/>
  <c r="O1706" i="1"/>
  <c r="O2250" i="1"/>
  <c r="O2386" i="1"/>
  <c r="O2398" i="1"/>
  <c r="O2432" i="1"/>
  <c r="O2435" i="1"/>
  <c r="O2452" i="1"/>
  <c r="O2496" i="1"/>
  <c r="O2500" i="1"/>
  <c r="O2517" i="1"/>
  <c r="O2534" i="1"/>
  <c r="O2542" i="1"/>
  <c r="O2567" i="1"/>
  <c r="O2626" i="1"/>
  <c r="O2670" i="1"/>
  <c r="O2718" i="1"/>
  <c r="O2723" i="1"/>
  <c r="O2765" i="1"/>
  <c r="O2838" i="1"/>
  <c r="O2846" i="1"/>
  <c r="O2887" i="1"/>
  <c r="O2900" i="1"/>
  <c r="O3047" i="1"/>
  <c r="O3048" i="1"/>
  <c r="O3072" i="1"/>
  <c r="O3070" i="1"/>
  <c r="O3128" i="1"/>
  <c r="O3140" i="1"/>
  <c r="O3157" i="1"/>
  <c r="O3179" i="1"/>
  <c r="O3218" i="1"/>
  <c r="O3222" i="1"/>
  <c r="O3245" i="1"/>
  <c r="O3260" i="1"/>
  <c r="O3334" i="1"/>
  <c r="O3352" i="1"/>
  <c r="O3410" i="1"/>
  <c r="O3418" i="1"/>
  <c r="O3456" i="1"/>
  <c r="O3520" i="1"/>
  <c r="O3615" i="1"/>
  <c r="O3631" i="1"/>
  <c r="O3653" i="1"/>
  <c r="O3654" i="1"/>
  <c r="O3643" i="1"/>
  <c r="O3644" i="1"/>
  <c r="O4007" i="1"/>
  <c r="O4008" i="1"/>
  <c r="O4009" i="1"/>
  <c r="O4010" i="1"/>
  <c r="O4011" i="1"/>
  <c r="O4012" i="1"/>
  <c r="O4013" i="1"/>
  <c r="O4014" i="1"/>
  <c r="O4015" i="1"/>
  <c r="O902" i="1"/>
  <c r="O1660" i="1"/>
  <c r="O2547" i="1"/>
  <c r="O1688" i="1"/>
  <c r="O1693" i="1"/>
  <c r="O1729" i="1"/>
  <c r="O1730" i="1"/>
  <c r="O4016" i="1"/>
  <c r="O1294" i="1"/>
  <c r="O1341" i="1"/>
  <c r="O1400" i="1"/>
  <c r="O1586" i="1"/>
  <c r="O1599" i="1"/>
  <c r="O1588" i="1"/>
  <c r="O3519" i="1"/>
  <c r="O2803" i="1"/>
  <c r="O1337" i="1"/>
  <c r="O1210" i="1"/>
  <c r="O1479" i="1"/>
  <c r="O1721" i="1"/>
  <c r="O1734" i="1"/>
  <c r="O1739" i="1"/>
  <c r="O1744" i="1"/>
  <c r="O1752" i="1"/>
  <c r="O1782" i="1"/>
  <c r="O2437" i="1"/>
  <c r="O3326" i="1"/>
  <c r="O4017" i="1"/>
  <c r="O4018" i="1"/>
  <c r="O1630" i="1"/>
  <c r="O1758" i="1"/>
  <c r="O1813" i="1"/>
  <c r="O1821" i="1"/>
  <c r="O2307" i="1"/>
  <c r="O2553" i="1"/>
  <c r="O3572" i="1"/>
  <c r="O1431" i="1"/>
  <c r="O662" i="1"/>
  <c r="O928" i="1"/>
  <c r="O1063" i="1"/>
  <c r="O1087" i="1"/>
  <c r="O1092" i="1"/>
  <c r="O1158" i="1"/>
  <c r="O1206" i="1"/>
  <c r="O1254" i="1"/>
  <c r="O1306" i="1"/>
  <c r="O1345" i="1"/>
  <c r="O1404" i="1"/>
  <c r="O1416" i="1"/>
  <c r="O1482" i="1"/>
  <c r="O1499" i="1"/>
  <c r="O1515" i="1"/>
  <c r="O1523" i="1"/>
  <c r="O1550" i="1"/>
  <c r="O1577" i="1"/>
  <c r="O1583" i="1"/>
  <c r="O1592" i="1"/>
  <c r="O1600" i="1"/>
  <c r="O1601" i="1"/>
  <c r="O1605" i="1"/>
  <c r="O1608" i="1"/>
  <c r="O1632" i="1"/>
  <c r="O1641" i="1"/>
  <c r="O1650" i="1"/>
  <c r="O1667" i="1"/>
  <c r="O1673" i="1"/>
  <c r="O1676" i="1"/>
  <c r="O1683" i="1"/>
  <c r="O1696" i="1"/>
  <c r="O1698" i="1"/>
  <c r="O1699" i="1"/>
  <c r="O1700" i="1"/>
  <c r="O1720" i="1"/>
  <c r="O1723" i="1"/>
  <c r="O1724" i="1"/>
  <c r="O1725" i="1"/>
  <c r="O1727" i="1"/>
  <c r="O1728" i="1"/>
  <c r="O1726" i="1"/>
  <c r="O1733" i="1"/>
  <c r="O1735" i="1"/>
  <c r="O1736" i="1"/>
  <c r="O1746" i="1"/>
  <c r="O1748" i="1"/>
  <c r="O1747" i="1"/>
  <c r="O1750" i="1"/>
  <c r="O1753" i="1"/>
  <c r="O1754" i="1"/>
  <c r="O1755" i="1"/>
  <c r="O1757" i="1"/>
  <c r="O1759" i="1"/>
  <c r="O1762" i="1"/>
  <c r="O1766" i="1"/>
  <c r="O1769" i="1"/>
  <c r="O1770" i="1"/>
  <c r="O1771" i="1"/>
  <c r="O1772" i="1"/>
  <c r="O1774" i="1"/>
  <c r="O1776" i="1"/>
  <c r="O1778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5" i="1"/>
  <c r="O1833" i="1"/>
  <c r="O1837" i="1"/>
  <c r="O1838" i="1"/>
  <c r="O1839" i="1"/>
  <c r="O1844" i="1"/>
  <c r="O1845" i="1"/>
  <c r="O1846" i="1"/>
  <c r="O1851" i="1"/>
  <c r="O1852" i="1"/>
  <c r="O1854" i="1"/>
  <c r="O1853" i="1"/>
  <c r="O1857" i="1"/>
  <c r="O1858" i="1"/>
  <c r="O1862" i="1"/>
  <c r="O1863" i="1"/>
  <c r="O1864" i="1"/>
  <c r="O1865" i="1"/>
  <c r="O1866" i="1"/>
  <c r="O1867" i="1"/>
  <c r="O1868" i="1"/>
  <c r="O1871" i="1"/>
  <c r="O1870" i="1"/>
  <c r="O1872" i="1"/>
  <c r="O1873" i="1"/>
  <c r="O1874" i="1"/>
  <c r="O1877" i="1"/>
  <c r="O1878" i="1"/>
  <c r="O1880" i="1"/>
  <c r="O1879" i="1"/>
  <c r="O1881" i="1"/>
  <c r="O1882" i="1"/>
  <c r="O1883" i="1"/>
  <c r="O1884" i="1"/>
  <c r="O1885" i="1"/>
  <c r="O1886" i="1"/>
  <c r="O1887" i="1"/>
  <c r="O1893" i="1"/>
  <c r="O1891" i="1"/>
  <c r="O1890" i="1"/>
  <c r="O1892" i="1"/>
  <c r="O1894" i="1"/>
  <c r="O1896" i="1"/>
  <c r="O1895" i="1"/>
  <c r="O1897" i="1"/>
  <c r="O1900" i="1"/>
  <c r="O1898" i="1"/>
  <c r="O1899" i="1"/>
  <c r="O1903" i="1"/>
  <c r="O1902" i="1"/>
  <c r="O1905" i="1"/>
  <c r="O1907" i="1"/>
  <c r="O1911" i="1"/>
  <c r="O1918" i="1"/>
  <c r="O1912" i="1"/>
  <c r="O1913" i="1"/>
  <c r="O1920" i="1"/>
  <c r="O1914" i="1"/>
  <c r="O1915" i="1"/>
  <c r="O1916" i="1"/>
  <c r="O1909" i="1"/>
  <c r="O1919" i="1"/>
  <c r="O1917" i="1"/>
  <c r="O2044" i="1"/>
  <c r="O2157" i="1"/>
  <c r="O2178" i="1"/>
  <c r="O2503" i="1"/>
  <c r="O2557" i="1"/>
  <c r="O2554" i="1"/>
  <c r="O2615" i="1"/>
  <c r="O2625" i="1"/>
  <c r="O2633" i="1"/>
  <c r="O2644" i="1"/>
  <c r="O2724" i="1"/>
  <c r="O2772" i="1"/>
  <c r="O2777" i="1"/>
  <c r="O2795" i="1"/>
  <c r="O2861" i="1"/>
  <c r="O2871" i="1"/>
  <c r="O2902" i="1"/>
  <c r="O2925" i="1"/>
  <c r="O2929" i="1"/>
  <c r="O2940" i="1"/>
  <c r="O2944" i="1"/>
  <c r="O2950" i="1"/>
  <c r="O2969" i="1"/>
  <c r="O2974" i="1"/>
  <c r="O3030" i="1"/>
  <c r="O3040" i="1"/>
  <c r="O3054" i="1"/>
  <c r="O3067" i="1"/>
  <c r="O3085" i="1"/>
  <c r="O3148" i="1"/>
  <c r="O3142" i="1"/>
  <c r="O3163" i="1"/>
  <c r="O3244" i="1"/>
  <c r="O3316" i="1"/>
  <c r="O3332" i="1"/>
  <c r="O3365" i="1"/>
  <c r="O3363" i="1"/>
  <c r="O3398" i="1"/>
  <c r="O3409" i="1"/>
  <c r="O3447" i="1"/>
  <c r="O3445" i="1"/>
  <c r="O3462" i="1"/>
  <c r="O3500" i="1"/>
  <c r="O3518" i="1"/>
  <c r="O3599" i="1"/>
  <c r="O3582" i="1"/>
  <c r="O3583" i="1"/>
  <c r="O3577" i="1"/>
  <c r="O3601" i="1"/>
  <c r="O3624" i="1"/>
  <c r="O3651" i="1"/>
  <c r="O3652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1836" i="1"/>
  <c r="O1554" i="1"/>
  <c r="O3199" i="1"/>
  <c r="O1615" i="1"/>
  <c r="O1792" i="1"/>
  <c r="O2401" i="1"/>
  <c r="O2959" i="1"/>
  <c r="O3034" i="1"/>
  <c r="O773" i="1"/>
  <c r="O1642" i="1"/>
  <c r="O1740" i="1"/>
  <c r="O1743" i="1"/>
  <c r="O1775" i="1"/>
  <c r="O1840" i="1"/>
  <c r="O1843" i="1"/>
  <c r="O1928" i="1"/>
  <c r="O1959" i="1"/>
  <c r="O1967" i="1"/>
  <c r="O1970" i="1"/>
  <c r="O2541" i="1"/>
  <c r="O1781" i="1"/>
  <c r="O1926" i="1"/>
  <c r="O1948" i="1"/>
  <c r="O1978" i="1"/>
  <c r="O2740" i="1"/>
  <c r="O3176" i="1"/>
  <c r="O3475" i="1"/>
  <c r="O4031" i="1"/>
  <c r="O1932" i="1"/>
  <c r="O1947" i="1"/>
  <c r="O1952" i="1"/>
  <c r="O2000" i="1"/>
  <c r="O2752" i="1"/>
  <c r="O4032" i="1"/>
  <c r="O2006" i="1"/>
  <c r="O2012" i="1"/>
  <c r="O2018" i="1"/>
  <c r="O3221" i="1"/>
  <c r="O1786" i="1"/>
  <c r="O1805" i="1"/>
  <c r="O1889" i="1"/>
  <c r="O2025" i="1"/>
  <c r="O2964" i="1"/>
  <c r="O3006" i="1"/>
  <c r="O3267" i="1"/>
  <c r="O1956" i="1"/>
  <c r="O2035" i="1"/>
  <c r="O2007" i="1"/>
  <c r="O1491" i="1"/>
  <c r="O1047" i="1"/>
  <c r="O1201" i="1"/>
  <c r="O1372" i="1"/>
  <c r="O1406" i="1"/>
  <c r="O1436" i="1"/>
  <c r="O1578" i="1"/>
  <c r="O1585" i="1"/>
  <c r="O1595" i="1"/>
  <c r="O1622" i="1"/>
  <c r="O1645" i="1"/>
  <c r="O1648" i="1"/>
  <c r="O1659" i="1"/>
  <c r="O1665" i="1"/>
  <c r="O1675" i="1"/>
  <c r="O1705" i="1"/>
  <c r="O1731" i="1"/>
  <c r="O1737" i="1"/>
  <c r="O1751" i="1"/>
  <c r="O1768" i="1"/>
  <c r="O1779" i="1"/>
  <c r="O1794" i="1"/>
  <c r="O1797" i="1"/>
  <c r="O1810" i="1"/>
  <c r="O1814" i="1"/>
  <c r="O1830" i="1"/>
  <c r="O1856" i="1"/>
  <c r="O1861" i="1"/>
  <c r="O1904" i="1"/>
  <c r="O1908" i="1"/>
  <c r="O1910" i="1"/>
  <c r="O1921" i="1"/>
  <c r="O1924" i="1"/>
  <c r="O1927" i="1"/>
  <c r="O1931" i="1"/>
  <c r="O1933" i="1"/>
  <c r="O1934" i="1"/>
  <c r="O1941" i="1"/>
  <c r="O1943" i="1"/>
  <c r="O1958" i="1"/>
  <c r="O1962" i="1"/>
  <c r="O1965" i="1"/>
  <c r="O1966" i="1"/>
  <c r="O1969" i="1"/>
  <c r="O1972" i="1"/>
  <c r="O1974" i="1"/>
  <c r="O1977" i="1"/>
  <c r="O1980" i="1"/>
  <c r="O1984" i="1"/>
  <c r="O1994" i="1"/>
  <c r="O1996" i="1"/>
  <c r="O2009" i="1"/>
  <c r="O2011" i="1"/>
  <c r="O2013" i="1"/>
  <c r="O2016" i="1"/>
  <c r="O2015" i="1"/>
  <c r="O2017" i="1"/>
  <c r="O2020" i="1"/>
  <c r="O2023" i="1"/>
  <c r="O2024" i="1"/>
  <c r="O2027" i="1"/>
  <c r="O2029" i="1"/>
  <c r="O2033" i="1"/>
  <c r="O2036" i="1"/>
  <c r="O2040" i="1"/>
  <c r="O2041" i="1"/>
  <c r="O2042" i="1"/>
  <c r="O2043" i="1"/>
  <c r="O2046" i="1"/>
  <c r="O2048" i="1"/>
  <c r="O2053" i="1"/>
  <c r="O2057" i="1"/>
  <c r="O2059" i="1"/>
  <c r="O2061" i="1"/>
  <c r="O2062" i="1"/>
  <c r="O2064" i="1"/>
  <c r="O2070" i="1"/>
  <c r="O2071" i="1"/>
  <c r="O2073" i="1"/>
  <c r="O2078" i="1"/>
  <c r="O2080" i="1"/>
  <c r="O2082" i="1"/>
  <c r="O2081" i="1"/>
  <c r="O2084" i="1"/>
  <c r="O2085" i="1"/>
  <c r="O2086" i="1"/>
  <c r="O2089" i="1"/>
  <c r="O2088" i="1"/>
  <c r="O2090" i="1"/>
  <c r="O2093" i="1"/>
  <c r="O2095" i="1"/>
  <c r="O2096" i="1"/>
  <c r="O2097" i="1"/>
  <c r="O2098" i="1"/>
  <c r="O2106" i="1"/>
  <c r="O2104" i="1"/>
  <c r="O2100" i="1"/>
  <c r="O2099" i="1"/>
  <c r="O2101" i="1"/>
  <c r="O2347" i="1"/>
  <c r="O2471" i="1"/>
  <c r="O2531" i="1"/>
  <c r="O2713" i="1"/>
  <c r="O2735" i="1"/>
  <c r="O2835" i="1"/>
  <c r="O2881" i="1"/>
  <c r="O3005" i="1"/>
  <c r="O3060" i="1"/>
  <c r="O3156" i="1"/>
  <c r="O3172" i="1"/>
  <c r="O3193" i="1"/>
  <c r="O3272" i="1"/>
  <c r="O3281" i="1"/>
  <c r="O3300" i="1"/>
  <c r="O3301" i="1"/>
  <c r="O3340" i="1"/>
  <c r="O3343" i="1"/>
  <c r="O3371" i="1"/>
  <c r="O3405" i="1"/>
  <c r="O3476" i="1"/>
  <c r="O3474" i="1"/>
  <c r="O3505" i="1"/>
  <c r="O3549" i="1"/>
  <c r="O3538" i="1"/>
  <c r="O3581" i="1"/>
  <c r="O3607" i="1"/>
  <c r="O3623" i="1"/>
  <c r="O3650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2103" i="1"/>
  <c r="O2066" i="1"/>
  <c r="O2125" i="1"/>
  <c r="O3312" i="1"/>
  <c r="O4047" i="1"/>
  <c r="O2136" i="1"/>
  <c r="O920" i="1"/>
  <c r="O2038" i="1"/>
  <c r="O2148" i="1"/>
  <c r="O1957" i="1"/>
  <c r="O2001" i="1"/>
  <c r="O2022" i="1"/>
  <c r="O2087" i="1"/>
  <c r="O2137" i="1"/>
  <c r="O2147" i="1"/>
  <c r="O2179" i="1"/>
  <c r="O2580" i="1"/>
  <c r="O1929" i="1"/>
  <c r="O2153" i="1"/>
  <c r="O2169" i="1"/>
  <c r="O2173" i="1"/>
  <c r="O2180" i="1"/>
  <c r="O2205" i="1"/>
  <c r="O2431" i="1"/>
  <c r="O2513" i="1"/>
  <c r="O2734" i="1"/>
  <c r="O3441" i="1"/>
  <c r="O3539" i="1"/>
  <c r="O1004" i="1"/>
  <c r="O1508" i="1"/>
  <c r="O1664" i="1"/>
  <c r="O1842" i="1"/>
  <c r="O1940" i="1"/>
  <c r="O1981" i="1"/>
  <c r="O1993" i="1"/>
  <c r="O2032" i="1"/>
  <c r="O2056" i="1"/>
  <c r="O2058" i="1"/>
  <c r="O2067" i="1"/>
  <c r="O2091" i="1"/>
  <c r="O2094" i="1"/>
  <c r="O2102" i="1"/>
  <c r="O2121" i="1"/>
  <c r="O2133" i="1"/>
  <c r="O2146" i="1"/>
  <c r="O2151" i="1"/>
  <c r="O2167" i="1"/>
  <c r="O2200" i="1"/>
  <c r="O2202" i="1"/>
  <c r="O2204" i="1"/>
  <c r="O2208" i="1"/>
  <c r="O2213" i="1"/>
  <c r="O2222" i="1"/>
  <c r="O2231" i="1"/>
  <c r="O2226" i="1"/>
  <c r="O2228" i="1"/>
  <c r="O2512" i="1"/>
  <c r="O2714" i="1"/>
  <c r="O2762" i="1"/>
  <c r="O2854" i="1"/>
  <c r="O2967" i="1"/>
  <c r="O3145" i="1"/>
  <c r="O3417" i="1"/>
  <c r="O4048" i="1"/>
  <c r="O4049" i="1"/>
  <c r="O4050" i="1"/>
  <c r="O4051" i="1"/>
  <c r="O4052" i="1"/>
  <c r="O4053" i="1"/>
  <c r="O4054" i="1"/>
  <c r="O2166" i="1"/>
  <c r="O4055" i="1"/>
  <c r="O4056" i="1"/>
  <c r="O1277" i="1"/>
  <c r="O2161" i="1"/>
  <c r="O2172" i="1"/>
  <c r="O2203" i="1"/>
  <c r="O2235" i="1"/>
  <c r="O2261" i="1"/>
  <c r="O2266" i="1"/>
  <c r="O2280" i="1"/>
  <c r="O3093" i="1"/>
  <c r="O4057" i="1"/>
  <c r="O4058" i="1"/>
  <c r="O2111" i="1"/>
  <c r="O2183" i="1"/>
  <c r="O2271" i="1"/>
  <c r="O3642" i="1"/>
  <c r="O435" i="1"/>
  <c r="O552" i="1"/>
  <c r="O620" i="1"/>
  <c r="O840" i="1"/>
  <c r="O864" i="1"/>
  <c r="O1159" i="1"/>
  <c r="O1352" i="1"/>
  <c r="O1580" i="1"/>
  <c r="O1590" i="1"/>
  <c r="O1788" i="1"/>
  <c r="O1825" i="1"/>
  <c r="O1859" i="1"/>
  <c r="O1869" i="1"/>
  <c r="O1939" i="1"/>
  <c r="O1945" i="1"/>
  <c r="O1946" i="1"/>
  <c r="O1953" i="1"/>
  <c r="O1954" i="1"/>
  <c r="O1998" i="1"/>
  <c r="O2014" i="1"/>
  <c r="O2030" i="1"/>
  <c r="O2031" i="1"/>
  <c r="O2034" i="1"/>
  <c r="O2037" i="1"/>
  <c r="O2069" i="1"/>
  <c r="O2074" i="1"/>
  <c r="O2076" i="1"/>
  <c r="O2116" i="1"/>
  <c r="O2118" i="1"/>
  <c r="O2119" i="1"/>
  <c r="O2142" i="1"/>
  <c r="O2144" i="1"/>
  <c r="O2155" i="1"/>
  <c r="O2158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199" i="1"/>
  <c r="O2201" i="1"/>
  <c r="O2217" i="1"/>
  <c r="O2223" i="1"/>
  <c r="O2229" i="1"/>
  <c r="O2233" i="1"/>
  <c r="O2234" i="1"/>
  <c r="O2238" i="1"/>
  <c r="O2240" i="1"/>
  <c r="O2243" i="1"/>
  <c r="O2248" i="1"/>
  <c r="O2249" i="1"/>
  <c r="O2251" i="1"/>
  <c r="O2254" i="1"/>
  <c r="O2252" i="1"/>
  <c r="O2260" i="1"/>
  <c r="O2262" i="1"/>
  <c r="O2268" i="1"/>
  <c r="O2269" i="1"/>
  <c r="O2273" i="1"/>
  <c r="O2275" i="1"/>
  <c r="O2278" i="1"/>
  <c r="O2282" i="1"/>
  <c r="O2285" i="1"/>
  <c r="O2287" i="1"/>
  <c r="O2288" i="1"/>
  <c r="O2289" i="1"/>
  <c r="O2293" i="1"/>
  <c r="O2294" i="1"/>
  <c r="O2298" i="1"/>
  <c r="O2303" i="1"/>
  <c r="O2304" i="1"/>
  <c r="O2308" i="1"/>
  <c r="O2314" i="1"/>
  <c r="O2317" i="1"/>
  <c r="O2319" i="1"/>
  <c r="O2322" i="1"/>
  <c r="O2320" i="1"/>
  <c r="O2325" i="1"/>
  <c r="O2326" i="1"/>
  <c r="O2327" i="1"/>
  <c r="O2329" i="1"/>
  <c r="O2330" i="1"/>
  <c r="O2334" i="1"/>
  <c r="O2337" i="1"/>
  <c r="O2338" i="1"/>
  <c r="O2339" i="1"/>
  <c r="O2342" i="1"/>
  <c r="O2343" i="1"/>
  <c r="O2344" i="1"/>
  <c r="O2345" i="1"/>
  <c r="O2348" i="1"/>
  <c r="O2350" i="1"/>
  <c r="O2349" i="1"/>
  <c r="O2352" i="1"/>
  <c r="O2355" i="1"/>
  <c r="O2356" i="1"/>
  <c r="O2359" i="1"/>
  <c r="O2361" i="1"/>
  <c r="O2362" i="1"/>
  <c r="O2365" i="1"/>
  <c r="O2364" i="1"/>
  <c r="O2366" i="1"/>
  <c r="O2367" i="1"/>
  <c r="O2368" i="1"/>
  <c r="O2369" i="1"/>
  <c r="O2363" i="1"/>
  <c r="O2370" i="1"/>
  <c r="O2373" i="1"/>
  <c r="O2374" i="1"/>
  <c r="O2493" i="1"/>
  <c r="O2585" i="1"/>
  <c r="O2746" i="1"/>
  <c r="O2761" i="1"/>
  <c r="O2824" i="1"/>
  <c r="O2858" i="1"/>
  <c r="O2903" i="1"/>
  <c r="O2907" i="1"/>
  <c r="O2937" i="1"/>
  <c r="O2955" i="1"/>
  <c r="O2963" i="1"/>
  <c r="O2973" i="1"/>
  <c r="O3000" i="1"/>
  <c r="O3012" i="1"/>
  <c r="O3020" i="1"/>
  <c r="O3039" i="1"/>
  <c r="O3061" i="1"/>
  <c r="O3063" i="1"/>
  <c r="O3089" i="1"/>
  <c r="O3100" i="1"/>
  <c r="O3119" i="1"/>
  <c r="O3131" i="1"/>
  <c r="O3144" i="1"/>
  <c r="O3159" i="1"/>
  <c r="O3178" i="1"/>
  <c r="O3186" i="1"/>
  <c r="O3189" i="1"/>
  <c r="O3208" i="1"/>
  <c r="O3207" i="1"/>
  <c r="O3241" i="1"/>
  <c r="O3253" i="1"/>
  <c r="O3303" i="1"/>
  <c r="O3280" i="1"/>
  <c r="O3297" i="1"/>
  <c r="O3310" i="1"/>
  <c r="O3314" i="1"/>
  <c r="O3315" i="1"/>
  <c r="O3329" i="1"/>
  <c r="O3331" i="1"/>
  <c r="O3349" i="1"/>
  <c r="O3370" i="1"/>
  <c r="O3415" i="1"/>
  <c r="O3416" i="1"/>
  <c r="O3438" i="1"/>
  <c r="O3472" i="1"/>
  <c r="O3479" i="1"/>
  <c r="O3491" i="1"/>
  <c r="O3517" i="1"/>
  <c r="O3548" i="1"/>
  <c r="O3556" i="1"/>
  <c r="O3580" i="1"/>
  <c r="O3596" i="1"/>
  <c r="O3598" i="1"/>
  <c r="O3604" i="1"/>
  <c r="O3648" i="1"/>
  <c r="O3689" i="1"/>
  <c r="O3649" i="1"/>
  <c r="O3634" i="1"/>
  <c r="O3681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1850" i="1"/>
  <c r="O2316" i="1"/>
  <c r="O2221" i="1"/>
  <c r="O2256" i="1"/>
  <c r="O2378" i="1"/>
  <c r="O3573" i="1"/>
  <c r="O2129" i="1"/>
  <c r="O2186" i="1"/>
  <c r="O2230" i="1"/>
  <c r="O2239" i="1"/>
  <c r="O2299" i="1"/>
  <c r="O2328" i="1"/>
  <c r="O2336" i="1"/>
  <c r="O2379" i="1"/>
  <c r="O2400" i="1"/>
  <c r="O2405" i="1"/>
  <c r="O2806" i="1"/>
  <c r="O4073" i="1"/>
  <c r="O1587" i="1"/>
  <c r="O2211" i="1"/>
  <c r="O2225" i="1"/>
  <c r="O2393" i="1"/>
  <c r="O2438" i="1"/>
  <c r="O3010" i="1"/>
  <c r="O3056" i="1"/>
  <c r="O4074" i="1"/>
  <c r="O2389" i="1"/>
  <c r="O2008" i="1"/>
  <c r="O2122" i="1"/>
  <c r="O2150" i="1"/>
  <c r="O2154" i="1"/>
  <c r="O2207" i="1"/>
  <c r="O2301" i="1"/>
  <c r="O2309" i="1"/>
  <c r="O2324" i="1"/>
  <c r="O2331" i="1"/>
  <c r="O2358" i="1"/>
  <c r="O2360" i="1"/>
  <c r="O2391" i="1"/>
  <c r="O2404" i="1"/>
  <c r="O2411" i="1"/>
  <c r="O2422" i="1"/>
  <c r="O2440" i="1"/>
  <c r="O2450" i="1"/>
  <c r="O2455" i="1"/>
  <c r="O2456" i="1"/>
  <c r="O2458" i="1"/>
  <c r="O2465" i="1"/>
  <c r="O2893" i="1"/>
  <c r="O3038" i="1"/>
  <c r="O3516" i="1"/>
  <c r="O3629" i="1"/>
  <c r="O3690" i="1"/>
  <c r="O3579" i="1"/>
  <c r="O3013" i="1"/>
  <c r="O2482" i="1"/>
  <c r="O659" i="1"/>
  <c r="O901" i="1"/>
  <c r="O2109" i="1"/>
  <c r="O2138" i="1"/>
  <c r="O2188" i="1"/>
  <c r="O2216" i="1"/>
  <c r="O2258" i="1"/>
  <c r="O2318" i="1"/>
  <c r="O2357" i="1"/>
  <c r="O2383" i="1"/>
  <c r="O2394" i="1"/>
  <c r="O2406" i="1"/>
  <c r="O2410" i="1"/>
  <c r="O2434" i="1"/>
  <c r="O2472" i="1"/>
  <c r="O2478" i="1"/>
  <c r="O2490" i="1"/>
  <c r="O2698" i="1"/>
  <c r="O2730" i="1"/>
  <c r="O2868" i="1"/>
  <c r="O2899" i="1"/>
  <c r="O3124" i="1"/>
  <c r="O3225" i="1"/>
  <c r="O3238" i="1"/>
  <c r="O3364" i="1"/>
  <c r="O3515" i="1"/>
  <c r="O3569" i="1"/>
  <c r="O4075" i="1"/>
  <c r="O4076" i="1"/>
  <c r="O2476" i="1"/>
  <c r="O2419" i="1"/>
  <c r="O1832" i="1"/>
  <c r="O1989" i="1"/>
  <c r="O2198" i="1"/>
  <c r="O2212" i="1"/>
  <c r="O2227" i="1"/>
  <c r="O2385" i="1"/>
  <c r="O2446" i="1"/>
  <c r="O2454" i="1"/>
  <c r="O2501" i="1"/>
  <c r="O2506" i="1"/>
  <c r="O2508" i="1"/>
  <c r="O2509" i="1"/>
  <c r="O2519" i="1"/>
  <c r="O2521" i="1"/>
  <c r="O3027" i="1"/>
  <c r="O3185" i="1"/>
  <c r="O3240" i="1"/>
  <c r="O3484" i="1"/>
  <c r="O4077" i="1"/>
  <c r="O4078" i="1"/>
  <c r="O4079" i="1"/>
  <c r="O2218" i="1"/>
  <c r="O3239" i="1"/>
  <c r="O2484" i="1"/>
  <c r="O1638" i="1"/>
  <c r="O2272" i="1"/>
  <c r="O2290" i="1"/>
  <c r="O2487" i="1"/>
  <c r="O2540" i="1"/>
  <c r="O2776" i="1"/>
  <c r="O3544" i="1"/>
  <c r="O2515" i="1"/>
  <c r="O4080" i="1"/>
  <c r="O1955" i="1"/>
  <c r="O1987" i="1"/>
  <c r="O2072" i="1"/>
  <c r="O2195" i="1"/>
  <c r="O2267" i="1"/>
  <c r="O2292" i="1"/>
  <c r="O2396" i="1"/>
  <c r="O2413" i="1"/>
  <c r="O2449" i="1"/>
  <c r="O2461" i="1"/>
  <c r="O2468" i="1"/>
  <c r="O2480" i="1"/>
  <c r="O2479" i="1"/>
  <c r="O2485" i="1"/>
  <c r="O2495" i="1"/>
  <c r="O2510" i="1"/>
  <c r="O2511" i="1"/>
  <c r="O2518" i="1"/>
  <c r="O2528" i="1"/>
  <c r="O2564" i="1"/>
  <c r="O2579" i="1"/>
  <c r="O2584" i="1"/>
  <c r="O2586" i="1"/>
  <c r="O2596" i="1"/>
  <c r="O2600" i="1"/>
  <c r="O2843" i="1"/>
  <c r="O2938" i="1"/>
  <c r="O3130" i="1"/>
  <c r="O3268" i="1"/>
  <c r="O3324" i="1"/>
  <c r="O3543" i="1"/>
  <c r="O4081" i="1"/>
  <c r="O4082" i="1"/>
  <c r="O4083" i="1"/>
  <c r="O2429" i="1"/>
  <c r="O2451" i="1"/>
  <c r="O2477" i="1"/>
  <c r="O2516" i="1"/>
  <c r="O2605" i="1"/>
  <c r="O2614" i="1"/>
  <c r="O3079" i="1"/>
  <c r="O3377" i="1"/>
  <c r="O4084" i="1"/>
  <c r="O4085" i="1"/>
  <c r="O3635" i="1"/>
  <c r="O4086" i="1"/>
  <c r="O4087" i="1"/>
  <c r="O4088" i="1"/>
  <c r="O3044" i="1"/>
  <c r="O1253" i="1"/>
  <c r="O1458" i="1"/>
  <c r="O1761" i="1"/>
  <c r="O2047" i="1"/>
  <c r="O2060" i="1"/>
  <c r="O2232" i="1"/>
  <c r="O2270" i="1"/>
  <c r="O2276" i="1"/>
  <c r="O2286" i="1"/>
  <c r="O2295" i="1"/>
  <c r="O2300" i="1"/>
  <c r="O2310" i="1"/>
  <c r="O2346" i="1"/>
  <c r="O2387" i="1"/>
  <c r="O2392" i="1"/>
  <c r="O2403" i="1"/>
  <c r="O2443" i="1"/>
  <c r="O2453" i="1"/>
  <c r="O2474" i="1"/>
  <c r="O2488" i="1"/>
  <c r="O2491" i="1"/>
  <c r="O2497" i="1"/>
  <c r="O2504" i="1"/>
  <c r="O2523" i="1"/>
  <c r="O2525" i="1"/>
  <c r="O2527" i="1"/>
  <c r="O2533" i="1"/>
  <c r="O2537" i="1"/>
  <c r="O2538" i="1"/>
  <c r="O2539" i="1"/>
  <c r="O2550" i="1"/>
  <c r="O2545" i="1"/>
  <c r="O2555" i="1"/>
  <c r="O2559" i="1"/>
  <c r="O2562" i="1"/>
  <c r="O2566" i="1"/>
  <c r="O2569" i="1"/>
  <c r="O2571" i="1"/>
  <c r="O2572" i="1"/>
  <c r="O2573" i="1"/>
  <c r="O2581" i="1"/>
  <c r="O2583" i="1"/>
  <c r="O2587" i="1"/>
  <c r="O2588" i="1"/>
  <c r="O2591" i="1"/>
  <c r="O2592" i="1"/>
  <c r="O2598" i="1"/>
  <c r="O2601" i="1"/>
  <c r="O2619" i="1"/>
  <c r="O2616" i="1"/>
  <c r="O2622" i="1"/>
  <c r="O2623" i="1"/>
  <c r="O2624" i="1"/>
  <c r="O2634" i="1"/>
  <c r="O2636" i="1"/>
  <c r="O2635" i="1"/>
  <c r="O2642" i="1"/>
  <c r="O2646" i="1"/>
  <c r="O2647" i="1"/>
  <c r="O2648" i="1"/>
  <c r="O2649" i="1"/>
  <c r="O2650" i="1"/>
  <c r="O2653" i="1"/>
  <c r="O2655" i="1"/>
  <c r="O2657" i="1"/>
  <c r="O2663" i="1"/>
  <c r="O2659" i="1"/>
  <c r="O2662" i="1"/>
  <c r="O2664" i="1"/>
  <c r="O2665" i="1"/>
  <c r="O2672" i="1"/>
  <c r="O2674" i="1"/>
  <c r="O2675" i="1"/>
  <c r="O2682" i="1"/>
  <c r="O2677" i="1"/>
  <c r="O2685" i="1"/>
  <c r="O2678" i="1"/>
  <c r="O2686" i="1"/>
  <c r="O2683" i="1"/>
  <c r="O2684" i="1"/>
  <c r="O2679" i="1"/>
  <c r="O2687" i="1"/>
  <c r="O2800" i="1"/>
  <c r="O2848" i="1"/>
  <c r="O2892" i="1"/>
  <c r="O2897" i="1"/>
  <c r="O2924" i="1"/>
  <c r="O2960" i="1"/>
  <c r="O3007" i="1"/>
  <c r="O3042" i="1"/>
  <c r="O3045" i="1"/>
  <c r="O3059" i="1"/>
  <c r="O3091" i="1"/>
  <c r="O3099" i="1"/>
  <c r="O3127" i="1"/>
  <c r="O3129" i="1"/>
  <c r="O3219" i="1"/>
  <c r="O3214" i="1"/>
  <c r="O3302" i="1"/>
  <c r="O3384" i="1"/>
  <c r="O3413" i="1"/>
  <c r="O3414" i="1"/>
  <c r="O3440" i="1"/>
  <c r="O3453" i="1"/>
  <c r="O3506" i="1"/>
  <c r="O3555" i="1"/>
  <c r="O3563" i="1"/>
  <c r="O3578" i="1"/>
  <c r="O3622" i="1"/>
  <c r="O3645" i="1"/>
  <c r="O3646" i="1"/>
  <c r="O3647" i="1"/>
  <c r="O4089" i="1"/>
  <c r="O4090" i="1"/>
  <c r="O4091" i="1"/>
  <c r="O4092" i="1"/>
  <c r="O4093" i="1"/>
  <c r="O4094" i="1"/>
  <c r="O4095" i="1"/>
  <c r="O2574" i="1"/>
  <c r="O2297" i="1"/>
  <c r="O2629" i="1"/>
  <c r="O2570" i="1"/>
  <c r="O2694" i="1"/>
  <c r="O2995" i="1"/>
  <c r="O3473" i="1"/>
  <c r="O4096" i="1"/>
  <c r="O2738" i="1"/>
  <c r="O3083" i="1"/>
  <c r="O2055" i="1"/>
  <c r="O2313" i="1"/>
  <c r="O2423" i="1"/>
  <c r="O2529" i="1"/>
  <c r="O2705" i="1"/>
  <c r="O2719" i="1"/>
  <c r="O2722" i="1"/>
  <c r="O2725" i="1"/>
  <c r="O2729" i="1"/>
  <c r="O2739" i="1"/>
  <c r="O2747" i="1"/>
  <c r="O2764" i="1"/>
  <c r="O3011" i="1"/>
  <c r="O3021" i="1"/>
  <c r="O3058" i="1"/>
  <c r="O4097" i="1"/>
  <c r="O4098" i="1"/>
  <c r="O4099" i="1"/>
  <c r="O2568" i="1"/>
  <c r="O2604" i="1"/>
  <c r="O2611" i="1"/>
  <c r="O2630" i="1"/>
  <c r="O2641" i="1"/>
  <c r="O2671" i="1"/>
  <c r="O2681" i="1"/>
  <c r="O2695" i="1"/>
  <c r="O2708" i="1"/>
  <c r="O2751" i="1"/>
  <c r="O2791" i="1"/>
  <c r="O2797" i="1"/>
  <c r="O2799" i="1"/>
  <c r="O2798" i="1"/>
  <c r="O2731" i="1"/>
  <c r="O2702" i="1"/>
  <c r="O2145" i="1"/>
  <c r="O2311" i="1"/>
  <c r="O2425" i="1"/>
  <c r="O2469" i="1"/>
  <c r="O2492" i="1"/>
  <c r="O2631" i="1"/>
  <c r="O2640" i="1"/>
  <c r="O2656" i="1"/>
  <c r="O2689" i="1"/>
  <c r="O2712" i="1"/>
  <c r="O2732" i="1"/>
  <c r="O2754" i="1"/>
  <c r="O2763" i="1"/>
  <c r="O2773" i="1"/>
  <c r="O2774" i="1"/>
  <c r="O2780" i="1"/>
  <c r="O2784" i="1"/>
  <c r="O2786" i="1"/>
  <c r="O2787" i="1"/>
  <c r="O2809" i="1"/>
  <c r="O2826" i="1"/>
  <c r="O2828" i="1"/>
  <c r="O2830" i="1"/>
  <c r="O2831" i="1"/>
  <c r="O2836" i="1"/>
  <c r="O2844" i="1"/>
  <c r="O2845" i="1"/>
  <c r="O2849" i="1"/>
  <c r="O2841" i="1"/>
  <c r="O2842" i="1"/>
  <c r="O3170" i="1"/>
  <c r="O3328" i="1"/>
  <c r="O4100" i="1"/>
  <c r="O4101" i="1"/>
  <c r="O4102" i="1"/>
  <c r="O4103" i="1"/>
  <c r="O2445" i="1"/>
  <c r="O2595" i="1"/>
  <c r="O2593" i="1"/>
  <c r="O2603" i="1"/>
  <c r="O2617" i="1"/>
  <c r="O2643" i="1"/>
  <c r="O2669" i="1"/>
  <c r="O2707" i="1"/>
  <c r="O2771" i="1"/>
  <c r="O2785" i="1"/>
  <c r="O2802" i="1"/>
  <c r="O2867" i="1"/>
  <c r="O2880" i="1"/>
  <c r="O2889" i="1"/>
  <c r="O2901" i="1"/>
  <c r="O2905" i="1"/>
  <c r="O2906" i="1"/>
  <c r="O2904" i="1"/>
  <c r="O3080" i="1"/>
  <c r="O3184" i="1"/>
  <c r="O3465" i="1"/>
  <c r="O3619" i="1"/>
  <c r="O4104" i="1"/>
  <c r="O4105" i="1"/>
  <c r="O2930" i="1"/>
  <c r="O2919" i="1"/>
  <c r="O2602" i="1"/>
  <c r="O2744" i="1"/>
  <c r="O2823" i="1"/>
  <c r="O2872" i="1"/>
  <c r="O2878" i="1"/>
  <c r="O2958" i="1"/>
  <c r="O2968" i="1"/>
  <c r="O2972" i="1"/>
  <c r="O2971" i="1"/>
  <c r="O3057" i="1"/>
  <c r="O3213" i="1"/>
  <c r="O3412" i="1"/>
  <c r="O3504" i="1"/>
  <c r="O4106" i="1"/>
  <c r="O4107" i="1"/>
  <c r="O4108" i="1"/>
  <c r="O2986" i="1"/>
  <c r="O3088" i="1"/>
  <c r="O3018" i="1"/>
  <c r="O2123" i="1"/>
  <c r="O2384" i="1"/>
  <c r="O2933" i="1"/>
  <c r="O2982" i="1"/>
  <c r="O2994" i="1"/>
  <c r="O3455" i="1"/>
  <c r="O3478" i="1"/>
  <c r="O3606" i="1"/>
  <c r="O4109" i="1"/>
  <c r="O2837" i="1"/>
  <c r="O2743" i="1"/>
  <c r="O3608" i="1"/>
  <c r="O2857" i="1"/>
  <c r="O2244" i="1"/>
  <c r="O2414" i="1"/>
  <c r="O2855" i="1"/>
  <c r="O2936" i="1"/>
  <c r="O2996" i="1"/>
  <c r="O3017" i="1"/>
  <c r="O3062" i="1"/>
  <c r="O3076" i="1"/>
  <c r="O3147" i="1"/>
  <c r="O3514" i="1"/>
  <c r="O3621" i="1"/>
  <c r="O4110" i="1"/>
  <c r="O2353" i="1"/>
  <c r="O3082" i="1"/>
  <c r="O3123" i="1"/>
  <c r="O4111" i="1"/>
  <c r="O2156" i="1"/>
  <c r="O3194" i="1"/>
  <c r="O3211" i="1"/>
  <c r="O4112" i="1"/>
  <c r="O3232" i="1"/>
  <c r="O3109" i="1"/>
  <c r="O3376" i="1"/>
  <c r="O3388" i="1"/>
  <c r="O4113" i="1"/>
  <c r="O4114" i="1"/>
  <c r="O3489" i="1"/>
  <c r="O276" i="1"/>
  <c r="O3490" i="1"/>
  <c r="O3513" i="1"/>
  <c r="O3512" i="1"/>
  <c r="O4115" i="1"/>
  <c r="O366" i="1"/>
  <c r="O754" i="1"/>
  <c r="O3226" i="1"/>
  <c r="O3706" i="1"/>
  <c r="X182" i="1" l="1"/>
  <c r="X2384" i="1"/>
  <c r="X529" i="1"/>
  <c r="X488" i="1"/>
  <c r="Y488" i="1"/>
  <c r="Y216" i="1"/>
  <c r="X216" i="1"/>
  <c r="Y221" i="1"/>
  <c r="X221" i="1"/>
  <c r="Y1306" i="1"/>
  <c r="X1306" i="1"/>
  <c r="Y183" i="1"/>
  <c r="X183" i="1"/>
  <c r="Y2031" i="1"/>
  <c r="X2031" i="1"/>
  <c r="Y1223" i="1"/>
  <c r="X1223" i="1"/>
  <c r="Y2186" i="1"/>
  <c r="X2186" i="1"/>
  <c r="Y1428" i="1"/>
  <c r="X1428" i="1"/>
  <c r="Y2001" i="1"/>
  <c r="X2001" i="1"/>
  <c r="Y2196" i="1"/>
  <c r="X2196" i="1"/>
  <c r="Y1510" i="1"/>
  <c r="X1510" i="1"/>
  <c r="Y1000" i="1"/>
  <c r="X1000" i="1"/>
  <c r="Y2419" i="1"/>
  <c r="X2419" i="1"/>
  <c r="Y840" i="1"/>
  <c r="X840" i="1"/>
  <c r="Y127" i="1"/>
  <c r="X127" i="1"/>
  <c r="Y259" i="1"/>
  <c r="X259" i="1"/>
  <c r="Y2310" i="1"/>
  <c r="X2310" i="1"/>
  <c r="Y1622" i="1"/>
  <c r="X1622" i="1"/>
  <c r="Y806" i="1"/>
  <c r="X806" i="1"/>
  <c r="Y555" i="1"/>
  <c r="X555" i="1"/>
  <c r="Y135" i="1"/>
  <c r="X135" i="1"/>
  <c r="Y2111" i="1"/>
  <c r="X2111" i="1"/>
  <c r="Y569" i="1"/>
  <c r="X569" i="1"/>
  <c r="Y875" i="1"/>
  <c r="X875" i="1"/>
  <c r="Y61" i="1"/>
  <c r="X61" i="1"/>
  <c r="Y1574" i="1"/>
  <c r="X1574" i="1"/>
  <c r="Y2515" i="1"/>
  <c r="X2515" i="1"/>
  <c r="Y1045" i="1"/>
  <c r="X1045" i="1"/>
  <c r="Y1926" i="1"/>
  <c r="X1926" i="1"/>
  <c r="X2634" i="1"/>
  <c r="Y2634" i="1"/>
  <c r="Y56" i="1"/>
  <c r="X56" i="1"/>
  <c r="X386" i="1"/>
  <c r="Y386" i="1"/>
  <c r="X391" i="1"/>
  <c r="Y391" i="1"/>
  <c r="Y2564" i="1"/>
  <c r="X2564" i="1"/>
  <c r="Y1833" i="1"/>
  <c r="X1833" i="1"/>
  <c r="Y1654" i="1"/>
  <c r="X1654" i="1"/>
  <c r="Y2064" i="1"/>
  <c r="X2064" i="1"/>
  <c r="Y2791" i="1"/>
  <c r="X2791" i="1"/>
  <c r="Y357" i="1"/>
  <c r="X357" i="1"/>
  <c r="Y706" i="1"/>
  <c r="X706" i="1"/>
  <c r="Y1311" i="1"/>
  <c r="X1311" i="1"/>
  <c r="Y714" i="1"/>
  <c r="X714" i="1"/>
  <c r="Y739" i="1"/>
  <c r="X739" i="1"/>
  <c r="Y418" i="1"/>
  <c r="X418" i="1"/>
  <c r="Y1706" i="1"/>
  <c r="X1706" i="1"/>
  <c r="Y3489" i="1"/>
  <c r="X3489" i="1"/>
  <c r="Y30" i="1"/>
  <c r="X30" i="1"/>
  <c r="Y2743" i="1"/>
  <c r="X2743" i="1"/>
  <c r="Y1063" i="1"/>
  <c r="X1063" i="1"/>
  <c r="Y1664" i="1"/>
  <c r="X1664" i="1"/>
  <c r="Y2138" i="1"/>
  <c r="X2138" i="1"/>
  <c r="Y2604" i="1"/>
  <c r="X2604" i="1"/>
  <c r="Y1929" i="1"/>
  <c r="X1929" i="1"/>
  <c r="Y702" i="1"/>
  <c r="X702" i="1"/>
  <c r="Y2142" i="1"/>
  <c r="X2142" i="1"/>
  <c r="Y1338" i="1"/>
  <c r="X1338" i="1"/>
  <c r="Y575" i="1"/>
  <c r="X575" i="1"/>
  <c r="Y674" i="1"/>
  <c r="X674" i="1"/>
  <c r="Y730" i="1"/>
  <c r="X730" i="1"/>
  <c r="Y945" i="1"/>
  <c r="X945" i="1"/>
  <c r="Y1208" i="1"/>
  <c r="X1208" i="1"/>
  <c r="Y69" i="1"/>
  <c r="X69" i="1"/>
  <c r="Y302" i="1"/>
  <c r="X302" i="1"/>
  <c r="X1721" i="1"/>
  <c r="Y1721" i="1"/>
  <c r="Y1611" i="1"/>
  <c r="X1611" i="1"/>
  <c r="Y2725" i="1"/>
  <c r="X2725" i="1"/>
  <c r="Y8" i="1"/>
  <c r="X8" i="1"/>
  <c r="Y211" i="1"/>
  <c r="X211" i="1"/>
  <c r="Y300" i="1"/>
  <c r="X300" i="1"/>
  <c r="Y1073" i="1"/>
  <c r="X1073" i="1"/>
  <c r="Y747" i="1"/>
  <c r="X747" i="1"/>
  <c r="Y2150" i="1"/>
  <c r="X2150" i="1"/>
  <c r="Y2207" i="1"/>
  <c r="X2207" i="1"/>
  <c r="Y1250" i="1"/>
  <c r="X1250" i="1"/>
  <c r="Y236" i="1"/>
  <c r="X236" i="1"/>
  <c r="Y2538" i="1"/>
  <c r="X2538" i="1"/>
  <c r="Y2773" i="1"/>
  <c r="X2773" i="1"/>
  <c r="Y1889" i="1"/>
  <c r="X1889" i="1"/>
  <c r="Y1374" i="1"/>
  <c r="X1374" i="1"/>
  <c r="Y2601" i="1"/>
  <c r="X2601" i="1"/>
  <c r="Y2446" i="1"/>
  <c r="X2446" i="1"/>
  <c r="Y178" i="1"/>
  <c r="X178" i="1"/>
  <c r="Y1046" i="1"/>
  <c r="X1046" i="1"/>
  <c r="Y933" i="1"/>
  <c r="X933" i="1"/>
  <c r="Y871" i="1"/>
  <c r="X871" i="1"/>
  <c r="Y2153" i="1"/>
  <c r="X2153" i="1"/>
  <c r="Y2294" i="1"/>
  <c r="X2294" i="1"/>
  <c r="Y1636" i="1"/>
  <c r="X1636" i="1"/>
  <c r="Y317" i="1"/>
  <c r="X317" i="1"/>
  <c r="X1159" i="1"/>
  <c r="Y1159" i="1"/>
  <c r="X519" i="1"/>
  <c r="Y519" i="1"/>
  <c r="Y351" i="1"/>
  <c r="X351" i="1"/>
  <c r="X89" i="1"/>
  <c r="Y89" i="1"/>
  <c r="X1648" i="1"/>
  <c r="Y1648" i="1"/>
  <c r="X1731" i="1"/>
  <c r="Y1731" i="1"/>
  <c r="X606" i="1"/>
  <c r="Y606" i="1"/>
  <c r="X1600" i="1"/>
  <c r="Y1600" i="1"/>
  <c r="X931" i="1"/>
  <c r="Y931" i="1"/>
  <c r="X2058" i="1"/>
  <c r="Y2058" i="1"/>
  <c r="X1262" i="1"/>
  <c r="Y1262" i="1"/>
  <c r="X3076" i="1"/>
  <c r="Y3076" i="1"/>
  <c r="X382" i="1"/>
  <c r="Y382" i="1"/>
  <c r="Y1519" i="1"/>
  <c r="X1519" i="1"/>
  <c r="Y1135" i="1"/>
  <c r="X1135" i="1"/>
  <c r="Y1996" i="1"/>
  <c r="X1996" i="1"/>
  <c r="Y1440" i="1"/>
  <c r="X1440" i="1"/>
  <c r="Y810" i="1"/>
  <c r="X810" i="1"/>
  <c r="Y1081" i="1"/>
  <c r="X1081" i="1"/>
  <c r="Y1625" i="1"/>
  <c r="X1625" i="1"/>
  <c r="Y572" i="1"/>
  <c r="X572" i="1"/>
  <c r="Y1273" i="1"/>
  <c r="X1273" i="1"/>
  <c r="Y1560" i="1"/>
  <c r="X1560" i="1"/>
  <c r="X2238" i="1"/>
  <c r="Y2238" i="1"/>
  <c r="X1316" i="1"/>
  <c r="Y1316" i="1"/>
  <c r="Y209" i="1"/>
  <c r="X209" i="1"/>
  <c r="Y1444" i="1"/>
  <c r="X1444" i="1"/>
  <c r="X1247" i="1"/>
  <c r="Y1247" i="1"/>
  <c r="Y1467" i="1"/>
  <c r="X1467" i="1"/>
  <c r="Y1314" i="1"/>
  <c r="X1314" i="1"/>
  <c r="X1107" i="1"/>
  <c r="Y1107" i="1"/>
  <c r="X1114" i="1"/>
  <c r="Y1114" i="1"/>
  <c r="X1443" i="1"/>
  <c r="Y1443" i="1"/>
  <c r="X377" i="1"/>
  <c r="Y377" i="1"/>
  <c r="Y473" i="1"/>
  <c r="X473" i="1"/>
  <c r="Y814" i="1"/>
  <c r="X814" i="1"/>
  <c r="X73" i="1"/>
  <c r="Y73" i="1"/>
  <c r="X242" i="1"/>
  <c r="Y242" i="1"/>
  <c r="X295" i="1"/>
  <c r="Y295" i="1"/>
  <c r="X2936" i="1"/>
  <c r="Y2936" i="1"/>
  <c r="Y137" i="1"/>
  <c r="X137" i="1"/>
  <c r="Y548" i="1"/>
  <c r="X548" i="1"/>
  <c r="Y2429" i="1"/>
  <c r="X2429" i="1"/>
  <c r="Y54" i="1"/>
  <c r="X54" i="1"/>
  <c r="Y1286" i="1"/>
  <c r="X1286" i="1"/>
  <c r="Y2230" i="1"/>
  <c r="X2230" i="1"/>
  <c r="Y2067" i="1"/>
  <c r="X2067" i="1"/>
  <c r="Y2199" i="1"/>
  <c r="X2199" i="1"/>
  <c r="Y939" i="1"/>
  <c r="X939" i="1"/>
  <c r="Y1565" i="1"/>
  <c r="X1565" i="1"/>
  <c r="Y228" i="1"/>
  <c r="X228" i="1"/>
  <c r="Y1415" i="1"/>
  <c r="X1415" i="1"/>
  <c r="Y1426" i="1"/>
  <c r="X1426" i="1"/>
  <c r="X650" i="1"/>
  <c r="Y650" i="1"/>
  <c r="Y1072" i="1"/>
  <c r="X1072" i="1"/>
  <c r="X1619" i="1"/>
  <c r="Y1619" i="1"/>
  <c r="X834" i="1"/>
  <c r="Y834" i="1"/>
  <c r="Y909" i="1"/>
  <c r="X909" i="1"/>
  <c r="Y967" i="1"/>
  <c r="X967" i="1"/>
  <c r="Y2432" i="1"/>
  <c r="X2432" i="1"/>
  <c r="Y3044" i="1"/>
  <c r="X3044" i="1"/>
  <c r="Y3027" i="1"/>
  <c r="X3027" i="1"/>
  <c r="Y1995" i="1"/>
  <c r="X1995" i="1"/>
  <c r="Y1793" i="1"/>
  <c r="X1793" i="1"/>
  <c r="Y2185" i="1"/>
  <c r="X2185" i="1"/>
  <c r="Y3268" i="1"/>
  <c r="X3268" i="1"/>
  <c r="X2255" i="1"/>
  <c r="Y2255" i="1"/>
  <c r="X3310" i="1"/>
  <c r="Y3310" i="1"/>
  <c r="Y3301" i="1"/>
  <c r="X3301" i="1"/>
  <c r="Y2863" i="1"/>
  <c r="X2863" i="1"/>
  <c r="Y2859" i="1"/>
  <c r="X2859" i="1"/>
  <c r="Y2563" i="1"/>
  <c r="X2563" i="1"/>
  <c r="Y2115" i="1"/>
  <c r="X2115" i="1"/>
  <c r="Y3187" i="1"/>
  <c r="X3187" i="1"/>
  <c r="Y1221" i="1"/>
  <c r="X1221" i="1"/>
  <c r="Y349" i="1"/>
  <c r="X349" i="1"/>
  <c r="Y1122" i="1"/>
  <c r="X1122" i="1"/>
  <c r="Y803" i="1"/>
  <c r="X803" i="1"/>
  <c r="Y195" i="1"/>
  <c r="X195" i="1"/>
  <c r="Y2508" i="1"/>
  <c r="X2508" i="1"/>
  <c r="X177" i="1"/>
  <c r="Y177" i="1"/>
  <c r="X1021" i="1"/>
  <c r="Y1021" i="1"/>
  <c r="X598" i="1"/>
  <c r="Y598" i="1"/>
  <c r="X1884" i="1"/>
  <c r="Y1884" i="1"/>
  <c r="X1353" i="1"/>
  <c r="Y1353" i="1"/>
  <c r="X604" i="1"/>
  <c r="Y604" i="1"/>
  <c r="X1332" i="1"/>
  <c r="Y1332" i="1"/>
  <c r="Y2679" i="1"/>
  <c r="X2679" i="1"/>
  <c r="Y68" i="1"/>
  <c r="X68" i="1"/>
  <c r="X3011" i="1"/>
  <c r="Y3011" i="1"/>
  <c r="Y2762" i="1"/>
  <c r="X2762" i="1"/>
  <c r="Y1118" i="1"/>
  <c r="X1118" i="1"/>
  <c r="Y1646" i="1"/>
  <c r="X1646" i="1"/>
  <c r="X1657" i="1"/>
  <c r="Y1657" i="1"/>
  <c r="X693" i="1"/>
  <c r="Y693" i="1"/>
  <c r="X699" i="1"/>
  <c r="Y699" i="1"/>
  <c r="X515" i="1"/>
  <c r="Y515" i="1"/>
  <c r="X338" i="1"/>
  <c r="Y338" i="1"/>
  <c r="X710" i="1"/>
  <c r="Y710" i="1"/>
  <c r="X1319" i="1"/>
  <c r="Y1319" i="1"/>
  <c r="Y740" i="1"/>
  <c r="X740" i="1"/>
  <c r="Y86" i="1"/>
  <c r="X86" i="1"/>
  <c r="Y2099" i="1"/>
  <c r="X2099" i="1"/>
  <c r="X452" i="1"/>
  <c r="Y452" i="1"/>
  <c r="X543" i="1"/>
  <c r="Y543" i="1"/>
  <c r="X2868" i="1"/>
  <c r="Y2868" i="1"/>
  <c r="Y2500" i="1"/>
  <c r="X2500" i="1"/>
  <c r="Y1614" i="1"/>
  <c r="X1614" i="1"/>
  <c r="Y1950" i="1"/>
  <c r="X1950" i="1"/>
  <c r="Y2409" i="1"/>
  <c r="X2409" i="1"/>
  <c r="Y2638" i="1"/>
  <c r="X2638" i="1"/>
  <c r="Y2621" i="1"/>
  <c r="X2621" i="1"/>
  <c r="Y2460" i="1"/>
  <c r="X2460" i="1"/>
  <c r="Y2915" i="1"/>
  <c r="X2915" i="1"/>
  <c r="Y2274" i="1"/>
  <c r="X2274" i="1"/>
  <c r="Y679" i="1"/>
  <c r="X679" i="1"/>
  <c r="Y1129" i="1"/>
  <c r="X1129" i="1"/>
  <c r="X2747" i="1"/>
  <c r="Y2747" i="1"/>
  <c r="Y1851" i="1"/>
  <c r="X1851" i="1"/>
  <c r="Y312" i="1"/>
  <c r="X312" i="1"/>
  <c r="Y823" i="1"/>
  <c r="X823" i="1"/>
  <c r="Y827" i="1"/>
  <c r="X827" i="1"/>
  <c r="Y524" i="1"/>
  <c r="X524" i="1"/>
  <c r="Y2519" i="1"/>
  <c r="X2519" i="1"/>
  <c r="Y2093" i="1"/>
  <c r="X2093" i="1"/>
  <c r="Y2362" i="1"/>
  <c r="X2362" i="1"/>
  <c r="Y2364" i="1"/>
  <c r="X2364" i="1"/>
  <c r="Y117" i="1"/>
  <c r="X117" i="1"/>
  <c r="Y2531" i="1"/>
  <c r="X2531" i="1"/>
  <c r="Y1692" i="1"/>
  <c r="X1692" i="1"/>
  <c r="Y537" i="1"/>
  <c r="X537" i="1"/>
  <c r="X769" i="1"/>
  <c r="Y769" i="1"/>
  <c r="Y2795" i="1"/>
  <c r="X2795" i="1"/>
  <c r="Y961" i="1"/>
  <c r="X961" i="1"/>
  <c r="Y2582" i="1"/>
  <c r="X2582" i="1"/>
  <c r="Y837" i="1"/>
  <c r="X837" i="1"/>
  <c r="Y2946" i="1"/>
  <c r="X2946" i="1"/>
  <c r="Y3413" i="1"/>
  <c r="X3413" i="1"/>
  <c r="X3001" i="1"/>
  <c r="Y3001" i="1"/>
  <c r="X594" i="1"/>
  <c r="Y594" i="1"/>
  <c r="Y521" i="1"/>
  <c r="X521" i="1"/>
  <c r="Y833" i="1"/>
  <c r="X833" i="1"/>
  <c r="Y1891" i="1"/>
  <c r="X1891" i="1"/>
  <c r="X343" i="1"/>
  <c r="Y343" i="1"/>
  <c r="Y1181" i="1"/>
  <c r="X1181" i="1"/>
  <c r="Y2136" i="1"/>
  <c r="X2136" i="1"/>
  <c r="Y584" i="1"/>
  <c r="X584" i="1"/>
  <c r="Y1756" i="1"/>
  <c r="X1756" i="1"/>
  <c r="Y2128" i="1"/>
  <c r="X2128" i="1"/>
  <c r="Y2858" i="1"/>
  <c r="X2858" i="1"/>
  <c r="Y2397" i="1"/>
  <c r="X2397" i="1"/>
  <c r="Y1460" i="1"/>
  <c r="X1460" i="1"/>
  <c r="Y1979" i="1"/>
  <c r="X1979" i="1"/>
  <c r="Y465" i="1"/>
  <c r="X465" i="1"/>
  <c r="Y2866" i="1"/>
  <c r="X2866" i="1"/>
  <c r="Y2885" i="1"/>
  <c r="X2885" i="1"/>
  <c r="Y3070" i="1"/>
  <c r="X3070" i="1"/>
  <c r="Y3157" i="1"/>
  <c r="X3157" i="1"/>
  <c r="Y2876" i="1"/>
  <c r="X2876" i="1"/>
  <c r="Y3114" i="1"/>
  <c r="X3114" i="1"/>
  <c r="Y1109" i="1"/>
  <c r="X1109" i="1"/>
  <c r="Y2308" i="1"/>
  <c r="X2308" i="1"/>
  <c r="X449" i="1"/>
  <c r="Y449" i="1"/>
  <c r="Y2322" i="1"/>
  <c r="X2322" i="1"/>
  <c r="Y1513" i="1"/>
  <c r="X1513" i="1"/>
  <c r="Y818" i="1"/>
  <c r="X818" i="1"/>
  <c r="Y1151" i="1"/>
  <c r="X1151" i="1"/>
  <c r="X522" i="1"/>
  <c r="Y522" i="1"/>
  <c r="X1536" i="1"/>
  <c r="Y1536" i="1"/>
  <c r="X1890" i="1"/>
  <c r="Y1890" i="1"/>
  <c r="Y234" i="1"/>
  <c r="X234" i="1"/>
  <c r="X2098" i="1"/>
  <c r="Y2098" i="1"/>
  <c r="Y2205" i="1"/>
  <c r="X2205" i="1"/>
  <c r="Y2431" i="1"/>
  <c r="X2431" i="1"/>
  <c r="X1680" i="1"/>
  <c r="Y1680" i="1"/>
  <c r="Y2503" i="1"/>
  <c r="X2503" i="1"/>
  <c r="Y838" i="1"/>
  <c r="X838" i="1"/>
  <c r="Y2264" i="1"/>
  <c r="X2264" i="1"/>
  <c r="Y2558" i="1"/>
  <c r="X2558" i="1"/>
  <c r="Y2279" i="1"/>
  <c r="X2279" i="1"/>
  <c r="Y2767" i="1"/>
  <c r="X2767" i="1"/>
  <c r="Y1951" i="1"/>
  <c r="X1951" i="1"/>
  <c r="Y1455" i="1"/>
  <c r="X1455" i="1"/>
  <c r="Y3148" i="1"/>
  <c r="X3148" i="1"/>
  <c r="Y58" i="1"/>
  <c r="X58" i="1"/>
  <c r="Y264" i="1"/>
  <c r="X264" i="1"/>
  <c r="Y1590" i="1"/>
  <c r="X1590" i="1"/>
  <c r="Y446" i="1"/>
  <c r="X446" i="1"/>
  <c r="Y528" i="1"/>
  <c r="X528" i="1"/>
  <c r="Y2272" i="1"/>
  <c r="X2272" i="1"/>
  <c r="X863" i="1"/>
  <c r="Y863" i="1"/>
  <c r="Y562" i="1"/>
  <c r="X562" i="1"/>
  <c r="Y444" i="1"/>
  <c r="X444" i="1"/>
  <c r="Y2468" i="1"/>
  <c r="X2468" i="1"/>
  <c r="Y2331" i="1"/>
  <c r="X2331" i="1"/>
  <c r="X2573" i="1"/>
  <c r="Y2573" i="1"/>
  <c r="Y2787" i="1"/>
  <c r="X2787" i="1"/>
  <c r="Y1564" i="1"/>
  <c r="X1564" i="1"/>
  <c r="Y99" i="1"/>
  <c r="X99" i="1"/>
  <c r="Y1843" i="1"/>
  <c r="X1843" i="1"/>
  <c r="Y3386" i="1"/>
  <c r="X3386" i="1"/>
  <c r="Y2737" i="1"/>
  <c r="X2737" i="1"/>
  <c r="Y3557" i="1"/>
  <c r="X3557" i="1"/>
  <c r="Y3584" i="1"/>
  <c r="X3584" i="1"/>
  <c r="Y3631" i="1"/>
  <c r="X3631" i="1"/>
  <c r="Y3546" i="1"/>
  <c r="X3546" i="1"/>
  <c r="Y3669" i="1"/>
  <c r="X3669" i="1"/>
  <c r="Y3726" i="1"/>
  <c r="X3726" i="1"/>
  <c r="X3790" i="1"/>
  <c r="Y3790" i="1"/>
  <c r="X3854" i="1"/>
  <c r="Y3854" i="1"/>
  <c r="X3918" i="1"/>
  <c r="Y3918" i="1"/>
  <c r="X3982" i="1"/>
  <c r="Y3982" i="1"/>
  <c r="X4046" i="1"/>
  <c r="Y4046" i="1"/>
  <c r="X4110" i="1"/>
  <c r="Y4110" i="1"/>
  <c r="Y2724" i="1"/>
  <c r="X2724" i="1"/>
  <c r="Y772" i="1"/>
  <c r="X772" i="1"/>
  <c r="Y3219" i="1"/>
  <c r="X3219" i="1"/>
  <c r="Y2817" i="1"/>
  <c r="X2817" i="1"/>
  <c r="X2424" i="1"/>
  <c r="Y2424" i="1"/>
  <c r="X1714" i="1"/>
  <c r="Y1714" i="1"/>
  <c r="Y2219" i="1"/>
  <c r="X2219" i="1"/>
  <c r="Y1167" i="1"/>
  <c r="X1167" i="1"/>
  <c r="Y3340" i="1"/>
  <c r="X3340" i="1"/>
  <c r="Y3506" i="1"/>
  <c r="X3506" i="1"/>
  <c r="Y2961" i="1"/>
  <c r="X2961" i="1"/>
  <c r="Y3476" i="1"/>
  <c r="X3476" i="1"/>
  <c r="Y3442" i="1"/>
  <c r="X3442" i="1"/>
  <c r="Y3432" i="1"/>
  <c r="X3432" i="1"/>
  <c r="Y3052" i="1"/>
  <c r="X3052" i="1"/>
  <c r="Y3508" i="1"/>
  <c r="X3508" i="1"/>
  <c r="Y3588" i="1"/>
  <c r="X3588" i="1"/>
  <c r="Y3625" i="1"/>
  <c r="X3625" i="1"/>
  <c r="Y3497" i="1"/>
  <c r="X3497" i="1"/>
  <c r="Y3630" i="1"/>
  <c r="X3630" i="1"/>
  <c r="Y3767" i="1"/>
  <c r="X3767" i="1"/>
  <c r="Y3831" i="1"/>
  <c r="X3831" i="1"/>
  <c r="Y3895" i="1"/>
  <c r="X3895" i="1"/>
  <c r="Y3959" i="1"/>
  <c r="X3959" i="1"/>
  <c r="Y4023" i="1"/>
  <c r="X4023" i="1"/>
  <c r="Y4087" i="1"/>
  <c r="X4087" i="1"/>
  <c r="Y3182" i="1"/>
  <c r="X3182" i="1"/>
  <c r="Y3326" i="1"/>
  <c r="X3326" i="1"/>
  <c r="Y3177" i="1"/>
  <c r="X3177" i="1"/>
  <c r="Y3284" i="1"/>
  <c r="X3284" i="1"/>
  <c r="Y3019" i="1"/>
  <c r="X3019" i="1"/>
  <c r="Y3274" i="1"/>
  <c r="X3274" i="1"/>
  <c r="Y3305" i="1"/>
  <c r="X3305" i="1"/>
  <c r="Y3379" i="1"/>
  <c r="X3379" i="1"/>
  <c r="Y2978" i="1"/>
  <c r="X2978" i="1"/>
  <c r="Y3533" i="1"/>
  <c r="X3533" i="1"/>
  <c r="Y3664" i="1"/>
  <c r="X3664" i="1"/>
  <c r="Y3701" i="1"/>
  <c r="X3701" i="1"/>
  <c r="Y3760" i="1"/>
  <c r="X3760" i="1"/>
  <c r="Y3824" i="1"/>
  <c r="X3824" i="1"/>
  <c r="X3888" i="1"/>
  <c r="Y3888" i="1"/>
  <c r="Y3952" i="1"/>
  <c r="X3952" i="1"/>
  <c r="Y4016" i="1"/>
  <c r="X4016" i="1"/>
  <c r="Y4080" i="1"/>
  <c r="X4080" i="1"/>
  <c r="X2612" i="1"/>
  <c r="Y2612" i="1"/>
  <c r="X421" i="1"/>
  <c r="Y421" i="1"/>
  <c r="X3026" i="1"/>
  <c r="Y3026" i="1"/>
  <c r="X3261" i="1"/>
  <c r="Y3261" i="1"/>
  <c r="X2768" i="1"/>
  <c r="Y2768" i="1"/>
  <c r="X3094" i="1"/>
  <c r="Y3094" i="1"/>
  <c r="X2608" i="1"/>
  <c r="Y2608" i="1"/>
  <c r="X2935" i="1"/>
  <c r="Y2935" i="1"/>
  <c r="X3427" i="1"/>
  <c r="Y3427" i="1"/>
  <c r="X3309" i="1"/>
  <c r="Y3309" i="1"/>
  <c r="X2781" i="1"/>
  <c r="Y2781" i="1"/>
  <c r="X3673" i="1"/>
  <c r="Y3673" i="1"/>
  <c r="X3745" i="1"/>
  <c r="Y3745" i="1"/>
  <c r="Y3809" i="1"/>
  <c r="X3809" i="1"/>
  <c r="Y3873" i="1"/>
  <c r="X3873" i="1"/>
  <c r="Y3937" i="1"/>
  <c r="X3937" i="1"/>
  <c r="Y4001" i="1"/>
  <c r="X4001" i="1"/>
  <c r="Y4065" i="1"/>
  <c r="X4065" i="1"/>
  <c r="Y2381" i="1"/>
  <c r="X2381" i="1"/>
  <c r="X3298" i="1"/>
  <c r="Y3298" i="1"/>
  <c r="X3430" i="1"/>
  <c r="Y3430" i="1"/>
  <c r="X3022" i="1"/>
  <c r="Y3022" i="1"/>
  <c r="Y3137" i="1"/>
  <c r="X3137" i="1"/>
  <c r="Y3629" i="1"/>
  <c r="X3629" i="1"/>
  <c r="Y2873" i="1"/>
  <c r="X2873" i="1"/>
  <c r="Y3347" i="1"/>
  <c r="X3347" i="1"/>
  <c r="Y3600" i="1"/>
  <c r="X3600" i="1"/>
  <c r="Y3559" i="1"/>
  <c r="X3559" i="1"/>
  <c r="Y3738" i="1"/>
  <c r="X3738" i="1"/>
  <c r="Y3802" i="1"/>
  <c r="X3802" i="1"/>
  <c r="Y3866" i="1"/>
  <c r="X3866" i="1"/>
  <c r="Y3930" i="1"/>
  <c r="X3930" i="1"/>
  <c r="Y3994" i="1"/>
  <c r="X3994" i="1"/>
  <c r="Y4058" i="1"/>
  <c r="X4058" i="1"/>
  <c r="Y3025" i="1"/>
  <c r="X3025" i="1"/>
  <c r="Y3028" i="1"/>
  <c r="X3028" i="1"/>
  <c r="Y2715" i="1"/>
  <c r="X2715" i="1"/>
  <c r="Y3227" i="1"/>
  <c r="X3227" i="1"/>
  <c r="Y3102" i="1"/>
  <c r="X3102" i="1"/>
  <c r="Y3391" i="1"/>
  <c r="X3391" i="1"/>
  <c r="Y3269" i="1"/>
  <c r="X3269" i="1"/>
  <c r="Y3243" i="1"/>
  <c r="X3243" i="1"/>
  <c r="Y3308" i="1"/>
  <c r="X3308" i="1"/>
  <c r="X3499" i="1"/>
  <c r="Y3499" i="1"/>
  <c r="Y3436" i="1"/>
  <c r="X3436" i="1"/>
  <c r="Y3632" i="1"/>
  <c r="X3632" i="1"/>
  <c r="Y3638" i="1"/>
  <c r="X3638" i="1"/>
  <c r="Y3739" i="1"/>
  <c r="X3739" i="1"/>
  <c r="Y3803" i="1"/>
  <c r="X3803" i="1"/>
  <c r="Y3867" i="1"/>
  <c r="X3867" i="1"/>
  <c r="Y3931" i="1"/>
  <c r="X3931" i="1"/>
  <c r="Y3995" i="1"/>
  <c r="X3995" i="1"/>
  <c r="Y4059" i="1"/>
  <c r="X4059" i="1"/>
  <c r="Y2151" i="1"/>
  <c r="X2151" i="1"/>
  <c r="Y2269" i="1"/>
  <c r="X2269" i="1"/>
  <c r="Y1351" i="1"/>
  <c r="X1351" i="1"/>
  <c r="Y411" i="1"/>
  <c r="X411" i="1"/>
  <c r="Y2646" i="1"/>
  <c r="X2646" i="1"/>
  <c r="Y1812" i="1"/>
  <c r="X1812" i="1"/>
  <c r="Y2649" i="1"/>
  <c r="X2649" i="1"/>
  <c r="Y1470" i="1"/>
  <c r="X1470" i="1"/>
  <c r="Y153" i="1"/>
  <c r="X153" i="1"/>
  <c r="Y975" i="1"/>
  <c r="X975" i="1"/>
  <c r="Y557" i="1"/>
  <c r="X557" i="1"/>
  <c r="X1674" i="1"/>
  <c r="Y1674" i="1"/>
  <c r="Y227" i="1"/>
  <c r="X227" i="1"/>
  <c r="Y1878" i="1"/>
  <c r="X1878" i="1"/>
  <c r="Y999" i="1"/>
  <c r="X999" i="1"/>
  <c r="Y342" i="1"/>
  <c r="X342" i="1"/>
  <c r="Y2596" i="1"/>
  <c r="X2596" i="1"/>
  <c r="Y1559" i="1"/>
  <c r="X1559" i="1"/>
  <c r="X2849" i="1"/>
  <c r="Y2849" i="1"/>
  <c r="X306" i="1"/>
  <c r="Y306" i="1"/>
  <c r="X2761" i="1"/>
  <c r="Y2761" i="1"/>
  <c r="X3058" i="1"/>
  <c r="Y3058" i="1"/>
  <c r="X2152" i="1"/>
  <c r="Y2152" i="1"/>
  <c r="Y667" i="1"/>
  <c r="X667" i="1"/>
  <c r="Y1256" i="1"/>
  <c r="X1256" i="1"/>
  <c r="Y2748" i="1"/>
  <c r="X2748" i="1"/>
  <c r="Y2959" i="1"/>
  <c r="X2959" i="1"/>
  <c r="X794" i="1"/>
  <c r="Y794" i="1"/>
  <c r="Y1942" i="1"/>
  <c r="X1942" i="1"/>
  <c r="Y2658" i="1"/>
  <c r="X2658" i="1"/>
  <c r="X3281" i="1"/>
  <c r="Y3281" i="1"/>
  <c r="Y2530" i="1"/>
  <c r="X2530" i="1"/>
  <c r="Y2931" i="1"/>
  <c r="X2931" i="1"/>
  <c r="X3515" i="1"/>
  <c r="Y3515" i="1"/>
  <c r="Y3165" i="1"/>
  <c r="X3165" i="1"/>
  <c r="Y2794" i="1"/>
  <c r="X2794" i="1"/>
  <c r="X3598" i="1"/>
  <c r="Y3598" i="1"/>
  <c r="Y3234" i="1"/>
  <c r="X3234" i="1"/>
  <c r="Y3646" i="1"/>
  <c r="X3646" i="1"/>
  <c r="X34" i="1"/>
  <c r="Y34" i="1"/>
  <c r="Y2060" i="1"/>
  <c r="X2060" i="1"/>
  <c r="Y1372" i="1"/>
  <c r="X1372" i="1"/>
  <c r="Y716" i="1"/>
  <c r="X716" i="1"/>
  <c r="Y2212" i="1"/>
  <c r="X2212" i="1"/>
  <c r="Y142" i="1"/>
  <c r="X142" i="1"/>
  <c r="Y2491" i="1"/>
  <c r="X2491" i="1"/>
  <c r="Y2477" i="1"/>
  <c r="X2477" i="1"/>
  <c r="Y2533" i="1"/>
  <c r="X2533" i="1"/>
  <c r="Y736" i="1"/>
  <c r="X736" i="1"/>
  <c r="Y1108" i="1"/>
  <c r="X1108" i="1"/>
  <c r="Y588" i="1"/>
  <c r="X588" i="1"/>
  <c r="Y1725" i="1"/>
  <c r="X1725" i="1"/>
  <c r="Y356" i="1"/>
  <c r="X356" i="1"/>
  <c r="Y469" i="1"/>
  <c r="X469" i="1"/>
  <c r="Y719" i="1"/>
  <c r="X719" i="1"/>
  <c r="Y2072" i="1"/>
  <c r="X2072" i="1"/>
  <c r="Y270" i="1"/>
  <c r="X270" i="1"/>
  <c r="Y385" i="1"/>
  <c r="X385" i="1"/>
  <c r="Y824" i="1"/>
  <c r="X824" i="1"/>
  <c r="Y1554" i="1"/>
  <c r="X1554" i="1"/>
  <c r="Y2671" i="1"/>
  <c r="X2671" i="1"/>
  <c r="Y2754" i="1"/>
  <c r="X2754" i="1"/>
  <c r="Y1740" i="1"/>
  <c r="X1740" i="1"/>
  <c r="Y187" i="1"/>
  <c r="X187" i="1"/>
  <c r="Y2102" i="1"/>
  <c r="X2102" i="1"/>
  <c r="Y2751" i="1"/>
  <c r="X2751" i="1"/>
  <c r="Y2328" i="1"/>
  <c r="X2328" i="1"/>
  <c r="Y1771" i="1"/>
  <c r="X1771" i="1"/>
  <c r="Y1243" i="1"/>
  <c r="X1243" i="1"/>
  <c r="Y2023" i="1"/>
  <c r="X2023" i="1"/>
  <c r="Y1795" i="1"/>
  <c r="X1795" i="1"/>
  <c r="Y1801" i="1"/>
  <c r="X1801" i="1"/>
  <c r="Y1367" i="1"/>
  <c r="X1367" i="1"/>
  <c r="Y1116" i="1"/>
  <c r="X1116" i="1"/>
  <c r="Y746" i="1"/>
  <c r="X746" i="1"/>
  <c r="Y763" i="1"/>
  <c r="X763" i="1"/>
  <c r="Y438" i="1"/>
  <c r="X438" i="1"/>
  <c r="Y1668" i="1"/>
  <c r="X1668" i="1"/>
  <c r="Y49" i="1"/>
  <c r="X49" i="1"/>
  <c r="Y2080" i="1"/>
  <c r="X2080" i="1"/>
  <c r="Y2222" i="1"/>
  <c r="X2222" i="1"/>
  <c r="Y525" i="1"/>
  <c r="X525" i="1"/>
  <c r="Y843" i="1"/>
  <c r="X843" i="1"/>
  <c r="Y1075" i="1"/>
  <c r="X1075" i="1"/>
  <c r="Y1914" i="1"/>
  <c r="X1914" i="1"/>
  <c r="Y403" i="1"/>
  <c r="X403" i="1"/>
  <c r="X1253" i="1"/>
  <c r="Y1253" i="1"/>
  <c r="X36" i="1"/>
  <c r="Y36" i="1"/>
  <c r="X845" i="1"/>
  <c r="Y845" i="1"/>
  <c r="Y2195" i="1"/>
  <c r="X2195" i="1"/>
  <c r="Y2640" i="1"/>
  <c r="X2640" i="1"/>
  <c r="Y1705" i="1"/>
  <c r="X1705" i="1"/>
  <c r="Y1093" i="1"/>
  <c r="X1093" i="1"/>
  <c r="Y124" i="1"/>
  <c r="X124" i="1"/>
  <c r="Y1078" i="1"/>
  <c r="X1078" i="1"/>
  <c r="Y1339" i="1"/>
  <c r="X1339" i="1"/>
  <c r="Y1933" i="1"/>
  <c r="X1933" i="1"/>
  <c r="Y2094" i="1"/>
  <c r="X2094" i="1"/>
  <c r="Y2217" i="1"/>
  <c r="X2217" i="1"/>
  <c r="Y1569" i="1"/>
  <c r="X1569" i="1"/>
  <c r="Y919" i="1"/>
  <c r="X919" i="1"/>
  <c r="Y2251" i="1"/>
  <c r="X2251" i="1"/>
  <c r="Y1236" i="1"/>
  <c r="X1236" i="1"/>
  <c r="X1448" i="1"/>
  <c r="Y1448" i="1"/>
  <c r="Y2635" i="1"/>
  <c r="X2635" i="1"/>
  <c r="Y128" i="1"/>
  <c r="X128" i="1"/>
  <c r="Y901" i="1"/>
  <c r="X901" i="1"/>
  <c r="Y27" i="1"/>
  <c r="X27" i="1"/>
  <c r="Y445" i="1"/>
  <c r="X445" i="1"/>
  <c r="Y2295" i="1"/>
  <c r="X2295" i="1"/>
  <c r="Y2631" i="1"/>
  <c r="X2631" i="1"/>
  <c r="Y1025" i="1"/>
  <c r="X1025" i="1"/>
  <c r="Y980" i="1"/>
  <c r="X980" i="1"/>
  <c r="Y407" i="1"/>
  <c r="X407" i="1"/>
  <c r="Y1291" i="1"/>
  <c r="X1291" i="1"/>
  <c r="Y852" i="1"/>
  <c r="X852" i="1"/>
  <c r="Y1673" i="1"/>
  <c r="X1673" i="1"/>
  <c r="Y2091" i="1"/>
  <c r="X2091" i="1"/>
  <c r="Y1421" i="1"/>
  <c r="X1421" i="1"/>
  <c r="Y288" i="1"/>
  <c r="X288" i="1"/>
  <c r="Y1956" i="1"/>
  <c r="X1956" i="1"/>
  <c r="Y26" i="1"/>
  <c r="X26" i="1"/>
  <c r="Y1051" i="1"/>
  <c r="X1051" i="1"/>
  <c r="Y1064" i="1"/>
  <c r="X1064" i="1"/>
  <c r="Y1076" i="1"/>
  <c r="X1076" i="1"/>
  <c r="Y1003" i="1"/>
  <c r="X1003" i="1"/>
  <c r="Y1802" i="1"/>
  <c r="X1802" i="1"/>
  <c r="Y1486" i="1"/>
  <c r="X1486" i="1"/>
  <c r="X2156" i="1"/>
  <c r="Y2156" i="1"/>
  <c r="X33" i="1"/>
  <c r="Y33" i="1"/>
  <c r="X1832" i="1"/>
  <c r="Y1832" i="1"/>
  <c r="X619" i="1"/>
  <c r="Y619" i="1"/>
  <c r="X2109" i="1"/>
  <c r="Y2109" i="1"/>
  <c r="X1416" i="1"/>
  <c r="Y1416" i="1"/>
  <c r="X1737" i="1"/>
  <c r="Y1737" i="1"/>
  <c r="X894" i="1"/>
  <c r="Y894" i="1"/>
  <c r="X611" i="1"/>
  <c r="Y611" i="1"/>
  <c r="X936" i="1"/>
  <c r="Y936" i="1"/>
  <c r="X3490" i="1"/>
  <c r="Y3490" i="1"/>
  <c r="X2571" i="1"/>
  <c r="Y2571" i="1"/>
  <c r="X2583" i="1"/>
  <c r="Y2583" i="1"/>
  <c r="X1728" i="1"/>
  <c r="Y1728" i="1"/>
  <c r="Y1980" i="1"/>
  <c r="X1980" i="1"/>
  <c r="Y628" i="1"/>
  <c r="X628" i="1"/>
  <c r="Y1335" i="1"/>
  <c r="X1335" i="1"/>
  <c r="Y2268" i="1"/>
  <c r="X2268" i="1"/>
  <c r="Y1070" i="1"/>
  <c r="X1070" i="1"/>
  <c r="Y1465" i="1"/>
  <c r="X1465" i="1"/>
  <c r="Y1627" i="1"/>
  <c r="X1627" i="1"/>
  <c r="Y1106" i="1"/>
  <c r="X1106" i="1"/>
  <c r="Y982" i="1"/>
  <c r="X982" i="1"/>
  <c r="Y3376" i="1"/>
  <c r="X3376" i="1"/>
  <c r="X2240" i="1"/>
  <c r="Y2240" i="1"/>
  <c r="X757" i="1"/>
  <c r="Y757" i="1"/>
  <c r="Y2434" i="1"/>
  <c r="X2434" i="1"/>
  <c r="Y651" i="1"/>
  <c r="X651" i="1"/>
  <c r="X474" i="1"/>
  <c r="Y474" i="1"/>
  <c r="X879" i="1"/>
  <c r="Y879" i="1"/>
  <c r="X738" i="1"/>
  <c r="Y738" i="1"/>
  <c r="X847" i="1"/>
  <c r="Y847" i="1"/>
  <c r="X1752" i="1"/>
  <c r="Y1752" i="1"/>
  <c r="X2655" i="1"/>
  <c r="Y2655" i="1"/>
  <c r="Y458" i="1"/>
  <c r="X458" i="1"/>
  <c r="Y1511" i="1"/>
  <c r="X1511" i="1"/>
  <c r="Y2035" i="1"/>
  <c r="X2035" i="1"/>
  <c r="X140" i="1"/>
  <c r="Y140" i="1"/>
  <c r="X2055" i="1"/>
  <c r="Y2055" i="1"/>
  <c r="X799" i="1"/>
  <c r="Y799" i="1"/>
  <c r="Y1254" i="1"/>
  <c r="X1254" i="1"/>
  <c r="Y2267" i="1"/>
  <c r="X2267" i="1"/>
  <c r="Y467" i="1"/>
  <c r="X467" i="1"/>
  <c r="Y1086" i="1"/>
  <c r="X1086" i="1"/>
  <c r="Y639" i="1"/>
  <c r="X639" i="1"/>
  <c r="Y1102" i="1"/>
  <c r="X1102" i="1"/>
  <c r="Y1921" i="1"/>
  <c r="X1921" i="1"/>
  <c r="Y1630" i="1"/>
  <c r="X1630" i="1"/>
  <c r="Y433" i="1"/>
  <c r="X433" i="1"/>
  <c r="Y986" i="1"/>
  <c r="X986" i="1"/>
  <c r="Y610" i="1"/>
  <c r="X610" i="1"/>
  <c r="Y1576" i="1"/>
  <c r="X1576" i="1"/>
  <c r="Y1759" i="1"/>
  <c r="X1759" i="1"/>
  <c r="Y2528" i="1"/>
  <c r="X2528" i="1"/>
  <c r="X184" i="1"/>
  <c r="Y184" i="1"/>
  <c r="Y1784" i="1"/>
  <c r="X1784" i="1"/>
  <c r="Y220" i="1"/>
  <c r="X220" i="1"/>
  <c r="Y2694" i="1"/>
  <c r="X2694" i="1"/>
  <c r="Y3088" i="1"/>
  <c r="X3088" i="1"/>
  <c r="Y2160" i="1"/>
  <c r="X2160" i="1"/>
  <c r="Y723" i="1"/>
  <c r="X723" i="1"/>
  <c r="Y997" i="1"/>
  <c r="X997" i="1"/>
  <c r="Y2955" i="1"/>
  <c r="X2955" i="1"/>
  <c r="Y2246" i="1"/>
  <c r="X2246" i="1"/>
  <c r="Y946" i="1"/>
  <c r="X946" i="1"/>
  <c r="Y1644" i="1"/>
  <c r="X1644" i="1"/>
  <c r="Y2117" i="1"/>
  <c r="X2117" i="1"/>
  <c r="Y2597" i="1"/>
  <c r="X2597" i="1"/>
  <c r="X3163" i="1"/>
  <c r="Y3163" i="1"/>
  <c r="X2822" i="1"/>
  <c r="Y2822" i="1"/>
  <c r="Y3415" i="1"/>
  <c r="X3415" i="1"/>
  <c r="Y3097" i="1"/>
  <c r="X3097" i="1"/>
  <c r="Y2706" i="1"/>
  <c r="X2706" i="1"/>
  <c r="Y3319" i="1"/>
  <c r="X3319" i="1"/>
  <c r="X1799" i="1"/>
  <c r="Y1799" i="1"/>
  <c r="Y1270" i="1"/>
  <c r="X1270" i="1"/>
  <c r="Y151" i="1"/>
  <c r="X151" i="1"/>
  <c r="Y2046" i="1"/>
  <c r="X2046" i="1"/>
  <c r="Y1839" i="1"/>
  <c r="X1839" i="1"/>
  <c r="Y105" i="1"/>
  <c r="X105" i="1"/>
  <c r="Y590" i="1"/>
  <c r="X590" i="1"/>
  <c r="X700" i="1"/>
  <c r="Y700" i="1"/>
  <c r="X1059" i="1"/>
  <c r="Y1059" i="1"/>
  <c r="X96" i="1"/>
  <c r="Y96" i="1"/>
  <c r="X713" i="1"/>
  <c r="Y713" i="1"/>
  <c r="X1896" i="1"/>
  <c r="Y1896" i="1"/>
  <c r="X2355" i="1"/>
  <c r="Y2355" i="1"/>
  <c r="X1612" i="1"/>
  <c r="Y1612" i="1"/>
  <c r="Y2905" i="1"/>
  <c r="X2905" i="1"/>
  <c r="Y1855" i="1"/>
  <c r="X1855" i="1"/>
  <c r="X2995" i="1"/>
  <c r="Y2995" i="1"/>
  <c r="X101" i="1"/>
  <c r="Y101" i="1"/>
  <c r="Y680" i="1"/>
  <c r="X680" i="1"/>
  <c r="Y263" i="1"/>
  <c r="X263" i="1"/>
  <c r="X2662" i="1"/>
  <c r="Y2662" i="1"/>
  <c r="X775" i="1"/>
  <c r="Y775" i="1"/>
  <c r="X296" i="1"/>
  <c r="Y296" i="1"/>
  <c r="X2213" i="1"/>
  <c r="Y2213" i="1"/>
  <c r="X108" i="1"/>
  <c r="Y108" i="1"/>
  <c r="X711" i="1"/>
  <c r="Y711" i="1"/>
  <c r="Y1276" i="1"/>
  <c r="X1276" i="1"/>
  <c r="Y1010" i="1"/>
  <c r="X1010" i="1"/>
  <c r="Y1182" i="1"/>
  <c r="X1182" i="1"/>
  <c r="X2365" i="1"/>
  <c r="Y2365" i="1"/>
  <c r="X935" i="1"/>
  <c r="Y935" i="1"/>
  <c r="X1767" i="1"/>
  <c r="Y1767" i="1"/>
  <c r="X1334" i="1"/>
  <c r="Y1334" i="1"/>
  <c r="Y2735" i="1"/>
  <c r="X2735" i="1"/>
  <c r="Y2481" i="1"/>
  <c r="X2481" i="1"/>
  <c r="Y1803" i="1"/>
  <c r="X1803" i="1"/>
  <c r="Y2861" i="1"/>
  <c r="X2861" i="1"/>
  <c r="Y798" i="1"/>
  <c r="X798" i="1"/>
  <c r="Y3239" i="1"/>
  <c r="X3239" i="1"/>
  <c r="Y3054" i="1"/>
  <c r="X3054" i="1"/>
  <c r="Y3297" i="1"/>
  <c r="X3297" i="1"/>
  <c r="Y1392" i="1"/>
  <c r="X1392" i="1"/>
  <c r="Y563" i="1"/>
  <c r="X563" i="1"/>
  <c r="Y1649" i="1"/>
  <c r="X1649" i="1"/>
  <c r="Y570" i="1"/>
  <c r="X570" i="1"/>
  <c r="Y1852" i="1"/>
  <c r="X1852" i="1"/>
  <c r="Y1386" i="1"/>
  <c r="X1386" i="1"/>
  <c r="Y669" i="1"/>
  <c r="X669" i="1"/>
  <c r="Y1225" i="1"/>
  <c r="X1225" i="1"/>
  <c r="Y835" i="1"/>
  <c r="X835" i="1"/>
  <c r="Y2089" i="1"/>
  <c r="X2089" i="1"/>
  <c r="Y2799" i="1"/>
  <c r="X2799" i="1"/>
  <c r="Y955" i="1"/>
  <c r="X955" i="1"/>
  <c r="Y2374" i="1"/>
  <c r="X2374" i="1"/>
  <c r="Y518" i="1"/>
  <c r="X518" i="1"/>
  <c r="Y389" i="1"/>
  <c r="X389" i="1"/>
  <c r="Y1350" i="1"/>
  <c r="X1350" i="1"/>
  <c r="Y658" i="1"/>
  <c r="X658" i="1"/>
  <c r="X2489" i="1"/>
  <c r="Y2489" i="1"/>
  <c r="Y2417" i="1"/>
  <c r="X2417" i="1"/>
  <c r="Y923" i="1"/>
  <c r="X923" i="1"/>
  <c r="Y2049" i="1"/>
  <c r="X2049" i="1"/>
  <c r="Y3225" i="1"/>
  <c r="X3225" i="1"/>
  <c r="Y1425" i="1"/>
  <c r="X1425" i="1"/>
  <c r="Y3176" i="1"/>
  <c r="X3176" i="1"/>
  <c r="Y2839" i="1"/>
  <c r="X2839" i="1"/>
  <c r="Y1152" i="1"/>
  <c r="X1152" i="1"/>
  <c r="X1534" i="1"/>
  <c r="Y1534" i="1"/>
  <c r="Y1393" i="1"/>
  <c r="X1393" i="1"/>
  <c r="Y1174" i="1"/>
  <c r="X1174" i="1"/>
  <c r="Y2836" i="1"/>
  <c r="X2836" i="1"/>
  <c r="Y2000" i="1"/>
  <c r="X2000" i="1"/>
  <c r="Y2366" i="1"/>
  <c r="X2366" i="1"/>
  <c r="Y394" i="1"/>
  <c r="X394" i="1"/>
  <c r="Y1777" i="1"/>
  <c r="X1777" i="1"/>
  <c r="Y1242" i="1"/>
  <c r="X1242" i="1"/>
  <c r="Y2002" i="1"/>
  <c r="X2002" i="1"/>
  <c r="Y1281" i="1"/>
  <c r="X1281" i="1"/>
  <c r="Y1389" i="1"/>
  <c r="X1389" i="1"/>
  <c r="Y1190" i="1"/>
  <c r="X1190" i="1"/>
  <c r="Y2940" i="1"/>
  <c r="X2940" i="1"/>
  <c r="Y2536" i="1"/>
  <c r="X2536" i="1"/>
  <c r="Y2176" i="1"/>
  <c r="X2176" i="1"/>
  <c r="Y3414" i="1"/>
  <c r="X3414" i="1"/>
  <c r="Y2660" i="1"/>
  <c r="X2660" i="1"/>
  <c r="Y2757" i="1"/>
  <c r="X2757" i="1"/>
  <c r="Y2840" i="1"/>
  <c r="X2840" i="1"/>
  <c r="Y1489" i="1"/>
  <c r="X1489" i="1"/>
  <c r="Y682" i="1"/>
  <c r="X682" i="1"/>
  <c r="X495" i="1"/>
  <c r="Y495" i="1"/>
  <c r="Y2889" i="1"/>
  <c r="X2889" i="1"/>
  <c r="X509" i="1"/>
  <c r="Y509" i="1"/>
  <c r="Y1670" i="1"/>
  <c r="X1670" i="1"/>
  <c r="Y1868" i="1"/>
  <c r="X1868" i="1"/>
  <c r="Y1874" i="1"/>
  <c r="X1874" i="1"/>
  <c r="Y1540" i="1"/>
  <c r="X1540" i="1"/>
  <c r="Y1001" i="1"/>
  <c r="X1001" i="1"/>
  <c r="Y844" i="1"/>
  <c r="X844" i="1"/>
  <c r="Y455" i="1"/>
  <c r="X455" i="1"/>
  <c r="Y2367" i="1"/>
  <c r="X2367" i="1"/>
  <c r="Y2178" i="1"/>
  <c r="X2178" i="1"/>
  <c r="Y559" i="1"/>
  <c r="X559" i="1"/>
  <c r="Y1976" i="1"/>
  <c r="X1976" i="1"/>
  <c r="Y395" i="1"/>
  <c r="X395" i="1"/>
  <c r="X3099" i="1"/>
  <c r="Y3099" i="1"/>
  <c r="Y3000" i="1"/>
  <c r="X3000" i="1"/>
  <c r="Y3039" i="1"/>
  <c r="X3039" i="1"/>
  <c r="Y2375" i="1"/>
  <c r="X2375" i="1"/>
  <c r="Y2163" i="1"/>
  <c r="X2163" i="1"/>
  <c r="Y2549" i="1"/>
  <c r="X2549" i="1"/>
  <c r="Y3504" i="1"/>
  <c r="X3504" i="1"/>
  <c r="Y72" i="1"/>
  <c r="X72" i="1"/>
  <c r="Y21" i="1"/>
  <c r="X21" i="1"/>
  <c r="Y541" i="1"/>
  <c r="X541" i="1"/>
  <c r="X2286" i="1"/>
  <c r="Y2286" i="1"/>
  <c r="Y1946" i="1"/>
  <c r="X1946" i="1"/>
  <c r="Y2154" i="1"/>
  <c r="X2154" i="1"/>
  <c r="Y624" i="1"/>
  <c r="X624" i="1"/>
  <c r="Y903" i="1"/>
  <c r="X903" i="1"/>
  <c r="Y2872" i="1"/>
  <c r="X2872" i="1"/>
  <c r="Y1113" i="1"/>
  <c r="X1113" i="1"/>
  <c r="Y574" i="1"/>
  <c r="X574" i="1"/>
  <c r="Y1006" i="1"/>
  <c r="X1006" i="1"/>
  <c r="Y1269" i="1"/>
  <c r="X1269" i="1"/>
  <c r="Y1095" i="1"/>
  <c r="X1095" i="1"/>
  <c r="Y621" i="1"/>
  <c r="X621" i="1"/>
  <c r="Y2248" i="1"/>
  <c r="X2248" i="1"/>
  <c r="Y3075" i="1"/>
  <c r="X3075" i="1"/>
  <c r="Y2991" i="1"/>
  <c r="X2991" i="1"/>
  <c r="Y3599" i="1"/>
  <c r="X3599" i="1"/>
  <c r="Y3204" i="1"/>
  <c r="X3204" i="1"/>
  <c r="Y2807" i="1"/>
  <c r="X2807" i="1"/>
  <c r="Y3658" i="1"/>
  <c r="X3658" i="1"/>
  <c r="Y3671" i="1"/>
  <c r="X3671" i="1"/>
  <c r="Y3734" i="1"/>
  <c r="X3734" i="1"/>
  <c r="X3798" i="1"/>
  <c r="Y3798" i="1"/>
  <c r="X3862" i="1"/>
  <c r="Y3862" i="1"/>
  <c r="X3926" i="1"/>
  <c r="Y3926" i="1"/>
  <c r="X3990" i="1"/>
  <c r="Y3990" i="1"/>
  <c r="X4054" i="1"/>
  <c r="Y4054" i="1"/>
  <c r="Y2547" i="1"/>
  <c r="X2547" i="1"/>
  <c r="X2556" i="1"/>
  <c r="Y2556" i="1"/>
  <c r="X2666" i="1"/>
  <c r="Y2666" i="1"/>
  <c r="Y2544" i="1"/>
  <c r="X2544" i="1"/>
  <c r="Y536" i="1"/>
  <c r="X536" i="1"/>
  <c r="Y192" i="1"/>
  <c r="X192" i="1"/>
  <c r="Y3085" i="1"/>
  <c r="X3085" i="1"/>
  <c r="Y2703" i="1"/>
  <c r="X2703" i="1"/>
  <c r="Y3473" i="1"/>
  <c r="X3473" i="1"/>
  <c r="Y3153" i="1"/>
  <c r="X3153" i="1"/>
  <c r="Y3154" i="1"/>
  <c r="X3154" i="1"/>
  <c r="Y3110" i="1"/>
  <c r="X3110" i="1"/>
  <c r="Y3046" i="1"/>
  <c r="X3046" i="1"/>
  <c r="Y3278" i="1"/>
  <c r="X3278" i="1"/>
  <c r="Y3206" i="1"/>
  <c r="X3206" i="1"/>
  <c r="Y3023" i="1"/>
  <c r="X3023" i="1"/>
  <c r="Y3066" i="1"/>
  <c r="X3066" i="1"/>
  <c r="Y3681" i="1"/>
  <c r="X3681" i="1"/>
  <c r="Y3561" i="1"/>
  <c r="X3561" i="1"/>
  <c r="Y3502" i="1"/>
  <c r="X3502" i="1"/>
  <c r="Y3711" i="1"/>
  <c r="X3711" i="1"/>
  <c r="Y3775" i="1"/>
  <c r="X3775" i="1"/>
  <c r="Y3839" i="1"/>
  <c r="X3839" i="1"/>
  <c r="Y3903" i="1"/>
  <c r="X3903" i="1"/>
  <c r="Y3967" i="1"/>
  <c r="X3967" i="1"/>
  <c r="Y4031" i="1"/>
  <c r="X4031" i="1"/>
  <c r="Y4095" i="1"/>
  <c r="X4095" i="1"/>
  <c r="Y3343" i="1"/>
  <c r="X3343" i="1"/>
  <c r="Y3606" i="1"/>
  <c r="X3606" i="1"/>
  <c r="X2877" i="1"/>
  <c r="Y2877" i="1"/>
  <c r="Y3474" i="1"/>
  <c r="X3474" i="1"/>
  <c r="Y3399" i="1"/>
  <c r="X3399" i="1"/>
  <c r="Y3477" i="1"/>
  <c r="X3477" i="1"/>
  <c r="Y3180" i="1"/>
  <c r="X3180" i="1"/>
  <c r="Y3564" i="1"/>
  <c r="X3564" i="1"/>
  <c r="Y3575" i="1"/>
  <c r="X3575" i="1"/>
  <c r="Y3653" i="1"/>
  <c r="X3653" i="1"/>
  <c r="Y3493" i="1"/>
  <c r="X3493" i="1"/>
  <c r="Y3704" i="1"/>
  <c r="X3704" i="1"/>
  <c r="Y3768" i="1"/>
  <c r="X3768" i="1"/>
  <c r="Y3832" i="1"/>
  <c r="X3832" i="1"/>
  <c r="X3896" i="1"/>
  <c r="Y3896" i="1"/>
  <c r="Y3960" i="1"/>
  <c r="X3960" i="1"/>
  <c r="X4024" i="1"/>
  <c r="Y4024" i="1"/>
  <c r="Y4088" i="1"/>
  <c r="X4088" i="1"/>
  <c r="X3101" i="1"/>
  <c r="Y3101" i="1"/>
  <c r="X2439" i="1"/>
  <c r="Y2439" i="1"/>
  <c r="X3339" i="1"/>
  <c r="Y3339" i="1"/>
  <c r="X3122" i="1"/>
  <c r="Y3122" i="1"/>
  <c r="X3619" i="1"/>
  <c r="Y3619" i="1"/>
  <c r="X3259" i="1"/>
  <c r="Y3259" i="1"/>
  <c r="X3467" i="1"/>
  <c r="Y3467" i="1"/>
  <c r="X1828" i="1"/>
  <c r="Y1828" i="1"/>
  <c r="X2628" i="1"/>
  <c r="Y2628" i="1"/>
  <c r="X3531" i="1"/>
  <c r="Y3531" i="1"/>
  <c r="X3687" i="1"/>
  <c r="Y3687" i="1"/>
  <c r="X3633" i="1"/>
  <c r="Y3633" i="1"/>
  <c r="X3753" i="1"/>
  <c r="Y3753" i="1"/>
  <c r="Y3817" i="1"/>
  <c r="X3817" i="1"/>
  <c r="Y3881" i="1"/>
  <c r="X3881" i="1"/>
  <c r="Y3945" i="1"/>
  <c r="X3945" i="1"/>
  <c r="Y4009" i="1"/>
  <c r="X4009" i="1"/>
  <c r="Y4073" i="1"/>
  <c r="X4073" i="1"/>
  <c r="Y3318" i="1"/>
  <c r="X3318" i="1"/>
  <c r="X3350" i="1"/>
  <c r="Y3350" i="1"/>
  <c r="X3341" i="1"/>
  <c r="Y3341" i="1"/>
  <c r="X3105" i="1"/>
  <c r="Y3105" i="1"/>
  <c r="Y2805" i="1"/>
  <c r="X2805" i="1"/>
  <c r="Y3050" i="1"/>
  <c r="X3050" i="1"/>
  <c r="Y3485" i="1"/>
  <c r="X3485" i="1"/>
  <c r="Y3361" i="1"/>
  <c r="X3361" i="1"/>
  <c r="Y3464" i="1"/>
  <c r="X3464" i="1"/>
  <c r="Y3698" i="1"/>
  <c r="X3698" i="1"/>
  <c r="Y3746" i="1"/>
  <c r="X3746" i="1"/>
  <c r="Y3810" i="1"/>
  <c r="X3810" i="1"/>
  <c r="Y3874" i="1"/>
  <c r="X3874" i="1"/>
  <c r="Y3938" i="1"/>
  <c r="X3938" i="1"/>
  <c r="Y4002" i="1"/>
  <c r="X4002" i="1"/>
  <c r="Y4066" i="1"/>
  <c r="X4066" i="1"/>
  <c r="Y2829" i="1"/>
  <c r="X2829" i="1"/>
  <c r="Y2427" i="1"/>
  <c r="X2427" i="1"/>
  <c r="Y3098" i="1"/>
  <c r="X3098" i="1"/>
  <c r="Y3479" i="1"/>
  <c r="X3479" i="1"/>
  <c r="X2372" i="1"/>
  <c r="Y2372" i="1"/>
  <c r="X3337" i="1"/>
  <c r="Y3337" i="1"/>
  <c r="X2862" i="1"/>
  <c r="Y2862" i="1"/>
  <c r="Y2833" i="1"/>
  <c r="X2833" i="1"/>
  <c r="Y3494" i="1"/>
  <c r="X3494" i="1"/>
  <c r="Y3551" i="1"/>
  <c r="X3551" i="1"/>
  <c r="Y3043" i="1"/>
  <c r="X3043" i="1"/>
  <c r="Y3492" i="1"/>
  <c r="X3492" i="1"/>
  <c r="Y3407" i="1"/>
  <c r="X3407" i="1"/>
  <c r="Y3747" i="1"/>
  <c r="X3747" i="1"/>
  <c r="Y3811" i="1"/>
  <c r="X3811" i="1"/>
  <c r="Y3875" i="1"/>
  <c r="X3875" i="1"/>
  <c r="Y3939" i="1"/>
  <c r="X3939" i="1"/>
  <c r="Y4003" i="1"/>
  <c r="X4003" i="1"/>
  <c r="Y4067" i="1"/>
  <c r="X4067" i="1"/>
  <c r="Y1770" i="1"/>
  <c r="X1770" i="1"/>
  <c r="Y370" i="1"/>
  <c r="X370" i="1"/>
  <c r="Y1610" i="1"/>
  <c r="X1610" i="1"/>
  <c r="Y2027" i="1"/>
  <c r="X2027" i="1"/>
  <c r="Y462" i="1"/>
  <c r="X462" i="1"/>
  <c r="Y207" i="1"/>
  <c r="X207" i="1"/>
  <c r="Y1639" i="1"/>
  <c r="X1639" i="1"/>
  <c r="Y1501" i="1"/>
  <c r="X1501" i="1"/>
  <c r="Y2501" i="1"/>
  <c r="X2501" i="1"/>
  <c r="Y506" i="1"/>
  <c r="X506" i="1"/>
  <c r="Y2509" i="1"/>
  <c r="X2509" i="1"/>
  <c r="X1149" i="1"/>
  <c r="Y1149" i="1"/>
  <c r="Y1871" i="1"/>
  <c r="X1871" i="1"/>
  <c r="Y219" i="1"/>
  <c r="X219" i="1"/>
  <c r="Y1395" i="1"/>
  <c r="X1395" i="1"/>
  <c r="Y1234" i="1"/>
  <c r="X1234" i="1"/>
  <c r="Y1702" i="1"/>
  <c r="X1702" i="1"/>
  <c r="X1711" i="1"/>
  <c r="Y1711" i="1"/>
  <c r="X3018" i="1"/>
  <c r="Y3018" i="1"/>
  <c r="X2897" i="1"/>
  <c r="Y2897" i="1"/>
  <c r="X733" i="1"/>
  <c r="Y733" i="1"/>
  <c r="X1507" i="1"/>
  <c r="Y1507" i="1"/>
  <c r="X1110" i="1"/>
  <c r="Y1110" i="1"/>
  <c r="X2436" i="1"/>
  <c r="Y2436" i="1"/>
  <c r="Y3130" i="1"/>
  <c r="X3130" i="1"/>
  <c r="Y2426" i="1"/>
  <c r="X2426" i="1"/>
  <c r="Y2654" i="1"/>
  <c r="X2654" i="1"/>
  <c r="X2448" i="1"/>
  <c r="Y2448" i="1"/>
  <c r="Y2783" i="1"/>
  <c r="X2783" i="1"/>
  <c r="Y2825" i="1"/>
  <c r="X2825" i="1"/>
  <c r="X3090" i="1"/>
  <c r="Y3090" i="1"/>
  <c r="Y3133" i="1"/>
  <c r="X3133" i="1"/>
  <c r="Y2710" i="1"/>
  <c r="X2710" i="1"/>
  <c r="Y2985" i="1"/>
  <c r="X2985" i="1"/>
  <c r="Y3279" i="1"/>
  <c r="X3279" i="1"/>
  <c r="Y3448" i="1"/>
  <c r="X3448" i="1"/>
  <c r="Y3359" i="1"/>
  <c r="X3359" i="1"/>
  <c r="Y2948" i="1"/>
  <c r="X2948" i="1"/>
  <c r="Y2804" i="1"/>
  <c r="X2804" i="1"/>
  <c r="X2" i="1"/>
  <c r="Y2" i="1"/>
  <c r="X7" i="1"/>
  <c r="Y7" i="1"/>
  <c r="Y883" i="1"/>
  <c r="X883" i="1"/>
  <c r="Y2232" i="1"/>
  <c r="X2232" i="1"/>
  <c r="Y102" i="1"/>
  <c r="X102" i="1"/>
  <c r="Y1659" i="1"/>
  <c r="X1659" i="1"/>
  <c r="Y329" i="1"/>
  <c r="X329" i="1"/>
  <c r="Y2497" i="1"/>
  <c r="X2497" i="1"/>
  <c r="Y253" i="1"/>
  <c r="X253" i="1"/>
  <c r="Y932" i="1"/>
  <c r="X932" i="1"/>
  <c r="Y2550" i="1"/>
  <c r="X2550" i="1"/>
  <c r="Y743" i="1"/>
  <c r="X743" i="1"/>
  <c r="Y384" i="1"/>
  <c r="X384" i="1"/>
  <c r="Y307" i="1"/>
  <c r="X307" i="1"/>
  <c r="Y1977" i="1"/>
  <c r="X1977" i="1"/>
  <c r="Y5" i="1"/>
  <c r="X5" i="1"/>
  <c r="Y363" i="1"/>
  <c r="X363" i="1"/>
  <c r="Y286" i="1"/>
  <c r="X286" i="1"/>
  <c r="Y277" i="1"/>
  <c r="X277" i="1"/>
  <c r="Y1294" i="1"/>
  <c r="X1294" i="1"/>
  <c r="Y2034" i="1"/>
  <c r="X2034" i="1"/>
  <c r="Y2258" i="1"/>
  <c r="X2258" i="1"/>
  <c r="Y2681" i="1"/>
  <c r="X2681" i="1"/>
  <c r="Y705" i="1"/>
  <c r="X705" i="1"/>
  <c r="Y1433" i="1"/>
  <c r="X1433" i="1"/>
  <c r="Y1244" i="1"/>
  <c r="X1244" i="1"/>
  <c r="Y2221" i="1"/>
  <c r="X2221" i="1"/>
  <c r="Y2487" i="1"/>
  <c r="X2487" i="1"/>
  <c r="Y1591" i="1"/>
  <c r="X1591" i="1"/>
  <c r="Y2622" i="1"/>
  <c r="X2622" i="1"/>
  <c r="Y2013" i="1"/>
  <c r="X2013" i="1"/>
  <c r="Y2636" i="1"/>
  <c r="X2636" i="1"/>
  <c r="Y406" i="1"/>
  <c r="X406" i="1"/>
  <c r="Y1188" i="1"/>
  <c r="X1188" i="1"/>
  <c r="Y849" i="1"/>
  <c r="X849" i="1"/>
  <c r="Y191" i="1"/>
  <c r="X191" i="1"/>
  <c r="Y2316" i="1"/>
  <c r="X2316" i="1"/>
  <c r="Y1140" i="1"/>
  <c r="X1140" i="1"/>
  <c r="Y692" i="1"/>
  <c r="X692" i="1"/>
  <c r="Y1521" i="1"/>
  <c r="X1521" i="1"/>
  <c r="Y593" i="1"/>
  <c r="X593" i="1"/>
  <c r="Y2342" i="1"/>
  <c r="X2342" i="1"/>
  <c r="Y2084" i="1"/>
  <c r="X2084" i="1"/>
  <c r="Y792" i="1"/>
  <c r="X792" i="1"/>
  <c r="Y1324" i="1"/>
  <c r="X1324" i="1"/>
  <c r="Y921" i="1"/>
  <c r="X921" i="1"/>
  <c r="X2104" i="1"/>
  <c r="Y2104" i="1"/>
  <c r="Y1212" i="1"/>
  <c r="X1212" i="1"/>
  <c r="Y35" i="1"/>
  <c r="X35" i="1"/>
  <c r="X545" i="1"/>
  <c r="Y545" i="1"/>
  <c r="Y1508" i="1"/>
  <c r="X1508" i="1"/>
  <c r="Y28" i="1"/>
  <c r="X28" i="1"/>
  <c r="Y665" i="1"/>
  <c r="X665" i="1"/>
  <c r="Y167" i="1"/>
  <c r="X167" i="1"/>
  <c r="Y2074" i="1"/>
  <c r="X2074" i="1"/>
  <c r="Y3123" i="1"/>
  <c r="X3123" i="1"/>
  <c r="Y1082" i="1"/>
  <c r="X1082" i="1"/>
  <c r="Y325" i="1"/>
  <c r="X325" i="1"/>
  <c r="Y704" i="1"/>
  <c r="X704" i="1"/>
  <c r="Y1943" i="1"/>
  <c r="X1943" i="1"/>
  <c r="Y1965" i="1"/>
  <c r="X1965" i="1"/>
  <c r="Y172" i="1"/>
  <c r="X172" i="1"/>
  <c r="Y1033" i="1"/>
  <c r="X1033" i="1"/>
  <c r="Y2252" i="1"/>
  <c r="X2252" i="1"/>
  <c r="Y1435" i="1"/>
  <c r="X1435" i="1"/>
  <c r="X2273" i="1"/>
  <c r="Y2273" i="1"/>
  <c r="Y1461" i="1"/>
  <c r="X1461" i="1"/>
  <c r="Y880" i="1"/>
  <c r="X880" i="1"/>
  <c r="Y13" i="1"/>
  <c r="X13" i="1"/>
  <c r="Y450" i="1"/>
  <c r="X450" i="1"/>
  <c r="Y2469" i="1"/>
  <c r="X2469" i="1"/>
  <c r="Y1825" i="1"/>
  <c r="X1825" i="1"/>
  <c r="Y461" i="1"/>
  <c r="X461" i="1"/>
  <c r="Y2014" i="1"/>
  <c r="X2014" i="1"/>
  <c r="Y510" i="1"/>
  <c r="X510" i="1"/>
  <c r="Y533" i="1"/>
  <c r="X533" i="1"/>
  <c r="Y1786" i="1"/>
  <c r="X1786" i="1"/>
  <c r="Y1641" i="1"/>
  <c r="X1641" i="1"/>
  <c r="Y1588" i="1"/>
  <c r="X1588" i="1"/>
  <c r="Y164" i="1"/>
  <c r="X164" i="1"/>
  <c r="Y596" i="1"/>
  <c r="X596" i="1"/>
  <c r="Y1283" i="1"/>
  <c r="X1283" i="1"/>
  <c r="Y1402" i="1"/>
  <c r="X1402" i="1"/>
  <c r="Y1419" i="1"/>
  <c r="X1419" i="1"/>
  <c r="Y1932" i="1"/>
  <c r="X1932" i="1"/>
  <c r="Y534" i="1"/>
  <c r="X534" i="1"/>
  <c r="Y2722" i="1"/>
  <c r="X2722" i="1"/>
  <c r="Y478" i="1"/>
  <c r="X478" i="1"/>
  <c r="Y483" i="1"/>
  <c r="X483" i="1"/>
  <c r="Y1836" i="1"/>
  <c r="X1836" i="1"/>
  <c r="X22" i="1"/>
  <c r="Y22" i="1"/>
  <c r="X672" i="1"/>
  <c r="Y672" i="1"/>
  <c r="Y2855" i="1"/>
  <c r="X2855" i="1"/>
  <c r="X240" i="1"/>
  <c r="Y240" i="1"/>
  <c r="X1040" i="1"/>
  <c r="Y1040" i="1"/>
  <c r="X2188" i="1"/>
  <c r="Y2188" i="1"/>
  <c r="X2129" i="1"/>
  <c r="Y2129" i="1"/>
  <c r="X1026" i="1"/>
  <c r="Y1026" i="1"/>
  <c r="X1407" i="1"/>
  <c r="Y1407" i="1"/>
  <c r="Y1908" i="1"/>
  <c r="X1908" i="1"/>
  <c r="X654" i="1"/>
  <c r="Y654" i="1"/>
  <c r="X970" i="1"/>
  <c r="Y970" i="1"/>
  <c r="X591" i="1"/>
  <c r="Y591" i="1"/>
  <c r="X1384" i="1"/>
  <c r="Y1384" i="1"/>
  <c r="Y616" i="1"/>
  <c r="X616" i="1"/>
  <c r="Y630" i="1"/>
  <c r="X630" i="1"/>
  <c r="Y1231" i="1"/>
  <c r="X1231" i="1"/>
  <c r="Y500" i="1"/>
  <c r="X500" i="1"/>
  <c r="Y2020" i="1"/>
  <c r="X2020" i="1"/>
  <c r="Y1575" i="1"/>
  <c r="X1575" i="1"/>
  <c r="Y313" i="1"/>
  <c r="X313" i="1"/>
  <c r="Y1057" i="1"/>
  <c r="X1057" i="1"/>
  <c r="Y965" i="1"/>
  <c r="X965" i="1"/>
  <c r="Y309" i="1"/>
  <c r="X309" i="1"/>
  <c r="X1748" i="1"/>
  <c r="Y1748" i="1"/>
  <c r="X1322" i="1"/>
  <c r="Y1322" i="1"/>
  <c r="Y70" i="1"/>
  <c r="X70" i="1"/>
  <c r="Y348" i="1"/>
  <c r="X348" i="1"/>
  <c r="Y1249" i="1"/>
  <c r="X1249" i="1"/>
  <c r="X2007" i="1"/>
  <c r="Y2007" i="1"/>
  <c r="Y1548" i="1"/>
  <c r="X1548" i="1"/>
  <c r="X1202" i="1"/>
  <c r="Y1202" i="1"/>
  <c r="X1197" i="1"/>
  <c r="Y1197" i="1"/>
  <c r="X1038" i="1"/>
  <c r="Y1038" i="1"/>
  <c r="X2059" i="1"/>
  <c r="Y2059" i="1"/>
  <c r="Y1293" i="1"/>
  <c r="X1293" i="1"/>
  <c r="X2261" i="1"/>
  <c r="Y2261" i="1"/>
  <c r="X23" i="1"/>
  <c r="Y23" i="1"/>
  <c r="X434" i="1"/>
  <c r="Y434" i="1"/>
  <c r="X1092" i="1"/>
  <c r="Y1092" i="1"/>
  <c r="Y2300" i="1"/>
  <c r="X2300" i="1"/>
  <c r="Y2392" i="1"/>
  <c r="X2392" i="1"/>
  <c r="Y802" i="1"/>
  <c r="X802" i="1"/>
  <c r="Y218" i="1"/>
  <c r="X218" i="1"/>
  <c r="Y1583" i="1"/>
  <c r="X1583" i="1"/>
  <c r="Y1200" i="1"/>
  <c r="X1200" i="1"/>
  <c r="Y248" i="1"/>
  <c r="X248" i="1"/>
  <c r="Y2191" i="1"/>
  <c r="X2191" i="1"/>
  <c r="Y1698" i="1"/>
  <c r="X1698" i="1"/>
  <c r="Y2161" i="1"/>
  <c r="X2161" i="1"/>
  <c r="Y2406" i="1"/>
  <c r="X2406" i="1"/>
  <c r="Y1747" i="1"/>
  <c r="X1747" i="1"/>
  <c r="Y1792" i="1"/>
  <c r="X1792" i="1"/>
  <c r="Y826" i="1"/>
  <c r="X826" i="1"/>
  <c r="X245" i="1"/>
  <c r="Y245" i="1"/>
  <c r="Y1947" i="1"/>
  <c r="X1947" i="1"/>
  <c r="Y1354" i="1"/>
  <c r="X1354" i="1"/>
  <c r="Y1475" i="1"/>
  <c r="X1475" i="1"/>
  <c r="Y2471" i="1"/>
  <c r="X2471" i="1"/>
  <c r="Y1487" i="1"/>
  <c r="X1487" i="1"/>
  <c r="Y2554" i="1"/>
  <c r="X2554" i="1"/>
  <c r="Y984" i="1"/>
  <c r="X984" i="1"/>
  <c r="Y2963" i="1"/>
  <c r="X2963" i="1"/>
  <c r="Y2463" i="1"/>
  <c r="X2463" i="1"/>
  <c r="Y2902" i="1"/>
  <c r="X2902" i="1"/>
  <c r="Y3093" i="1"/>
  <c r="X3093" i="1"/>
  <c r="Y3189" i="1"/>
  <c r="X3189" i="1"/>
  <c r="X2939" i="1"/>
  <c r="Y2939" i="1"/>
  <c r="X1492" i="1"/>
  <c r="Y1492" i="1"/>
  <c r="Y3173" i="1"/>
  <c r="X3173" i="1"/>
  <c r="Y2693" i="1"/>
  <c r="X2693" i="1"/>
  <c r="Y3120" i="1"/>
  <c r="X3120" i="1"/>
  <c r="Y3491" i="1"/>
  <c r="X3491" i="1"/>
  <c r="Y3387" i="1"/>
  <c r="X3387" i="1"/>
  <c r="Y1928" i="1"/>
  <c r="X1928" i="1"/>
  <c r="Y1634" i="1"/>
  <c r="X1634" i="1"/>
  <c r="Y2650" i="1"/>
  <c r="X2650" i="1"/>
  <c r="Y2048" i="1"/>
  <c r="X2048" i="1"/>
  <c r="Y397" i="1"/>
  <c r="X397" i="1"/>
  <c r="Y1143" i="1"/>
  <c r="X1143" i="1"/>
  <c r="Y432" i="1"/>
  <c r="X432" i="1"/>
  <c r="X159" i="1"/>
  <c r="Y159" i="1"/>
  <c r="X2798" i="1"/>
  <c r="Y2798" i="1"/>
  <c r="X995" i="1"/>
  <c r="Y995" i="1"/>
  <c r="X1318" i="1"/>
  <c r="Y1318" i="1"/>
  <c r="X1551" i="1"/>
  <c r="Y1551" i="1"/>
  <c r="X1555" i="1"/>
  <c r="Y1555" i="1"/>
  <c r="Y1729" i="1"/>
  <c r="X1729" i="1"/>
  <c r="X3513" i="1"/>
  <c r="Y3513" i="1"/>
  <c r="Y1685" i="1"/>
  <c r="X1685" i="1"/>
  <c r="Y934" i="1"/>
  <c r="X934" i="1"/>
  <c r="Y1219" i="1"/>
  <c r="X1219" i="1"/>
  <c r="Y2614" i="1"/>
  <c r="X2614" i="1"/>
  <c r="Y194" i="1"/>
  <c r="X194" i="1"/>
  <c r="X1381" i="1"/>
  <c r="Y1381" i="1"/>
  <c r="X2329" i="1"/>
  <c r="Y2329" i="1"/>
  <c r="X1298" i="1"/>
  <c r="Y1298" i="1"/>
  <c r="X1303" i="1"/>
  <c r="Y1303" i="1"/>
  <c r="X371" i="1"/>
  <c r="Y371" i="1"/>
  <c r="X278" i="1"/>
  <c r="Y278" i="1"/>
  <c r="Y1232" i="1"/>
  <c r="X1232" i="1"/>
  <c r="Y1071" i="1"/>
  <c r="X1071" i="1"/>
  <c r="Y732" i="1"/>
  <c r="X732" i="1"/>
  <c r="X2373" i="1"/>
  <c r="Y2373" i="1"/>
  <c r="X1427" i="1"/>
  <c r="Y1427" i="1"/>
  <c r="X1609" i="1"/>
  <c r="Y1609" i="1"/>
  <c r="X3213" i="1"/>
  <c r="Y3213" i="1"/>
  <c r="Y1849" i="1"/>
  <c r="X1849" i="1"/>
  <c r="Y2486" i="1"/>
  <c r="X2486" i="1"/>
  <c r="Y3038" i="1"/>
  <c r="X3038" i="1"/>
  <c r="Y3214" i="1"/>
  <c r="X3214" i="1"/>
  <c r="Y2818" i="1"/>
  <c r="X2818" i="1"/>
  <c r="Y3060" i="1"/>
  <c r="X3060" i="1"/>
  <c r="Y3156" i="1"/>
  <c r="X3156" i="1"/>
  <c r="Y3033" i="1"/>
  <c r="X3033" i="1"/>
  <c r="Y3125" i="1"/>
  <c r="X3125" i="1"/>
  <c r="Y2173" i="1"/>
  <c r="X2173" i="1"/>
  <c r="Y1417" i="1"/>
  <c r="X1417" i="1"/>
  <c r="Y2061" i="1"/>
  <c r="X2061" i="1"/>
  <c r="Y694" i="1"/>
  <c r="X694" i="1"/>
  <c r="Y2584" i="1"/>
  <c r="X2584" i="1"/>
  <c r="Y1155" i="1"/>
  <c r="X1155" i="1"/>
  <c r="Y1686" i="1"/>
  <c r="X1686" i="1"/>
  <c r="Y1315" i="1"/>
  <c r="X1315" i="1"/>
  <c r="Y2458" i="1"/>
  <c r="X2458" i="1"/>
  <c r="Y1898" i="1"/>
  <c r="X1898" i="1"/>
  <c r="Y1185" i="1"/>
  <c r="X1185" i="1"/>
  <c r="Y2677" i="1"/>
  <c r="X2677" i="1"/>
  <c r="Y893" i="1"/>
  <c r="X893" i="1"/>
  <c r="Y1626" i="1"/>
  <c r="X1626" i="1"/>
  <c r="Y241" i="1"/>
  <c r="X241" i="1"/>
  <c r="Y2534" i="1"/>
  <c r="X2534" i="1"/>
  <c r="Y2408" i="1"/>
  <c r="X2408" i="1"/>
  <c r="Y1691" i="1"/>
  <c r="X1691" i="1"/>
  <c r="Y2759" i="1"/>
  <c r="X2759" i="1"/>
  <c r="Y2950" i="1"/>
  <c r="X2950" i="1"/>
  <c r="Y3145" i="1"/>
  <c r="X3145" i="1"/>
  <c r="X3384" i="1"/>
  <c r="Y3384" i="1"/>
  <c r="X3440" i="1"/>
  <c r="Y3440" i="1"/>
  <c r="X2377" i="1"/>
  <c r="Y2377" i="1"/>
  <c r="X1154" i="1"/>
  <c r="Y1154" i="1"/>
  <c r="Y992" i="1"/>
  <c r="X992" i="1"/>
  <c r="Y482" i="1"/>
  <c r="X482" i="1"/>
  <c r="Y2088" i="1"/>
  <c r="X2088" i="1"/>
  <c r="Y1967" i="1"/>
  <c r="X1967" i="1"/>
  <c r="Y1019" i="1"/>
  <c r="X1019" i="1"/>
  <c r="Y2405" i="1"/>
  <c r="X2405" i="1"/>
  <c r="Y2585" i="1"/>
  <c r="X2585" i="1"/>
  <c r="Y2135" i="1"/>
  <c r="X2135" i="1"/>
  <c r="Y924" i="1"/>
  <c r="X924" i="1"/>
  <c r="Y3045" i="1"/>
  <c r="X3045" i="1"/>
  <c r="Y663" i="1"/>
  <c r="X663" i="1"/>
  <c r="Y2723" i="1"/>
  <c r="X2723" i="1"/>
  <c r="Y2871" i="1"/>
  <c r="X2871" i="1"/>
  <c r="Y2778" i="1"/>
  <c r="X2778" i="1"/>
  <c r="Y2184" i="1"/>
  <c r="X2184" i="1"/>
  <c r="Y3067" i="1"/>
  <c r="X3067" i="1"/>
  <c r="Y2696" i="1"/>
  <c r="X2696" i="1"/>
  <c r="Y2815" i="1"/>
  <c r="X2815" i="1"/>
  <c r="Y2884" i="1"/>
  <c r="X2884" i="1"/>
  <c r="Y2376" i="1"/>
  <c r="X2376" i="1"/>
  <c r="Y257" i="1"/>
  <c r="X257" i="1"/>
  <c r="Y1279" i="1"/>
  <c r="X1279" i="1"/>
  <c r="X396" i="1"/>
  <c r="Y396" i="1"/>
  <c r="Y1141" i="1"/>
  <c r="X1141" i="1"/>
  <c r="Y870" i="1"/>
  <c r="X870" i="1"/>
  <c r="Y832" i="1"/>
  <c r="X832" i="1"/>
  <c r="Y1441" i="1"/>
  <c r="X1441" i="1"/>
  <c r="Y2797" i="1"/>
  <c r="X2797" i="1"/>
  <c r="Y1166" i="1"/>
  <c r="X1166" i="1"/>
  <c r="X2090" i="1"/>
  <c r="Y2090" i="1"/>
  <c r="X726" i="1"/>
  <c r="Y726" i="1"/>
  <c r="Y1017" i="1"/>
  <c r="X1017" i="1"/>
  <c r="Y2438" i="1"/>
  <c r="X2438" i="1"/>
  <c r="Y1533" i="1"/>
  <c r="X1533" i="1"/>
  <c r="Y1749" i="1"/>
  <c r="X1749" i="1"/>
  <c r="Y788" i="1"/>
  <c r="X788" i="1"/>
  <c r="Y549" i="1"/>
  <c r="X549" i="1"/>
  <c r="X1261" i="1"/>
  <c r="Y1261" i="1"/>
  <c r="Y1423" i="1"/>
  <c r="X1423" i="1"/>
  <c r="Y1745" i="1"/>
  <c r="X1745" i="1"/>
  <c r="Y2546" i="1"/>
  <c r="X2546" i="1"/>
  <c r="Y3240" i="1"/>
  <c r="X3240" i="1"/>
  <c r="Y1938" i="1"/>
  <c r="X1938" i="1"/>
  <c r="Y2923" i="1"/>
  <c r="X2923" i="1"/>
  <c r="Y32" i="1"/>
  <c r="X32" i="1"/>
  <c r="Y111" i="1"/>
  <c r="X111" i="1"/>
  <c r="Y553" i="1"/>
  <c r="X553" i="1"/>
  <c r="X334" i="1"/>
  <c r="Y334" i="1"/>
  <c r="Y2707" i="1"/>
  <c r="X2707" i="1"/>
  <c r="Y163" i="1"/>
  <c r="X163" i="1"/>
  <c r="Y718" i="1"/>
  <c r="X718" i="1"/>
  <c r="Y2504" i="1"/>
  <c r="X2504" i="1"/>
  <c r="Y2695" i="1"/>
  <c r="X2695" i="1"/>
  <c r="X2539" i="1"/>
  <c r="Y2539" i="1"/>
  <c r="Y2559" i="1"/>
  <c r="X2559" i="1"/>
  <c r="Y1699" i="1"/>
  <c r="X1699" i="1"/>
  <c r="Y2587" i="1"/>
  <c r="X2587" i="1"/>
  <c r="Y2233" i="1"/>
  <c r="X2233" i="1"/>
  <c r="Y454" i="1"/>
  <c r="X454" i="1"/>
  <c r="Y297" i="1"/>
  <c r="X297" i="1"/>
  <c r="Y3375" i="1"/>
  <c r="X3375" i="1"/>
  <c r="Y3520" i="1"/>
  <c r="X3520" i="1"/>
  <c r="Y3560" i="1"/>
  <c r="X3560" i="1"/>
  <c r="Y3404" i="1"/>
  <c r="X3404" i="1"/>
  <c r="Y3237" i="1"/>
  <c r="X3237" i="1"/>
  <c r="Y3636" i="1"/>
  <c r="X3636" i="1"/>
  <c r="Y3697" i="1"/>
  <c r="X3697" i="1"/>
  <c r="Y3742" i="1"/>
  <c r="X3742" i="1"/>
  <c r="X3806" i="1"/>
  <c r="Y3806" i="1"/>
  <c r="X3870" i="1"/>
  <c r="Y3870" i="1"/>
  <c r="X3934" i="1"/>
  <c r="Y3934" i="1"/>
  <c r="X3998" i="1"/>
  <c r="Y3998" i="1"/>
  <c r="X4062" i="1"/>
  <c r="Y4062" i="1"/>
  <c r="X2542" i="1"/>
  <c r="Y2542" i="1"/>
  <c r="Y2507" i="1"/>
  <c r="X2507" i="1"/>
  <c r="X3012" i="1"/>
  <c r="Y3012" i="1"/>
  <c r="Y2380" i="1"/>
  <c r="X2380" i="1"/>
  <c r="Y1125" i="1"/>
  <c r="X1125" i="1"/>
  <c r="Y2758" i="1"/>
  <c r="X2758" i="1"/>
  <c r="Y2395" i="1"/>
  <c r="X2395" i="1"/>
  <c r="Y3314" i="1"/>
  <c r="X3314" i="1"/>
  <c r="Y2894" i="1"/>
  <c r="X2894" i="1"/>
  <c r="Y3416" i="1"/>
  <c r="X3416" i="1"/>
  <c r="Y2052" i="1"/>
  <c r="X2052" i="1"/>
  <c r="Y3068" i="1"/>
  <c r="X3068" i="1"/>
  <c r="Y2415" i="1"/>
  <c r="X2415" i="1"/>
  <c r="Y3255" i="1"/>
  <c r="X3255" i="1"/>
  <c r="Y3519" i="1"/>
  <c r="X3519" i="1"/>
  <c r="Y3171" i="1"/>
  <c r="X3171" i="1"/>
  <c r="Y3037" i="1"/>
  <c r="X3037" i="1"/>
  <c r="Y3443" i="1"/>
  <c r="X3443" i="1"/>
  <c r="Y3656" i="1"/>
  <c r="X3656" i="1"/>
  <c r="Y3602" i="1"/>
  <c r="X3602" i="1"/>
  <c r="Y3719" i="1"/>
  <c r="X3719" i="1"/>
  <c r="X3783" i="1"/>
  <c r="Y3783" i="1"/>
  <c r="Y3847" i="1"/>
  <c r="X3847" i="1"/>
  <c r="Y3911" i="1"/>
  <c r="X3911" i="1"/>
  <c r="Y3975" i="1"/>
  <c r="X3975" i="1"/>
  <c r="Y4039" i="1"/>
  <c r="X4039" i="1"/>
  <c r="Y4103" i="1"/>
  <c r="X4103" i="1"/>
  <c r="Y2912" i="1"/>
  <c r="X2912" i="1"/>
  <c r="Y3248" i="1"/>
  <c r="X3248" i="1"/>
  <c r="Y1012" i="1"/>
  <c r="X1012" i="1"/>
  <c r="Y3152" i="1"/>
  <c r="X3152" i="1"/>
  <c r="Y3421" i="1"/>
  <c r="X3421" i="1"/>
  <c r="Y3116" i="1"/>
  <c r="X3116" i="1"/>
  <c r="Y3167" i="1"/>
  <c r="X3167" i="1"/>
  <c r="Y2943" i="1"/>
  <c r="X2943" i="1"/>
  <c r="Y3077" i="1"/>
  <c r="X3077" i="1"/>
  <c r="Y3684" i="1"/>
  <c r="X3684" i="1"/>
  <c r="Y3593" i="1"/>
  <c r="X3593" i="1"/>
  <c r="Y3712" i="1"/>
  <c r="X3712" i="1"/>
  <c r="Y3776" i="1"/>
  <c r="X3776" i="1"/>
  <c r="Y3840" i="1"/>
  <c r="X3840" i="1"/>
  <c r="Y3904" i="1"/>
  <c r="X3904" i="1"/>
  <c r="Y3968" i="1"/>
  <c r="X3968" i="1"/>
  <c r="Y4032" i="1"/>
  <c r="X4032" i="1"/>
  <c r="Y4096" i="1"/>
  <c r="X4096" i="1"/>
  <c r="X1635" i="1"/>
  <c r="Y1635" i="1"/>
  <c r="X2667" i="1"/>
  <c r="Y2667" i="1"/>
  <c r="X2953" i="1"/>
  <c r="Y2953" i="1"/>
  <c r="X3285" i="1"/>
  <c r="Y3285" i="1"/>
  <c r="X2926" i="1"/>
  <c r="Y2926" i="1"/>
  <c r="X2673" i="1"/>
  <c r="Y2673" i="1"/>
  <c r="X3277" i="1"/>
  <c r="Y3277" i="1"/>
  <c r="X3454" i="1"/>
  <c r="Y3454" i="1"/>
  <c r="X3299" i="1"/>
  <c r="Y3299" i="1"/>
  <c r="X3230" i="1"/>
  <c r="Y3230" i="1"/>
  <c r="X2281" i="1"/>
  <c r="Y2281" i="1"/>
  <c r="X3677" i="1"/>
  <c r="Y3677" i="1"/>
  <c r="X3761" i="1"/>
  <c r="Y3761" i="1"/>
  <c r="Y3825" i="1"/>
  <c r="X3825" i="1"/>
  <c r="Y3889" i="1"/>
  <c r="X3889" i="1"/>
  <c r="Y3953" i="1"/>
  <c r="X3953" i="1"/>
  <c r="Y4017" i="1"/>
  <c r="X4017" i="1"/>
  <c r="Y4081" i="1"/>
  <c r="X4081" i="1"/>
  <c r="Y2177" i="1"/>
  <c r="X2177" i="1"/>
  <c r="X3271" i="1"/>
  <c r="Y3271" i="1"/>
  <c r="X2420" i="1"/>
  <c r="Y2420" i="1"/>
  <c r="X3500" i="1"/>
  <c r="Y3500" i="1"/>
  <c r="Y3069" i="1"/>
  <c r="X3069" i="1"/>
  <c r="Y3446" i="1"/>
  <c r="X3446" i="1"/>
  <c r="Y3292" i="1"/>
  <c r="X3292" i="1"/>
  <c r="Y3532" i="1"/>
  <c r="X3532" i="1"/>
  <c r="Y3663" i="1"/>
  <c r="X3663" i="1"/>
  <c r="Y3699" i="1"/>
  <c r="X3699" i="1"/>
  <c r="Y3754" i="1"/>
  <c r="X3754" i="1"/>
  <c r="X3818" i="1"/>
  <c r="Y3818" i="1"/>
  <c r="Y3882" i="1"/>
  <c r="X3882" i="1"/>
  <c r="Y3946" i="1"/>
  <c r="X3946" i="1"/>
  <c r="Y4010" i="1"/>
  <c r="X4010" i="1"/>
  <c r="Y4074" i="1"/>
  <c r="X4074" i="1"/>
  <c r="Y2782" i="1"/>
  <c r="X2782" i="1"/>
  <c r="Y3608" i="1"/>
  <c r="X3608" i="1"/>
  <c r="Y3233" i="1"/>
  <c r="X3233" i="1"/>
  <c r="Y3352" i="1"/>
  <c r="X3352" i="1"/>
  <c r="Y3273" i="1"/>
  <c r="X3273" i="1"/>
  <c r="X2979" i="1"/>
  <c r="Y2979" i="1"/>
  <c r="X3573" i="1"/>
  <c r="Y3573" i="1"/>
  <c r="Y3425" i="1"/>
  <c r="X3425" i="1"/>
  <c r="Y2962" i="1"/>
  <c r="X2962" i="1"/>
  <c r="X3263" i="1"/>
  <c r="Y3263" i="1"/>
  <c r="Y3590" i="1"/>
  <c r="X3590" i="1"/>
  <c r="Y3397" i="1"/>
  <c r="X3397" i="1"/>
  <c r="Y3685" i="1"/>
  <c r="X3685" i="1"/>
  <c r="Y3755" i="1"/>
  <c r="X3755" i="1"/>
  <c r="Y3819" i="1"/>
  <c r="X3819" i="1"/>
  <c r="Y3883" i="1"/>
  <c r="X3883" i="1"/>
  <c r="Y3947" i="1"/>
  <c r="X3947" i="1"/>
  <c r="Y4011" i="1"/>
  <c r="X4011" i="1"/>
  <c r="Y4075" i="1"/>
  <c r="X4075" i="1"/>
  <c r="Y2809" i="1"/>
  <c r="X2809" i="1"/>
  <c r="Y1776" i="1"/>
  <c r="X1776" i="1"/>
  <c r="Y2278" i="1"/>
  <c r="X2278" i="1"/>
  <c r="Y2287" i="1"/>
  <c r="X2287" i="1"/>
  <c r="Y1098" i="1"/>
  <c r="X1098" i="1"/>
  <c r="Y793" i="1"/>
  <c r="X793" i="1"/>
  <c r="Y318" i="1"/>
  <c r="X318" i="1"/>
  <c r="Y1375" i="1"/>
  <c r="X1375" i="1"/>
  <c r="X2204" i="1"/>
  <c r="Y2204" i="1"/>
  <c r="Y2326" i="1"/>
  <c r="X2326" i="1"/>
  <c r="X1602" i="1"/>
  <c r="Y1602" i="1"/>
  <c r="X1300" i="1"/>
  <c r="Y1300" i="1"/>
  <c r="Y991" i="1"/>
  <c r="X991" i="1"/>
  <c r="Y1881" i="1"/>
  <c r="X1881" i="1"/>
  <c r="Y947" i="1"/>
  <c r="X947" i="1"/>
  <c r="Y1323" i="1"/>
  <c r="X1323" i="1"/>
  <c r="Y953" i="1"/>
  <c r="X953" i="1"/>
  <c r="X1913" i="1"/>
  <c r="Y1913" i="1"/>
  <c r="X294" i="1"/>
  <c r="Y294" i="1"/>
  <c r="X345" i="1"/>
  <c r="Y345" i="1"/>
  <c r="X427" i="1"/>
  <c r="Y427" i="1"/>
  <c r="X426" i="1"/>
  <c r="Y426" i="1"/>
  <c r="Y2063" i="1"/>
  <c r="X2063" i="1"/>
  <c r="X2004" i="1"/>
  <c r="Y2004" i="1"/>
  <c r="Y1679" i="1"/>
  <c r="X1679" i="1"/>
  <c r="Y2315" i="1"/>
  <c r="X2315" i="1"/>
  <c r="X3034" i="1"/>
  <c r="Y3034" i="1"/>
  <c r="Y1434" i="1"/>
  <c r="X1434" i="1"/>
  <c r="X2126" i="1"/>
  <c r="Y2126" i="1"/>
  <c r="X3370" i="1"/>
  <c r="Y3370" i="1"/>
  <c r="X2984" i="1"/>
  <c r="Y2984" i="1"/>
  <c r="X3363" i="1"/>
  <c r="Y3363" i="1"/>
  <c r="Y2475" i="1"/>
  <c r="X2475" i="1"/>
  <c r="Y2874" i="1"/>
  <c r="X2874" i="1"/>
  <c r="X3394" i="1"/>
  <c r="Y3394" i="1"/>
  <c r="X3256" i="1"/>
  <c r="Y3256" i="1"/>
  <c r="Y3501" i="1"/>
  <c r="X3501" i="1"/>
  <c r="X40" i="1"/>
  <c r="Y40" i="1"/>
  <c r="Y57" i="1"/>
  <c r="X57" i="1"/>
  <c r="Y38" i="1"/>
  <c r="X38" i="1"/>
  <c r="Y255" i="1"/>
  <c r="X255" i="1"/>
  <c r="Y1035" i="1"/>
  <c r="X1035" i="1"/>
  <c r="Y1665" i="1"/>
  <c r="X1665" i="1"/>
  <c r="Y1940" i="1"/>
  <c r="X1940" i="1"/>
  <c r="Y896" i="1"/>
  <c r="X896" i="1"/>
  <c r="Y470" i="1"/>
  <c r="X470" i="1"/>
  <c r="Y1327" i="1"/>
  <c r="X1327" i="1"/>
  <c r="Y2731" i="1"/>
  <c r="X2731" i="1"/>
  <c r="Y1171" i="1"/>
  <c r="X1171" i="1"/>
  <c r="Y1371" i="1"/>
  <c r="X1371" i="1"/>
  <c r="Y287" i="1"/>
  <c r="X287" i="1"/>
  <c r="Y1024" i="1"/>
  <c r="X1024" i="1"/>
  <c r="Y920" i="1"/>
  <c r="X920" i="1"/>
  <c r="Y51" i="1"/>
  <c r="X51" i="1"/>
  <c r="Y2595" i="1"/>
  <c r="X2595" i="1"/>
  <c r="Y729" i="1"/>
  <c r="X729" i="1"/>
  <c r="Y783" i="1"/>
  <c r="X783" i="1"/>
  <c r="Y1060" i="1"/>
  <c r="X1060" i="1"/>
  <c r="Y2785" i="1"/>
  <c r="X2785" i="1"/>
  <c r="Y1274" i="1"/>
  <c r="X1274" i="1"/>
  <c r="Y2032" i="1"/>
  <c r="X2032" i="1"/>
  <c r="Y954" i="1"/>
  <c r="X954" i="1"/>
  <c r="Y1496" i="1"/>
  <c r="X1496" i="1"/>
  <c r="Y2629" i="1"/>
  <c r="X2629" i="1"/>
  <c r="Y2133" i="1"/>
  <c r="X2133" i="1"/>
  <c r="Y2254" i="1"/>
  <c r="X2254" i="1"/>
  <c r="Y1772" i="1"/>
  <c r="X1772" i="1"/>
  <c r="Y1449" i="1"/>
  <c r="X1449" i="1"/>
  <c r="Y1758" i="1"/>
  <c r="X1758" i="1"/>
  <c r="X1356" i="1"/>
  <c r="Y1356" i="1"/>
  <c r="Y886" i="1"/>
  <c r="X886" i="1"/>
  <c r="Y392" i="1"/>
  <c r="X392" i="1"/>
  <c r="Y853" i="1"/>
  <c r="X853" i="1"/>
  <c r="Y1647" i="1"/>
  <c r="X1647" i="1"/>
  <c r="Y2663" i="1"/>
  <c r="X2663" i="1"/>
  <c r="Y2831" i="1"/>
  <c r="X2831" i="1"/>
  <c r="Y908" i="1"/>
  <c r="X908" i="1"/>
  <c r="Y1103" i="1"/>
  <c r="X1103" i="1"/>
  <c r="Y759" i="1"/>
  <c r="X759" i="1"/>
  <c r="Y1538" i="1"/>
  <c r="X1538" i="1"/>
  <c r="Y2086" i="1"/>
  <c r="X2086" i="1"/>
  <c r="Y1897" i="1"/>
  <c r="X1897" i="1"/>
  <c r="Y1015" i="1"/>
  <c r="X1015" i="1"/>
  <c r="X2228" i="1"/>
  <c r="Y2228" i="1"/>
  <c r="Y2157" i="1"/>
  <c r="X2157" i="1"/>
  <c r="X359" i="1"/>
  <c r="Y359" i="1"/>
  <c r="X203" i="1"/>
  <c r="Y203" i="1"/>
  <c r="X581" i="1"/>
  <c r="Y581" i="1"/>
  <c r="Y831" i="1"/>
  <c r="X831" i="1"/>
  <c r="Y1111" i="1"/>
  <c r="X1111" i="1"/>
  <c r="Y350" i="1"/>
  <c r="X350" i="1"/>
  <c r="Y1400" i="1"/>
  <c r="X1400" i="1"/>
  <c r="Y2732" i="1"/>
  <c r="X2732" i="1"/>
  <c r="Y2155" i="1"/>
  <c r="X2155" i="1"/>
  <c r="Y860" i="1"/>
  <c r="X860" i="1"/>
  <c r="Y2566" i="1"/>
  <c r="X2566" i="1"/>
  <c r="Y1509" i="1"/>
  <c r="X1509" i="1"/>
  <c r="Y1545" i="1"/>
  <c r="X1545" i="1"/>
  <c r="Y2038" i="1"/>
  <c r="X2038" i="1"/>
  <c r="Y198" i="1"/>
  <c r="X198" i="1"/>
  <c r="Y402" i="1"/>
  <c r="X402" i="1"/>
  <c r="X196" i="1"/>
  <c r="Y196" i="1"/>
  <c r="X404" i="1"/>
  <c r="Y404" i="1"/>
  <c r="Y1080" i="1"/>
  <c r="X1080" i="1"/>
  <c r="Y1623" i="1"/>
  <c r="X1623" i="1"/>
  <c r="Y303" i="1"/>
  <c r="X303" i="1"/>
  <c r="Y928" i="1"/>
  <c r="X928" i="1"/>
  <c r="Y25" i="1"/>
  <c r="X25" i="1"/>
  <c r="Y1850" i="1"/>
  <c r="X1850" i="1"/>
  <c r="Y2292" i="1"/>
  <c r="X2292" i="1"/>
  <c r="Y1246" i="1"/>
  <c r="X1246" i="1"/>
  <c r="Y2712" i="1"/>
  <c r="X2712" i="1"/>
  <c r="Y1797" i="1"/>
  <c r="X1797" i="1"/>
  <c r="Y2527" i="1"/>
  <c r="X2527" i="1"/>
  <c r="Y2175" i="1"/>
  <c r="X2175" i="1"/>
  <c r="Y1153" i="1"/>
  <c r="X1153" i="1"/>
  <c r="Y186" i="1"/>
  <c r="X186" i="1"/>
  <c r="Y442" i="1"/>
  <c r="X442" i="1"/>
  <c r="Y1287" i="1"/>
  <c r="X1287" i="1"/>
  <c r="Y1034" i="1"/>
  <c r="X1034" i="1"/>
  <c r="Y208" i="1"/>
  <c r="X208" i="1"/>
  <c r="Y181" i="1"/>
  <c r="X181" i="1"/>
  <c r="Y938" i="1"/>
  <c r="X938" i="1"/>
  <c r="Y1199" i="1"/>
  <c r="X1199" i="1"/>
  <c r="Y1471" i="1"/>
  <c r="X1471" i="1"/>
  <c r="Y1478" i="1"/>
  <c r="X1478" i="1"/>
  <c r="Y1579" i="1"/>
  <c r="X1579" i="1"/>
  <c r="X620" i="1"/>
  <c r="Y620" i="1"/>
  <c r="Y31" i="1"/>
  <c r="X31" i="1"/>
  <c r="Y539" i="1"/>
  <c r="X539" i="1"/>
  <c r="X1788" i="1"/>
  <c r="Y1788" i="1"/>
  <c r="X1939" i="1"/>
  <c r="Y1939" i="1"/>
  <c r="X874" i="1"/>
  <c r="Y874" i="1"/>
  <c r="X2641" i="1"/>
  <c r="Y2641" i="1"/>
  <c r="X1479" i="1"/>
  <c r="Y1479" i="1"/>
  <c r="X237" i="1"/>
  <c r="Y237" i="1"/>
  <c r="X2168" i="1"/>
  <c r="Y2168" i="1"/>
  <c r="X2189" i="1"/>
  <c r="Y2189" i="1"/>
  <c r="X2201" i="1"/>
  <c r="Y2201" i="1"/>
  <c r="X1522" i="1"/>
  <c r="Y1522" i="1"/>
  <c r="X2994" i="1"/>
  <c r="Y2994" i="1"/>
  <c r="Y358" i="1"/>
  <c r="X358" i="1"/>
  <c r="Y925" i="1"/>
  <c r="X925" i="1"/>
  <c r="Y1494" i="1"/>
  <c r="X1494" i="1"/>
  <c r="Y1447" i="1"/>
  <c r="X1447" i="1"/>
  <c r="Y911" i="1"/>
  <c r="X911" i="1"/>
  <c r="Y949" i="1"/>
  <c r="X949" i="1"/>
  <c r="Y1376" i="1"/>
  <c r="X1376" i="1"/>
  <c r="Y1366" i="1"/>
  <c r="X1366" i="1"/>
  <c r="Y597" i="1"/>
  <c r="X597" i="1"/>
  <c r="Y643" i="1"/>
  <c r="X643" i="1"/>
  <c r="Y292" i="1"/>
  <c r="X292" i="1"/>
  <c r="X364" i="1"/>
  <c r="Y364" i="1"/>
  <c r="Y43" i="1"/>
  <c r="X43" i="1"/>
  <c r="Y1778" i="1"/>
  <c r="X1778" i="1"/>
  <c r="X1593" i="1"/>
  <c r="Y1593" i="1"/>
  <c r="Y1469" i="1"/>
  <c r="X1469" i="1"/>
  <c r="Y1804" i="1"/>
  <c r="X1804" i="1"/>
  <c r="X190" i="1"/>
  <c r="Y190" i="1"/>
  <c r="X2826" i="1"/>
  <c r="Y2826" i="1"/>
  <c r="X2440" i="1"/>
  <c r="Y2440" i="1"/>
  <c r="Y2180" i="1"/>
  <c r="X2180" i="1"/>
  <c r="Y1516" i="1"/>
  <c r="X1516" i="1"/>
  <c r="Y816" i="1"/>
  <c r="X816" i="1"/>
  <c r="X6" i="1"/>
  <c r="Y6" i="1"/>
  <c r="X681" i="1"/>
  <c r="Y681" i="1"/>
  <c r="X4" i="1"/>
  <c r="Y4" i="1"/>
  <c r="Y2008" i="1"/>
  <c r="X2008" i="1"/>
  <c r="Y2568" i="1"/>
  <c r="X2568" i="1"/>
  <c r="Y95" i="1"/>
  <c r="X95" i="1"/>
  <c r="Y93" i="1"/>
  <c r="X93" i="1"/>
  <c r="Y2119" i="1"/>
  <c r="X2119" i="1"/>
  <c r="Y625" i="1"/>
  <c r="X625" i="1"/>
  <c r="Y152" i="1"/>
  <c r="X152" i="1"/>
  <c r="Y1676" i="1"/>
  <c r="X1676" i="1"/>
  <c r="Y1941" i="1"/>
  <c r="X1941" i="1"/>
  <c r="Y993" i="1"/>
  <c r="X993" i="1"/>
  <c r="Y1284" i="1"/>
  <c r="X1284" i="1"/>
  <c r="Y2243" i="1"/>
  <c r="X2243" i="1"/>
  <c r="Y1325" i="1"/>
  <c r="X1325" i="1"/>
  <c r="X855" i="1"/>
  <c r="Y855" i="1"/>
  <c r="X1454" i="1"/>
  <c r="Y1454" i="1"/>
  <c r="Y1613" i="1"/>
  <c r="X1613" i="1"/>
  <c r="Y1355" i="1"/>
  <c r="X1355" i="1"/>
  <c r="Y1631" i="1"/>
  <c r="X1631" i="1"/>
  <c r="Y781" i="1"/>
  <c r="X781" i="1"/>
  <c r="Y243" i="1"/>
  <c r="X243" i="1"/>
  <c r="Y585" i="1"/>
  <c r="X585" i="1"/>
  <c r="Y2520" i="1"/>
  <c r="X2520" i="1"/>
  <c r="Y2459" i="1"/>
  <c r="X2459" i="1"/>
  <c r="Y2727" i="1"/>
  <c r="X2727" i="1"/>
  <c r="Y2838" i="1"/>
  <c r="X2838" i="1"/>
  <c r="Y2371" i="1"/>
  <c r="X2371" i="1"/>
  <c r="Y355" i="1"/>
  <c r="X355" i="1"/>
  <c r="Y2820" i="1"/>
  <c r="X2820" i="1"/>
  <c r="X2321" i="1"/>
  <c r="Y2321" i="1"/>
  <c r="X2921" i="1"/>
  <c r="Y2921" i="1"/>
  <c r="Y1990" i="1"/>
  <c r="X1990" i="1"/>
  <c r="Y3282" i="1"/>
  <c r="X3282" i="1"/>
  <c r="Y1876" i="1"/>
  <c r="X1876" i="1"/>
  <c r="Y3393" i="1"/>
  <c r="X3393" i="1"/>
  <c r="Y2033" i="1"/>
  <c r="X2033" i="1"/>
  <c r="Y795" i="1"/>
  <c r="X795" i="1"/>
  <c r="Y1640" i="1"/>
  <c r="X1640" i="1"/>
  <c r="Y362" i="1"/>
  <c r="X362" i="1"/>
  <c r="Y568" i="1"/>
  <c r="X568" i="1"/>
  <c r="X1581" i="1"/>
  <c r="Y1581" i="1"/>
  <c r="Y1857" i="1"/>
  <c r="X1857" i="1"/>
  <c r="X1055" i="1"/>
  <c r="Y1055" i="1"/>
  <c r="X2586" i="1"/>
  <c r="Y2586" i="1"/>
  <c r="X2455" i="1"/>
  <c r="Y2455" i="1"/>
  <c r="X84" i="1"/>
  <c r="Y84" i="1"/>
  <c r="X583" i="1"/>
  <c r="Y583" i="1"/>
  <c r="X1556" i="1"/>
  <c r="Y1556" i="1"/>
  <c r="Y1915" i="1"/>
  <c r="X1915" i="1"/>
  <c r="Y2044" i="1"/>
  <c r="X2044" i="1"/>
  <c r="Y2112" i="1"/>
  <c r="X2112" i="1"/>
  <c r="Y430" i="1"/>
  <c r="X430" i="1"/>
  <c r="Y2083" i="1"/>
  <c r="X2083" i="1"/>
  <c r="Y800" i="1"/>
  <c r="X800" i="1"/>
  <c r="Y497" i="1"/>
  <c r="X497" i="1"/>
  <c r="X1844" i="1"/>
  <c r="Y1844" i="1"/>
  <c r="X813" i="1"/>
  <c r="Y813" i="1"/>
  <c r="X2337" i="1"/>
  <c r="Y2337" i="1"/>
  <c r="X1527" i="1"/>
  <c r="Y1527" i="1"/>
  <c r="X1161" i="1"/>
  <c r="Y1161" i="1"/>
  <c r="X712" i="1"/>
  <c r="Y712" i="1"/>
  <c r="Y367" i="1"/>
  <c r="X367" i="1"/>
  <c r="Y1900" i="1"/>
  <c r="X1900" i="1"/>
  <c r="Y1184" i="1"/>
  <c r="X1184" i="1"/>
  <c r="X2682" i="1"/>
  <c r="Y2682" i="1"/>
  <c r="X2512" i="1"/>
  <c r="Y2512" i="1"/>
  <c r="X2746" i="1"/>
  <c r="Y2746" i="1"/>
  <c r="X3007" i="1"/>
  <c r="Y3007" i="1"/>
  <c r="Y2457" i="1"/>
  <c r="X2457" i="1"/>
  <c r="Y573" i="1"/>
  <c r="X573" i="1"/>
  <c r="Y2967" i="1"/>
  <c r="X2967" i="1"/>
  <c r="Y3124" i="1"/>
  <c r="X3124" i="1"/>
  <c r="Y790" i="1"/>
  <c r="X790" i="1"/>
  <c r="Y2745" i="1"/>
  <c r="X2745" i="1"/>
  <c r="Y3241" i="1"/>
  <c r="X3241" i="1"/>
  <c r="Y3364" i="1"/>
  <c r="X3364" i="1"/>
  <c r="Y2949" i="1"/>
  <c r="X2949" i="1"/>
  <c r="Y2147" i="1"/>
  <c r="X2147" i="1"/>
  <c r="Y1379" i="1"/>
  <c r="X1379" i="1"/>
  <c r="Y2208" i="1"/>
  <c r="X2208" i="1"/>
  <c r="Y696" i="1"/>
  <c r="X696" i="1"/>
  <c r="Y2006" i="1"/>
  <c r="X2006" i="1"/>
  <c r="Y988" i="1"/>
  <c r="X988" i="1"/>
  <c r="Y1310" i="1"/>
  <c r="X1310" i="1"/>
  <c r="Y1886" i="1"/>
  <c r="X1886" i="1"/>
  <c r="Y1547" i="1"/>
  <c r="X1547" i="1"/>
  <c r="Y1902" i="1"/>
  <c r="X1902" i="1"/>
  <c r="Y1446" i="1"/>
  <c r="X1446" i="1"/>
  <c r="Y2764" i="1"/>
  <c r="X2764" i="1"/>
  <c r="Y2513" i="1"/>
  <c r="X2513" i="1"/>
  <c r="Y2187" i="1"/>
  <c r="X2187" i="1"/>
  <c r="Y1196" i="1"/>
  <c r="X1196" i="1"/>
  <c r="Y1137" i="1"/>
  <c r="X1137" i="1"/>
  <c r="Y1500" i="1"/>
  <c r="X1500" i="1"/>
  <c r="Y1819" i="1"/>
  <c r="X1819" i="1"/>
  <c r="Y2548" i="1"/>
  <c r="X2548" i="1"/>
  <c r="Y2050" i="1"/>
  <c r="X2050" i="1"/>
  <c r="Y3186" i="1"/>
  <c r="X3186" i="1"/>
  <c r="Y2340" i="1"/>
  <c r="X2340" i="1"/>
  <c r="Y2941" i="1"/>
  <c r="X2941" i="1"/>
  <c r="Y2958" i="1"/>
  <c r="X2958" i="1"/>
  <c r="Y595" i="1"/>
  <c r="X595" i="1"/>
  <c r="Y1687" i="1"/>
  <c r="X1687" i="1"/>
  <c r="X1394" i="1"/>
  <c r="Y1394" i="1"/>
  <c r="Y413" i="1"/>
  <c r="X413" i="1"/>
  <c r="X1899" i="1"/>
  <c r="Y1899" i="1"/>
  <c r="Y1187" i="1"/>
  <c r="X1187" i="1"/>
  <c r="Y2685" i="1"/>
  <c r="X2685" i="1"/>
  <c r="Y1571" i="1"/>
  <c r="X1571" i="1"/>
  <c r="Y1307" i="1"/>
  <c r="X1307" i="1"/>
  <c r="Y1787" i="1"/>
  <c r="X1787" i="1"/>
  <c r="Y2498" i="1"/>
  <c r="X2498" i="1"/>
  <c r="Y2302" i="1"/>
  <c r="X2302" i="1"/>
  <c r="Y2010" i="1"/>
  <c r="X2010" i="1"/>
  <c r="Y3455" i="1"/>
  <c r="X3455" i="1"/>
  <c r="Y3006" i="1"/>
  <c r="X3006" i="1"/>
  <c r="Y3178" i="1"/>
  <c r="X3178" i="1"/>
  <c r="Y2412" i="1"/>
  <c r="X2412" i="1"/>
  <c r="Y1567" i="1"/>
  <c r="X1567" i="1"/>
  <c r="Y3179" i="1"/>
  <c r="X3179" i="1"/>
  <c r="Y2976" i="1"/>
  <c r="X2976" i="1"/>
  <c r="Y1949" i="1"/>
  <c r="X1949" i="1"/>
  <c r="Y2739" i="1"/>
  <c r="X2739" i="1"/>
  <c r="X1120" i="1"/>
  <c r="Y1120" i="1"/>
  <c r="X283" i="1"/>
  <c r="Y283" i="1"/>
  <c r="Y399" i="1"/>
  <c r="X399" i="1"/>
  <c r="Y1666" i="1"/>
  <c r="X1666" i="1"/>
  <c r="Y873" i="1"/>
  <c r="X873" i="1"/>
  <c r="Y1682" i="1"/>
  <c r="X1682" i="1"/>
  <c r="Y2082" i="1"/>
  <c r="X2082" i="1"/>
  <c r="Y1542" i="1"/>
  <c r="X1542" i="1"/>
  <c r="Y527" i="1"/>
  <c r="X527" i="1"/>
  <c r="Y683" i="1"/>
  <c r="X683" i="1"/>
  <c r="X1194" i="1"/>
  <c r="Y1194" i="1"/>
  <c r="Y2678" i="1"/>
  <c r="X2678" i="1"/>
  <c r="Y1848" i="1"/>
  <c r="X1848" i="1"/>
  <c r="Y627" i="1"/>
  <c r="X627" i="1"/>
  <c r="Y2399" i="1"/>
  <c r="X2399" i="1"/>
  <c r="Y2462" i="1"/>
  <c r="X2462" i="1"/>
  <c r="Y962" i="1"/>
  <c r="X962" i="1"/>
  <c r="Y2171" i="1"/>
  <c r="X2171" i="1"/>
  <c r="Y937" i="1"/>
  <c r="X937" i="1"/>
  <c r="Y2651" i="1"/>
  <c r="X2651" i="1"/>
  <c r="Y2709" i="1"/>
  <c r="X2709" i="1"/>
  <c r="Y2928" i="1"/>
  <c r="X2928" i="1"/>
  <c r="Y2637" i="1"/>
  <c r="X2637" i="1"/>
  <c r="Y19" i="1"/>
  <c r="X19" i="1"/>
  <c r="Y304" i="1"/>
  <c r="X304" i="1"/>
  <c r="Y2313" i="1"/>
  <c r="X2313" i="1"/>
  <c r="Y2744" i="1"/>
  <c r="X2744" i="1"/>
  <c r="Y2403" i="1"/>
  <c r="X2403" i="1"/>
  <c r="Y2443" i="1"/>
  <c r="X2443" i="1"/>
  <c r="X2069" i="1"/>
  <c r="Y2069" i="1"/>
  <c r="X905" i="1"/>
  <c r="Y905" i="1"/>
  <c r="Y1861" i="1"/>
  <c r="X1861" i="1"/>
  <c r="Y2708" i="1"/>
  <c r="X2708" i="1"/>
  <c r="Y960" i="1"/>
  <c r="X960" i="1"/>
  <c r="Y2358" i="1"/>
  <c r="X2358" i="1"/>
  <c r="Y378" i="1"/>
  <c r="X378" i="1"/>
  <c r="Y1972" i="1"/>
  <c r="X1972" i="1"/>
  <c r="Y1750" i="1"/>
  <c r="X1750" i="1"/>
  <c r="Y298" i="1"/>
  <c r="X298" i="1"/>
  <c r="Y3250" i="1"/>
  <c r="X3250" i="1"/>
  <c r="Y3103" i="1"/>
  <c r="X3103" i="1"/>
  <c r="Y3498" i="1"/>
  <c r="X3498" i="1"/>
  <c r="Y3615" i="1"/>
  <c r="X3615" i="1"/>
  <c r="Y3406" i="1"/>
  <c r="X3406" i="1"/>
  <c r="Y3576" i="1"/>
  <c r="X3576" i="1"/>
  <c r="Y3613" i="1"/>
  <c r="X3613" i="1"/>
  <c r="Y3750" i="1"/>
  <c r="X3750" i="1"/>
  <c r="X3814" i="1"/>
  <c r="Y3814" i="1"/>
  <c r="X3878" i="1"/>
  <c r="Y3878" i="1"/>
  <c r="X3942" i="1"/>
  <c r="Y3942" i="1"/>
  <c r="X4006" i="1"/>
  <c r="Y4006" i="1"/>
  <c r="X4070" i="1"/>
  <c r="Y4070" i="1"/>
  <c r="Y577" i="1"/>
  <c r="X577" i="1"/>
  <c r="X745" i="1"/>
  <c r="Y745" i="1"/>
  <c r="Y2765" i="1"/>
  <c r="X2765" i="1"/>
  <c r="Y2576" i="1"/>
  <c r="X2576" i="1"/>
  <c r="Y1841" i="1"/>
  <c r="X1841" i="1"/>
  <c r="Y622" i="1"/>
  <c r="X622" i="1"/>
  <c r="Y2441" i="1"/>
  <c r="X2441" i="1"/>
  <c r="Y1218" i="1"/>
  <c r="X1218" i="1"/>
  <c r="Y1207" i="1"/>
  <c r="X1207" i="1"/>
  <c r="Y3104" i="1"/>
  <c r="X3104" i="1"/>
  <c r="Y3405" i="1"/>
  <c r="X3405" i="1"/>
  <c r="Y3563" i="1"/>
  <c r="X3563" i="1"/>
  <c r="Y3475" i="1"/>
  <c r="X3475" i="1"/>
  <c r="Y2680" i="1"/>
  <c r="X2680" i="1"/>
  <c r="Y3108" i="1"/>
  <c r="X3108" i="1"/>
  <c r="Y3084" i="1"/>
  <c r="X3084" i="1"/>
  <c r="Y3585" i="1"/>
  <c r="X3585" i="1"/>
  <c r="Y3169" i="1"/>
  <c r="X3169" i="1"/>
  <c r="Y3403" i="1"/>
  <c r="X3403" i="1"/>
  <c r="Y3686" i="1"/>
  <c r="X3686" i="1"/>
  <c r="Y3727" i="1"/>
  <c r="X3727" i="1"/>
  <c r="X3791" i="1"/>
  <c r="Y3791" i="1"/>
  <c r="Y3855" i="1"/>
  <c r="X3855" i="1"/>
  <c r="Y3919" i="1"/>
  <c r="X3919" i="1"/>
  <c r="Y3983" i="1"/>
  <c r="X3983" i="1"/>
  <c r="Y4047" i="1"/>
  <c r="X4047" i="1"/>
  <c r="Y4111" i="1"/>
  <c r="X4111" i="1"/>
  <c r="Y1717" i="1"/>
  <c r="X1717" i="1"/>
  <c r="Y3162" i="1"/>
  <c r="X3162" i="1"/>
  <c r="X3409" i="1"/>
  <c r="Y3409" i="1"/>
  <c r="Y3002" i="1"/>
  <c r="X3002" i="1"/>
  <c r="Y3252" i="1"/>
  <c r="X3252" i="1"/>
  <c r="Y3487" i="1"/>
  <c r="X3487" i="1"/>
  <c r="Y2864" i="1"/>
  <c r="X2864" i="1"/>
  <c r="Y3289" i="1"/>
  <c r="X3289" i="1"/>
  <c r="Y3266" i="1"/>
  <c r="X3266" i="1"/>
  <c r="Y3657" i="1"/>
  <c r="X3657" i="1"/>
  <c r="Y3627" i="1"/>
  <c r="X3627" i="1"/>
  <c r="Y3720" i="1"/>
  <c r="X3720" i="1"/>
  <c r="Y3784" i="1"/>
  <c r="X3784" i="1"/>
  <c r="X3848" i="1"/>
  <c r="Y3848" i="1"/>
  <c r="Y3912" i="1"/>
  <c r="X3912" i="1"/>
  <c r="Y3976" i="1"/>
  <c r="X3976" i="1"/>
  <c r="Y4040" i="1"/>
  <c r="X4040" i="1"/>
  <c r="Y4104" i="1"/>
  <c r="X4104" i="1"/>
  <c r="X2107" i="1"/>
  <c r="Y2107" i="1"/>
  <c r="X3621" i="1"/>
  <c r="Y3621" i="1"/>
  <c r="X2535" i="1"/>
  <c r="Y2535" i="1"/>
  <c r="X3517" i="1"/>
  <c r="Y3517" i="1"/>
  <c r="X2793" i="1"/>
  <c r="Y2793" i="1"/>
  <c r="X3518" i="1"/>
  <c r="Y3518" i="1"/>
  <c r="X3395" i="1"/>
  <c r="Y3395" i="1"/>
  <c r="X3601" i="1"/>
  <c r="Y3601" i="1"/>
  <c r="X3571" i="1"/>
  <c r="Y3571" i="1"/>
  <c r="X3654" i="1"/>
  <c r="Y3654" i="1"/>
  <c r="X3570" i="1"/>
  <c r="Y3570" i="1"/>
  <c r="X3705" i="1"/>
  <c r="Y3705" i="1"/>
  <c r="X3769" i="1"/>
  <c r="Y3769" i="1"/>
  <c r="Y3833" i="1"/>
  <c r="X3833" i="1"/>
  <c r="Y3897" i="1"/>
  <c r="X3897" i="1"/>
  <c r="Y3961" i="1"/>
  <c r="X3961" i="1"/>
  <c r="Y4025" i="1"/>
  <c r="X4025" i="1"/>
  <c r="Y4089" i="1"/>
  <c r="X4089" i="1"/>
  <c r="Y3041" i="1"/>
  <c r="X3041" i="1"/>
  <c r="X3286" i="1"/>
  <c r="Y3286" i="1"/>
  <c r="X3192" i="1"/>
  <c r="Y3192" i="1"/>
  <c r="X3073" i="1"/>
  <c r="Y3073" i="1"/>
  <c r="Y3306" i="1"/>
  <c r="X3306" i="1"/>
  <c r="Y3524" i="1"/>
  <c r="X3524" i="1"/>
  <c r="Y3408" i="1"/>
  <c r="X3408" i="1"/>
  <c r="Y3333" i="1"/>
  <c r="X3333" i="1"/>
  <c r="Y3611" i="1"/>
  <c r="X3611" i="1"/>
  <c r="Y3678" i="1"/>
  <c r="X3678" i="1"/>
  <c r="Y3762" i="1"/>
  <c r="X3762" i="1"/>
  <c r="X3826" i="1"/>
  <c r="Y3826" i="1"/>
  <c r="X3890" i="1"/>
  <c r="Y3890" i="1"/>
  <c r="X3954" i="1"/>
  <c r="Y3954" i="1"/>
  <c r="X4018" i="1"/>
  <c r="Y4018" i="1"/>
  <c r="Y4082" i="1"/>
  <c r="X4082" i="1"/>
  <c r="Y2716" i="1"/>
  <c r="X2716" i="1"/>
  <c r="Y2464" i="1"/>
  <c r="X2464" i="1"/>
  <c r="Y3149" i="1"/>
  <c r="X3149" i="1"/>
  <c r="Y3191" i="1"/>
  <c r="X3191" i="1"/>
  <c r="X3366" i="1"/>
  <c r="Y3366" i="1"/>
  <c r="X2989" i="1"/>
  <c r="Y2989" i="1"/>
  <c r="X3141" i="1"/>
  <c r="Y3141" i="1"/>
  <c r="Y3507" i="1"/>
  <c r="X3507" i="1"/>
  <c r="Y3550" i="1"/>
  <c r="X3550" i="1"/>
  <c r="Y3481" i="1"/>
  <c r="X3481" i="1"/>
  <c r="Y3459" i="1"/>
  <c r="X3459" i="1"/>
  <c r="Y3558" i="1"/>
  <c r="X3558" i="1"/>
  <c r="Y3679" i="1"/>
  <c r="X3679" i="1"/>
  <c r="Y3763" i="1"/>
  <c r="X3763" i="1"/>
  <c r="Y3827" i="1"/>
  <c r="X3827" i="1"/>
  <c r="Y3891" i="1"/>
  <c r="X3891" i="1"/>
  <c r="Y3955" i="1"/>
  <c r="X3955" i="1"/>
  <c r="Y4019" i="1"/>
  <c r="X4019" i="1"/>
  <c r="Y4083" i="1"/>
  <c r="X4083" i="1"/>
  <c r="Y2260" i="1"/>
  <c r="X2260" i="1"/>
  <c r="Y2411" i="1"/>
  <c r="X2411" i="1"/>
  <c r="Y2024" i="1"/>
  <c r="X2024" i="1"/>
  <c r="Y1088" i="1"/>
  <c r="X1088" i="1"/>
  <c r="Y1535" i="1"/>
  <c r="X1535" i="1"/>
  <c r="Y958" i="1"/>
  <c r="X958" i="1"/>
  <c r="Y401" i="1"/>
  <c r="X401" i="1"/>
  <c r="Y339" i="1"/>
  <c r="X339" i="1"/>
  <c r="X501" i="1"/>
  <c r="Y501" i="1"/>
  <c r="Y1662" i="1"/>
  <c r="X1662" i="1"/>
  <c r="Y872" i="1"/>
  <c r="X872" i="1"/>
  <c r="X514" i="1"/>
  <c r="Y514" i="1"/>
  <c r="Y878" i="1"/>
  <c r="X878" i="1"/>
  <c r="Y441" i="1"/>
  <c r="X441" i="1"/>
  <c r="Y1695" i="1"/>
  <c r="X1695" i="1"/>
  <c r="Y2674" i="1"/>
  <c r="X2674" i="1"/>
  <c r="Y1905" i="1"/>
  <c r="X1905" i="1"/>
  <c r="X1970" i="1"/>
  <c r="Y1970" i="1"/>
  <c r="X2493" i="1"/>
  <c r="Y2493" i="1"/>
  <c r="X2401" i="1"/>
  <c r="Y2401" i="1"/>
  <c r="X3021" i="1"/>
  <c r="Y3021" i="1"/>
  <c r="X1541" i="1"/>
  <c r="Y1541" i="1"/>
  <c r="Y2670" i="1"/>
  <c r="X2670" i="1"/>
  <c r="Y2551" i="1"/>
  <c r="X2551" i="1"/>
  <c r="Y2769" i="1"/>
  <c r="X2769" i="1"/>
  <c r="Y2969" i="1"/>
  <c r="X2969" i="1"/>
  <c r="X3030" i="1"/>
  <c r="Y3030" i="1"/>
  <c r="Y2028" i="1"/>
  <c r="X2028" i="1"/>
  <c r="Y3221" i="1"/>
  <c r="X3221" i="1"/>
  <c r="X2077" i="1"/>
  <c r="Y2077" i="1"/>
  <c r="Y2987" i="1"/>
  <c r="X2987" i="1"/>
  <c r="Y3008" i="1"/>
  <c r="X3008" i="1"/>
  <c r="Y3336" i="1"/>
  <c r="X3336" i="1"/>
  <c r="Y3247" i="1"/>
  <c r="X3247" i="1"/>
  <c r="Y3188" i="1"/>
  <c r="X3188" i="1"/>
  <c r="Y3276" i="1"/>
  <c r="X3276" i="1"/>
  <c r="Y3143" i="1"/>
  <c r="X3143" i="1"/>
  <c r="H11" i="6"/>
  <c r="Y2353" i="1"/>
  <c r="X2353" i="1"/>
  <c r="Y1638" i="1"/>
  <c r="X1638" i="1"/>
  <c r="Y2857" i="1"/>
  <c r="X2857" i="1"/>
  <c r="Y2297" i="1"/>
  <c r="X2297" i="1"/>
  <c r="Y1595" i="1"/>
  <c r="X1595" i="1"/>
  <c r="Y1675" i="1"/>
  <c r="X1675" i="1"/>
  <c r="Y973" i="1"/>
  <c r="X973" i="1"/>
  <c r="Y1577" i="1"/>
  <c r="X1577" i="1"/>
  <c r="Y2523" i="1"/>
  <c r="X2523" i="1"/>
  <c r="Y2301" i="1"/>
  <c r="X2301" i="1"/>
  <c r="Y1667" i="1"/>
  <c r="X1667" i="1"/>
  <c r="Y670" i="1"/>
  <c r="X670" i="1"/>
  <c r="Y734" i="1"/>
  <c r="X734" i="1"/>
  <c r="Y2229" i="1"/>
  <c r="X2229" i="1"/>
  <c r="X80" i="1"/>
  <c r="Y80" i="1"/>
  <c r="Y353" i="1"/>
  <c r="X353" i="1"/>
  <c r="Y2602" i="1"/>
  <c r="X2602" i="1"/>
  <c r="Y65" i="1"/>
  <c r="X65" i="1"/>
  <c r="X169" i="1"/>
  <c r="Y169" i="1"/>
  <c r="Y691" i="1"/>
  <c r="X691" i="1"/>
  <c r="Y1499" i="1"/>
  <c r="X1499" i="1"/>
  <c r="Y1779" i="1"/>
  <c r="X1779" i="1"/>
  <c r="Y916" i="1"/>
  <c r="X916" i="1"/>
  <c r="Y2162" i="1"/>
  <c r="X2162" i="1"/>
  <c r="Y125" i="1"/>
  <c r="X125" i="1"/>
  <c r="Y2572" i="1"/>
  <c r="X2572" i="1"/>
  <c r="Y895" i="1"/>
  <c r="X895" i="1"/>
  <c r="Y1036" i="1"/>
  <c r="X1036" i="1"/>
  <c r="Y943" i="1"/>
  <c r="X943" i="1"/>
  <c r="Y1054" i="1"/>
  <c r="X1054" i="1"/>
  <c r="Y544" i="1"/>
  <c r="X544" i="1"/>
  <c r="Y1079" i="1"/>
  <c r="X1079" i="1"/>
  <c r="Y1734" i="1"/>
  <c r="X1734" i="1"/>
  <c r="Y668" i="1"/>
  <c r="X668" i="1"/>
  <c r="Y315" i="1"/>
  <c r="X315" i="1"/>
  <c r="Y2653" i="1"/>
  <c r="X2653" i="1"/>
  <c r="Y1838" i="1"/>
  <c r="X1838" i="1"/>
  <c r="Y503" i="1"/>
  <c r="X503" i="1"/>
  <c r="Y1401" i="1"/>
  <c r="X1401" i="1"/>
  <c r="Y333" i="1"/>
  <c r="X333" i="1"/>
  <c r="Y1524" i="1"/>
  <c r="X1524" i="1"/>
  <c r="Y1978" i="1"/>
  <c r="X1978" i="1"/>
  <c r="Y2345" i="1"/>
  <c r="X2345" i="1"/>
  <c r="Y431" i="1"/>
  <c r="X431" i="1"/>
  <c r="Y725" i="1"/>
  <c r="X725" i="1"/>
  <c r="Y632" i="1"/>
  <c r="X632" i="1"/>
  <c r="X2363" i="1"/>
  <c r="Y2363" i="1"/>
  <c r="Y374" i="1"/>
  <c r="X374" i="1"/>
  <c r="Y492" i="1"/>
  <c r="X492" i="1"/>
  <c r="X269" i="1"/>
  <c r="Y269" i="1"/>
  <c r="Y592" i="1"/>
  <c r="X592" i="1"/>
  <c r="Y717" i="1"/>
  <c r="X717" i="1"/>
  <c r="Y2656" i="1"/>
  <c r="X2656" i="1"/>
  <c r="Y2823" i="1"/>
  <c r="X2823" i="1"/>
  <c r="Y1550" i="1"/>
  <c r="X1550" i="1"/>
  <c r="Y796" i="1"/>
  <c r="X796" i="1"/>
  <c r="Y1439" i="1"/>
  <c r="X1439" i="1"/>
  <c r="Y1344" i="1"/>
  <c r="X1344" i="1"/>
  <c r="Y354" i="1"/>
  <c r="X354" i="1"/>
  <c r="Y1259" i="1"/>
  <c r="X1259" i="1"/>
  <c r="Y578" i="1"/>
  <c r="X578" i="1"/>
  <c r="Y1735" i="1"/>
  <c r="X1735" i="1"/>
  <c r="Y1755" i="1"/>
  <c r="X1755" i="1"/>
  <c r="Y1042" i="1"/>
  <c r="X1042" i="1"/>
  <c r="X214" i="1"/>
  <c r="Y214" i="1"/>
  <c r="X655" i="1"/>
  <c r="Y655" i="1"/>
  <c r="Y819" i="1"/>
  <c r="X819" i="1"/>
  <c r="X479" i="1"/>
  <c r="Y479" i="1"/>
  <c r="Y67" i="1"/>
  <c r="X67" i="1"/>
  <c r="Y1201" i="1"/>
  <c r="X1201" i="1"/>
  <c r="Y752" i="1"/>
  <c r="X752" i="1"/>
  <c r="Y200" i="1"/>
  <c r="X200" i="1"/>
  <c r="Y230" i="1"/>
  <c r="X230" i="1"/>
  <c r="Y352" i="1"/>
  <c r="X352" i="1"/>
  <c r="Y50" i="1"/>
  <c r="X50" i="1"/>
  <c r="Y1592" i="1"/>
  <c r="X1592" i="1"/>
  <c r="Y2878" i="1"/>
  <c r="X2878" i="1"/>
  <c r="Y1133" i="1"/>
  <c r="X1133" i="1"/>
  <c r="Y2485" i="1"/>
  <c r="X2485" i="1"/>
  <c r="Y974" i="1"/>
  <c r="X974" i="1"/>
  <c r="Y1724" i="1"/>
  <c r="X1724" i="1"/>
  <c r="Y614" i="1"/>
  <c r="X614" i="1"/>
  <c r="Y1753" i="1"/>
  <c r="X1753" i="1"/>
  <c r="Y1041" i="1"/>
  <c r="X1041" i="1"/>
  <c r="Y71" i="1"/>
  <c r="X71" i="1"/>
  <c r="Y1780" i="1"/>
  <c r="X1780" i="1"/>
  <c r="Y1790" i="1"/>
  <c r="X1790" i="1"/>
  <c r="Y383" i="1"/>
  <c r="X383" i="1"/>
  <c r="Y1480" i="1"/>
  <c r="X1480" i="1"/>
  <c r="Y675" i="1"/>
  <c r="X675" i="1"/>
  <c r="X24" i="1"/>
  <c r="Y24" i="1"/>
  <c r="X109" i="1"/>
  <c r="Y109" i="1"/>
  <c r="Y347" i="1"/>
  <c r="X347" i="1"/>
  <c r="X100" i="1"/>
  <c r="Y100" i="1"/>
  <c r="X235" i="1"/>
  <c r="Y235" i="1"/>
  <c r="X1264" i="1"/>
  <c r="Y1264" i="1"/>
  <c r="X1515" i="1"/>
  <c r="Y1515" i="1"/>
  <c r="X1255" i="1"/>
  <c r="Y1255" i="1"/>
  <c r="X2385" i="1"/>
  <c r="Y2385" i="1"/>
  <c r="X1459" i="1"/>
  <c r="Y1459" i="1"/>
  <c r="Y1931" i="1"/>
  <c r="X1931" i="1"/>
  <c r="X825" i="1"/>
  <c r="Y825" i="1"/>
  <c r="X1958" i="1"/>
  <c r="Y1958" i="1"/>
  <c r="X2121" i="1"/>
  <c r="Y2121" i="1"/>
  <c r="Y134" i="1"/>
  <c r="X134" i="1"/>
  <c r="Y1762" i="1"/>
  <c r="X1762" i="1"/>
  <c r="Y409" i="1"/>
  <c r="X409" i="1"/>
  <c r="Y2011" i="1"/>
  <c r="X2011" i="1"/>
  <c r="Y475" i="1"/>
  <c r="X475" i="1"/>
  <c r="Y381" i="1"/>
  <c r="X381" i="1"/>
  <c r="Y2235" i="1"/>
  <c r="X2235" i="1"/>
  <c r="Y1948" i="1"/>
  <c r="X1948" i="1"/>
  <c r="Y1382" i="1"/>
  <c r="X1382" i="1"/>
  <c r="Y912" i="1"/>
  <c r="X912" i="1"/>
  <c r="X778" i="1"/>
  <c r="Y778" i="1"/>
  <c r="X547" i="1"/>
  <c r="Y547" i="1"/>
  <c r="Y1239" i="1"/>
  <c r="X1239" i="1"/>
  <c r="Y472" i="1"/>
  <c r="X472" i="1"/>
  <c r="Y375" i="1"/>
  <c r="X375" i="1"/>
  <c r="Y1030" i="1"/>
  <c r="X1030" i="1"/>
  <c r="X1362" i="1"/>
  <c r="Y1362" i="1"/>
  <c r="X1637" i="1"/>
  <c r="Y1637" i="1"/>
  <c r="X2476" i="1"/>
  <c r="Y2476" i="1"/>
  <c r="X1282" i="1"/>
  <c r="Y1282" i="1"/>
  <c r="X2828" i="1"/>
  <c r="Y2828" i="1"/>
  <c r="Y155" i="1"/>
  <c r="X155" i="1"/>
  <c r="Y1671" i="1"/>
  <c r="X1671" i="1"/>
  <c r="X210" i="1"/>
  <c r="Y210" i="1"/>
  <c r="X809" i="1"/>
  <c r="Y809" i="1"/>
  <c r="X336" i="1"/>
  <c r="Y336" i="1"/>
  <c r="Y1859" i="1"/>
  <c r="X1859" i="1"/>
  <c r="Y2122" i="1"/>
  <c r="X2122" i="1"/>
  <c r="Y2216" i="1"/>
  <c r="X2216" i="1"/>
  <c r="Y419" i="1"/>
  <c r="X419" i="1"/>
  <c r="Y1615" i="1"/>
  <c r="X1615" i="1"/>
  <c r="Y41" i="1"/>
  <c r="X41" i="1"/>
  <c r="Y907" i="1"/>
  <c r="X907" i="1"/>
  <c r="Y579" i="1"/>
  <c r="X579" i="1"/>
  <c r="Y2495" i="1"/>
  <c r="X2495" i="1"/>
  <c r="Y1723" i="1"/>
  <c r="X1723" i="1"/>
  <c r="Y1974" i="1"/>
  <c r="X1974" i="1"/>
  <c r="X293" i="1"/>
  <c r="Y293" i="1"/>
  <c r="X1420" i="1"/>
  <c r="Y1420" i="1"/>
  <c r="X1437" i="1"/>
  <c r="Y1437" i="1"/>
  <c r="X1349" i="1"/>
  <c r="Y1349" i="1"/>
  <c r="Y1191" i="1"/>
  <c r="X1191" i="1"/>
  <c r="Y425" i="1"/>
  <c r="X425" i="1"/>
  <c r="X75" i="1"/>
  <c r="Y75" i="1"/>
  <c r="Y1027" i="1"/>
  <c r="X1027" i="1"/>
  <c r="Y2437" i="1"/>
  <c r="X2437" i="1"/>
  <c r="Y1226" i="1"/>
  <c r="X1226" i="1"/>
  <c r="Y2752" i="1"/>
  <c r="X2752" i="1"/>
  <c r="Y890" i="1"/>
  <c r="X890" i="1"/>
  <c r="Y3020" i="1"/>
  <c r="X3020" i="1"/>
  <c r="Y2925" i="1"/>
  <c r="X2925" i="1"/>
  <c r="Y1192" i="1"/>
  <c r="X1192" i="1"/>
  <c r="Y3207" i="1"/>
  <c r="X3207" i="1"/>
  <c r="Y2890" i="1"/>
  <c r="X2890" i="1"/>
  <c r="X3128" i="1"/>
  <c r="Y3128" i="1"/>
  <c r="Y3096" i="1"/>
  <c r="X3096" i="1"/>
  <c r="Y3031" i="1"/>
  <c r="X3031" i="1"/>
  <c r="Y3472" i="1"/>
  <c r="X3472" i="1"/>
  <c r="Y2565" i="1"/>
  <c r="X2565" i="1"/>
  <c r="Y2755" i="1"/>
  <c r="X2755" i="1"/>
  <c r="Y2605" i="1"/>
  <c r="X2605" i="1"/>
  <c r="Y1331" i="1"/>
  <c r="X1331" i="1"/>
  <c r="Y81" i="1"/>
  <c r="X81" i="1"/>
  <c r="Y1126" i="1"/>
  <c r="X1126" i="1"/>
  <c r="Y1656" i="1"/>
  <c r="X1656" i="1"/>
  <c r="X753" i="1"/>
  <c r="Y753" i="1"/>
  <c r="Y225" i="1"/>
  <c r="X225" i="1"/>
  <c r="X1301" i="1"/>
  <c r="Y1301" i="1"/>
  <c r="X707" i="1"/>
  <c r="Y707" i="1"/>
  <c r="X2738" i="1"/>
  <c r="Y2738" i="1"/>
  <c r="X232" i="1"/>
  <c r="Y232" i="1"/>
  <c r="X204" i="1"/>
  <c r="Y204" i="1"/>
  <c r="X1703" i="1"/>
  <c r="Y1703" i="1"/>
  <c r="Y2100" i="1"/>
  <c r="X2100" i="1"/>
  <c r="Y1397" i="1"/>
  <c r="X1397" i="1"/>
  <c r="X1603" i="1"/>
  <c r="Y1603" i="1"/>
  <c r="Y1568" i="1"/>
  <c r="X1568" i="1"/>
  <c r="Y323" i="1"/>
  <c r="X323" i="1"/>
  <c r="Y657" i="1"/>
  <c r="X657" i="1"/>
  <c r="Y1505" i="1"/>
  <c r="X1505" i="1"/>
  <c r="X1845" i="1"/>
  <c r="Y1845" i="1"/>
  <c r="X83" i="1"/>
  <c r="Y83" i="1"/>
  <c r="X983" i="1"/>
  <c r="Y983" i="1"/>
  <c r="X1573" i="1"/>
  <c r="Y1573" i="1"/>
  <c r="X829" i="1"/>
  <c r="Y829" i="1"/>
  <c r="X1885" i="1"/>
  <c r="Y1885" i="1"/>
  <c r="Y917" i="1"/>
  <c r="X917" i="1"/>
  <c r="Y1903" i="1"/>
  <c r="X1903" i="1"/>
  <c r="Y1405" i="1"/>
  <c r="X1405" i="1"/>
  <c r="X2687" i="1"/>
  <c r="Y2687" i="1"/>
  <c r="X2730" i="1"/>
  <c r="Y2730" i="1"/>
  <c r="X2960" i="1"/>
  <c r="Y2960" i="1"/>
  <c r="X1452" i="1"/>
  <c r="Y1452" i="1"/>
  <c r="Y2051" i="1"/>
  <c r="X2051" i="1"/>
  <c r="Y1044" i="1"/>
  <c r="X1044" i="1"/>
  <c r="Y2447" i="1"/>
  <c r="X2447" i="1"/>
  <c r="Y2543" i="1"/>
  <c r="X2543" i="1"/>
  <c r="Y1834" i="1"/>
  <c r="X1834" i="1"/>
  <c r="Y2039" i="1"/>
  <c r="X2039" i="1"/>
  <c r="Y2808" i="1"/>
  <c r="X2808" i="1"/>
  <c r="Y3315" i="1"/>
  <c r="X3315" i="1"/>
  <c r="Y2983" i="1"/>
  <c r="X2983" i="1"/>
  <c r="Y1693" i="1"/>
  <c r="X1693" i="1"/>
  <c r="Y1652" i="1"/>
  <c r="X1652" i="1"/>
  <c r="Y977" i="1"/>
  <c r="X977" i="1"/>
  <c r="Y1147" i="1"/>
  <c r="X1147" i="1"/>
  <c r="Y1866" i="1"/>
  <c r="X1866" i="1"/>
  <c r="Y877" i="1"/>
  <c r="X877" i="1"/>
  <c r="Y494" i="1"/>
  <c r="X494" i="1"/>
  <c r="Y436" i="1"/>
  <c r="X436" i="1"/>
  <c r="Y2350" i="1"/>
  <c r="X2350" i="1"/>
  <c r="Y846" i="1"/>
  <c r="X846" i="1"/>
  <c r="Y1713" i="1"/>
  <c r="X1713" i="1"/>
  <c r="Y2904" i="1"/>
  <c r="X2904" i="1"/>
  <c r="Y748" i="1"/>
  <c r="X748" i="1"/>
  <c r="Y1922" i="1"/>
  <c r="X1922" i="1"/>
  <c r="Y3184" i="1"/>
  <c r="X3184" i="1"/>
  <c r="Y346" i="1"/>
  <c r="X346" i="1"/>
  <c r="Y2079" i="1"/>
  <c r="X2079" i="1"/>
  <c r="Y2045" i="1"/>
  <c r="X2045" i="1"/>
  <c r="Y2209" i="1"/>
  <c r="X2209" i="1"/>
  <c r="Y2514" i="1"/>
  <c r="X2514" i="1"/>
  <c r="Y1937" i="1"/>
  <c r="X1937" i="1"/>
  <c r="Y1785" i="1"/>
  <c r="X1785" i="1"/>
  <c r="Y2945" i="1"/>
  <c r="X2945" i="1"/>
  <c r="X226" i="1"/>
  <c r="Y226" i="1"/>
  <c r="Y1528" i="1"/>
  <c r="X1528" i="1"/>
  <c r="Y708" i="1"/>
  <c r="X708" i="1"/>
  <c r="Y1887" i="1"/>
  <c r="X1887" i="1"/>
  <c r="Y1546" i="1"/>
  <c r="X1546" i="1"/>
  <c r="X2675" i="1"/>
  <c r="Y2675" i="1"/>
  <c r="Y1561" i="1"/>
  <c r="X1561" i="1"/>
  <c r="Y2844" i="1"/>
  <c r="X2844" i="1"/>
  <c r="Y546" i="1"/>
  <c r="X546" i="1"/>
  <c r="Y1722" i="1"/>
  <c r="X1722" i="1"/>
  <c r="Y2452" i="1"/>
  <c r="X2452" i="1"/>
  <c r="Y3059" i="1"/>
  <c r="X3059" i="1"/>
  <c r="Y3013" i="1"/>
  <c r="X3013" i="1"/>
  <c r="Y1973" i="1"/>
  <c r="X1973" i="1"/>
  <c r="Y3061" i="1"/>
  <c r="X3061" i="1"/>
  <c r="Y2312" i="1"/>
  <c r="X2312" i="1"/>
  <c r="Y2021" i="1"/>
  <c r="X2021" i="1"/>
  <c r="Y3172" i="1"/>
  <c r="X3172" i="1"/>
  <c r="Y3053" i="1"/>
  <c r="X3053" i="1"/>
  <c r="Y2560" i="1"/>
  <c r="X2560" i="1"/>
  <c r="Y2690" i="1"/>
  <c r="X2690" i="1"/>
  <c r="Y2956" i="1"/>
  <c r="X2956" i="1"/>
  <c r="X677" i="1"/>
  <c r="Y677" i="1"/>
  <c r="X1829" i="1"/>
  <c r="Y1829" i="1"/>
  <c r="X685" i="1"/>
  <c r="Y685" i="1"/>
  <c r="Y1142" i="1"/>
  <c r="X1142" i="1"/>
  <c r="Y268" i="1"/>
  <c r="X268" i="1"/>
  <c r="Y1672" i="1"/>
  <c r="X1672" i="1"/>
  <c r="Y2078" i="1"/>
  <c r="X2078" i="1"/>
  <c r="Y1877" i="1"/>
  <c r="X1877" i="1"/>
  <c r="Y1821" i="1"/>
  <c r="X1821" i="1"/>
  <c r="Y2400" i="1"/>
  <c r="X2400" i="1"/>
  <c r="Y2095" i="1"/>
  <c r="X2095" i="1"/>
  <c r="X1566" i="1"/>
  <c r="Y1566" i="1"/>
  <c r="Y2845" i="1"/>
  <c r="X2845" i="1"/>
  <c r="Y88" i="1"/>
  <c r="X88" i="1"/>
  <c r="Y201" i="1"/>
  <c r="X201" i="1"/>
  <c r="Y2893" i="1"/>
  <c r="X2893" i="1"/>
  <c r="Y865" i="1"/>
  <c r="X865" i="1"/>
  <c r="Y2575" i="1"/>
  <c r="X2575" i="1"/>
  <c r="Y2181" i="1"/>
  <c r="X2181" i="1"/>
  <c r="Y3063" i="1"/>
  <c r="X3063" i="1"/>
  <c r="Y3119" i="1"/>
  <c r="X3119" i="1"/>
  <c r="Y1925" i="1"/>
  <c r="X1925" i="1"/>
  <c r="Y468" i="1"/>
  <c r="X468" i="1"/>
  <c r="Y2726" i="1"/>
  <c r="X2726" i="1"/>
  <c r="Y1458" i="1"/>
  <c r="X1458" i="1"/>
  <c r="Y2445" i="1"/>
  <c r="X2445" i="1"/>
  <c r="Y160" i="1"/>
  <c r="X160" i="1"/>
  <c r="X703" i="1"/>
  <c r="Y703" i="1"/>
  <c r="Y1337" i="1"/>
  <c r="X1337" i="1"/>
  <c r="X2453" i="1"/>
  <c r="Y2453" i="1"/>
  <c r="Y2076" i="1"/>
  <c r="X2076" i="1"/>
  <c r="Y91" i="1"/>
  <c r="X91" i="1"/>
  <c r="Y1302" i="1"/>
  <c r="X1302" i="1"/>
  <c r="Y251" i="1"/>
  <c r="X251" i="1"/>
  <c r="Y2194" i="1"/>
  <c r="X2194" i="1"/>
  <c r="Y2784" i="1"/>
  <c r="X2784" i="1"/>
  <c r="Y2592" i="1"/>
  <c r="X2592" i="1"/>
  <c r="Y2256" i="1"/>
  <c r="X2256" i="1"/>
  <c r="Y1112" i="1"/>
  <c r="X1112" i="1"/>
  <c r="Y926" i="1"/>
  <c r="X926" i="1"/>
  <c r="Y2898" i="1"/>
  <c r="X2898" i="1"/>
  <c r="Y3304" i="1"/>
  <c r="X3304" i="1"/>
  <c r="Y3139" i="1"/>
  <c r="X3139" i="1"/>
  <c r="Y3401" i="1"/>
  <c r="X3401" i="1"/>
  <c r="Y3652" i="1"/>
  <c r="X3652" i="1"/>
  <c r="Y3535" i="1"/>
  <c r="X3535" i="1"/>
  <c r="Y3700" i="1"/>
  <c r="X3700" i="1"/>
  <c r="Y3758" i="1"/>
  <c r="X3758" i="1"/>
  <c r="X3822" i="1"/>
  <c r="Y3822" i="1"/>
  <c r="X3886" i="1"/>
  <c r="Y3886" i="1"/>
  <c r="X3950" i="1"/>
  <c r="Y3950" i="1"/>
  <c r="X4014" i="1"/>
  <c r="Y4014" i="1"/>
  <c r="X4078" i="1"/>
  <c r="Y4078" i="1"/>
  <c r="X941" i="1"/>
  <c r="Y941" i="1"/>
  <c r="Y2351" i="1"/>
  <c r="X2351" i="1"/>
  <c r="Y1514" i="1"/>
  <c r="X1514" i="1"/>
  <c r="Y2141" i="1"/>
  <c r="X2141" i="1"/>
  <c r="Y2974" i="1"/>
  <c r="X2974" i="1"/>
  <c r="Y2954" i="1"/>
  <c r="X2954" i="1"/>
  <c r="Y2645" i="1"/>
  <c r="X2645" i="1"/>
  <c r="Y2801" i="1"/>
  <c r="X2801" i="1"/>
  <c r="Y2717" i="1"/>
  <c r="X2717" i="1"/>
  <c r="Y2245" i="1"/>
  <c r="X2245" i="1"/>
  <c r="Y3543" i="1"/>
  <c r="X3543" i="1"/>
  <c r="Y3313" i="1"/>
  <c r="X3313" i="1"/>
  <c r="Y3065" i="1"/>
  <c r="X3065" i="1"/>
  <c r="Y3287" i="1"/>
  <c r="X3287" i="1"/>
  <c r="Y2993" i="1"/>
  <c r="X2993" i="1"/>
  <c r="Y3582" i="1"/>
  <c r="X3582" i="1"/>
  <c r="Y3197" i="1"/>
  <c r="X3197" i="1"/>
  <c r="Y3270" i="1"/>
  <c r="X3270" i="1"/>
  <c r="Y3294" i="1"/>
  <c r="X3294" i="1"/>
  <c r="Y3694" i="1"/>
  <c r="X3694" i="1"/>
  <c r="Y3735" i="1"/>
  <c r="X3735" i="1"/>
  <c r="X3799" i="1"/>
  <c r="Y3799" i="1"/>
  <c r="Y3863" i="1"/>
  <c r="X3863" i="1"/>
  <c r="Y3927" i="1"/>
  <c r="X3927" i="1"/>
  <c r="Y3991" i="1"/>
  <c r="X3991" i="1"/>
  <c r="Y4055" i="1"/>
  <c r="X4055" i="1"/>
  <c r="Y3158" i="1"/>
  <c r="X3158" i="1"/>
  <c r="Y2792" i="1"/>
  <c r="X2792" i="1"/>
  <c r="Y2728" i="1"/>
  <c r="X2728" i="1"/>
  <c r="Y2852" i="1"/>
  <c r="X2852" i="1"/>
  <c r="Y2853" i="1"/>
  <c r="X2853" i="1"/>
  <c r="Y3457" i="1"/>
  <c r="X3457" i="1"/>
  <c r="Y3117" i="1"/>
  <c r="X3117" i="1"/>
  <c r="Y3460" i="1"/>
  <c r="X3460" i="1"/>
  <c r="Y3586" i="1"/>
  <c r="X3586" i="1"/>
  <c r="Y3483" i="1"/>
  <c r="X3483" i="1"/>
  <c r="Y3437" i="1"/>
  <c r="X3437" i="1"/>
  <c r="Y3693" i="1"/>
  <c r="X3693" i="1"/>
  <c r="Y3728" i="1"/>
  <c r="X3728" i="1"/>
  <c r="Y3792" i="1"/>
  <c r="X3792" i="1"/>
  <c r="Y3856" i="1"/>
  <c r="X3856" i="1"/>
  <c r="Y3920" i="1"/>
  <c r="X3920" i="1"/>
  <c r="Y3984" i="1"/>
  <c r="X3984" i="1"/>
  <c r="Y4048" i="1"/>
  <c r="X4048" i="1"/>
  <c r="Y4112" i="1"/>
  <c r="X4112" i="1"/>
  <c r="X2975" i="1"/>
  <c r="Y2975" i="1"/>
  <c r="X1130" i="1"/>
  <c r="Y1130" i="1"/>
  <c r="X3228" i="1"/>
  <c r="Y3228" i="1"/>
  <c r="X3155" i="1"/>
  <c r="Y3155" i="1"/>
  <c r="X3215" i="1"/>
  <c r="Y3215" i="1"/>
  <c r="X3210" i="1"/>
  <c r="Y3210" i="1"/>
  <c r="X3480" i="1"/>
  <c r="Y3480" i="1"/>
  <c r="X3635" i="1"/>
  <c r="Y3635" i="1"/>
  <c r="X3642" i="1"/>
  <c r="Y3642" i="1"/>
  <c r="X3552" i="1"/>
  <c r="Y3552" i="1"/>
  <c r="X3594" i="1"/>
  <c r="Y3594" i="1"/>
  <c r="X3713" i="1"/>
  <c r="Y3713" i="1"/>
  <c r="X3777" i="1"/>
  <c r="Y3777" i="1"/>
  <c r="Y3841" i="1"/>
  <c r="X3841" i="1"/>
  <c r="Y3905" i="1"/>
  <c r="X3905" i="1"/>
  <c r="Y3969" i="1"/>
  <c r="X3969" i="1"/>
  <c r="Y4033" i="1"/>
  <c r="X4033" i="1"/>
  <c r="Y4097" i="1"/>
  <c r="X4097" i="1"/>
  <c r="Y3335" i="1"/>
  <c r="X3335" i="1"/>
  <c r="X3548" i="1"/>
  <c r="Y3548" i="1"/>
  <c r="X3106" i="1"/>
  <c r="Y3106" i="1"/>
  <c r="X3580" i="1"/>
  <c r="Y3580" i="1"/>
  <c r="Y3216" i="1"/>
  <c r="X3216" i="1"/>
  <c r="Y3607" i="1"/>
  <c r="X3607" i="1"/>
  <c r="Y3624" i="1"/>
  <c r="X3624" i="1"/>
  <c r="Y3643" i="1"/>
  <c r="X3643" i="1"/>
  <c r="Y3390" i="1"/>
  <c r="X3390" i="1"/>
  <c r="Y3706" i="1"/>
  <c r="X3706" i="1"/>
  <c r="Y3770" i="1"/>
  <c r="X3770" i="1"/>
  <c r="Y3834" i="1"/>
  <c r="X3834" i="1"/>
  <c r="Y3898" i="1"/>
  <c r="X3898" i="1"/>
  <c r="Y3962" i="1"/>
  <c r="X3962" i="1"/>
  <c r="Y4026" i="1"/>
  <c r="X4026" i="1"/>
  <c r="Y4090" i="1"/>
  <c r="X4090" i="1"/>
  <c r="Y2908" i="1"/>
  <c r="X2908" i="1"/>
  <c r="Y3055" i="1"/>
  <c r="X3055" i="1"/>
  <c r="Y3246" i="1"/>
  <c r="X3246" i="1"/>
  <c r="Y3344" i="1"/>
  <c r="X3344" i="1"/>
  <c r="Y3578" i="1"/>
  <c r="X3578" i="1"/>
  <c r="X3353" i="1"/>
  <c r="Y3353" i="1"/>
  <c r="Y3596" i="1"/>
  <c r="X3596" i="1"/>
  <c r="X2065" i="1"/>
  <c r="Y2065" i="1"/>
  <c r="Y3645" i="1"/>
  <c r="X3645" i="1"/>
  <c r="Y3648" i="1"/>
  <c r="X3648" i="1"/>
  <c r="Y3644" i="1"/>
  <c r="X3644" i="1"/>
  <c r="Y3488" i="1"/>
  <c r="X3488" i="1"/>
  <c r="Y3707" i="1"/>
  <c r="X3707" i="1"/>
  <c r="Y3771" i="1"/>
  <c r="X3771" i="1"/>
  <c r="Y3835" i="1"/>
  <c r="X3835" i="1"/>
  <c r="Y3899" i="1"/>
  <c r="X3899" i="1"/>
  <c r="Y3963" i="1"/>
  <c r="X3963" i="1"/>
  <c r="Y4027" i="1"/>
  <c r="X4027" i="1"/>
  <c r="Y4091" i="1"/>
  <c r="X4091" i="1"/>
  <c r="Y645" i="1"/>
  <c r="X645" i="1"/>
  <c r="Y217" i="1"/>
  <c r="X217" i="1"/>
  <c r="Y1252" i="1"/>
  <c r="X1252" i="1"/>
  <c r="Y1796" i="1"/>
  <c r="X1796" i="1"/>
  <c r="Y147" i="1"/>
  <c r="X147" i="1"/>
  <c r="Y1815" i="1"/>
  <c r="X1815" i="1"/>
  <c r="Y261" i="1"/>
  <c r="X261" i="1"/>
  <c r="Y327" i="1"/>
  <c r="X327" i="1"/>
  <c r="X2320" i="1"/>
  <c r="Y2320" i="1"/>
  <c r="Y2579" i="1"/>
  <c r="X2579" i="1"/>
  <c r="Y817" i="1"/>
  <c r="X817" i="1"/>
  <c r="X1867" i="1"/>
  <c r="Y1867" i="1"/>
  <c r="Y1224" i="1"/>
  <c r="X1224" i="1"/>
  <c r="Y1537" i="1"/>
  <c r="X1537" i="1"/>
  <c r="Y1892" i="1"/>
  <c r="X1892" i="1"/>
  <c r="Y415" i="1"/>
  <c r="X415" i="1"/>
  <c r="Y848" i="1"/>
  <c r="X848" i="1"/>
  <c r="X2231" i="1"/>
  <c r="Y2231" i="1"/>
  <c r="X97" i="1"/>
  <c r="Y97" i="1"/>
  <c r="X2054" i="1"/>
  <c r="Y2054" i="1"/>
  <c r="X2541" i="1"/>
  <c r="Y2541" i="1"/>
  <c r="X2553" i="1"/>
  <c r="Y2553" i="1"/>
  <c r="X2740" i="1"/>
  <c r="Y2740" i="1"/>
  <c r="Y854" i="1"/>
  <c r="X854" i="1"/>
  <c r="Y2075" i="1"/>
  <c r="X2075" i="1"/>
  <c r="X948" i="1"/>
  <c r="Y948" i="1"/>
  <c r="Y3514" i="1"/>
  <c r="X3514" i="1"/>
  <c r="X1968" i="1"/>
  <c r="Y1968" i="1"/>
  <c r="Y2742" i="1"/>
  <c r="X2742" i="1"/>
  <c r="Y2760" i="1"/>
  <c r="X2760" i="1"/>
  <c r="Y3029" i="1"/>
  <c r="X3029" i="1"/>
  <c r="Y3316" i="1"/>
  <c r="X3316" i="1"/>
  <c r="Y2918" i="1"/>
  <c r="X2918" i="1"/>
  <c r="Y2779" i="1"/>
  <c r="X2779" i="1"/>
  <c r="Y2753" i="1"/>
  <c r="X2753" i="1"/>
  <c r="Y3323" i="1"/>
  <c r="X3323" i="1"/>
  <c r="Y3342" i="1"/>
  <c r="X3342" i="1"/>
  <c r="Y3354" i="1"/>
  <c r="X3354" i="1"/>
  <c r="Y9" i="1"/>
  <c r="X9" i="1"/>
  <c r="Y1277" i="1"/>
  <c r="X1277" i="1"/>
  <c r="Y649" i="1"/>
  <c r="X649" i="1"/>
  <c r="Y74" i="1"/>
  <c r="X74" i="1"/>
  <c r="Y1954" i="1"/>
  <c r="X1954" i="1"/>
  <c r="Y1431" i="1"/>
  <c r="X1431" i="1"/>
  <c r="Y1214" i="1"/>
  <c r="X1214" i="1"/>
  <c r="Y379" i="1"/>
  <c r="X379" i="1"/>
  <c r="Y1290" i="1"/>
  <c r="X1290" i="1"/>
  <c r="Y1115" i="1"/>
  <c r="X1115" i="1"/>
  <c r="X540" i="1"/>
  <c r="Y540" i="1"/>
  <c r="Y1251" i="1"/>
  <c r="X1251" i="1"/>
  <c r="Y2394" i="1"/>
  <c r="X2394" i="1"/>
  <c r="Y1203" i="1"/>
  <c r="X1203" i="1"/>
  <c r="Y85" i="1"/>
  <c r="X85" i="1"/>
  <c r="Y3109" i="1"/>
  <c r="X3109" i="1"/>
  <c r="Y2425" i="1"/>
  <c r="X2425" i="1"/>
  <c r="Y1436" i="1"/>
  <c r="X1436" i="1"/>
  <c r="Y11" i="1"/>
  <c r="X11" i="1"/>
  <c r="Y927" i="1"/>
  <c r="X927" i="1"/>
  <c r="Y2771" i="1"/>
  <c r="X2771" i="1"/>
  <c r="X906" i="1"/>
  <c r="Y906" i="1"/>
  <c r="Y1608" i="1"/>
  <c r="X1608" i="1"/>
  <c r="Y1910" i="1"/>
  <c r="X1910" i="1"/>
  <c r="Y1146" i="1"/>
  <c r="X1146" i="1"/>
  <c r="Y969" i="1"/>
  <c r="X969" i="1"/>
  <c r="Y1263" i="1"/>
  <c r="X1263" i="1"/>
  <c r="Y457" i="1"/>
  <c r="X457" i="1"/>
  <c r="Y850" i="1"/>
  <c r="X850" i="1"/>
  <c r="Y647" i="1"/>
  <c r="X647" i="1"/>
  <c r="Y1450" i="1"/>
  <c r="X1450" i="1"/>
  <c r="Y550" i="1"/>
  <c r="X550" i="1"/>
  <c r="Y2393" i="1"/>
  <c r="X2393" i="1"/>
  <c r="Y957" i="1"/>
  <c r="X957" i="1"/>
  <c r="Y1820" i="1"/>
  <c r="X1820" i="1"/>
  <c r="Y239" i="1"/>
  <c r="X239" i="1"/>
  <c r="Y1378" i="1"/>
  <c r="X1378" i="1"/>
  <c r="Y154" i="1"/>
  <c r="X154" i="1"/>
  <c r="Y582" i="1"/>
  <c r="X582" i="1"/>
  <c r="Y1864" i="1"/>
  <c r="X1864" i="1"/>
  <c r="Y1681" i="1"/>
  <c r="X1681" i="1"/>
  <c r="Y859" i="1"/>
  <c r="X859" i="1"/>
  <c r="Y2085" i="1"/>
  <c r="X2085" i="1"/>
  <c r="Y2672" i="1"/>
  <c r="X2672" i="1"/>
  <c r="Y741" i="1"/>
  <c r="X741" i="1"/>
  <c r="Y1183" i="1"/>
  <c r="X1183" i="1"/>
  <c r="Y2521" i="1"/>
  <c r="X2521" i="1"/>
  <c r="Y3226" i="1"/>
  <c r="X3226" i="1"/>
  <c r="Y168" i="1"/>
  <c r="X168" i="1"/>
  <c r="X285" i="1"/>
  <c r="Y285" i="1"/>
  <c r="X2603" i="1"/>
  <c r="Y2603" i="1"/>
  <c r="Y558" i="1"/>
  <c r="X558" i="1"/>
  <c r="Y786" i="1"/>
  <c r="X786" i="1"/>
  <c r="Y742" i="1"/>
  <c r="X742" i="1"/>
  <c r="Y2702" i="1"/>
  <c r="X2702" i="1"/>
  <c r="Y2225" i="1"/>
  <c r="X2225" i="1"/>
  <c r="Y1632" i="1"/>
  <c r="X1632" i="1"/>
  <c r="Y2545" i="1"/>
  <c r="X2545" i="1"/>
  <c r="Y1781" i="1"/>
  <c r="X1781" i="1"/>
  <c r="Y981" i="1"/>
  <c r="X981" i="1"/>
  <c r="Y1069" i="1"/>
  <c r="X1069" i="1"/>
  <c r="Y1456" i="1"/>
  <c r="X1456" i="1"/>
  <c r="Y2484" i="1"/>
  <c r="X2484" i="1"/>
  <c r="Y485" i="1"/>
  <c r="X485" i="1"/>
  <c r="X1442" i="1"/>
  <c r="Y1442" i="1"/>
  <c r="Y656" i="1"/>
  <c r="X656" i="1"/>
  <c r="X1463" i="1"/>
  <c r="Y1463" i="1"/>
  <c r="X481" i="1"/>
  <c r="Y481" i="1"/>
  <c r="Y82" i="1"/>
  <c r="X82" i="1"/>
  <c r="Y1955" i="1"/>
  <c r="X1955" i="1"/>
  <c r="Y115" i="1"/>
  <c r="X115" i="1"/>
  <c r="Y48" i="1"/>
  <c r="X48" i="1"/>
  <c r="Y777" i="1"/>
  <c r="X777" i="1"/>
  <c r="Y3232" i="1"/>
  <c r="X3232" i="1"/>
  <c r="Y199" i="1"/>
  <c r="X199" i="1"/>
  <c r="Y420" i="1"/>
  <c r="X420" i="1"/>
  <c r="Y174" i="1"/>
  <c r="X174" i="1"/>
  <c r="Y1227" i="1"/>
  <c r="X1227" i="1"/>
  <c r="Y2574" i="1"/>
  <c r="X2574" i="1"/>
  <c r="Y2581" i="1"/>
  <c r="X2581" i="1"/>
  <c r="Y1552" i="1"/>
  <c r="X1552" i="1"/>
  <c r="X1390" i="1"/>
  <c r="Y1390" i="1"/>
  <c r="Y1136" i="1"/>
  <c r="X1136" i="1"/>
  <c r="Y1769" i="1"/>
  <c r="X1769" i="1"/>
  <c r="Y1165" i="1"/>
  <c r="X1165" i="1"/>
  <c r="Y1068" i="1"/>
  <c r="X1068" i="1"/>
  <c r="Y1952" i="1"/>
  <c r="X1952" i="1"/>
  <c r="Y1094" i="1"/>
  <c r="X1094" i="1"/>
  <c r="Y1807" i="1"/>
  <c r="X1807" i="1"/>
  <c r="Y2041" i="1"/>
  <c r="X2041" i="1"/>
  <c r="Y205" i="1"/>
  <c r="X205" i="1"/>
  <c r="Y37" i="1"/>
  <c r="X37" i="1"/>
  <c r="Y676" i="1"/>
  <c r="X676" i="1"/>
  <c r="X44" i="1"/>
  <c r="Y44" i="1"/>
  <c r="X63" i="1"/>
  <c r="Y63" i="1"/>
  <c r="Y2290" i="1"/>
  <c r="X2290" i="1"/>
  <c r="X1156" i="1"/>
  <c r="Y1156" i="1"/>
  <c r="X460" i="1"/>
  <c r="Y460" i="1"/>
  <c r="X1856" i="1"/>
  <c r="Y1856" i="1"/>
  <c r="X212" i="1"/>
  <c r="Y212" i="1"/>
  <c r="X2562" i="1"/>
  <c r="Y2562" i="1"/>
  <c r="X750" i="1"/>
  <c r="Y750" i="1"/>
  <c r="X1962" i="1"/>
  <c r="Y1962" i="1"/>
  <c r="X1733" i="1"/>
  <c r="Y1733" i="1"/>
  <c r="Y1124" i="1"/>
  <c r="X1124" i="1"/>
  <c r="Y1994" i="1"/>
  <c r="X1994" i="1"/>
  <c r="Y2623" i="1"/>
  <c r="X2623" i="1"/>
  <c r="Y1066" i="1"/>
  <c r="X1066" i="1"/>
  <c r="Y106" i="1"/>
  <c r="X106" i="1"/>
  <c r="Y1090" i="1"/>
  <c r="X1090" i="1"/>
  <c r="Y1099" i="1"/>
  <c r="X1099" i="1"/>
  <c r="Y605" i="1"/>
  <c r="X605" i="1"/>
  <c r="Y942" i="1"/>
  <c r="X942" i="1"/>
  <c r="Y511" i="1"/>
  <c r="X511" i="1"/>
  <c r="X626" i="1"/>
  <c r="Y626" i="1"/>
  <c r="Y39" i="1"/>
  <c r="X39" i="1"/>
  <c r="Y2719" i="1"/>
  <c r="X2719" i="1"/>
  <c r="Y2015" i="1"/>
  <c r="X2015" i="1"/>
  <c r="X2919" i="1"/>
  <c r="Y2919" i="1"/>
  <c r="Y2029" i="1"/>
  <c r="X2029" i="1"/>
  <c r="X2648" i="1"/>
  <c r="Y2648" i="1"/>
  <c r="X1490" i="1"/>
  <c r="Y1490" i="1"/>
  <c r="X1119" i="1"/>
  <c r="Y1119" i="1"/>
  <c r="X2317" i="1"/>
  <c r="Y2317" i="1"/>
  <c r="Y689" i="1"/>
  <c r="X689" i="1"/>
  <c r="Y1643" i="1"/>
  <c r="X1643" i="1"/>
  <c r="X1248" i="1"/>
  <c r="Y1248" i="1"/>
  <c r="X662" i="1"/>
  <c r="Y662" i="1"/>
  <c r="X14" i="1"/>
  <c r="Y14" i="1"/>
  <c r="X1989" i="1"/>
  <c r="Y1989" i="1"/>
  <c r="Y2346" i="1"/>
  <c r="X2346" i="1"/>
  <c r="Y774" i="1"/>
  <c r="X774" i="1"/>
  <c r="Y2037" i="1"/>
  <c r="X2037" i="1"/>
  <c r="Y2488" i="1"/>
  <c r="X2488" i="1"/>
  <c r="Y913" i="1"/>
  <c r="X913" i="1"/>
  <c r="Y2158" i="1"/>
  <c r="X2158" i="1"/>
  <c r="Y1650" i="1"/>
  <c r="X1650" i="1"/>
  <c r="Y2022" i="1"/>
  <c r="X2022" i="1"/>
  <c r="Y1512" i="1"/>
  <c r="X1512" i="1"/>
  <c r="Y1278" i="1"/>
  <c r="X1278" i="1"/>
  <c r="Y289" i="1"/>
  <c r="X289" i="1"/>
  <c r="X1408" i="1"/>
  <c r="Y1408" i="1"/>
  <c r="X2146" i="1"/>
  <c r="Y2146" i="1"/>
  <c r="X2009" i="1"/>
  <c r="Y2009" i="1"/>
  <c r="X104" i="1"/>
  <c r="Y104" i="1"/>
  <c r="Y376" i="1"/>
  <c r="X376" i="1"/>
  <c r="X1582" i="1"/>
  <c r="Y1582" i="1"/>
  <c r="X1481" i="1"/>
  <c r="Y1481" i="1"/>
  <c r="Y393" i="1"/>
  <c r="X393" i="1"/>
  <c r="Y2938" i="1"/>
  <c r="X2938" i="1"/>
  <c r="Y2114" i="1"/>
  <c r="X2114" i="1"/>
  <c r="Y3091" i="1"/>
  <c r="X3091" i="1"/>
  <c r="Y2777" i="1"/>
  <c r="X2777" i="1"/>
  <c r="Y1773" i="1"/>
  <c r="X1773" i="1"/>
  <c r="Y1028" i="1"/>
  <c r="X1028" i="1"/>
  <c r="Y2620" i="1"/>
  <c r="X2620" i="1"/>
  <c r="Y2749" i="1"/>
  <c r="X2749" i="1"/>
  <c r="Y2980" i="1"/>
  <c r="X2980" i="1"/>
  <c r="X1930" i="1"/>
  <c r="Y1930" i="1"/>
  <c r="Y3218" i="1"/>
  <c r="X3218" i="1"/>
  <c r="Y3371" i="1"/>
  <c r="X3371" i="1"/>
  <c r="Y2110" i="1"/>
  <c r="X2110" i="1"/>
  <c r="Y3445" i="1"/>
  <c r="X3445" i="1"/>
  <c r="Y3539" i="1"/>
  <c r="X3539" i="1"/>
  <c r="X1101" i="1"/>
  <c r="Y1101" i="1"/>
  <c r="Y1369" i="1"/>
  <c r="X1369" i="1"/>
  <c r="Y678" i="1"/>
  <c r="X678" i="1"/>
  <c r="Y1128" i="1"/>
  <c r="X1128" i="1"/>
  <c r="Y2659" i="1"/>
  <c r="X2659" i="1"/>
  <c r="Y1215" i="1"/>
  <c r="X1215" i="1"/>
  <c r="X782" i="1"/>
  <c r="Y782" i="1"/>
  <c r="X238" i="1"/>
  <c r="Y238" i="1"/>
  <c r="X1445" i="1"/>
  <c r="Y1445" i="1"/>
  <c r="X2012" i="1"/>
  <c r="Y2012" i="1"/>
  <c r="X1340" i="1"/>
  <c r="Y1340" i="1"/>
  <c r="X887" i="1"/>
  <c r="Y887" i="1"/>
  <c r="X922" i="1"/>
  <c r="Y922" i="1"/>
  <c r="X2280" i="1"/>
  <c r="Y2280" i="1"/>
  <c r="Y2347" i="1"/>
  <c r="X2347" i="1"/>
  <c r="Y2250" i="1"/>
  <c r="X2250" i="1"/>
  <c r="Y2398" i="1"/>
  <c r="X2398" i="1"/>
  <c r="Y2517" i="1"/>
  <c r="X2517" i="1"/>
  <c r="Y1831" i="1"/>
  <c r="X1831" i="1"/>
  <c r="Y2057" i="1"/>
  <c r="X2057" i="1"/>
  <c r="X437" i="1"/>
  <c r="Y437" i="1"/>
  <c r="X698" i="1"/>
  <c r="Y698" i="1"/>
  <c r="X701" i="1"/>
  <c r="Y701" i="1"/>
  <c r="X369" i="1"/>
  <c r="Y369" i="1"/>
  <c r="X709" i="1"/>
  <c r="Y709" i="1"/>
  <c r="X170" i="1"/>
  <c r="Y170" i="1"/>
  <c r="Y1895" i="1"/>
  <c r="X1895" i="1"/>
  <c r="Y417" i="1"/>
  <c r="X417" i="1"/>
  <c r="Y1708" i="1"/>
  <c r="X1708" i="1"/>
  <c r="X2906" i="1"/>
  <c r="Y2906" i="1"/>
  <c r="X29" i="1"/>
  <c r="Y29" i="1"/>
  <c r="X423" i="1"/>
  <c r="Y423" i="1"/>
  <c r="X2824" i="1"/>
  <c r="Y2824" i="1"/>
  <c r="Y2130" i="1"/>
  <c r="X2130" i="1"/>
  <c r="Y197" i="1"/>
  <c r="X197" i="1"/>
  <c r="Y2470" i="1"/>
  <c r="X2470" i="1"/>
  <c r="Y3412" i="1"/>
  <c r="X3412" i="1"/>
  <c r="Y2790" i="1"/>
  <c r="X2790" i="1"/>
  <c r="Y3465" i="1"/>
  <c r="X3465" i="1"/>
  <c r="Y2140" i="1"/>
  <c r="X2140" i="1"/>
  <c r="Y2951" i="1"/>
  <c r="X2951" i="1"/>
  <c r="Y1660" i="1"/>
  <c r="X1660" i="1"/>
  <c r="Y2314" i="1"/>
  <c r="X2314" i="1"/>
  <c r="X1655" i="1"/>
  <c r="Y1655" i="1"/>
  <c r="Y1292" i="1"/>
  <c r="X1292" i="1"/>
  <c r="Y1050" i="1"/>
  <c r="X1050" i="1"/>
  <c r="Y335" i="1"/>
  <c r="X335" i="1"/>
  <c r="Y337" i="1"/>
  <c r="X337" i="1"/>
  <c r="Y564" i="1"/>
  <c r="X564" i="1"/>
  <c r="Y1396" i="1"/>
  <c r="X1396" i="1"/>
  <c r="Y1457" i="1"/>
  <c r="X1457" i="1"/>
  <c r="Y2359" i="1"/>
  <c r="X2359" i="1"/>
  <c r="Y1911" i="1"/>
  <c r="X1911" i="1"/>
  <c r="Y1100" i="1"/>
  <c r="X1100" i="1"/>
  <c r="Y2307" i="1"/>
  <c r="X2307" i="1"/>
  <c r="Y1295" i="1"/>
  <c r="X1295" i="1"/>
  <c r="Y2407" i="1"/>
  <c r="X2407" i="1"/>
  <c r="Y2907" i="1"/>
  <c r="X2907" i="1"/>
  <c r="Y3010" i="1"/>
  <c r="X3010" i="1"/>
  <c r="Y771" i="1"/>
  <c r="X771" i="1"/>
  <c r="Y2846" i="1"/>
  <c r="X2846" i="1"/>
  <c r="Y3144" i="1"/>
  <c r="X3144" i="1"/>
  <c r="Y2483" i="1"/>
  <c r="X2483" i="1"/>
  <c r="Y3047" i="1"/>
  <c r="X3047" i="1"/>
  <c r="Y2214" i="1"/>
  <c r="X2214" i="1"/>
  <c r="Y910" i="1"/>
  <c r="X910" i="1"/>
  <c r="X989" i="1"/>
  <c r="Y989" i="1"/>
  <c r="X1162" i="1"/>
  <c r="Y1162" i="1"/>
  <c r="X1438" i="1"/>
  <c r="Y1438" i="1"/>
  <c r="Y2349" i="1"/>
  <c r="X2349" i="1"/>
  <c r="Y1326" i="1"/>
  <c r="X1326" i="1"/>
  <c r="Y1709" i="1"/>
  <c r="X1709" i="1"/>
  <c r="Y2972" i="1"/>
  <c r="X2972" i="1"/>
  <c r="Y1651" i="1"/>
  <c r="X1651" i="1"/>
  <c r="Y613" i="1"/>
  <c r="X613" i="1"/>
  <c r="Y1089" i="1"/>
  <c r="X1089" i="1"/>
  <c r="Y2567" i="1"/>
  <c r="X2567" i="1"/>
  <c r="Y1198" i="1"/>
  <c r="X1198" i="1"/>
  <c r="Y2277" i="1"/>
  <c r="X2277" i="1"/>
  <c r="Y1719" i="1"/>
  <c r="X1719" i="1"/>
  <c r="Y2627" i="1"/>
  <c r="X2627" i="1"/>
  <c r="Y2402" i="1"/>
  <c r="X2402" i="1"/>
  <c r="Y3253" i="1"/>
  <c r="X3253" i="1"/>
  <c r="Y2827" i="1"/>
  <c r="X2827" i="1"/>
  <c r="Y2992" i="1"/>
  <c r="X2992" i="1"/>
  <c r="Y3438" i="1"/>
  <c r="X3438" i="1"/>
  <c r="Y671" i="1"/>
  <c r="X671" i="1"/>
  <c r="X1370" i="1"/>
  <c r="Y1370" i="1"/>
  <c r="X684" i="1"/>
  <c r="Y684" i="1"/>
  <c r="X265" i="1"/>
  <c r="Y265" i="1"/>
  <c r="Y2506" i="1"/>
  <c r="X2506" i="1"/>
  <c r="Y2148" i="1"/>
  <c r="X2148" i="1"/>
  <c r="Y2073" i="1"/>
  <c r="X2073" i="1"/>
  <c r="Y520" i="1"/>
  <c r="X520" i="1"/>
  <c r="Y1629" i="1"/>
  <c r="X1629" i="1"/>
  <c r="Y914" i="1"/>
  <c r="X914" i="1"/>
  <c r="Y2968" i="1"/>
  <c r="X2968" i="1"/>
  <c r="X1701" i="1"/>
  <c r="Y1701" i="1"/>
  <c r="Y1707" i="1"/>
  <c r="X1707" i="1"/>
  <c r="Y2971" i="1"/>
  <c r="X2971" i="1"/>
  <c r="Y2892" i="1"/>
  <c r="X2892" i="1"/>
  <c r="Y489" i="1"/>
  <c r="X489" i="1"/>
  <c r="Y1738" i="1"/>
  <c r="X1738" i="1"/>
  <c r="Y1065" i="1"/>
  <c r="X1065" i="1"/>
  <c r="Y1689" i="1"/>
  <c r="X1689" i="1"/>
  <c r="Y2803" i="1"/>
  <c r="X2803" i="1"/>
  <c r="Y929" i="1"/>
  <c r="X929" i="1"/>
  <c r="Y2900" i="1"/>
  <c r="X2900" i="1"/>
  <c r="Y2810" i="1"/>
  <c r="X2810" i="1"/>
  <c r="Y3377" i="1"/>
  <c r="X3377" i="1"/>
  <c r="Y3329" i="1"/>
  <c r="X3329" i="1"/>
  <c r="Y148" i="1"/>
  <c r="X148" i="1"/>
  <c r="Y642" i="1"/>
  <c r="X642" i="1"/>
  <c r="Y892" i="1"/>
  <c r="X892" i="1"/>
  <c r="Y2669" i="1"/>
  <c r="X2669" i="1"/>
  <c r="X1645" i="1"/>
  <c r="Y1645" i="1"/>
  <c r="Y1321" i="1"/>
  <c r="X1321" i="1"/>
  <c r="Y2396" i="1"/>
  <c r="X2396" i="1"/>
  <c r="Y1814" i="1"/>
  <c r="X1814" i="1"/>
  <c r="Y554" i="1"/>
  <c r="X554" i="1"/>
  <c r="Y2056" i="1"/>
  <c r="X2056" i="1"/>
  <c r="X2197" i="1"/>
  <c r="Y2197" i="1"/>
  <c r="Y607" i="1"/>
  <c r="X607" i="1"/>
  <c r="X1966" i="1"/>
  <c r="Y1966" i="1"/>
  <c r="Y2410" i="1"/>
  <c r="X2410" i="1"/>
  <c r="Y1409" i="1"/>
  <c r="X1409" i="1"/>
  <c r="Y1204" i="1"/>
  <c r="X1204" i="1"/>
  <c r="Y3423" i="1"/>
  <c r="X3423" i="1"/>
  <c r="Y3581" i="1"/>
  <c r="X3581" i="1"/>
  <c r="Y3526" i="1"/>
  <c r="X3526" i="1"/>
  <c r="Y3536" i="1"/>
  <c r="X3536" i="1"/>
  <c r="Y3540" i="1"/>
  <c r="X3540" i="1"/>
  <c r="Y3637" i="1"/>
  <c r="X3637" i="1"/>
  <c r="Y3703" i="1"/>
  <c r="X3703" i="1"/>
  <c r="Y3766" i="1"/>
  <c r="X3766" i="1"/>
  <c r="X3830" i="1"/>
  <c r="Y3830" i="1"/>
  <c r="X3894" i="1"/>
  <c r="Y3894" i="1"/>
  <c r="X3958" i="1"/>
  <c r="Y3958" i="1"/>
  <c r="X4022" i="1"/>
  <c r="Y4022" i="1"/>
  <c r="X4086" i="1"/>
  <c r="Y4086" i="1"/>
  <c r="Y2224" i="1"/>
  <c r="X2224" i="1"/>
  <c r="Y1742" i="1"/>
  <c r="X1742" i="1"/>
  <c r="Y1765" i="1"/>
  <c r="X1765" i="1"/>
  <c r="Y1029" i="1"/>
  <c r="X1029" i="1"/>
  <c r="Y1983" i="1"/>
  <c r="X1983" i="1"/>
  <c r="X2947" i="1"/>
  <c r="Y2947" i="1"/>
  <c r="Y1975" i="1"/>
  <c r="X1975" i="1"/>
  <c r="Y3140" i="1"/>
  <c r="X3140" i="1"/>
  <c r="Y2606" i="1"/>
  <c r="X2606" i="1"/>
  <c r="Y3036" i="1"/>
  <c r="X3036" i="1"/>
  <c r="Y3555" i="1"/>
  <c r="X3555" i="1"/>
  <c r="Y2952" i="1"/>
  <c r="X2952" i="1"/>
  <c r="Y3231" i="1"/>
  <c r="X3231" i="1"/>
  <c r="Y2796" i="1"/>
  <c r="X2796" i="1"/>
  <c r="Y3604" i="1"/>
  <c r="X3604" i="1"/>
  <c r="Y3166" i="1"/>
  <c r="X3166" i="1"/>
  <c r="Y2911" i="1"/>
  <c r="X2911" i="1"/>
  <c r="Y1971" i="1"/>
  <c r="X1971" i="1"/>
  <c r="Y3661" i="1"/>
  <c r="X3661" i="1"/>
  <c r="Y3603" i="1"/>
  <c r="X3603" i="1"/>
  <c r="Y3743" i="1"/>
  <c r="X3743" i="1"/>
  <c r="X3807" i="1"/>
  <c r="Y3807" i="1"/>
  <c r="Y3871" i="1"/>
  <c r="X3871" i="1"/>
  <c r="Y3935" i="1"/>
  <c r="X3935" i="1"/>
  <c r="Y3999" i="1"/>
  <c r="X3999" i="1"/>
  <c r="Y4063" i="1"/>
  <c r="X4063" i="1"/>
  <c r="Y2599" i="1"/>
  <c r="X2599" i="1"/>
  <c r="Y3201" i="1"/>
  <c r="X3201" i="1"/>
  <c r="Y2920" i="1"/>
  <c r="X2920" i="1"/>
  <c r="X1888" i="1"/>
  <c r="Y1888" i="1"/>
  <c r="Y3074" i="1"/>
  <c r="X3074" i="1"/>
  <c r="Y3411" i="1"/>
  <c r="X3411" i="1"/>
  <c r="Y3236" i="1"/>
  <c r="X3236" i="1"/>
  <c r="Y3583" i="1"/>
  <c r="X3583" i="1"/>
  <c r="Y3321" i="1"/>
  <c r="X3321" i="1"/>
  <c r="Y3574" i="1"/>
  <c r="X3574" i="1"/>
  <c r="Y3168" i="1"/>
  <c r="X3168" i="1"/>
  <c r="Y3439" i="1"/>
  <c r="X3439" i="1"/>
  <c r="Y3736" i="1"/>
  <c r="X3736" i="1"/>
  <c r="X3800" i="1"/>
  <c r="Y3800" i="1"/>
  <c r="Y3864" i="1"/>
  <c r="X3864" i="1"/>
  <c r="Y3928" i="1"/>
  <c r="X3928" i="1"/>
  <c r="X3992" i="1"/>
  <c r="Y3992" i="1"/>
  <c r="X4056" i="1"/>
  <c r="Y4056" i="1"/>
  <c r="Y3312" i="1"/>
  <c r="X3312" i="1"/>
  <c r="X2942" i="1"/>
  <c r="Y2942" i="1"/>
  <c r="X3095" i="1"/>
  <c r="Y3095" i="1"/>
  <c r="X3516" i="1"/>
  <c r="Y3516" i="1"/>
  <c r="X3112" i="1"/>
  <c r="Y3112" i="1"/>
  <c r="X3235" i="1"/>
  <c r="Y3235" i="1"/>
  <c r="X3356" i="1"/>
  <c r="Y3356" i="1"/>
  <c r="X3251" i="1"/>
  <c r="Y3251" i="1"/>
  <c r="X3290" i="1"/>
  <c r="Y3290" i="1"/>
  <c r="X3568" i="1"/>
  <c r="Y3568" i="1"/>
  <c r="X3486" i="1"/>
  <c r="Y3486" i="1"/>
  <c r="X3692" i="1"/>
  <c r="Y3692" i="1"/>
  <c r="X3721" i="1"/>
  <c r="Y3721" i="1"/>
  <c r="Y3785" i="1"/>
  <c r="X3785" i="1"/>
  <c r="X3849" i="1"/>
  <c r="Y3849" i="1"/>
  <c r="Y3913" i="1"/>
  <c r="X3913" i="1"/>
  <c r="Y3977" i="1"/>
  <c r="X3977" i="1"/>
  <c r="Y4041" i="1"/>
  <c r="X4041" i="1"/>
  <c r="Y4105" i="1"/>
  <c r="X4105" i="1"/>
  <c r="Y3229" i="1"/>
  <c r="X3229" i="1"/>
  <c r="X3160" i="1"/>
  <c r="Y3160" i="1"/>
  <c r="X3212" i="1"/>
  <c r="Y3212" i="1"/>
  <c r="Y2741" i="1"/>
  <c r="X2741" i="1"/>
  <c r="Y2909" i="1"/>
  <c r="X2909" i="1"/>
  <c r="Y3381" i="1"/>
  <c r="X3381" i="1"/>
  <c r="Y3434" i="1"/>
  <c r="X3434" i="1"/>
  <c r="Y3566" i="1"/>
  <c r="X3566" i="1"/>
  <c r="Y3064" i="1"/>
  <c r="X3064" i="1"/>
  <c r="Y3714" i="1"/>
  <c r="X3714" i="1"/>
  <c r="X3778" i="1"/>
  <c r="Y3778" i="1"/>
  <c r="Y3842" i="1"/>
  <c r="X3842" i="1"/>
  <c r="Y3906" i="1"/>
  <c r="X3906" i="1"/>
  <c r="Y3970" i="1"/>
  <c r="X3970" i="1"/>
  <c r="Y4034" i="1"/>
  <c r="X4034" i="1"/>
  <c r="Y4098" i="1"/>
  <c r="X4098" i="1"/>
  <c r="Y2998" i="1"/>
  <c r="X2998" i="1"/>
  <c r="Y3132" i="1"/>
  <c r="X3132" i="1"/>
  <c r="Y2869" i="1"/>
  <c r="X2869" i="1"/>
  <c r="Y3398" i="1"/>
  <c r="X3398" i="1"/>
  <c r="X2149" i="1"/>
  <c r="Y2149" i="1"/>
  <c r="X3355" i="1"/>
  <c r="Y3355" i="1"/>
  <c r="X2704" i="1"/>
  <c r="Y2704" i="1"/>
  <c r="Y3429" i="1"/>
  <c r="X3429" i="1"/>
  <c r="Y3032" i="1"/>
  <c r="X3032" i="1"/>
  <c r="Y3466" i="1"/>
  <c r="X3466" i="1"/>
  <c r="Y3641" i="1"/>
  <c r="X3641" i="1"/>
  <c r="Y3367" i="1"/>
  <c r="X3367" i="1"/>
  <c r="Y3715" i="1"/>
  <c r="X3715" i="1"/>
  <c r="Y3779" i="1"/>
  <c r="X3779" i="1"/>
  <c r="Y3843" i="1"/>
  <c r="X3843" i="1"/>
  <c r="Y3907" i="1"/>
  <c r="X3907" i="1"/>
  <c r="Y3971" i="1"/>
  <c r="X3971" i="1"/>
  <c r="Y4035" i="1"/>
  <c r="X4035" i="1"/>
  <c r="Y4099" i="1"/>
  <c r="X4099" i="1"/>
  <c r="Y1053" i="1"/>
  <c r="X1053" i="1"/>
  <c r="Y2167" i="1"/>
  <c r="X2167" i="1"/>
  <c r="Y1789" i="1"/>
  <c r="X1789" i="1"/>
  <c r="Y1410" i="1"/>
  <c r="X1410" i="1"/>
  <c r="Y1739" i="1"/>
  <c r="X1739" i="1"/>
  <c r="Y1818" i="1"/>
  <c r="X1818" i="1"/>
  <c r="Y1688" i="1"/>
  <c r="X1688" i="1"/>
  <c r="Y2053" i="1"/>
  <c r="X2053" i="1"/>
  <c r="Y2930" i="1"/>
  <c r="X2930" i="1"/>
  <c r="Y330" i="1"/>
  <c r="X330" i="1"/>
  <c r="X1669" i="1"/>
  <c r="Y1669" i="1"/>
  <c r="X1222" i="1"/>
  <c r="Y1222" i="1"/>
  <c r="Y2343" i="1"/>
  <c r="X2343" i="1"/>
  <c r="Y1229" i="1"/>
  <c r="X1229" i="1"/>
  <c r="Y1320" i="1"/>
  <c r="X1320" i="1"/>
  <c r="Y1177" i="1"/>
  <c r="X1177" i="1"/>
  <c r="Y608" i="1"/>
  <c r="X608" i="1"/>
  <c r="X2368" i="1"/>
  <c r="Y2368" i="1"/>
  <c r="X3057" i="1"/>
  <c r="Y3057" i="1"/>
  <c r="X1982" i="1"/>
  <c r="Y1982" i="1"/>
  <c r="X267" i="1"/>
  <c r="Y267" i="1"/>
  <c r="X271" i="1"/>
  <c r="Y271" i="1"/>
  <c r="X1607" i="1"/>
  <c r="Y1607" i="1"/>
  <c r="Y1589" i="1"/>
  <c r="X1589" i="1"/>
  <c r="X2105" i="1"/>
  <c r="Y2105" i="1"/>
  <c r="Y2701" i="1"/>
  <c r="X2701" i="1"/>
  <c r="Y2700" i="1"/>
  <c r="X2700" i="1"/>
  <c r="X1760" i="1"/>
  <c r="Y1760" i="1"/>
  <c r="Y1359" i="1"/>
  <c r="X1359" i="1"/>
  <c r="Y3199" i="1"/>
  <c r="X3199" i="1"/>
  <c r="Y2860" i="1"/>
  <c r="X2860" i="1"/>
  <c r="Y2284" i="1"/>
  <c r="X2284" i="1"/>
  <c r="Y2977" i="1"/>
  <c r="X2977" i="1"/>
  <c r="Y3115" i="1"/>
  <c r="X3115" i="1"/>
  <c r="Y3385" i="1"/>
  <c r="X3385" i="1"/>
  <c r="Y2865" i="1"/>
  <c r="X2865" i="1"/>
  <c r="X2883" i="1"/>
  <c r="Y2883" i="1"/>
  <c r="Y3503" i="1"/>
  <c r="X3503" i="1"/>
  <c r="I11" i="6"/>
  <c r="X2414" i="1"/>
  <c r="Y2414" i="1"/>
  <c r="X766" i="1"/>
  <c r="Y766" i="1"/>
  <c r="Y254" i="1"/>
  <c r="X254" i="1"/>
  <c r="Y1210" i="1"/>
  <c r="X1210" i="1"/>
  <c r="Y976" i="1"/>
  <c r="X976" i="1"/>
  <c r="Y722" i="1"/>
  <c r="X722" i="1"/>
  <c r="Y1217" i="1"/>
  <c r="X1217" i="1"/>
  <c r="Y2211" i="1"/>
  <c r="X2211" i="1"/>
  <c r="Y2144" i="1"/>
  <c r="X2144" i="1"/>
  <c r="Y2309" i="1"/>
  <c r="X2309" i="1"/>
  <c r="Y576" i="1"/>
  <c r="X576" i="1"/>
  <c r="Y1700" i="1"/>
  <c r="X1700" i="1"/>
  <c r="Y1532" i="1"/>
  <c r="X1532" i="1"/>
  <c r="Y1205" i="1"/>
  <c r="X1205" i="1"/>
  <c r="Y2244" i="1"/>
  <c r="X2244" i="1"/>
  <c r="Y46" i="1"/>
  <c r="X46" i="1"/>
  <c r="Y139" i="1"/>
  <c r="X139" i="1"/>
  <c r="Y2423" i="1"/>
  <c r="X2423" i="1"/>
  <c r="Y1945" i="1"/>
  <c r="X1945" i="1"/>
  <c r="Y179" i="1"/>
  <c r="X179" i="1"/>
  <c r="X1751" i="1"/>
  <c r="Y1751" i="1"/>
  <c r="Y1642" i="1"/>
  <c r="X1642" i="1"/>
  <c r="Y1411" i="1"/>
  <c r="X1411" i="1"/>
  <c r="Y150" i="1"/>
  <c r="X150" i="1"/>
  <c r="Y2555" i="1"/>
  <c r="X2555" i="1"/>
  <c r="Y1361" i="1"/>
  <c r="X1361" i="1"/>
  <c r="Y1525" i="1"/>
  <c r="X1525" i="1"/>
  <c r="Y2454" i="1"/>
  <c r="X2454" i="1"/>
  <c r="Y638" i="1"/>
  <c r="X638" i="1"/>
  <c r="Y1058" i="1"/>
  <c r="X1058" i="1"/>
  <c r="X2275" i="1"/>
  <c r="Y2275" i="1"/>
  <c r="Y1083" i="1"/>
  <c r="X1083" i="1"/>
  <c r="Y664" i="1"/>
  <c r="X664" i="1"/>
  <c r="Y889" i="1"/>
  <c r="X889" i="1"/>
  <c r="Y2271" i="1"/>
  <c r="X2271" i="1"/>
  <c r="Y898" i="1"/>
  <c r="X898" i="1"/>
  <c r="Y1134" i="1"/>
  <c r="X1134" i="1"/>
  <c r="Y1661" i="1"/>
  <c r="X1661" i="1"/>
  <c r="Y2330" i="1"/>
  <c r="X2330" i="1"/>
  <c r="Y471" i="1"/>
  <c r="X471" i="1"/>
  <c r="Y2450" i="1"/>
  <c r="X2450" i="1"/>
  <c r="Y761" i="1"/>
  <c r="X761" i="1"/>
  <c r="Y1883" i="1"/>
  <c r="X1883" i="1"/>
  <c r="Y2348" i="1"/>
  <c r="X2348" i="1"/>
  <c r="Y1238" i="1"/>
  <c r="X1238" i="1"/>
  <c r="Y1333" i="1"/>
  <c r="X1333" i="1"/>
  <c r="Y2684" i="1"/>
  <c r="X2684" i="1"/>
  <c r="X45" i="1"/>
  <c r="Y45" i="1"/>
  <c r="Y120" i="1"/>
  <c r="X120" i="1"/>
  <c r="Y1580" i="1"/>
  <c r="X1580" i="1"/>
  <c r="Y2617" i="1"/>
  <c r="X2617" i="1"/>
  <c r="Y429" i="1"/>
  <c r="X429" i="1"/>
  <c r="Y2227" i="1"/>
  <c r="X2227" i="1"/>
  <c r="Y496" i="1"/>
  <c r="X496" i="1"/>
  <c r="Y1981" i="1"/>
  <c r="X1981" i="1"/>
  <c r="Y2802" i="1"/>
  <c r="X2802" i="1"/>
  <c r="Y2357" i="1"/>
  <c r="X2357" i="1"/>
  <c r="Y1476" i="1"/>
  <c r="X1476" i="1"/>
  <c r="Y18" i="1"/>
  <c r="X18" i="1"/>
  <c r="Y448" i="1"/>
  <c r="X448" i="1"/>
  <c r="Y1014" i="1"/>
  <c r="X1014" i="1"/>
  <c r="Y290" i="1"/>
  <c r="X290" i="1"/>
  <c r="Y1414" i="1"/>
  <c r="X1414" i="1"/>
  <c r="Y1597" i="1"/>
  <c r="X1597" i="1"/>
  <c r="X768" i="1"/>
  <c r="Y768" i="1"/>
  <c r="Y118" i="1"/>
  <c r="X118" i="1"/>
  <c r="X1466" i="1"/>
  <c r="Y1466" i="1"/>
  <c r="Y20" i="1"/>
  <c r="X20" i="1"/>
  <c r="Y773" i="1"/>
  <c r="X773" i="1"/>
  <c r="Y112" i="1"/>
  <c r="X112" i="1"/>
  <c r="Y1206" i="1"/>
  <c r="X1206" i="1"/>
  <c r="Y119" i="1"/>
  <c r="X119" i="1"/>
  <c r="Y1260" i="1"/>
  <c r="X1260" i="1"/>
  <c r="Y2474" i="1"/>
  <c r="X2474" i="1"/>
  <c r="Y60" i="1"/>
  <c r="X60" i="1"/>
  <c r="Y1957" i="1"/>
  <c r="X1957" i="1"/>
  <c r="Y1209" i="1"/>
  <c r="X1209" i="1"/>
  <c r="Y2982" i="1"/>
  <c r="X2982" i="1"/>
  <c r="Y1169" i="1"/>
  <c r="X1169" i="1"/>
  <c r="Y439" i="1"/>
  <c r="X439" i="1"/>
  <c r="Y1727" i="1"/>
  <c r="X1727" i="1"/>
  <c r="Y1391" i="1"/>
  <c r="X1391" i="1"/>
  <c r="Y2705" i="1"/>
  <c r="X2705" i="1"/>
  <c r="Y466" i="1"/>
  <c r="X466" i="1"/>
  <c r="Y1606" i="1"/>
  <c r="X1606" i="1"/>
  <c r="Y749" i="1"/>
  <c r="X749" i="1"/>
  <c r="Y1464" i="1"/>
  <c r="X1464" i="1"/>
  <c r="Y666" i="1"/>
  <c r="X666" i="1"/>
  <c r="Y1104" i="1"/>
  <c r="X1104" i="1"/>
  <c r="Y487" i="1"/>
  <c r="X487" i="1"/>
  <c r="X15" i="1"/>
  <c r="Y15" i="1"/>
  <c r="Y1587" i="1"/>
  <c r="X1587" i="1"/>
  <c r="X10" i="1"/>
  <c r="Y10" i="1"/>
  <c r="X1491" i="1"/>
  <c r="Y1491" i="1"/>
  <c r="X2996" i="1"/>
  <c r="Y2996" i="1"/>
  <c r="X2689" i="1"/>
  <c r="Y2689" i="1"/>
  <c r="X2933" i="1"/>
  <c r="Y2933" i="1"/>
  <c r="X1993" i="1"/>
  <c r="Y1993" i="1"/>
  <c r="X1084" i="1"/>
  <c r="Y1084" i="1"/>
  <c r="X1924" i="1"/>
  <c r="Y1924" i="1"/>
  <c r="Y2193" i="1"/>
  <c r="X2193" i="1"/>
  <c r="X1364" i="1"/>
  <c r="Y1364" i="1"/>
  <c r="X998" i="1"/>
  <c r="Y998" i="1"/>
  <c r="X1312" i="1"/>
  <c r="Y1312" i="1"/>
  <c r="Y623" i="1"/>
  <c r="X623" i="1"/>
  <c r="Y146" i="1"/>
  <c r="X146" i="1"/>
  <c r="Y2624" i="1"/>
  <c r="X2624" i="1"/>
  <c r="Y653" i="1"/>
  <c r="X653" i="1"/>
  <c r="Y249" i="1"/>
  <c r="X249" i="1"/>
  <c r="Y1472" i="1"/>
  <c r="X1472" i="1"/>
  <c r="Y2729" i="1"/>
  <c r="X2729" i="1"/>
  <c r="Y1272" i="1"/>
  <c r="X1272" i="1"/>
  <c r="Y603" i="1"/>
  <c r="X603" i="1"/>
  <c r="X1736" i="1"/>
  <c r="Y1736" i="1"/>
  <c r="X1037" i="1"/>
  <c r="Y1037" i="1"/>
  <c r="Y2619" i="1"/>
  <c r="X2619" i="1"/>
  <c r="Y1774" i="1"/>
  <c r="X1774" i="1"/>
  <c r="X1451" i="1"/>
  <c r="Y1451" i="1"/>
  <c r="Y2422" i="1"/>
  <c r="X2422" i="1"/>
  <c r="Y2289" i="1"/>
  <c r="X2289" i="1"/>
  <c r="X1808" i="1"/>
  <c r="Y1808" i="1"/>
  <c r="X1429" i="1"/>
  <c r="Y1429" i="1"/>
  <c r="X1330" i="1"/>
  <c r="Y1330" i="1"/>
  <c r="X1504" i="1"/>
  <c r="Y1504" i="1"/>
  <c r="Y2664" i="1"/>
  <c r="X2664" i="1"/>
  <c r="Y695" i="1"/>
  <c r="X695" i="1"/>
  <c r="X754" i="1"/>
  <c r="Y754" i="1"/>
  <c r="X1004" i="1"/>
  <c r="Y1004" i="1"/>
  <c r="X110" i="1"/>
  <c r="Y110" i="1"/>
  <c r="X2593" i="1"/>
  <c r="Y2593" i="1"/>
  <c r="Y133" i="1"/>
  <c r="X133" i="1"/>
  <c r="Y1233" i="1"/>
  <c r="X1233" i="1"/>
  <c r="Y1105" i="1"/>
  <c r="X1105" i="1"/>
  <c r="Y3194" i="1"/>
  <c r="X3194" i="1"/>
  <c r="Y1601" i="1"/>
  <c r="X1601" i="1"/>
  <c r="Y2159" i="1"/>
  <c r="X2159" i="1"/>
  <c r="Y1927" i="1"/>
  <c r="X1927" i="1"/>
  <c r="Y185" i="1"/>
  <c r="X185" i="1"/>
  <c r="Y1775" i="1"/>
  <c r="X1775" i="1"/>
  <c r="Y1553" i="1"/>
  <c r="X1553" i="1"/>
  <c r="Y2234" i="1"/>
  <c r="X2234" i="1"/>
  <c r="X3388" i="1"/>
  <c r="Y3388" i="1"/>
  <c r="Y2616" i="1"/>
  <c r="X2616" i="1"/>
  <c r="X1604" i="1"/>
  <c r="Y1604" i="1"/>
  <c r="Y2017" i="1"/>
  <c r="X2017" i="1"/>
  <c r="X1616" i="1"/>
  <c r="Y1616" i="1"/>
  <c r="X1309" i="1"/>
  <c r="Y1309" i="1"/>
  <c r="X1268" i="1"/>
  <c r="Y1268" i="1"/>
  <c r="Y1763" i="1"/>
  <c r="X1763" i="1"/>
  <c r="Y820" i="1"/>
  <c r="X820" i="1"/>
  <c r="Y3083" i="1"/>
  <c r="X3083" i="1"/>
  <c r="Y2626" i="1"/>
  <c r="X2626" i="1"/>
  <c r="Y2718" i="1"/>
  <c r="X2718" i="1"/>
  <c r="Y2354" i="1"/>
  <c r="X2354" i="1"/>
  <c r="Y1598" i="1"/>
  <c r="X1598" i="1"/>
  <c r="Y2676" i="1"/>
  <c r="X2676" i="1"/>
  <c r="Y422" i="1"/>
  <c r="X422" i="1"/>
  <c r="X3303" i="1"/>
  <c r="Y3303" i="1"/>
  <c r="X3107" i="1"/>
  <c r="Y3107" i="1"/>
  <c r="Y2291" i="1"/>
  <c r="X2291" i="1"/>
  <c r="Y1860" i="1"/>
  <c r="X1860" i="1"/>
  <c r="Y3049" i="1"/>
  <c r="X3049" i="1"/>
  <c r="Y3146" i="1"/>
  <c r="X3146" i="1"/>
  <c r="Y3190" i="1"/>
  <c r="X3190" i="1"/>
  <c r="Y1267" i="1"/>
  <c r="X1267" i="1"/>
  <c r="Y959" i="1"/>
  <c r="X959" i="1"/>
  <c r="X897" i="1"/>
  <c r="Y897" i="1"/>
  <c r="Y1131" i="1"/>
  <c r="X1131" i="1"/>
  <c r="Y380" i="1"/>
  <c r="X380" i="1"/>
  <c r="X1517" i="1"/>
  <c r="Y1517" i="1"/>
  <c r="X1228" i="1"/>
  <c r="Y1228" i="1"/>
  <c r="X274" i="1"/>
  <c r="Y274" i="1"/>
  <c r="X1062" i="1"/>
  <c r="Y1062" i="1"/>
  <c r="X2490" i="1"/>
  <c r="Y2490" i="1"/>
  <c r="X1894" i="1"/>
  <c r="Y1894" i="1"/>
  <c r="X2352" i="1"/>
  <c r="Y2352" i="1"/>
  <c r="X731" i="1"/>
  <c r="Y731" i="1"/>
  <c r="Y2370" i="1"/>
  <c r="X2370" i="1"/>
  <c r="Y175" i="1"/>
  <c r="X175" i="1"/>
  <c r="Y1266" i="1"/>
  <c r="X1266" i="1"/>
  <c r="X1085" i="1"/>
  <c r="Y1085" i="1"/>
  <c r="Y2633" i="1"/>
  <c r="X2633" i="1"/>
  <c r="Y2200" i="1"/>
  <c r="X2200" i="1"/>
  <c r="X688" i="1"/>
  <c r="Y688" i="1"/>
  <c r="X1144" i="1"/>
  <c r="Y1144" i="1"/>
  <c r="X815" i="1"/>
  <c r="Y815" i="1"/>
  <c r="X2266" i="1"/>
  <c r="Y2266" i="1"/>
  <c r="X918" i="1"/>
  <c r="Y918" i="1"/>
  <c r="X410" i="1"/>
  <c r="Y410" i="1"/>
  <c r="X567" i="1"/>
  <c r="Y567" i="1"/>
  <c r="Y721" i="1"/>
  <c r="X721" i="1"/>
  <c r="Y2356" i="1"/>
  <c r="X2356" i="1"/>
  <c r="Y1730" i="1"/>
  <c r="X1730" i="1"/>
  <c r="X2986" i="1"/>
  <c r="Y2986" i="1"/>
  <c r="X52" i="1"/>
  <c r="Y52" i="1"/>
  <c r="X861" i="1"/>
  <c r="Y861" i="1"/>
  <c r="X2390" i="1"/>
  <c r="Y2390" i="1"/>
  <c r="Y2903" i="1"/>
  <c r="X2903" i="1"/>
  <c r="Y2973" i="1"/>
  <c r="X2973" i="1"/>
  <c r="Y1091" i="1"/>
  <c r="X1091" i="1"/>
  <c r="Y2699" i="1"/>
  <c r="X2699" i="1"/>
  <c r="Y3131" i="1"/>
  <c r="X3131" i="1"/>
  <c r="Y2788" i="1"/>
  <c r="X2788" i="1"/>
  <c r="Y1628" i="1"/>
  <c r="X1628" i="1"/>
  <c r="Y3331" i="1"/>
  <c r="X3331" i="1"/>
  <c r="Y1117" i="1"/>
  <c r="X1117" i="1"/>
  <c r="Y1502" i="1"/>
  <c r="X1502" i="1"/>
  <c r="X398" i="1"/>
  <c r="Y398" i="1"/>
  <c r="Y443" i="1"/>
  <c r="X443" i="1"/>
  <c r="Y1360" i="1"/>
  <c r="X1360" i="1"/>
  <c r="Y940" i="1"/>
  <c r="X940" i="1"/>
  <c r="Y1308" i="1"/>
  <c r="X1308" i="1"/>
  <c r="Y340" i="1"/>
  <c r="X340" i="1"/>
  <c r="Y281" i="1"/>
  <c r="X281" i="1"/>
  <c r="Y724" i="1"/>
  <c r="X724" i="1"/>
  <c r="Y1180" i="1"/>
  <c r="X1180" i="1"/>
  <c r="Y1909" i="1"/>
  <c r="X1909" i="1"/>
  <c r="Y1346" i="1"/>
  <c r="X1346" i="1"/>
  <c r="Y3080" i="1"/>
  <c r="X3080" i="1"/>
  <c r="Y2386" i="1"/>
  <c r="X2386" i="1"/>
  <c r="Y2496" i="1"/>
  <c r="X2496" i="1"/>
  <c r="Y2444" i="1"/>
  <c r="X2444" i="1"/>
  <c r="Y2609" i="1"/>
  <c r="X2609" i="1"/>
  <c r="Y1817" i="1"/>
  <c r="X1817" i="1"/>
  <c r="Y2131" i="1"/>
  <c r="X2131" i="1"/>
  <c r="Y2692" i="1"/>
  <c r="X2692" i="1"/>
  <c r="Y2721" i="1"/>
  <c r="X2721" i="1"/>
  <c r="Y2775" i="1"/>
  <c r="X2775" i="1"/>
  <c r="Y2473" i="1"/>
  <c r="X2473" i="1"/>
  <c r="X560" i="1"/>
  <c r="Y560" i="1"/>
  <c r="Y755" i="1"/>
  <c r="X755" i="1"/>
  <c r="Y1880" i="1"/>
  <c r="X1880" i="1"/>
  <c r="Y1544" i="1"/>
  <c r="X1544" i="1"/>
  <c r="Y1782" i="1"/>
  <c r="X1782" i="1"/>
  <c r="X2361" i="1"/>
  <c r="Y2361" i="1"/>
  <c r="Y1918" i="1"/>
  <c r="X1918" i="1"/>
  <c r="Y1715" i="1"/>
  <c r="X1715" i="1"/>
  <c r="Y885" i="1"/>
  <c r="X885" i="1"/>
  <c r="Y971" i="1"/>
  <c r="X971" i="1"/>
  <c r="Y1220" i="1"/>
  <c r="X1220" i="1"/>
  <c r="Y2502" i="1"/>
  <c r="X2502" i="1"/>
  <c r="Y3127" i="1"/>
  <c r="X3127" i="1"/>
  <c r="Y3056" i="1"/>
  <c r="X3056" i="1"/>
  <c r="Y193" i="1"/>
  <c r="X193" i="1"/>
  <c r="Y3302" i="1"/>
  <c r="X3302" i="1"/>
  <c r="Y2505" i="1"/>
  <c r="X2505" i="1"/>
  <c r="Y3048" i="1"/>
  <c r="X3048" i="1"/>
  <c r="Y2821" i="1"/>
  <c r="X2821" i="1"/>
  <c r="Y2847" i="1"/>
  <c r="X2847" i="1"/>
  <c r="Y2206" i="1"/>
  <c r="X2206" i="1"/>
  <c r="Y2040" i="1"/>
  <c r="X2040" i="1"/>
  <c r="Y1493" i="1"/>
  <c r="X1493" i="1"/>
  <c r="X2657" i="1"/>
  <c r="Y2657" i="1"/>
  <c r="Y776" i="1"/>
  <c r="X776" i="1"/>
  <c r="Y2325" i="1"/>
  <c r="X2325" i="1"/>
  <c r="Y1518" i="1"/>
  <c r="X1518" i="1"/>
  <c r="Y272" i="1"/>
  <c r="X272" i="1"/>
  <c r="X990" i="1"/>
  <c r="Y990" i="1"/>
  <c r="Y1879" i="1"/>
  <c r="X1879" i="1"/>
  <c r="Y715" i="1"/>
  <c r="X715" i="1"/>
  <c r="Y1007" i="1"/>
  <c r="X1007" i="1"/>
  <c r="X618" i="1"/>
  <c r="Y618" i="1"/>
  <c r="Y1912" i="1"/>
  <c r="X1912" i="1"/>
  <c r="Y98" i="1"/>
  <c r="X98" i="1"/>
  <c r="Y2843" i="1"/>
  <c r="X2843" i="1"/>
  <c r="Y2242" i="1"/>
  <c r="X2242" i="1"/>
  <c r="Y1097" i="1"/>
  <c r="X1097" i="1"/>
  <c r="Y2854" i="1"/>
  <c r="X2854" i="1"/>
  <c r="Y3129" i="1"/>
  <c r="X3129" i="1"/>
  <c r="Y512" i="1"/>
  <c r="X512" i="1"/>
  <c r="Y612" i="1"/>
  <c r="X612" i="1"/>
  <c r="Y3478" i="1"/>
  <c r="X3478" i="1"/>
  <c r="Y2789" i="1"/>
  <c r="X2789" i="1"/>
  <c r="Y1488" i="1"/>
  <c r="X1488" i="1"/>
  <c r="Y276" i="1"/>
  <c r="X276" i="1"/>
  <c r="Y586" i="1"/>
  <c r="X586" i="1"/>
  <c r="Y77" i="1"/>
  <c r="X77" i="1"/>
  <c r="Y2837" i="1"/>
  <c r="X2837" i="1"/>
  <c r="X3512" i="1"/>
  <c r="Y3512" i="1"/>
  <c r="Y328" i="1"/>
  <c r="X328" i="1"/>
  <c r="X2630" i="1"/>
  <c r="Y2630" i="1"/>
  <c r="Y646" i="1"/>
  <c r="X646" i="1"/>
  <c r="Y1049" i="1"/>
  <c r="X1049" i="1"/>
  <c r="Y637" i="1"/>
  <c r="X637" i="1"/>
  <c r="Y2480" i="1"/>
  <c r="X2480" i="1"/>
  <c r="Y260" i="1"/>
  <c r="X260" i="1"/>
  <c r="Y223" i="1"/>
  <c r="X223" i="1"/>
  <c r="Y1011" i="1"/>
  <c r="X1011" i="1"/>
  <c r="Y950" i="1"/>
  <c r="X950" i="1"/>
  <c r="Y459" i="1"/>
  <c r="X459" i="1"/>
  <c r="Y1043" i="1"/>
  <c r="X1043" i="1"/>
  <c r="Y2215" i="1"/>
  <c r="X2215" i="1"/>
  <c r="Y3113" i="1"/>
  <c r="X3113" i="1"/>
  <c r="Y3527" i="1"/>
  <c r="X3527" i="1"/>
  <c r="Y3634" i="1"/>
  <c r="X3634" i="1"/>
  <c r="Y2999" i="1"/>
  <c r="X2999" i="1"/>
  <c r="Y3628" i="1"/>
  <c r="X3628" i="1"/>
  <c r="Y3710" i="1"/>
  <c r="X3710" i="1"/>
  <c r="Y3774" i="1"/>
  <c r="X3774" i="1"/>
  <c r="X3838" i="1"/>
  <c r="Y3838" i="1"/>
  <c r="X3902" i="1"/>
  <c r="Y3902" i="1"/>
  <c r="X3966" i="1"/>
  <c r="Y3966" i="1"/>
  <c r="X4030" i="1"/>
  <c r="Y4030" i="1"/>
  <c r="X4094" i="1"/>
  <c r="Y4094" i="1"/>
  <c r="Y1764" i="1"/>
  <c r="X1764" i="1"/>
  <c r="Y1056" i="1"/>
  <c r="X1056" i="1"/>
  <c r="X2108" i="1"/>
  <c r="Y2108" i="1"/>
  <c r="Y1039" i="1"/>
  <c r="X1039" i="1"/>
  <c r="Y1741" i="1"/>
  <c r="X1741" i="1"/>
  <c r="Y2965" i="1"/>
  <c r="X2965" i="1"/>
  <c r="Y2913" i="1"/>
  <c r="X2913" i="1"/>
  <c r="Y2247" i="1"/>
  <c r="X2247" i="1"/>
  <c r="Y2957" i="1"/>
  <c r="X2957" i="1"/>
  <c r="Y3260" i="1"/>
  <c r="X3260" i="1"/>
  <c r="Y2335" i="1"/>
  <c r="X2335" i="1"/>
  <c r="Y2888" i="1"/>
  <c r="X2888" i="1"/>
  <c r="Y3556" i="1"/>
  <c r="X3556" i="1"/>
  <c r="Y2811" i="1"/>
  <c r="X2811" i="1"/>
  <c r="Y3258" i="1"/>
  <c r="X3258" i="1"/>
  <c r="Y3118" i="1"/>
  <c r="X3118" i="1"/>
  <c r="Y3209" i="1"/>
  <c r="X3209" i="1"/>
  <c r="Y3275" i="1"/>
  <c r="X3275" i="1"/>
  <c r="Y3614" i="1"/>
  <c r="X3614" i="1"/>
  <c r="Y3541" i="1"/>
  <c r="X3541" i="1"/>
  <c r="Y3751" i="1"/>
  <c r="X3751" i="1"/>
  <c r="Y3815" i="1"/>
  <c r="X3815" i="1"/>
  <c r="Y3879" i="1"/>
  <c r="X3879" i="1"/>
  <c r="Y3943" i="1"/>
  <c r="X3943" i="1"/>
  <c r="Y4007" i="1"/>
  <c r="X4007" i="1"/>
  <c r="Y4071" i="1"/>
  <c r="X4071" i="1"/>
  <c r="Y2499" i="1"/>
  <c r="X2499" i="1"/>
  <c r="Y1193" i="1"/>
  <c r="X1193" i="1"/>
  <c r="Y3544" i="1"/>
  <c r="X3544" i="1"/>
  <c r="Y3111" i="1"/>
  <c r="X3111" i="1"/>
  <c r="Y2756" i="1"/>
  <c r="X2756" i="1"/>
  <c r="Y3358" i="1"/>
  <c r="X3358" i="1"/>
  <c r="Y3622" i="1"/>
  <c r="X3622" i="1"/>
  <c r="Y3542" i="1"/>
  <c r="X3542" i="1"/>
  <c r="Y3151" i="1"/>
  <c r="X3151" i="1"/>
  <c r="Y3609" i="1"/>
  <c r="X3609" i="1"/>
  <c r="Y3662" i="1"/>
  <c r="X3662" i="1"/>
  <c r="Y3618" i="1"/>
  <c r="X3618" i="1"/>
  <c r="Y3744" i="1"/>
  <c r="X3744" i="1"/>
  <c r="X3808" i="1"/>
  <c r="Y3808" i="1"/>
  <c r="Y3872" i="1"/>
  <c r="X3872" i="1"/>
  <c r="Y3936" i="1"/>
  <c r="X3936" i="1"/>
  <c r="Y4000" i="1"/>
  <c r="X4000" i="1"/>
  <c r="Y4064" i="1"/>
  <c r="X4064" i="1"/>
  <c r="X2578" i="1"/>
  <c r="Y2578" i="1"/>
  <c r="X3245" i="1"/>
  <c r="Y3245" i="1"/>
  <c r="X2428" i="1"/>
  <c r="Y2428" i="1"/>
  <c r="X2237" i="1"/>
  <c r="Y2237" i="1"/>
  <c r="X3372" i="1"/>
  <c r="Y3372" i="1"/>
  <c r="X3505" i="1"/>
  <c r="Y3505" i="1"/>
  <c r="X3450" i="1"/>
  <c r="Y3450" i="1"/>
  <c r="X3086" i="1"/>
  <c r="Y3086" i="1"/>
  <c r="X2124" i="1"/>
  <c r="Y2124" i="1"/>
  <c r="X3346" i="1"/>
  <c r="Y3346" i="1"/>
  <c r="X3562" i="1"/>
  <c r="Y3562" i="1"/>
  <c r="X3670" i="1"/>
  <c r="Y3670" i="1"/>
  <c r="X3729" i="1"/>
  <c r="Y3729" i="1"/>
  <c r="Y3793" i="1"/>
  <c r="X3793" i="1"/>
  <c r="Y3857" i="1"/>
  <c r="X3857" i="1"/>
  <c r="Y3921" i="1"/>
  <c r="X3921" i="1"/>
  <c r="Y3985" i="1"/>
  <c r="X3985" i="1"/>
  <c r="Y4049" i="1"/>
  <c r="X4049" i="1"/>
  <c r="Y4113" i="1"/>
  <c r="X4113" i="1"/>
  <c r="X2832" i="1"/>
  <c r="Y2832" i="1"/>
  <c r="X3357" i="1"/>
  <c r="Y3357" i="1"/>
  <c r="X2333" i="1"/>
  <c r="Y2333" i="1"/>
  <c r="Y3265" i="1"/>
  <c r="X3265" i="1"/>
  <c r="Y3360" i="1"/>
  <c r="X3360" i="1"/>
  <c r="Y3291" i="1"/>
  <c r="X3291" i="1"/>
  <c r="Y3530" i="1"/>
  <c r="X3530" i="1"/>
  <c r="Y3567" i="1"/>
  <c r="X3567" i="1"/>
  <c r="Y3380" i="1"/>
  <c r="X3380" i="1"/>
  <c r="Y3722" i="1"/>
  <c r="X3722" i="1"/>
  <c r="Y3786" i="1"/>
  <c r="X3786" i="1"/>
  <c r="Y3850" i="1"/>
  <c r="X3850" i="1"/>
  <c r="Y3914" i="1"/>
  <c r="X3914" i="1"/>
  <c r="Y3978" i="1"/>
  <c r="X3978" i="1"/>
  <c r="Y4042" i="1"/>
  <c r="X4042" i="1"/>
  <c r="Y4106" i="1"/>
  <c r="X4106" i="1"/>
  <c r="Y3014" i="1"/>
  <c r="X3014" i="1"/>
  <c r="Y2589" i="1"/>
  <c r="X2589" i="1"/>
  <c r="Y3365" i="1"/>
  <c r="X3365" i="1"/>
  <c r="Y3254" i="1"/>
  <c r="X3254" i="1"/>
  <c r="X2697" i="1"/>
  <c r="Y2697" i="1"/>
  <c r="X3368" i="1"/>
  <c r="Y3368" i="1"/>
  <c r="X3264" i="1"/>
  <c r="Y3264" i="1"/>
  <c r="Y3024" i="1"/>
  <c r="X3024" i="1"/>
  <c r="Y3433" i="1"/>
  <c r="X3433" i="1"/>
  <c r="Y3482" i="1"/>
  <c r="X3482" i="1"/>
  <c r="Y3605" i="1"/>
  <c r="X3605" i="1"/>
  <c r="Y3668" i="1"/>
  <c r="X3668" i="1"/>
  <c r="Y3723" i="1"/>
  <c r="X3723" i="1"/>
  <c r="Y3787" i="1"/>
  <c r="X3787" i="1"/>
  <c r="Y3851" i="1"/>
  <c r="X3851" i="1"/>
  <c r="Y3915" i="1"/>
  <c r="X3915" i="1"/>
  <c r="Y3979" i="1"/>
  <c r="X3979" i="1"/>
  <c r="Y4043" i="1"/>
  <c r="X4043" i="1"/>
  <c r="Y4107" i="1"/>
  <c r="X4107" i="1"/>
  <c r="Y1163" i="1"/>
  <c r="X1163" i="1"/>
  <c r="Y869" i="1"/>
  <c r="X869" i="1"/>
  <c r="Y1432" i="1"/>
  <c r="X1432" i="1"/>
  <c r="Y2288" i="1"/>
  <c r="X2288" i="1"/>
  <c r="Y1806" i="1"/>
  <c r="X1806" i="1"/>
  <c r="Y316" i="1"/>
  <c r="X316" i="1"/>
  <c r="Y490" i="1"/>
  <c r="X490" i="1"/>
  <c r="Y1377" i="1"/>
  <c r="X1377" i="1"/>
  <c r="Y866" i="1"/>
  <c r="X866" i="1"/>
  <c r="Y224" i="1"/>
  <c r="X224" i="1"/>
  <c r="X1862" i="1"/>
  <c r="Y1862" i="1"/>
  <c r="X1678" i="1"/>
  <c r="Y1678" i="1"/>
  <c r="Y828" i="1"/>
  <c r="X828" i="1"/>
  <c r="Y1168" i="1"/>
  <c r="X1168" i="1"/>
  <c r="Y842" i="1"/>
  <c r="X842" i="1"/>
  <c r="Y888" i="1"/>
  <c r="X888" i="1"/>
  <c r="Y1018" i="1"/>
  <c r="X1018" i="1"/>
  <c r="X2465" i="1"/>
  <c r="Y2465" i="1"/>
  <c r="X1563" i="1"/>
  <c r="Y1563" i="1"/>
  <c r="X1718" i="1"/>
  <c r="Y1718" i="1"/>
  <c r="X1418" i="1"/>
  <c r="Y1418" i="1"/>
  <c r="X2615" i="1"/>
  <c r="Y2615" i="1"/>
  <c r="X2937" i="1"/>
  <c r="Y2937" i="1"/>
  <c r="Y2466" i="1"/>
  <c r="X2466" i="1"/>
  <c r="X2143" i="1"/>
  <c r="Y2143" i="1"/>
  <c r="Y3185" i="1"/>
  <c r="X3185" i="1"/>
  <c r="X3159" i="1"/>
  <c r="Y3159" i="1"/>
  <c r="X1923" i="1"/>
  <c r="Y1923" i="1"/>
  <c r="Y3142" i="1"/>
  <c r="X3142" i="1"/>
  <c r="Y2990" i="1"/>
  <c r="X2990" i="1"/>
  <c r="Y2164" i="1"/>
  <c r="X2164" i="1"/>
  <c r="Y3417" i="1"/>
  <c r="X3417" i="1"/>
  <c r="Y1901" i="1"/>
  <c r="X1901" i="1"/>
  <c r="Y2850" i="1"/>
  <c r="X2850" i="1"/>
  <c r="Y2770" i="1"/>
  <c r="X2770" i="1"/>
  <c r="Y2561" i="1"/>
  <c r="X2561" i="1"/>
  <c r="Y2522" i="1"/>
  <c r="X2522" i="1"/>
  <c r="Y3175" i="1"/>
  <c r="X3175" i="1"/>
  <c r="Y864" i="1"/>
  <c r="X864" i="1"/>
  <c r="Y16" i="1"/>
  <c r="X16" i="1"/>
  <c r="Y762" i="1"/>
  <c r="X762" i="1"/>
  <c r="Y978" i="1"/>
  <c r="X978" i="1"/>
  <c r="Y2198" i="1"/>
  <c r="X2198" i="1"/>
  <c r="Y811" i="1"/>
  <c r="X811" i="1"/>
  <c r="Y107" i="1"/>
  <c r="X107" i="1"/>
  <c r="Y629" i="1"/>
  <c r="X629" i="1"/>
  <c r="Y2449" i="1"/>
  <c r="X2449" i="1"/>
  <c r="Y856" i="1"/>
  <c r="X856" i="1"/>
  <c r="Y1934" i="1"/>
  <c r="X1934" i="1"/>
  <c r="Y266" i="1"/>
  <c r="X266" i="1"/>
  <c r="Y1380" i="1"/>
  <c r="X1380" i="1"/>
  <c r="Y2511" i="1"/>
  <c r="X2511" i="1"/>
  <c r="X2123" i="1"/>
  <c r="Y2123" i="1"/>
  <c r="Y1047" i="1"/>
  <c r="X1047" i="1"/>
  <c r="Y1087" i="1"/>
  <c r="X1087" i="1"/>
  <c r="Y673" i="1"/>
  <c r="X673" i="1"/>
  <c r="Y756" i="1"/>
  <c r="X756" i="1"/>
  <c r="X801" i="1"/>
  <c r="Y801" i="1"/>
  <c r="X3017" i="1"/>
  <c r="Y3017" i="1"/>
  <c r="Y2118" i="1"/>
  <c r="X2118" i="1"/>
  <c r="Y400" i="1"/>
  <c r="X400" i="1"/>
  <c r="Y321" i="1"/>
  <c r="X321" i="1"/>
  <c r="Y2190" i="1"/>
  <c r="X2190" i="1"/>
  <c r="Y2780" i="1"/>
  <c r="X2780" i="1"/>
  <c r="Y275" i="1"/>
  <c r="X275" i="1"/>
  <c r="Y136" i="1"/>
  <c r="X136" i="1"/>
  <c r="Y1230" i="1"/>
  <c r="X1230" i="1"/>
  <c r="X1342" i="1"/>
  <c r="Y1342" i="1"/>
  <c r="X308" i="1"/>
  <c r="Y308" i="1"/>
  <c r="X1529" i="1"/>
  <c r="Y1529" i="1"/>
  <c r="Y2880" i="1"/>
  <c r="X2880" i="1"/>
  <c r="Y1365" i="1"/>
  <c r="X1365" i="1"/>
  <c r="Y2042" i="1"/>
  <c r="X2042" i="1"/>
  <c r="Y262" i="1"/>
  <c r="X262" i="1"/>
  <c r="Y805" i="1"/>
  <c r="X805" i="1"/>
  <c r="Y1846" i="1"/>
  <c r="X1846" i="1"/>
  <c r="Y697" i="1"/>
  <c r="X697" i="1"/>
  <c r="Y737" i="1"/>
  <c r="X737" i="1"/>
  <c r="Y1305" i="1"/>
  <c r="X1305" i="1"/>
  <c r="Y994" i="1"/>
  <c r="X994" i="1"/>
  <c r="Y1317" i="1"/>
  <c r="X1317" i="1"/>
  <c r="Y1549" i="1"/>
  <c r="X1549" i="1"/>
  <c r="Y1485" i="1"/>
  <c r="X1485" i="1"/>
  <c r="Y1562" i="1"/>
  <c r="X1562" i="1"/>
  <c r="Y2842" i="1"/>
  <c r="X2842" i="1"/>
  <c r="Y279" i="1"/>
  <c r="X279" i="1"/>
  <c r="X252" i="1"/>
  <c r="Y252" i="1"/>
  <c r="X55" i="1"/>
  <c r="Y55" i="1"/>
  <c r="Y2276" i="1"/>
  <c r="X2276" i="1"/>
  <c r="Y301" i="1"/>
  <c r="X301" i="1"/>
  <c r="Y1341" i="1"/>
  <c r="X1341" i="1"/>
  <c r="Y504" i="1"/>
  <c r="X504" i="1"/>
  <c r="Y42" i="1"/>
  <c r="X42" i="1"/>
  <c r="Y129" i="1"/>
  <c r="X129" i="1"/>
  <c r="Y121" i="1"/>
  <c r="X121" i="1"/>
  <c r="Y126" i="1"/>
  <c r="X126" i="1"/>
  <c r="Y282" i="1"/>
  <c r="X282" i="1"/>
  <c r="Y1720" i="1"/>
  <c r="X1720" i="1"/>
  <c r="Y2598" i="1"/>
  <c r="X2598" i="1"/>
  <c r="Y1984" i="1"/>
  <c r="X1984" i="1"/>
  <c r="Y841" i="1"/>
  <c r="X841" i="1"/>
  <c r="Y851" i="1"/>
  <c r="X851" i="1"/>
  <c r="X1061" i="1"/>
  <c r="Y1061" i="1"/>
  <c r="Y1074" i="1"/>
  <c r="X1074" i="1"/>
  <c r="Y2379" i="1"/>
  <c r="X2379" i="1"/>
  <c r="Y659" i="1"/>
  <c r="X659" i="1"/>
  <c r="Y103" i="1"/>
  <c r="X103" i="1"/>
  <c r="Y1987" i="1"/>
  <c r="X1987" i="1"/>
  <c r="Y113" i="1"/>
  <c r="X113" i="1"/>
  <c r="Y1585" i="1"/>
  <c r="X1585" i="1"/>
  <c r="Y3082" i="1"/>
  <c r="X3082" i="1"/>
  <c r="Y498" i="1"/>
  <c r="X498" i="1"/>
  <c r="Y2413" i="1"/>
  <c r="X2413" i="1"/>
  <c r="Y3211" i="1"/>
  <c r="X3211" i="1"/>
  <c r="Y2763" i="1"/>
  <c r="X2763" i="1"/>
  <c r="Y3062" i="1"/>
  <c r="X3062" i="1"/>
  <c r="Y968" i="1"/>
  <c r="X968" i="1"/>
  <c r="Y1599" i="1"/>
  <c r="X1599" i="1"/>
  <c r="Y1016" i="1"/>
  <c r="X1016" i="1"/>
  <c r="Y291" i="1"/>
  <c r="X291" i="1"/>
  <c r="Y2391" i="1"/>
  <c r="X2391" i="1"/>
  <c r="Y640" i="1"/>
  <c r="X640" i="1"/>
  <c r="Y499" i="1"/>
  <c r="X499" i="1"/>
  <c r="Y2389" i="1"/>
  <c r="X2389" i="1"/>
  <c r="Y2285" i="1"/>
  <c r="X2285" i="1"/>
  <c r="Y1096" i="1"/>
  <c r="X1096" i="1"/>
  <c r="Y2137" i="1"/>
  <c r="X2137" i="1"/>
  <c r="Y964" i="1"/>
  <c r="X964" i="1"/>
  <c r="Y424" i="1"/>
  <c r="X424" i="1"/>
  <c r="Y90" i="1"/>
  <c r="X90" i="1"/>
  <c r="X2492" i="1"/>
  <c r="Y2492" i="1"/>
  <c r="X996" i="1"/>
  <c r="Y996" i="1"/>
  <c r="X320" i="1"/>
  <c r="Y320" i="1"/>
  <c r="X47" i="1"/>
  <c r="Y47" i="1"/>
  <c r="X1768" i="1"/>
  <c r="Y1768" i="1"/>
  <c r="X1810" i="1"/>
  <c r="Y1810" i="1"/>
  <c r="X310" i="1"/>
  <c r="Y310" i="1"/>
  <c r="X2239" i="1"/>
  <c r="Y2239" i="1"/>
  <c r="X1157" i="1"/>
  <c r="Y1157" i="1"/>
  <c r="X1368" i="1"/>
  <c r="Y1368" i="1"/>
  <c r="X1005" i="1"/>
  <c r="Y1005" i="1"/>
  <c r="X1022" i="1"/>
  <c r="Y1022" i="1"/>
  <c r="Y1754" i="1"/>
  <c r="X1754" i="1"/>
  <c r="Y1594" i="1"/>
  <c r="X1594" i="1"/>
  <c r="Y2404" i="1"/>
  <c r="X2404" i="1"/>
  <c r="Y2016" i="1"/>
  <c r="X2016" i="1"/>
  <c r="Y1791" i="1"/>
  <c r="X1791" i="1"/>
  <c r="Y1473" i="1"/>
  <c r="X1473" i="1"/>
  <c r="Y2036" i="1"/>
  <c r="X2036" i="1"/>
  <c r="Y2303" i="1"/>
  <c r="X2303" i="1"/>
  <c r="Y1726" i="1"/>
  <c r="X1726" i="1"/>
  <c r="X2518" i="1"/>
  <c r="Y2518" i="1"/>
  <c r="X2166" i="1"/>
  <c r="Y2166" i="1"/>
  <c r="Y2203" i="1"/>
  <c r="X2203" i="1"/>
  <c r="Y2867" i="1"/>
  <c r="X2867" i="1"/>
  <c r="X758" i="1"/>
  <c r="Y758" i="1"/>
  <c r="Y1617" i="1"/>
  <c r="X1617" i="1"/>
  <c r="Y1798" i="1"/>
  <c r="X1798" i="1"/>
  <c r="X1811" i="1"/>
  <c r="Y1811" i="1"/>
  <c r="X1275" i="1"/>
  <c r="Y1275" i="1"/>
  <c r="X1280" i="1"/>
  <c r="Y1280" i="1"/>
  <c r="X1506" i="1"/>
  <c r="Y1506" i="1"/>
  <c r="Y690" i="1"/>
  <c r="X690" i="1"/>
  <c r="X1297" i="1"/>
  <c r="Y1297" i="1"/>
  <c r="X435" i="1"/>
  <c r="Y435" i="1"/>
  <c r="X173" i="1"/>
  <c r="Y173" i="1"/>
  <c r="X902" i="1"/>
  <c r="Y902" i="1"/>
  <c r="X1406" i="1"/>
  <c r="Y1406" i="1"/>
  <c r="Y1195" i="1"/>
  <c r="X1195" i="1"/>
  <c r="Y508" i="1"/>
  <c r="X508" i="1"/>
  <c r="Y405" i="1"/>
  <c r="X405" i="1"/>
  <c r="Y372" i="1"/>
  <c r="X372" i="1"/>
  <c r="Y2570" i="1"/>
  <c r="X2570" i="1"/>
  <c r="Y2461" i="1"/>
  <c r="X2461" i="1"/>
  <c r="Y2516" i="1"/>
  <c r="X2516" i="1"/>
  <c r="Y1358" i="1"/>
  <c r="X1358" i="1"/>
  <c r="Y589" i="1"/>
  <c r="X589" i="1"/>
  <c r="Y64" i="1"/>
  <c r="X64" i="1"/>
  <c r="Y1347" i="1"/>
  <c r="X1347" i="1"/>
  <c r="Y1757" i="1"/>
  <c r="X1757" i="1"/>
  <c r="Y1363" i="1"/>
  <c r="X1363" i="1"/>
  <c r="X571" i="1"/>
  <c r="Y571" i="1"/>
  <c r="Y143" i="1"/>
  <c r="X143" i="1"/>
  <c r="Y477" i="1"/>
  <c r="X477" i="1"/>
  <c r="X2293" i="1"/>
  <c r="Y2293" i="1"/>
  <c r="X891" i="1"/>
  <c r="Y891" i="1"/>
  <c r="Y951" i="1"/>
  <c r="X951" i="1"/>
  <c r="Y1985" i="1"/>
  <c r="X1985" i="1"/>
  <c r="Y3042" i="1"/>
  <c r="X3042" i="1"/>
  <c r="Y1988" i="1"/>
  <c r="X1988" i="1"/>
  <c r="Y1557" i="1"/>
  <c r="X1557" i="1"/>
  <c r="Y1875" i="1"/>
  <c r="X1875" i="1"/>
  <c r="Y3100" i="1"/>
  <c r="X3100" i="1"/>
  <c r="Y2652" i="1"/>
  <c r="X2652" i="1"/>
  <c r="Y2882" i="1"/>
  <c r="X2882" i="1"/>
  <c r="Y1570" i="1"/>
  <c r="X1570" i="1"/>
  <c r="X3272" i="1"/>
  <c r="Y3272" i="1"/>
  <c r="Y3015" i="1"/>
  <c r="X3015" i="1"/>
  <c r="Y3135" i="1"/>
  <c r="X3135" i="1"/>
  <c r="Y1422" i="1"/>
  <c r="X1422" i="1"/>
  <c r="Y3462" i="1"/>
  <c r="X3462" i="1"/>
  <c r="Y3378" i="1"/>
  <c r="X3378" i="1"/>
  <c r="Y791" i="1"/>
  <c r="X791" i="1"/>
  <c r="Y1032" i="1"/>
  <c r="X1032" i="1"/>
  <c r="Y1498" i="1"/>
  <c r="X1498" i="1"/>
  <c r="Y1132" i="1"/>
  <c r="X1132" i="1"/>
  <c r="Y867" i="1"/>
  <c r="X867" i="1"/>
  <c r="Y157" i="1"/>
  <c r="X157" i="1"/>
  <c r="X1865" i="1"/>
  <c r="Y1865" i="1"/>
  <c r="X1304" i="1"/>
  <c r="Y1304" i="1"/>
  <c r="X1160" i="1"/>
  <c r="Y1160" i="1"/>
  <c r="X836" i="1"/>
  <c r="Y836" i="1"/>
  <c r="X412" i="1"/>
  <c r="Y412" i="1"/>
  <c r="X728" i="1"/>
  <c r="Y728" i="1"/>
  <c r="X1186" i="1"/>
  <c r="Y1186" i="1"/>
  <c r="Y2600" i="1"/>
  <c r="X2600" i="1"/>
  <c r="X1285" i="1"/>
  <c r="Y1285" i="1"/>
  <c r="Y2113" i="1"/>
  <c r="X2113" i="1"/>
  <c r="Y2435" i="1"/>
  <c r="X2435" i="1"/>
  <c r="Y360" i="1"/>
  <c r="X360" i="1"/>
  <c r="Y326" i="1"/>
  <c r="X326" i="1"/>
  <c r="X751" i="1"/>
  <c r="Y751" i="1"/>
  <c r="X2103" i="1"/>
  <c r="Y2103" i="1"/>
  <c r="X1858" i="1"/>
  <c r="Y1858" i="1"/>
  <c r="X513" i="1"/>
  <c r="Y513" i="1"/>
  <c r="X1872" i="1"/>
  <c r="Y1872" i="1"/>
  <c r="X2456" i="1"/>
  <c r="Y2456" i="1"/>
  <c r="X1172" i="1"/>
  <c r="Y1172" i="1"/>
  <c r="Y1008" i="1"/>
  <c r="X1008" i="1"/>
  <c r="Y2096" i="1"/>
  <c r="X2096" i="1"/>
  <c r="X1916" i="1"/>
  <c r="Y1916" i="1"/>
  <c r="X149" i="1"/>
  <c r="Y149" i="1"/>
  <c r="X2003" i="1"/>
  <c r="Y2003" i="1"/>
  <c r="X2806" i="1"/>
  <c r="Y2806" i="1"/>
  <c r="Y2713" i="1"/>
  <c r="X2713" i="1"/>
  <c r="Y744" i="1"/>
  <c r="X744" i="1"/>
  <c r="Y1800" i="1"/>
  <c r="X1800" i="1"/>
  <c r="Y1961" i="1"/>
  <c r="X1961" i="1"/>
  <c r="Y2610" i="1"/>
  <c r="X2610" i="1"/>
  <c r="Y2691" i="1"/>
  <c r="X2691" i="1"/>
  <c r="Y2306" i="1"/>
  <c r="X2306" i="1"/>
  <c r="Y636" i="1"/>
  <c r="X636" i="1"/>
  <c r="Y3453" i="1"/>
  <c r="X3453" i="1"/>
  <c r="Y1497" i="1"/>
  <c r="X1497" i="1"/>
  <c r="Y1837" i="1"/>
  <c r="X1837" i="1"/>
  <c r="X1658" i="1"/>
  <c r="Y1658" i="1"/>
  <c r="Y1145" i="1"/>
  <c r="X1145" i="1"/>
  <c r="Y258" i="1"/>
  <c r="X258" i="1"/>
  <c r="Y516" i="1"/>
  <c r="X516" i="1"/>
  <c r="Y1873" i="1"/>
  <c r="X1873" i="1"/>
  <c r="Y180" i="1"/>
  <c r="X180" i="1"/>
  <c r="Y1893" i="1"/>
  <c r="X1893" i="1"/>
  <c r="Y144" i="1"/>
  <c r="X144" i="1"/>
  <c r="Y1907" i="1"/>
  <c r="X1907" i="1"/>
  <c r="Y2101" i="1"/>
  <c r="X2101" i="1"/>
  <c r="Y2800" i="1"/>
  <c r="X2800" i="1"/>
  <c r="Y2134" i="1"/>
  <c r="X2134" i="1"/>
  <c r="Y1373" i="1"/>
  <c r="X1373" i="1"/>
  <c r="Y1299" i="1"/>
  <c r="X1299" i="1"/>
  <c r="Y138" i="1"/>
  <c r="X138" i="1"/>
  <c r="Y2388" i="1"/>
  <c r="X2388" i="1"/>
  <c r="Y1704" i="1"/>
  <c r="X1704" i="1"/>
  <c r="Y2253" i="1"/>
  <c r="X2253" i="1"/>
  <c r="Y1944" i="1"/>
  <c r="X1944" i="1"/>
  <c r="Y2813" i="1"/>
  <c r="X2813" i="1"/>
  <c r="X3072" i="1"/>
  <c r="Y3072" i="1"/>
  <c r="Y3349" i="1"/>
  <c r="X3349" i="1"/>
  <c r="Y1677" i="1"/>
  <c r="X1677" i="1"/>
  <c r="Y161" i="1"/>
  <c r="X161" i="1"/>
  <c r="Y523" i="1"/>
  <c r="X523" i="1"/>
  <c r="Y1173" i="1"/>
  <c r="X1173" i="1"/>
  <c r="Y1235" i="1"/>
  <c r="X1235" i="1"/>
  <c r="Y2097" i="1"/>
  <c r="X2097" i="1"/>
  <c r="Y1919" i="1"/>
  <c r="X1919" i="1"/>
  <c r="Y884" i="1"/>
  <c r="X884" i="1"/>
  <c r="Y1732" i="1"/>
  <c r="X1732" i="1"/>
  <c r="Y2257" i="1"/>
  <c r="X2257" i="1"/>
  <c r="Y2236" i="1"/>
  <c r="X2236" i="1"/>
  <c r="Y812" i="1"/>
  <c r="X812" i="1"/>
  <c r="X868" i="1"/>
  <c r="Y868" i="1"/>
  <c r="Y2421" i="1"/>
  <c r="X2421" i="1"/>
  <c r="Y2929" i="1"/>
  <c r="X2929" i="1"/>
  <c r="Y2856" i="1"/>
  <c r="X2856" i="1"/>
  <c r="Y1823" i="1"/>
  <c r="X1823" i="1"/>
  <c r="Y2668" i="1"/>
  <c r="X2668" i="1"/>
  <c r="Y2607" i="1"/>
  <c r="X2607" i="1"/>
  <c r="Y3035" i="1"/>
  <c r="X3035" i="1"/>
  <c r="Y2816" i="1"/>
  <c r="X2816" i="1"/>
  <c r="Y2298" i="1"/>
  <c r="X2298" i="1"/>
  <c r="X319" i="1"/>
  <c r="Y319" i="1"/>
  <c r="X900" i="1"/>
  <c r="Y900" i="1"/>
  <c r="Y1138" i="1"/>
  <c r="X1138" i="1"/>
  <c r="Y1663" i="1"/>
  <c r="X1663" i="1"/>
  <c r="Y1148" i="1"/>
  <c r="X1148" i="1"/>
  <c r="Y1468" i="1"/>
  <c r="X1468" i="1"/>
  <c r="Y787" i="1"/>
  <c r="X787" i="1"/>
  <c r="Y2540" i="1"/>
  <c r="X2540" i="1"/>
  <c r="Y1694" i="1"/>
  <c r="X1694" i="1"/>
  <c r="Y1399" i="1"/>
  <c r="X1399" i="1"/>
  <c r="Y1328" i="1"/>
  <c r="X1328" i="1"/>
  <c r="X1917" i="1"/>
  <c r="Y1917" i="1"/>
  <c r="Y53" i="1"/>
  <c r="X53" i="1"/>
  <c r="Y2580" i="1"/>
  <c r="X2580" i="1"/>
  <c r="Y2714" i="1"/>
  <c r="X2714" i="1"/>
  <c r="Y1572" i="1"/>
  <c r="X1572" i="1"/>
  <c r="Y1031" i="1"/>
  <c r="X1031" i="1"/>
  <c r="Y2772" i="1"/>
  <c r="X2772" i="1"/>
  <c r="Y2092" i="1"/>
  <c r="X2092" i="1"/>
  <c r="Y3089" i="1"/>
  <c r="X3089" i="1"/>
  <c r="Y876" i="1"/>
  <c r="X876" i="1"/>
  <c r="Y3040" i="1"/>
  <c r="X3040" i="1"/>
  <c r="Y2139" i="1"/>
  <c r="X2139" i="1"/>
  <c r="Y92" i="1"/>
  <c r="X92" i="1"/>
  <c r="Y1761" i="1"/>
  <c r="X1761" i="1"/>
  <c r="Y480" i="1"/>
  <c r="X480" i="1"/>
  <c r="Y176" i="1"/>
  <c r="X176" i="1"/>
  <c r="Y1578" i="1"/>
  <c r="X1578" i="1"/>
  <c r="Y130" i="1"/>
  <c r="X130" i="1"/>
  <c r="Y314" i="1"/>
  <c r="X314" i="1"/>
  <c r="Y1023" i="1"/>
  <c r="X1023" i="1"/>
  <c r="Y1605" i="1"/>
  <c r="X1605" i="1"/>
  <c r="Y246" i="1"/>
  <c r="X246" i="1"/>
  <c r="Y2324" i="1"/>
  <c r="X2324" i="1"/>
  <c r="Y966" i="1"/>
  <c r="X966" i="1"/>
  <c r="Y587" i="1"/>
  <c r="X587" i="1"/>
  <c r="Y2223" i="1"/>
  <c r="X2223" i="1"/>
  <c r="Y538" i="1"/>
  <c r="X538" i="1"/>
  <c r="Y785" i="1"/>
  <c r="X785" i="1"/>
  <c r="Y1621" i="1"/>
  <c r="X1621" i="1"/>
  <c r="Y3351" i="1"/>
  <c r="X3351" i="1"/>
  <c r="Y3511" i="1"/>
  <c r="X3511" i="1"/>
  <c r="Y3330" i="1"/>
  <c r="X3330" i="1"/>
  <c r="Y3554" i="1"/>
  <c r="X3554" i="1"/>
  <c r="Y3688" i="1"/>
  <c r="X3688" i="1"/>
  <c r="Y3667" i="1"/>
  <c r="X3667" i="1"/>
  <c r="Y3718" i="1"/>
  <c r="X3718" i="1"/>
  <c r="X3782" i="1"/>
  <c r="Y3782" i="1"/>
  <c r="X3846" i="1"/>
  <c r="Y3846" i="1"/>
  <c r="X3910" i="1"/>
  <c r="Y3910" i="1"/>
  <c r="X3974" i="1"/>
  <c r="Y3974" i="1"/>
  <c r="X4038" i="1"/>
  <c r="Y4038" i="1"/>
  <c r="X4102" i="1"/>
  <c r="Y4102" i="1"/>
  <c r="X3079" i="1"/>
  <c r="Y3079" i="1"/>
  <c r="Y2881" i="1"/>
  <c r="X2881" i="1"/>
  <c r="Y2618" i="1"/>
  <c r="X2618" i="1"/>
  <c r="Y2416" i="1"/>
  <c r="X2416" i="1"/>
  <c r="Y1620" i="1"/>
  <c r="X1620" i="1"/>
  <c r="Y1997" i="1"/>
  <c r="X1997" i="1"/>
  <c r="Y3280" i="1"/>
  <c r="X3280" i="1"/>
  <c r="Y1999" i="1"/>
  <c r="X1999" i="1"/>
  <c r="Y2988" i="1"/>
  <c r="X2988" i="1"/>
  <c r="Y3332" i="1"/>
  <c r="X3332" i="1"/>
  <c r="Y2433" i="1"/>
  <c r="X2433" i="1"/>
  <c r="Y3136" i="1"/>
  <c r="X3136" i="1"/>
  <c r="Y3431" i="1"/>
  <c r="X3431" i="1"/>
  <c r="Y3121" i="1"/>
  <c r="X3121" i="1"/>
  <c r="Y3138" i="1"/>
  <c r="X3138" i="1"/>
  <c r="Y3217" i="1"/>
  <c r="X3217" i="1"/>
  <c r="Y3402" i="1"/>
  <c r="X3402" i="1"/>
  <c r="Y3311" i="1"/>
  <c r="X3311" i="1"/>
  <c r="Y3626" i="1"/>
  <c r="X3626" i="1"/>
  <c r="Y3683" i="1"/>
  <c r="X3683" i="1"/>
  <c r="Y3759" i="1"/>
  <c r="X3759" i="1"/>
  <c r="Y3823" i="1"/>
  <c r="X3823" i="1"/>
  <c r="Y3887" i="1"/>
  <c r="X3887" i="1"/>
  <c r="Y3951" i="1"/>
  <c r="X3951" i="1"/>
  <c r="Y4015" i="1"/>
  <c r="X4015" i="1"/>
  <c r="Y4079" i="1"/>
  <c r="X4079" i="1"/>
  <c r="Y2886" i="1"/>
  <c r="X2886" i="1"/>
  <c r="Y1824" i="1"/>
  <c r="X1824" i="1"/>
  <c r="Y3003" i="1"/>
  <c r="X3003" i="1"/>
  <c r="Y2895" i="1"/>
  <c r="X2895" i="1"/>
  <c r="Y3569" i="1"/>
  <c r="X3569" i="1"/>
  <c r="Y3422" i="1"/>
  <c r="X3422" i="1"/>
  <c r="Y3257" i="1"/>
  <c r="X3257" i="1"/>
  <c r="Y3200" i="1"/>
  <c r="X3200" i="1"/>
  <c r="Y3587" i="1"/>
  <c r="X3587" i="1"/>
  <c r="Y3293" i="1"/>
  <c r="X3293" i="1"/>
  <c r="Y3617" i="1"/>
  <c r="X3617" i="1"/>
  <c r="Y3616" i="1"/>
  <c r="X3616" i="1"/>
  <c r="Y3752" i="1"/>
  <c r="X3752" i="1"/>
  <c r="X3816" i="1"/>
  <c r="Y3816" i="1"/>
  <c r="Y3880" i="1"/>
  <c r="X3880" i="1"/>
  <c r="X3944" i="1"/>
  <c r="Y3944" i="1"/>
  <c r="Y4008" i="1"/>
  <c r="X4008" i="1"/>
  <c r="Y4072" i="1"/>
  <c r="X4072" i="1"/>
  <c r="X2851" i="1"/>
  <c r="Y2851" i="1"/>
  <c r="X3092" i="1"/>
  <c r="Y3092" i="1"/>
  <c r="X3317" i="1"/>
  <c r="Y3317" i="1"/>
  <c r="X2870" i="1"/>
  <c r="Y2870" i="1"/>
  <c r="X3420" i="1"/>
  <c r="Y3420" i="1"/>
  <c r="X3392" i="1"/>
  <c r="Y3392" i="1"/>
  <c r="X3016" i="1"/>
  <c r="Y3016" i="1"/>
  <c r="X3577" i="1"/>
  <c r="Y3577" i="1"/>
  <c r="X3205" i="1"/>
  <c r="Y3205" i="1"/>
  <c r="X3650" i="1"/>
  <c r="Y3650" i="1"/>
  <c r="X3553" i="1"/>
  <c r="Y3553" i="1"/>
  <c r="X3695" i="1"/>
  <c r="Y3695" i="1"/>
  <c r="X3737" i="1"/>
  <c r="Y3737" i="1"/>
  <c r="Y3801" i="1"/>
  <c r="X3801" i="1"/>
  <c r="X3865" i="1"/>
  <c r="Y3865" i="1"/>
  <c r="X3929" i="1"/>
  <c r="Y3929" i="1"/>
  <c r="X3993" i="1"/>
  <c r="Y3993" i="1"/>
  <c r="Y4057" i="1"/>
  <c r="X4057" i="1"/>
  <c r="Y2590" i="1"/>
  <c r="X2590" i="1"/>
  <c r="X2934" i="1"/>
  <c r="Y2934" i="1"/>
  <c r="X3174" i="1"/>
  <c r="Y3174" i="1"/>
  <c r="X3549" i="1"/>
  <c r="Y3549" i="1"/>
  <c r="Y3444" i="1"/>
  <c r="X3444" i="1"/>
  <c r="Y3389" i="1"/>
  <c r="X3389" i="1"/>
  <c r="Y3373" i="1"/>
  <c r="X3373" i="1"/>
  <c r="Y3496" i="1"/>
  <c r="X3496" i="1"/>
  <c r="Y3597" i="1"/>
  <c r="X3597" i="1"/>
  <c r="Y3183" i="1"/>
  <c r="X3183" i="1"/>
  <c r="Y3730" i="1"/>
  <c r="X3730" i="1"/>
  <c r="Y3794" i="1"/>
  <c r="X3794" i="1"/>
  <c r="Y3858" i="1"/>
  <c r="X3858" i="1"/>
  <c r="Y3922" i="1"/>
  <c r="X3922" i="1"/>
  <c r="Y3986" i="1"/>
  <c r="X3986" i="1"/>
  <c r="Y4050" i="1"/>
  <c r="X4050" i="1"/>
  <c r="X4114" i="1"/>
  <c r="Y4114" i="1"/>
  <c r="Y2711" i="1"/>
  <c r="X2711" i="1"/>
  <c r="Y2966" i="1"/>
  <c r="X2966" i="1"/>
  <c r="Y2341" i="1"/>
  <c r="X2341" i="1"/>
  <c r="X2467" i="1"/>
  <c r="Y2467" i="1"/>
  <c r="X3369" i="1"/>
  <c r="Y3369" i="1"/>
  <c r="X3538" i="1"/>
  <c r="Y3538" i="1"/>
  <c r="X3452" i="1"/>
  <c r="Y3452" i="1"/>
  <c r="Y2916" i="1"/>
  <c r="X2916" i="1"/>
  <c r="Y2812" i="1"/>
  <c r="X2812" i="1"/>
  <c r="Y3435" i="1"/>
  <c r="X3435" i="1"/>
  <c r="Y3383" i="1"/>
  <c r="X3383" i="1"/>
  <c r="Y3612" i="1"/>
  <c r="X3612" i="1"/>
  <c r="Y3731" i="1"/>
  <c r="X3731" i="1"/>
  <c r="Y3795" i="1"/>
  <c r="X3795" i="1"/>
  <c r="Y3859" i="1"/>
  <c r="X3859" i="1"/>
  <c r="Y3923" i="1"/>
  <c r="X3923" i="1"/>
  <c r="Y3987" i="1"/>
  <c r="X3987" i="1"/>
  <c r="Y4051" i="1"/>
  <c r="X4051" i="1"/>
  <c r="Y4115" i="1"/>
  <c r="X4115" i="1"/>
  <c r="Y373" i="1"/>
  <c r="X373" i="1"/>
  <c r="Y561" i="1"/>
  <c r="X561" i="1"/>
  <c r="Y915" i="1"/>
  <c r="X915" i="1"/>
  <c r="Y830" i="1"/>
  <c r="X830" i="1"/>
  <c r="Y1633" i="1"/>
  <c r="X1633" i="1"/>
  <c r="Y2169" i="1"/>
  <c r="X2169" i="1"/>
  <c r="Y324" i="1"/>
  <c r="X324" i="1"/>
  <c r="Y428" i="1"/>
  <c r="X428" i="1"/>
  <c r="Y1289" i="1"/>
  <c r="X1289" i="1"/>
  <c r="Y1854" i="1"/>
  <c r="X1854" i="1"/>
  <c r="X2070" i="1"/>
  <c r="Y2070" i="1"/>
  <c r="Y1813" i="1"/>
  <c r="X1813" i="1"/>
  <c r="Y2081" i="1"/>
  <c r="X2081" i="1"/>
  <c r="Y1543" i="1"/>
  <c r="X1543" i="1"/>
  <c r="Y2018" i="1"/>
  <c r="X2018" i="1"/>
  <c r="Y299" i="1"/>
  <c r="X299" i="1"/>
  <c r="Y1240" i="1"/>
  <c r="X1240" i="1"/>
  <c r="X2686" i="1"/>
  <c r="Y2686" i="1"/>
  <c r="X233" i="1"/>
  <c r="Y233" i="1"/>
  <c r="X1716" i="1"/>
  <c r="Y1716" i="1"/>
  <c r="X2899" i="1"/>
  <c r="Y2899" i="1"/>
  <c r="X2625" i="1"/>
  <c r="Y2625" i="1"/>
  <c r="Y2283" i="1"/>
  <c r="X2283" i="1"/>
  <c r="Y2577" i="1"/>
  <c r="X2577" i="1"/>
  <c r="Y2005" i="1"/>
  <c r="X2005" i="1"/>
  <c r="Y2632" i="1"/>
  <c r="X2632" i="1"/>
  <c r="X2720" i="1"/>
  <c r="Y2720" i="1"/>
  <c r="X2819" i="1"/>
  <c r="Y2819" i="1"/>
  <c r="Y2210" i="1"/>
  <c r="X2210" i="1"/>
  <c r="X2332" i="1"/>
  <c r="Y2332" i="1"/>
  <c r="X2766" i="1"/>
  <c r="Y2766" i="1"/>
  <c r="Y3150" i="1"/>
  <c r="X3150" i="1"/>
  <c r="Y2524" i="1"/>
  <c r="X2524" i="1"/>
  <c r="Y3410" i="1"/>
  <c r="X3410" i="1"/>
  <c r="X3164" i="1"/>
  <c r="Y3164" i="1"/>
  <c r="Y3288" i="1"/>
  <c r="X3288" i="1"/>
  <c r="Y3521" i="1"/>
  <c r="X3521" i="1"/>
  <c r="Y3545" i="1"/>
  <c r="X3545" i="1"/>
  <c r="I9" i="6"/>
  <c r="J9" i="6"/>
  <c r="H12" i="6"/>
  <c r="I2" i="6"/>
  <c r="H4" i="6"/>
  <c r="J8" i="6"/>
  <c r="I7" i="6"/>
  <c r="I12" i="6"/>
  <c r="H2" i="6"/>
  <c r="I4" i="6"/>
  <c r="H8" i="6"/>
  <c r="J7" i="6"/>
  <c r="I3" i="6"/>
  <c r="J3" i="6"/>
  <c r="H3" i="6"/>
</calcChain>
</file>

<file path=xl/sharedStrings.xml><?xml version="1.0" encoding="utf-8"?>
<sst xmlns="http://schemas.openxmlformats.org/spreadsheetml/2006/main" count="28556" uniqueCount="8410">
  <si>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</si>
  <si>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</si>
  <si>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</si>
  <si>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</si>
  <si>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</si>
  <si>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</si>
  <si>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</si>
  <si>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</si>
  <si>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</si>
  <si>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</si>
  <si>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</si>
  <si>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</si>
  <si>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</si>
  <si>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</si>
  <si>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</si>
  <si>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</si>
  <si>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</si>
  <si>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</si>
  <si>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</si>
  <si>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</si>
  <si>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</si>
  <si>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</si>
  <si>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</si>
  <si>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</si>
  <si>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</si>
  <si>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</si>
  <si>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</si>
  <si>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</si>
  <si>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</si>
  <si>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</si>
  <si>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</si>
  <si>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</si>
  <si>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</si>
  <si>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</si>
  <si>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</si>
  <si>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</si>
  <si>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</si>
  <si>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</si>
  <si>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</si>
  <si>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</si>
  <si>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</si>
  <si>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</si>
  <si>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</si>
  <si>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</si>
  <si>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</si>
  <si>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</si>
  <si>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</si>
  <si>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</si>
  <si>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</si>
  <si>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</si>
  <si>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</si>
  <si>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</si>
  <si>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</si>
  <si>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</si>
  <si>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</si>
  <si>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</si>
  <si>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</si>
  <si>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</si>
  <si>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</si>
  <si>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</si>
  <si>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</si>
  <si>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</si>
  <si>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</si>
  <si>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</si>
  <si>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</si>
  <si>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</si>
  <si>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</si>
  <si>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</si>
  <si>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</si>
  <si>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</si>
  <si>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</si>
  <si>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</si>
  <si>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</si>
  <si>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</si>
  <si>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</si>
  <si>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</si>
  <si>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</si>
  <si>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</si>
  <si>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</si>
  <si>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</si>
  <si>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</si>
  <si>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</si>
  <si>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</si>
  <si>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</si>
  <si>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</si>
  <si>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</si>
  <si>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</si>
  <si>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</si>
  <si>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</si>
  <si>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</si>
  <si>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</si>
  <si>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</si>
  <si>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</si>
  <si>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</si>
  <si>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</si>
  <si>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</si>
  <si>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</si>
  <si>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</si>
  <si>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</si>
  <si>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</si>
  <si>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</si>
  <si>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</si>
  <si>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</si>
  <si>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</si>
  <si>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</si>
  <si>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</si>
  <si>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</si>
  <si>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</si>
  <si>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</si>
  <si>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</si>
  <si>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</si>
  <si>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</si>
  <si>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</si>
  <si>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</si>
  <si>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</si>
  <si>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</si>
  <si>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</si>
  <si>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</si>
  <si>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</si>
  <si>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</si>
  <si>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</si>
  <si>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</si>
  <si>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</si>
  <si>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</si>
  <si>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</si>
  <si>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</si>
  <si>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</si>
  <si>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</si>
  <si>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</si>
  <si>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</si>
  <si>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</si>
  <si>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</si>
  <si>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</si>
  <si>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</si>
  <si>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</si>
  <si>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</si>
  <si>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</si>
  <si>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</si>
  <si>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</si>
  <si>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</si>
  <si>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</si>
  <si>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</si>
  <si>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</si>
  <si>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</si>
  <si>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</si>
  <si>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</si>
  <si>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</si>
  <si>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</si>
  <si>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</si>
  <si>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</si>
  <si>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</si>
  <si>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</si>
  <si>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</si>
  <si>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</si>
  <si>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</si>
  <si>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</si>
  <si>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</si>
  <si>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</si>
  <si>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</si>
  <si>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</si>
  <si>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</si>
  <si>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</si>
  <si>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</si>
  <si>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</si>
  <si>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</si>
  <si>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</si>
  <si>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</si>
  <si>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</si>
  <si>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</si>
  <si>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</si>
  <si>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</si>
  <si>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</si>
  <si>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</si>
  <si>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</si>
  <si>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</si>
  <si>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</si>
  <si>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</si>
  <si>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</si>
  <si>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</si>
  <si>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</si>
  <si>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</si>
  <si>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</si>
  <si>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</si>
  <si>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</si>
  <si>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</si>
  <si>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</si>
  <si>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</si>
  <si>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</si>
  <si>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</si>
  <si>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</si>
  <si>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</si>
  <si>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</si>
  <si>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</si>
  <si>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</si>
  <si>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</si>
  <si>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</si>
  <si>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</si>
  <si>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</si>
  <si>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</si>
  <si>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</si>
  <si>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</si>
  <si>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</si>
  <si>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</si>
  <si>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</si>
  <si>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</si>
  <si>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</si>
  <si>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</si>
  <si>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</si>
  <si>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</si>
  <si>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</si>
  <si>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</si>
  <si>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</si>
  <si>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</si>
  <si>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</si>
  <si>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</si>
  <si>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</si>
  <si>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</si>
  <si>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</si>
  <si>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</si>
  <si>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</si>
  <si>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</si>
  <si>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</si>
  <si>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</si>
  <si>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</si>
  <si>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</si>
  <si>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</si>
  <si>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</si>
  <si>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</si>
  <si>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</si>
  <si>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</si>
  <si>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</si>
  <si>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</si>
  <si>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</si>
  <si>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</si>
  <si>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</si>
  <si>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</si>
  <si>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</si>
  <si>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</si>
  <si>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</si>
  <si>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</si>
  <si>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</si>
  <si>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</si>
  <si>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</si>
  <si>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</si>
  <si>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</si>
  <si>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</si>
  <si>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</si>
  <si>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</si>
  <si>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</si>
  <si>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</si>
  <si>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</si>
  <si>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</si>
  <si>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</si>
  <si>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</si>
  <si>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</si>
  <si>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</si>
  <si>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</si>
  <si>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</si>
  <si>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</si>
  <si>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</si>
  <si>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</si>
  <si>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</si>
  <si>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</si>
  <si>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</si>
  <si>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</si>
  <si>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</si>
  <si>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</si>
  <si>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</si>
  <si>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</si>
  <si>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</si>
  <si>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</si>
  <si>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</si>
  <si>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</si>
  <si>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</si>
  <si>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</si>
  <si>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</si>
  <si>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</si>
  <si>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</si>
  <si>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</si>
  <si>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</si>
  <si>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</si>
  <si>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</si>
  <si>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</si>
  <si>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</si>
  <si>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</si>
  <si>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</si>
  <si>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</si>
  <si>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</si>
  <si>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</si>
  <si>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</si>
  <si>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</si>
  <si>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</si>
  <si>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</si>
  <si>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</si>
  <si>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</si>
  <si>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</si>
  <si>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</si>
  <si>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</si>
  <si>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</si>
  <si>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</si>
  <si>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</si>
  <si>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</si>
  <si>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</si>
  <si>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</si>
  <si>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</si>
  <si>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</si>
  <si>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</si>
  <si>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</si>
  <si>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</si>
  <si>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</si>
  <si>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</si>
  <si>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</si>
  <si>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</si>
  <si>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</si>
  <si>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</si>
  <si>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</si>
  <si>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</si>
  <si>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</si>
  <si>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</si>
  <si>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</si>
  <si>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</si>
  <si>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</si>
  <si>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</si>
  <si>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</si>
  <si>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</si>
  <si>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</si>
  <si>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</si>
  <si>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</si>
  <si>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</si>
  <si>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</si>
  <si>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</si>
  <si>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</si>
  <si>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</si>
  <si>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</si>
  <si>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</si>
  <si>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</si>
  <si>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</si>
  <si>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</si>
  <si>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</si>
  <si>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</si>
  <si>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</si>
  <si>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</si>
  <si>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</si>
  <si>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</si>
  <si>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</si>
  <si>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</si>
  <si>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</si>
  <si>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</si>
  <si>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</si>
  <si>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</si>
  <si>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</si>
  <si>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</si>
  <si>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</si>
  <si>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</si>
  <si>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</si>
  <si>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</si>
  <si>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</si>
  <si>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</si>
  <si>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</si>
  <si>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</si>
  <si>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</si>
  <si>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</si>
  <si>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</si>
  <si>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</si>
  <si>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</si>
  <si>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</si>
  <si>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</si>
  <si>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</si>
  <si>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</si>
  <si>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</si>
  <si>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</si>
  <si>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</si>
  <si>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</si>
  <si>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</si>
  <si>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</si>
  <si>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</si>
  <si>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</si>
  <si>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</si>
  <si>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</si>
  <si>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</si>
  <si>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</si>
  <si>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</si>
  <si>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</si>
  <si>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</si>
  <si>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</si>
  <si>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</si>
  <si>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</si>
  <si>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</si>
  <si>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</si>
  <si>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</si>
  <si>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</si>
  <si>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</si>
  <si>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</si>
  <si>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</si>
  <si>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</si>
  <si>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</si>
  <si>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</si>
  <si>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</si>
  <si>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</si>
  <si>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</si>
  <si>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</si>
  <si>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</si>
  <si>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</si>
  <si>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</si>
  <si>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</si>
  <si>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</si>
  <si>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</si>
  <si>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</si>
  <si>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</si>
  <si>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</si>
  <si>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</si>
  <si>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</si>
  <si>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</si>
  <si>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</si>
  <si>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</si>
  <si>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</si>
  <si>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</si>
  <si>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</si>
  <si>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</si>
  <si>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</si>
  <si>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</si>
  <si>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</si>
  <si>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</si>
  <si>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</si>
  <si>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</si>
  <si>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</si>
  <si>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</si>
  <si>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</si>
  <si>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</si>
  <si>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</si>
  <si>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</si>
  <si>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</si>
  <si>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</si>
  <si>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</si>
  <si>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</si>
  <si>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</si>
  <si>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</si>
  <si>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</si>
  <si>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</si>
  <si>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</si>
  <si>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</si>
  <si>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</si>
  <si>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</si>
  <si>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</si>
  <si>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</si>
  <si>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</si>
  <si>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</si>
  <si>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</si>
  <si>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</si>
  <si>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</si>
  <si>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</si>
  <si>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</si>
  <si>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</si>
  <si>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</si>
  <si>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</si>
  <si>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</si>
  <si>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</si>
  <si>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</si>
  <si>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</si>
  <si>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</si>
  <si>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</si>
  <si>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</si>
  <si>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</si>
  <si>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</si>
  <si>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</si>
  <si>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</si>
  <si>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</si>
  <si>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</si>
  <si>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</si>
  <si>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</si>
  <si>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</si>
  <si>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</si>
  <si>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</si>
  <si>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</si>
  <si>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</si>
  <si>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</si>
  <si>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</si>
  <si>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</si>
  <si>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</si>
  <si>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</si>
  <si>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</si>
  <si>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</si>
  <si>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</si>
  <si>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</si>
  <si>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</si>
  <si>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</si>
  <si>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</si>
  <si>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</si>
  <si>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</si>
  <si>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</si>
  <si>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</si>
  <si>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</si>
  <si>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</si>
  <si>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</si>
  <si>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</si>
  <si>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</si>
  <si>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</si>
  <si>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</si>
  <si>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</si>
  <si>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</si>
  <si>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</si>
  <si>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</si>
  <si>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</si>
  <si>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</si>
  <si>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</si>
  <si>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</si>
  <si>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</si>
  <si>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</si>
  <si>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</si>
  <si>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</si>
  <si>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</si>
  <si>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</si>
  <si>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</si>
  <si>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</si>
  <si>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</si>
  <si>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</si>
  <si>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</si>
  <si>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</si>
  <si>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</si>
  <si>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</si>
  <si>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</si>
  <si>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</si>
  <si>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</si>
  <si>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</si>
  <si>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</si>
  <si>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</si>
  <si>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</si>
  <si>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</si>
  <si>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</si>
  <si>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</si>
  <si>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</si>
  <si>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</si>
  <si>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</si>
  <si>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</si>
  <si>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</si>
  <si>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</si>
  <si>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</si>
  <si>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</si>
  <si>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</si>
  <si>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</si>
  <si>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</si>
  <si>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</si>
  <si>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</si>
  <si>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</si>
  <si>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</si>
  <si>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</si>
  <si>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</si>
  <si>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</si>
  <si>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</si>
  <si>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</si>
  <si>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</si>
  <si>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</si>
  <si>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</si>
  <si>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</si>
  <si>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</si>
  <si>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</si>
  <si>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</si>
  <si>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</si>
  <si>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</si>
  <si>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</si>
  <si>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</si>
  <si>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</si>
  <si>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</si>
  <si>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</si>
  <si>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</si>
  <si>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</si>
  <si>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</si>
  <si>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</si>
  <si>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</si>
  <si>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</si>
  <si>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</si>
  <si>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</si>
  <si>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</si>
  <si>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</si>
  <si>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</si>
  <si>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</si>
  <si>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</si>
  <si>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</si>
  <si>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</si>
  <si>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</si>
  <si>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</si>
  <si>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</si>
  <si>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</si>
  <si>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</si>
  <si>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</si>
  <si>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</si>
  <si>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</si>
  <si>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</si>
  <si>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</si>
  <si>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</si>
  <si>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</si>
  <si>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</si>
  <si>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</si>
  <si>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</si>
  <si>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</si>
  <si>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</si>
  <si>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</si>
  <si>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</si>
  <si>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</si>
  <si>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</si>
  <si>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</si>
  <si>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</si>
  <si>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</si>
  <si>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</si>
  <si>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</si>
  <si>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</si>
  <si>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</si>
  <si>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</si>
  <si>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</si>
  <si>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</si>
  <si>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</si>
  <si>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</si>
  <si>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</si>
  <si>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</si>
  <si>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</si>
  <si>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</si>
  <si>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</si>
  <si>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</si>
  <si>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</si>
  <si>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</si>
  <si>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</si>
  <si>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</si>
  <si>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</si>
  <si>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</si>
  <si>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</si>
  <si>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</si>
  <si>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</si>
  <si>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</si>
  <si>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</si>
  <si>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</si>
  <si>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</si>
  <si>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</si>
  <si>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</si>
  <si>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</si>
  <si>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</si>
  <si>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</si>
  <si>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</si>
  <si>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</si>
  <si>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</si>
  <si>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</si>
  <si>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</si>
  <si>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</si>
  <si>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</si>
  <si>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</si>
  <si>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</si>
  <si>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</si>
  <si>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</si>
  <si>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</si>
  <si>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</si>
  <si>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</si>
  <si>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</si>
  <si>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</si>
  <si>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</si>
  <si>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</si>
  <si>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</si>
  <si>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</si>
  <si>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</si>
  <si>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</si>
  <si>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</si>
  <si>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</si>
  <si>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</si>
  <si>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</si>
  <si>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</si>
  <si>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</si>
  <si>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</si>
  <si>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</si>
  <si>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</si>
  <si>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</si>
  <si>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</si>
  <si>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</si>
  <si>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</si>
  <si>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</si>
  <si>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</si>
  <si>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</si>
  <si>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</si>
  <si>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</si>
  <si>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</si>
  <si>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</si>
  <si>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</si>
  <si>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</si>
  <si>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</si>
  <si>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</si>
  <si>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</si>
  <si>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</si>
  <si>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</si>
  <si>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</si>
  <si>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</si>
  <si>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</si>
  <si>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</si>
  <si>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</si>
  <si>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</si>
  <si>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</si>
  <si>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</si>
  <si>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</si>
  <si>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</si>
  <si>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</si>
  <si>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</si>
  <si>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</si>
  <si>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</si>
  <si>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</si>
  <si>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</si>
  <si>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</si>
  <si>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</si>
  <si>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</si>
  <si>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</si>
  <si>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</si>
  <si>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</si>
  <si>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</si>
  <si>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</si>
  <si>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</si>
  <si>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</si>
  <si>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</si>
  <si>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</si>
  <si>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</si>
  <si>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</si>
  <si>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</si>
  <si>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</si>
  <si>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</si>
  <si>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</si>
  <si>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</si>
  <si>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</si>
  <si>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</si>
  <si>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</si>
  <si>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</si>
  <si>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</si>
  <si>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</si>
  <si>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</si>
  <si>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</si>
  <si>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</si>
  <si>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</si>
  <si>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</si>
  <si>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</si>
  <si>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</si>
  <si>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</si>
  <si>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</si>
  <si>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</si>
  <si>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</si>
  <si>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</si>
  <si>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</si>
  <si>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</si>
  <si>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</si>
  <si>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</si>
  <si>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</si>
  <si>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</si>
  <si>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</si>
  <si>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</si>
  <si>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</si>
  <si>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</si>
  <si>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</si>
  <si>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</si>
  <si>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</si>
  <si>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</si>
  <si>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</si>
  <si>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</si>
  <si>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</si>
  <si>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</si>
  <si>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</si>
  <si>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</si>
  <si>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</si>
  <si>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</si>
  <si>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</si>
  <si>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</si>
  <si>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</si>
  <si>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</si>
  <si>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</si>
  <si>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</si>
  <si>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</si>
  <si>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</si>
  <si>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</si>
  <si>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</si>
  <si>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</si>
  <si>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</si>
  <si>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</si>
  <si>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</si>
  <si>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</si>
  <si>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</si>
  <si>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</si>
  <si>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</si>
  <si>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</si>
  <si>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</si>
  <si>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</si>
  <si>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</si>
  <si>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</si>
  <si>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</si>
  <si>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</si>
  <si>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</si>
  <si>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</si>
  <si>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</si>
  <si>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</si>
  <si>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</si>
  <si>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</si>
  <si>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</si>
  <si>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</si>
  <si>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</si>
  <si>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</si>
  <si>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</si>
  <si>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</si>
  <si>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</si>
  <si>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</si>
  <si>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</si>
  <si>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</si>
  <si>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</si>
  <si>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</si>
  <si>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</si>
  <si>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</si>
  <si>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</si>
  <si>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</si>
  <si>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</si>
  <si>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</si>
  <si>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</si>
  <si>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</si>
  <si>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</si>
  <si>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</si>
  <si>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</si>
  <si>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</si>
  <si>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</si>
  <si>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</si>
  <si>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</si>
  <si>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</si>
  <si>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</si>
  <si>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</si>
  <si>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</si>
  <si>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</si>
  <si>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</si>
  <si>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</si>
  <si>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</si>
  <si>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</si>
  <si>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</si>
  <si>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</si>
  <si>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</si>
  <si>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</si>
  <si>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</si>
  <si>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</si>
  <si>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</si>
  <si>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</si>
  <si>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</si>
  <si>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</si>
  <si>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</si>
  <si>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</si>
  <si>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</si>
  <si>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</si>
  <si>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</si>
  <si>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</si>
  <si>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</si>
  <si>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</si>
  <si>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</si>
  <si>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</si>
  <si>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</si>
  <si>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</si>
  <si>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</si>
  <si>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</si>
  <si>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</si>
  <si>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</si>
  <si>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</si>
  <si>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</si>
  <si>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</si>
  <si>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</si>
  <si>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</si>
  <si>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</si>
  <si>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</si>
  <si>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</si>
  <si>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</si>
  <si>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</si>
  <si>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</si>
  <si>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</si>
  <si>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</si>
  <si>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</si>
  <si>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</si>
  <si>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</si>
  <si>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</si>
  <si>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</si>
  <si>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</si>
  <si>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</si>
  <si>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</si>
  <si>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</si>
  <si>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</si>
  <si>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</si>
  <si>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</si>
  <si>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</si>
  <si>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</si>
  <si>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</si>
  <si>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</si>
  <si>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</si>
  <si>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</si>
  <si>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</si>
  <si>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</si>
  <si>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</si>
  <si>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</si>
  <si>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</si>
  <si>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</si>
  <si>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</si>
  <si>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</si>
  <si>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</si>
  <si>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</si>
  <si>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</si>
  <si>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</si>
  <si>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</si>
  <si>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</si>
  <si>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</si>
  <si>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</si>
  <si>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</si>
  <si>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</si>
  <si>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</si>
  <si>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</si>
  <si>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</si>
  <si>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</si>
  <si>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</si>
  <si>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</si>
  <si>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</si>
  <si>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</si>
  <si>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</si>
  <si>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</si>
  <si>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</si>
  <si>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</si>
  <si>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</si>
  <si>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</si>
  <si>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</si>
  <si>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</si>
  <si>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</si>
  <si>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</si>
  <si>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</si>
  <si>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</si>
  <si>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</si>
  <si>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</si>
  <si>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</si>
  <si>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</si>
  <si>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</si>
  <si>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</si>
  <si>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</si>
  <si>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</si>
  <si>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</si>
  <si>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</si>
  <si>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</si>
  <si>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</si>
  <si>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</si>
  <si>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</si>
  <si>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</si>
  <si>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</si>
  <si>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</si>
  <si>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</si>
  <si>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</si>
  <si>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</si>
  <si>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</si>
  <si>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</si>
  <si>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</si>
  <si>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</si>
  <si>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</si>
  <si>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</si>
  <si>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</si>
  <si>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</si>
  <si>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</si>
  <si>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</si>
  <si>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</si>
  <si>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</si>
  <si>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</si>
  <si>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</si>
  <si>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</si>
  <si>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</si>
  <si>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</si>
  <si>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</si>
  <si>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</si>
  <si>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</si>
  <si>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</si>
  <si>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</si>
  <si>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</si>
  <si>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</si>
  <si>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</si>
  <si>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</si>
  <si>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</si>
  <si>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</si>
  <si>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</si>
  <si>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</si>
  <si>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</si>
  <si>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</si>
  <si>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</si>
  <si>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</si>
  <si>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</si>
  <si>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</si>
  <si>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</si>
  <si>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</si>
  <si>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</si>
  <si>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</si>
  <si>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</si>
  <si>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</si>
  <si>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</si>
  <si>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</si>
  <si>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</si>
  <si>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</si>
  <si>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</si>
  <si>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</si>
  <si>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</si>
  <si>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</si>
  <si>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</si>
  <si>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</si>
  <si>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</si>
  <si>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</si>
  <si>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</si>
  <si>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</si>
  <si>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</si>
  <si>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</si>
  <si>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</si>
  <si>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</si>
  <si>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</si>
  <si>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</si>
  <si>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</si>
  <si>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</si>
  <si>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</si>
  <si>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</si>
  <si>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</si>
  <si>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</si>
  <si>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</si>
  <si>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</si>
  <si>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</si>
  <si>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</si>
  <si>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</si>
  <si>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</si>
  <si>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</si>
  <si>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</si>
  <si>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</si>
  <si>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</si>
  <si>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</si>
  <si>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</si>
  <si>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</si>
  <si>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</si>
  <si>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</si>
  <si>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</si>
  <si>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</si>
  <si>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</si>
  <si>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</si>
  <si>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</si>
  <si>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</si>
  <si>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</si>
  <si>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</si>
  <si>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</si>
  <si>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</si>
  <si>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</si>
  <si>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</si>
  <si>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</si>
  <si>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</si>
  <si>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</si>
  <si>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</si>
  <si>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</si>
  <si>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</si>
  <si>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</si>
  <si>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</si>
  <si>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</si>
  <si>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</si>
  <si>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</si>
  <si>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</si>
  <si>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</si>
  <si>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</si>
  <si>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</si>
  <si>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</si>
  <si>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</si>
  <si>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</si>
  <si>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</si>
  <si>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</si>
  <si>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</si>
  <si>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</si>
  <si>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</si>
  <si>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</si>
  <si>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</si>
  <si>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</si>
  <si>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</si>
  <si>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</si>
  <si>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</si>
  <si>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</si>
  <si>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</si>
  <si>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</si>
  <si>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</si>
  <si>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</si>
  <si>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</si>
  <si>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</si>
  <si>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</si>
  <si>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</si>
  <si>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</si>
  <si>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</si>
  <si>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</si>
  <si>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</si>
  <si>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</si>
  <si>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</si>
  <si>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</si>
  <si>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</si>
  <si>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</si>
  <si>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</si>
  <si>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</si>
  <si>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</si>
  <si>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</si>
  <si>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</si>
  <si>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</si>
  <si>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</si>
  <si>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</si>
  <si>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</si>
  <si>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</si>
  <si>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</si>
  <si>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</si>
  <si>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</si>
  <si>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</si>
  <si>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</si>
  <si>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</si>
  <si>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</si>
  <si>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</si>
  <si>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</si>
  <si>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</si>
  <si>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</si>
  <si>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</si>
  <si>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</si>
  <si>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</si>
  <si>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</si>
  <si>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</si>
  <si>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</si>
  <si>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</si>
  <si>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</si>
  <si>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</si>
  <si>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</si>
  <si>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</si>
  <si>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</si>
  <si>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</si>
  <si>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</si>
  <si>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</si>
  <si>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</si>
  <si>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</si>
  <si>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</si>
  <si>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</si>
  <si>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</si>
  <si>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</si>
  <si>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</si>
  <si>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</si>
  <si>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</si>
  <si>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</si>
  <si>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</si>
  <si>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</si>
  <si>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</si>
  <si>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</si>
  <si>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</si>
  <si>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</si>
  <si>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</si>
  <si>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</si>
  <si>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</si>
  <si>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</si>
  <si>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</si>
  <si>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</si>
  <si>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</si>
  <si>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</si>
  <si>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</si>
  <si>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</si>
  <si>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</si>
  <si>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</si>
  <si>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</si>
  <si>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</si>
  <si>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</si>
  <si>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</si>
  <si>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</si>
  <si>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</si>
  <si>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</si>
  <si>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</si>
  <si>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</si>
  <si>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</si>
  <si>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</si>
  <si>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</si>
  <si>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</si>
  <si>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</si>
  <si>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</si>
  <si>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</si>
  <si>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</si>
  <si>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</si>
  <si>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</si>
  <si>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</si>
  <si>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</si>
  <si>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</si>
  <si>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</si>
  <si>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</si>
  <si>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</si>
  <si>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</si>
  <si>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</si>
  <si>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</si>
  <si>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</si>
  <si>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</si>
  <si>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</si>
  <si>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</si>
  <si>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</si>
  <si>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</si>
  <si>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</si>
  <si>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</si>
  <si>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</si>
  <si>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</si>
  <si>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</si>
  <si>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</si>
  <si>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</si>
  <si>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</si>
  <si>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</si>
  <si>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</si>
  <si>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</si>
  <si>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</si>
  <si>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</si>
  <si>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</si>
  <si>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</si>
  <si>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</si>
  <si>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</si>
  <si>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</si>
  <si>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</si>
  <si>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</si>
  <si>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</si>
  <si>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</si>
  <si>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</si>
  <si>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</si>
  <si>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</si>
  <si>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</si>
  <si>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</si>
  <si>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</si>
  <si>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</si>
  <si>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</si>
  <si>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</si>
  <si>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</si>
  <si>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</si>
  <si>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</si>
  <si>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</si>
  <si>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</si>
  <si>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</si>
  <si>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</si>
  <si>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</si>
  <si>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</si>
  <si>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</si>
  <si>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</si>
  <si>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</si>
  <si>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</si>
  <si>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</si>
  <si>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</si>
  <si>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</si>
  <si>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</si>
  <si>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</si>
  <si>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</si>
  <si>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</si>
  <si>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</si>
  <si>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</si>
  <si>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</si>
  <si>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</si>
  <si>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</si>
  <si>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</si>
  <si>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</si>
  <si>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</si>
  <si>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</si>
  <si>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</si>
  <si>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</si>
  <si>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</si>
  <si>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</si>
  <si>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</si>
  <si>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</si>
  <si>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</si>
  <si>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</si>
  <si>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</si>
  <si>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</si>
  <si>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</si>
  <si>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</si>
  <si>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</si>
  <si>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</si>
  <si>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</si>
  <si>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</si>
  <si>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</si>
  <si>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</si>
  <si>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</si>
  <si>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</si>
  <si>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</si>
  <si>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</si>
  <si>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</si>
  <si>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</si>
  <si>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</si>
  <si>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</si>
  <si>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</si>
  <si>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</si>
  <si>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</si>
  <si>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</si>
  <si>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</si>
  <si>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</si>
  <si>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</si>
  <si>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</si>
  <si>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</si>
  <si>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</si>
  <si>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</si>
  <si>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</si>
  <si>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</si>
  <si>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</si>
  <si>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</si>
  <si>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</si>
  <si>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</si>
  <si>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</si>
  <si>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</si>
  <si>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</si>
  <si>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</si>
  <si>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</si>
  <si>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</si>
  <si>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</si>
  <si>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</si>
  <si>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</si>
  <si>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</si>
  <si>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</si>
  <si>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</si>
  <si>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</si>
  <si>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</si>
  <si>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</si>
  <si>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</si>
  <si>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</si>
  <si>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</si>
  <si>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</si>
  <si>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</si>
  <si>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</si>
  <si>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</si>
  <si>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</si>
  <si>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</si>
  <si>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</si>
  <si>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</si>
  <si>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</si>
  <si>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</si>
  <si>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</si>
  <si>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</si>
  <si>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</si>
  <si>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</si>
  <si>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</si>
  <si>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</si>
  <si>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</si>
  <si>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</si>
  <si>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</si>
  <si>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</si>
  <si>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</si>
  <si>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</si>
  <si>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</si>
  <si>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</si>
  <si>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</si>
  <si>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</si>
  <si>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</si>
  <si>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</si>
  <si>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</si>
  <si>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</si>
  <si>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</si>
  <si>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</si>
  <si>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</si>
  <si>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</si>
  <si>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</si>
  <si>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</si>
  <si>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</si>
  <si>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</si>
  <si>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</si>
  <si>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</si>
  <si>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</si>
  <si>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</si>
  <si>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</si>
  <si>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</si>
  <si>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</si>
  <si>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</si>
  <si>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</si>
  <si>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</si>
  <si>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</si>
  <si>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</si>
  <si>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</si>
  <si>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</si>
  <si>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</si>
  <si>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</si>
  <si>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</si>
  <si>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</si>
  <si>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</si>
  <si>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</si>
  <si>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</si>
  <si>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</si>
  <si>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</si>
  <si>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</si>
  <si>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</si>
  <si>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</si>
  <si>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</si>
  <si>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</si>
  <si>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</si>
  <si>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</si>
  <si>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</si>
  <si>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</si>
  <si>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</si>
  <si>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</si>
  <si>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</si>
  <si>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</si>
  <si>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</si>
  <si>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</si>
  <si>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</si>
  <si>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</si>
  <si>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</si>
  <si>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</si>
  <si>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</si>
  <si>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</si>
  <si>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</si>
  <si>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</si>
  <si>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</si>
  <si>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</si>
  <si>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</si>
  <si>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</si>
  <si>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</si>
  <si>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</si>
  <si>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</si>
  <si>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</si>
  <si>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</si>
  <si>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</si>
  <si>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</si>
  <si>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</si>
  <si>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</si>
  <si>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</si>
  <si>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</si>
  <si>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</si>
  <si>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</si>
  <si>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</si>
  <si>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</si>
  <si>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</si>
  <si>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</si>
  <si>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</si>
  <si>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</si>
  <si>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</si>
  <si>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</si>
  <si>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</si>
  <si>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</si>
  <si>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</si>
  <si>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</si>
  <si>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</si>
  <si>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</si>
  <si>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</si>
  <si>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</si>
  <si>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</si>
  <si>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</si>
  <si>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</si>
  <si>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</si>
  <si>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</si>
  <si>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</si>
  <si>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</si>
  <si>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</si>
  <si>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</si>
  <si>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</si>
  <si>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</si>
  <si>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</si>
  <si>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</si>
  <si>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</si>
  <si>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</si>
  <si>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</si>
  <si>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</si>
  <si>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</si>
  <si>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</si>
  <si>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</si>
  <si>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</si>
  <si>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</si>
  <si>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</si>
  <si>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</si>
  <si>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</si>
  <si>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</si>
  <si>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</si>
  <si>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</si>
  <si>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</si>
  <si>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</si>
  <si>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</si>
  <si>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</si>
  <si>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</si>
  <si>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</si>
  <si>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</si>
  <si>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</si>
  <si>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</si>
  <si>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</si>
  <si>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</si>
  <si>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</si>
  <si>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</si>
  <si>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</si>
  <si>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</si>
  <si>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</si>
  <si>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</si>
  <si>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</si>
  <si>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</si>
  <si>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</si>
  <si>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</si>
  <si>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</si>
  <si>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</si>
  <si>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</si>
  <si>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</si>
  <si>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</si>
  <si>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</si>
  <si>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</si>
  <si>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</si>
  <si>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</si>
  <si>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</si>
  <si>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</si>
  <si>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</si>
  <si>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</si>
  <si>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</si>
  <si>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</si>
  <si>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</si>
  <si>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</si>
  <si>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</si>
  <si>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</si>
  <si>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</si>
  <si>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</si>
  <si>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</si>
  <si>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</si>
  <si>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</si>
  <si>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</si>
  <si>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</si>
  <si>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</si>
  <si>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</si>
  <si>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</si>
  <si>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</si>
  <si>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</si>
  <si>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</si>
  <si>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</si>
  <si>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</si>
  <si>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</si>
  <si>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</si>
  <si>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</si>
  <si>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</si>
  <si>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</si>
  <si>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</si>
  <si>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</si>
  <si>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</si>
  <si>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</si>
  <si>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</si>
  <si>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</si>
  <si>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</si>
  <si>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</si>
  <si>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</si>
  <si>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</si>
  <si>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</si>
  <si>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</si>
  <si>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</si>
  <si>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</si>
  <si>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</si>
  <si>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</si>
  <si>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</si>
  <si>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</si>
  <si>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</si>
  <si>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</si>
  <si>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</si>
  <si>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</si>
  <si>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</si>
  <si>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</si>
  <si>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</si>
  <si>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</si>
  <si>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</si>
  <si>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</si>
  <si>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</si>
  <si>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</si>
  <si>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</si>
  <si>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</si>
  <si>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</si>
  <si>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</si>
  <si>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</si>
  <si>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</si>
  <si>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</si>
  <si>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</si>
  <si>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</si>
  <si>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</si>
  <si>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</si>
  <si>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</si>
  <si>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</si>
  <si>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</si>
  <si>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</si>
  <si>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</si>
  <si>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</si>
  <si>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</si>
  <si>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</si>
  <si>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</si>
  <si>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</si>
  <si>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</si>
  <si>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</si>
  <si>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</si>
  <si>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</si>
  <si>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</si>
  <si>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</si>
  <si>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</si>
  <si>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</si>
  <si>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</si>
  <si>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</si>
  <si>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</si>
  <si>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</si>
  <si>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</si>
  <si>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</si>
  <si>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</si>
  <si>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</si>
  <si>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</si>
  <si>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</si>
  <si>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</si>
  <si>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</si>
  <si>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</si>
  <si>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</si>
  <si>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</si>
  <si>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</si>
  <si>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</si>
  <si>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</si>
  <si>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</si>
  <si>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</si>
  <si>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</si>
  <si>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</si>
  <si>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</si>
  <si>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</si>
  <si>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</si>
  <si>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</si>
  <si>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</si>
  <si>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</si>
  <si>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</si>
  <si>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</si>
  <si>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</si>
  <si>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</si>
  <si>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</si>
  <si>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</si>
  <si>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</si>
  <si>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</si>
  <si>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</si>
  <si>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</si>
  <si>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</si>
  <si>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</si>
  <si>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</si>
  <si>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</si>
  <si>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</si>
  <si>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</si>
  <si>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</si>
  <si>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</si>
  <si>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</si>
  <si>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</si>
  <si>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</si>
  <si>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</si>
  <si>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</si>
  <si>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</si>
  <si>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</si>
  <si>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</si>
  <si>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</si>
  <si>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</si>
  <si>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</si>
  <si>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</si>
  <si>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</si>
  <si>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</si>
  <si>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</si>
  <si>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</si>
  <si>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</si>
  <si>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</si>
  <si>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</si>
  <si>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</si>
  <si>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</si>
  <si>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</si>
  <si>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</si>
  <si>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</si>
  <si>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</si>
  <si>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</si>
  <si>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</si>
  <si>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</si>
  <si>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</si>
  <si>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</si>
  <si>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</si>
  <si>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</si>
  <si>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</si>
  <si>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</si>
  <si>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</si>
  <si>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</si>
  <si>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</si>
  <si>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</si>
  <si>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</si>
  <si>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</si>
  <si>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</si>
  <si>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</si>
  <si>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</si>
  <si>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</si>
  <si>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</si>
  <si>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</si>
  <si>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</si>
  <si>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</si>
  <si>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</si>
  <si>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</si>
  <si>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</si>
  <si>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</si>
  <si>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</si>
  <si>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</si>
  <si>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</si>
  <si>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</si>
  <si>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</si>
  <si>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</si>
  <si>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</si>
  <si>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</si>
  <si>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</si>
  <si>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</si>
  <si>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</si>
  <si>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</si>
  <si>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</si>
  <si>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</si>
  <si>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</si>
  <si>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</si>
  <si>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</si>
  <si>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</si>
  <si>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</si>
  <si>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</si>
  <si>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</si>
  <si>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</si>
  <si>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</si>
  <si>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</si>
  <si>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</si>
  <si>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</si>
  <si>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</si>
  <si>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</si>
  <si>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</si>
  <si>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</si>
  <si>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</si>
  <si>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</si>
  <si>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</si>
  <si>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</si>
  <si>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</si>
  <si>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</si>
  <si>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</si>
  <si>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</si>
  <si>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</si>
  <si>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</si>
  <si>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</si>
  <si>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</si>
  <si>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</si>
  <si>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</si>
  <si>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</si>
  <si>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</si>
  <si>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</si>
  <si>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</si>
  <si>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</si>
  <si>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</si>
  <si>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</si>
  <si>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</si>
  <si>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</si>
  <si>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</si>
  <si>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</si>
  <si>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</si>
  <si>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</si>
  <si>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</si>
  <si>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</si>
  <si>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</si>
  <si>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</si>
  <si>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</si>
  <si>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</si>
  <si>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</si>
  <si>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</si>
  <si>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</si>
  <si>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</si>
  <si>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</si>
  <si>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</si>
  <si>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</si>
  <si>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</si>
  <si>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</si>
  <si>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</si>
  <si>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</si>
  <si>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</si>
  <si>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</si>
  <si>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</si>
  <si>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</si>
  <si>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</si>
  <si>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</si>
  <si>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</si>
  <si>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</si>
  <si>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</si>
  <si>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</si>
  <si>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</si>
  <si>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</si>
  <si>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</si>
  <si>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</si>
  <si>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</si>
  <si>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</si>
  <si>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</si>
  <si>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</si>
  <si>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</si>
  <si>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</si>
  <si>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</si>
  <si>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</si>
  <si>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</si>
  <si>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</si>
  <si>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</si>
  <si>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</si>
  <si>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</si>
  <si>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</si>
  <si>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</si>
  <si>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</si>
  <si>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</si>
  <si>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</si>
  <si>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</si>
  <si>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</si>
  <si>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</si>
  <si>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</si>
  <si>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</si>
  <si>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</si>
  <si>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</si>
  <si>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</si>
  <si>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</si>
  <si>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</si>
  <si>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</si>
  <si>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</si>
  <si>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</si>
  <si>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</si>
  <si>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</si>
  <si>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</si>
  <si>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</si>
  <si>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</si>
  <si>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</si>
  <si>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</si>
  <si>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</si>
  <si>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</si>
  <si>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</si>
  <si>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</si>
  <si>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</si>
  <si>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</si>
  <si>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</si>
  <si>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</si>
  <si>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</si>
  <si>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</si>
  <si>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</si>
  <si>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</si>
  <si>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</si>
  <si>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</si>
  <si>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</si>
  <si>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</si>
  <si>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</si>
  <si>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</si>
  <si>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</si>
  <si>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</si>
  <si>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</si>
  <si>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</si>
  <si>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</si>
  <si>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</si>
  <si>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</si>
  <si>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</si>
  <si>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</si>
  <si>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</si>
  <si>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</si>
  <si>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</si>
  <si>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</si>
  <si>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</si>
  <si>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</si>
  <si>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</si>
  <si>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</si>
  <si>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</si>
  <si>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</si>
  <si>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</si>
  <si>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</si>
  <si>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</si>
  <si>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</si>
  <si>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</si>
  <si>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</si>
  <si>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</si>
  <si>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</si>
  <si>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</si>
  <si>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</si>
  <si>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</si>
  <si>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</si>
  <si>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</si>
  <si>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</si>
  <si>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</si>
  <si>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</si>
  <si>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</si>
  <si>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</si>
  <si>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</si>
  <si>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</si>
  <si>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</si>
  <si>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</si>
  <si>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</si>
  <si>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</si>
  <si>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</si>
  <si>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</si>
  <si>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</si>
  <si>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</si>
  <si>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</si>
  <si>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</si>
  <si>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</si>
  <si>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</si>
  <si>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</si>
  <si>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</si>
  <si>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</si>
  <si>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</si>
  <si>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</si>
  <si>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</si>
  <si>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</si>
  <si>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</si>
  <si>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</si>
  <si>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</si>
  <si>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</si>
  <si>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</si>
  <si>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</si>
  <si>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</si>
  <si>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</si>
  <si>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</si>
  <si>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</si>
  <si>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</si>
  <si>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</si>
  <si>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</si>
  <si>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</si>
  <si>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</si>
  <si>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</si>
  <si>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</si>
  <si>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</si>
  <si>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</si>
  <si>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</si>
  <si>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</si>
  <si>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</si>
  <si>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</si>
  <si>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</si>
  <si>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</si>
  <si>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</si>
  <si>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</si>
  <si>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</si>
  <si>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</si>
  <si>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</si>
  <si>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</si>
  <si>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</si>
  <si>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</si>
  <si>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</si>
  <si>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</si>
  <si>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</si>
  <si>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</si>
  <si>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</si>
  <si>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</si>
  <si>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</si>
  <si>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</si>
  <si>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</si>
  <si>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</si>
  <si>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</si>
  <si>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</si>
  <si>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</si>
  <si>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</si>
  <si>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</si>
  <si>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</si>
  <si>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</si>
  <si>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</si>
  <si>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</si>
  <si>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</si>
  <si>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</si>
  <si>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</si>
  <si>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</si>
  <si>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</si>
  <si>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</si>
  <si>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</si>
  <si>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</si>
  <si>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</si>
  <si>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</si>
  <si>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</si>
  <si>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</si>
  <si>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</si>
  <si>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</si>
  <si>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</si>
  <si>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</si>
  <si>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</si>
  <si>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</si>
  <si>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</si>
  <si>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</si>
  <si>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</si>
  <si>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</si>
  <si>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</si>
  <si>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</si>
  <si>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</si>
  <si>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</si>
  <si>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</si>
  <si>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</si>
  <si>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</si>
  <si>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</si>
  <si>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</si>
  <si>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</si>
  <si>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</si>
  <si>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</si>
  <si>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</si>
  <si>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</si>
  <si>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</si>
  <si>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</si>
  <si>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</si>
  <si>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</si>
  <si>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</si>
  <si>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</si>
  <si>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</si>
  <si>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</si>
  <si>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</si>
  <si>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</si>
  <si>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</si>
  <si>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</si>
  <si>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</si>
  <si>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</si>
  <si>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</si>
  <si>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</si>
  <si>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</si>
  <si>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</si>
  <si>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</si>
  <si>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</si>
  <si>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</si>
  <si>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</si>
  <si>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</si>
  <si>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</si>
  <si>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</si>
  <si>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</si>
  <si>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</si>
  <si>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</si>
  <si>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</si>
  <si>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</si>
  <si>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</si>
  <si>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</si>
  <si>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</si>
  <si>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</si>
  <si>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</si>
  <si>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</si>
  <si>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</si>
  <si>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</si>
  <si>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</si>
  <si>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</si>
  <si>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</si>
  <si>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</si>
  <si>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</si>
  <si>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</si>
  <si>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</si>
  <si>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</si>
  <si>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</si>
  <si>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</si>
  <si>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</si>
  <si>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</si>
  <si>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</si>
  <si>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</si>
  <si>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</si>
  <si>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</si>
  <si>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</si>
  <si>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</si>
  <si>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</si>
  <si>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</si>
  <si>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</si>
  <si>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</si>
  <si>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</si>
  <si>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</si>
  <si>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</si>
  <si>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</si>
  <si>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</si>
  <si>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</si>
  <si>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</si>
  <si>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</si>
  <si>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</si>
  <si>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</si>
  <si>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</si>
  <si>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</si>
  <si>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</si>
  <si>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</si>
  <si>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</si>
  <si>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</si>
  <si>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</si>
  <si>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</si>
  <si>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</si>
  <si>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</si>
  <si>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</si>
  <si>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</si>
  <si>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</si>
  <si>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</si>
  <si>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</si>
  <si>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</si>
  <si>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</si>
  <si>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</si>
  <si>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</si>
  <si>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</si>
  <si>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</si>
  <si>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</si>
  <si>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</si>
  <si>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</si>
  <si>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</si>
  <si>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</si>
  <si>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</si>
  <si>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</si>
  <si>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</si>
  <si>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</si>
  <si>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</si>
  <si>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</si>
  <si>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</si>
  <si>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</si>
  <si>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</si>
  <si>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</si>
  <si>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</si>
  <si>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</si>
  <si>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</si>
  <si>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</si>
  <si>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</si>
  <si>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</si>
  <si>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</si>
  <si>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</si>
  <si>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</si>
  <si>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</si>
  <si>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</si>
  <si>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</si>
  <si>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</si>
  <si>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</si>
  <si>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</si>
  <si>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</si>
  <si>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</si>
  <si>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</si>
  <si>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</si>
  <si>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</si>
  <si>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</si>
  <si>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</si>
  <si>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</si>
  <si>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</si>
  <si>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</si>
  <si>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</si>
  <si>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</si>
  <si>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</si>
  <si>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</si>
  <si>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</si>
  <si>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</si>
  <si>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</si>
  <si>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</si>
  <si>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</si>
  <si>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</si>
  <si>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</si>
  <si>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</si>
  <si>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</si>
  <si>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</si>
  <si>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</si>
  <si>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</si>
  <si>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</si>
  <si>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</si>
  <si>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</si>
  <si>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</si>
  <si>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</si>
  <si>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</si>
  <si>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</si>
  <si>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</si>
  <si>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</si>
  <si>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</si>
  <si>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</si>
  <si>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</si>
  <si>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</si>
  <si>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</si>
  <si>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</si>
  <si>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</si>
  <si>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</si>
  <si>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</si>
  <si>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</si>
  <si>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</si>
  <si>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</si>
  <si>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</si>
  <si>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</si>
  <si>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</si>
  <si>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</si>
  <si>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</si>
  <si>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</si>
  <si>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</si>
  <si>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</si>
  <si>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</si>
  <si>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</si>
  <si>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</si>
  <si>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</si>
  <si>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</si>
  <si>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</si>
  <si>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</si>
  <si>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</si>
  <si>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</si>
  <si>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</si>
  <si>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</si>
  <si>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</si>
  <si>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</si>
  <si>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</si>
  <si>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</si>
  <si>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</si>
  <si>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</si>
  <si>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</si>
  <si>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</si>
  <si>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</si>
  <si>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</si>
  <si>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</si>
  <si>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</si>
  <si>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</si>
  <si>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</si>
  <si>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</si>
  <si>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</si>
  <si>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</si>
  <si>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</si>
  <si>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</si>
  <si>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</si>
  <si>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</si>
  <si>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</si>
  <si>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</si>
  <si>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</si>
  <si>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</si>
  <si>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</si>
  <si>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</si>
  <si>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</si>
  <si>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</si>
  <si>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</si>
  <si>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</si>
  <si>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</si>
  <si>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</si>
  <si>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</si>
  <si>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</si>
  <si>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</si>
  <si>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</si>
  <si>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</si>
  <si>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</si>
  <si>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</si>
  <si>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</si>
  <si>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</si>
  <si>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</si>
  <si>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</si>
  <si>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</si>
  <si>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</si>
  <si>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</si>
  <si>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</si>
  <si>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</si>
  <si>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</si>
  <si>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</si>
  <si>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</si>
  <si>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</si>
  <si>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</si>
  <si>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</si>
  <si>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</si>
  <si>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</si>
  <si>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</si>
  <si>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</si>
  <si>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</si>
  <si>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</si>
  <si>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</si>
  <si>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</si>
  <si>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</si>
  <si>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</si>
  <si>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</si>
  <si>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</si>
  <si>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</si>
  <si>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</si>
  <si>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</si>
  <si>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</si>
  <si>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</si>
  <si>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</si>
  <si>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</si>
  <si>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</si>
  <si>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</si>
  <si>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</si>
  <si>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</si>
  <si>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</si>
  <si>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</si>
  <si>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</si>
  <si>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</si>
  <si>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</si>
  <si>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</si>
  <si>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</si>
  <si>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</si>
  <si>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</si>
  <si>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</si>
  <si>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</si>
  <si>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</si>
  <si>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</si>
  <si>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</si>
  <si>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</si>
  <si>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</si>
  <si>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</si>
  <si>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</si>
  <si>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</si>
  <si>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</si>
  <si>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</si>
  <si>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</si>
  <si>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</si>
  <si>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</si>
  <si>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</si>
  <si>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</si>
  <si>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</si>
  <si>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</si>
  <si>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</si>
  <si>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</si>
  <si>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</si>
  <si>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</si>
  <si>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</si>
  <si>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</si>
  <si>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</si>
  <si>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</si>
  <si>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</si>
  <si>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</si>
  <si>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</si>
  <si>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</si>
  <si>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</si>
  <si>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</si>
  <si>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</si>
  <si>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</si>
  <si>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</si>
  <si>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</si>
  <si>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</si>
  <si>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</si>
  <si>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</si>
  <si>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</si>
  <si>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</si>
  <si>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</si>
  <si>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</si>
  <si>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</si>
  <si>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</si>
  <si>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</si>
  <si>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</si>
  <si>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</si>
  <si>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</si>
  <si>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</si>
  <si>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</si>
  <si>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</si>
  <si>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</si>
  <si>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</si>
  <si>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</si>
  <si>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</si>
  <si>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</si>
  <si>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</si>
  <si>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</si>
  <si>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</si>
  <si>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</si>
  <si>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</si>
  <si>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</si>
  <si>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</si>
  <si>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</si>
  <si>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</si>
  <si>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</si>
  <si>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</si>
  <si>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</si>
  <si>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</si>
  <si>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</si>
  <si>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</si>
  <si>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</si>
  <si>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</si>
  <si>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</si>
  <si>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</si>
  <si>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</si>
  <si>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</si>
  <si>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</si>
  <si>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</si>
  <si>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</si>
  <si>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</si>
  <si>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</si>
  <si>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</si>
  <si>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</si>
  <si>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</si>
  <si>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</si>
  <si>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</si>
  <si>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</si>
  <si>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</si>
  <si>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</si>
  <si>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</si>
  <si>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</si>
  <si>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</si>
  <si>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</si>
  <si>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</si>
  <si>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</si>
  <si>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</si>
  <si>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</si>
  <si>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</si>
  <si>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</si>
  <si>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</si>
  <si>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</si>
  <si>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</si>
  <si>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</si>
  <si>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</si>
  <si>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</si>
  <si>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</si>
  <si>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</si>
  <si>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</si>
  <si>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</si>
  <si>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</si>
  <si>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</si>
  <si>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</si>
  <si>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</si>
  <si>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</si>
  <si>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</si>
  <si>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</si>
  <si>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</si>
  <si>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</si>
  <si>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</si>
  <si>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</si>
  <si>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</si>
  <si>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</si>
  <si>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</si>
  <si>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</si>
  <si>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</si>
  <si>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</si>
  <si>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</si>
  <si>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</si>
  <si>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</si>
  <si>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</si>
  <si>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</si>
  <si>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</si>
  <si>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</si>
  <si>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</si>
  <si>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</si>
  <si>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</si>
  <si>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</si>
  <si>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</si>
  <si>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</si>
  <si>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</si>
  <si>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</si>
  <si>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</si>
  <si>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</si>
  <si>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</si>
  <si>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</si>
  <si>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</si>
  <si>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</si>
  <si>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</si>
  <si>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</si>
  <si>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</si>
  <si>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</si>
  <si>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</si>
  <si>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</si>
  <si>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</si>
  <si>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</si>
  <si>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</si>
  <si>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</si>
  <si>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</si>
  <si>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</si>
  <si>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</si>
  <si>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</si>
  <si>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</si>
  <si>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</si>
  <si>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</si>
  <si>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</si>
  <si>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</si>
  <si>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</si>
  <si>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</si>
  <si>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</si>
  <si>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</si>
  <si>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</si>
  <si>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</si>
  <si>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</si>
  <si>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</si>
  <si>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</si>
  <si>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</si>
  <si>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</si>
  <si>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</si>
  <si>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</si>
  <si>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</si>
  <si>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</si>
  <si>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</si>
  <si>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</si>
  <si>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</si>
  <si>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</si>
  <si>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</si>
  <si>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</si>
  <si>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</si>
  <si>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</si>
  <si>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</si>
  <si>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</si>
  <si>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</si>
  <si>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</si>
  <si>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</si>
  <si>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</si>
  <si>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</si>
  <si>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</si>
  <si>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</si>
  <si>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</si>
  <si>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</si>
  <si>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</si>
  <si>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</si>
  <si>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</si>
  <si>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</si>
  <si>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</si>
  <si>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</si>
  <si>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</si>
  <si>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</si>
  <si>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</si>
  <si>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</si>
  <si>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</si>
  <si>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</si>
  <si>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</si>
  <si>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</si>
  <si>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</si>
  <si>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</si>
  <si>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</si>
  <si>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</si>
  <si>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</si>
  <si>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</si>
  <si>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</si>
  <si>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</si>
  <si>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</si>
  <si>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</si>
  <si>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</si>
  <si>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</si>
  <si>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</si>
  <si>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</si>
  <si>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</si>
  <si>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</si>
  <si>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</si>
  <si>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</si>
  <si>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</si>
  <si>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</si>
  <si>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</si>
  <si>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</si>
  <si>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</si>
  <si>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</si>
  <si>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</si>
  <si>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</si>
  <si>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</si>
  <si>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</si>
  <si>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</si>
  <si>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</si>
  <si>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</si>
  <si>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</si>
  <si>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</si>
  <si>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</si>
  <si>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</si>
  <si>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</si>
  <si>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</si>
  <si>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</si>
  <si>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</si>
  <si>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</si>
  <si>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</si>
  <si>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</si>
  <si>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</si>
  <si>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</si>
  <si>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</si>
  <si>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</si>
  <si>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</si>
  <si>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</si>
  <si>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</si>
  <si>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</si>
  <si>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</si>
  <si>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</si>
  <si>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</si>
  <si>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</si>
  <si>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</si>
  <si>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</si>
  <si>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</si>
  <si>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</si>
  <si>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</si>
  <si>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</si>
  <si>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</si>
  <si>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</si>
  <si>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</si>
  <si>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</si>
  <si>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</si>
  <si>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</si>
  <si>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</si>
  <si>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</si>
  <si>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</si>
  <si>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</si>
  <si>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</si>
  <si>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</si>
  <si>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</si>
  <si>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</si>
  <si>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</si>
  <si>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</si>
  <si>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</si>
  <si>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</si>
  <si>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</si>
  <si>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</si>
  <si>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</si>
  <si>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</si>
  <si>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</si>
  <si>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</si>
  <si>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</si>
  <si>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</si>
  <si>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</si>
  <si>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</si>
  <si>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</si>
  <si>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</si>
  <si>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</si>
  <si>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</si>
  <si>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</si>
  <si>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</si>
  <si>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</si>
  <si>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</si>
  <si>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</si>
  <si>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</si>
  <si>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</si>
  <si>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</si>
  <si>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</si>
  <si>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</si>
  <si>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</si>
  <si>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</si>
  <si>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</si>
  <si>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</si>
  <si>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</si>
  <si>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</si>
  <si>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</si>
  <si>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</si>
  <si>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</si>
  <si>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</si>
  <si>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</si>
  <si>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</si>
  <si>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</si>
  <si>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</si>
  <si>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</si>
  <si>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</si>
  <si>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</si>
  <si>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</si>
  <si>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</si>
  <si>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</si>
  <si>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</si>
  <si>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</si>
  <si>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</si>
  <si>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</si>
  <si>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</si>
  <si>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</si>
  <si>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</si>
  <si>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</si>
  <si>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</si>
  <si>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</si>
  <si>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</si>
  <si>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</si>
  <si>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</si>
  <si>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</si>
  <si>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</si>
  <si>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</si>
  <si>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</si>
  <si>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</si>
  <si>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</si>
  <si>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</si>
  <si>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</si>
  <si>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</si>
  <si>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</si>
  <si>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</si>
  <si>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</si>
  <si>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</si>
  <si>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</si>
  <si>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</si>
  <si>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</si>
  <si>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</si>
  <si>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</si>
  <si>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</si>
  <si>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</si>
  <si>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</si>
  <si>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</si>
  <si>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</si>
  <si>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</si>
  <si>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</si>
  <si>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</si>
  <si>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</si>
  <si>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</si>
  <si>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</si>
  <si>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</si>
  <si>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</si>
  <si>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</si>
  <si>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</si>
  <si>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</si>
  <si>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</si>
  <si>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</si>
  <si>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</si>
  <si>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</si>
  <si>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</si>
  <si>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</si>
  <si>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</si>
  <si>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</si>
  <si>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</si>
  <si>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</si>
  <si>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</si>
  <si>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</si>
  <si>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</si>
  <si>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</si>
  <si>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</si>
  <si>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</si>
  <si>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</si>
  <si>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</si>
  <si>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</si>
  <si>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</si>
  <si>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</si>
  <si>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</si>
  <si>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</si>
  <si>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</si>
  <si>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</si>
  <si>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</si>
  <si>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</si>
  <si>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</si>
  <si>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</si>
  <si>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</si>
  <si>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</si>
  <si>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</si>
  <si>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</si>
  <si>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</si>
  <si>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</si>
  <si>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</si>
  <si>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</si>
  <si>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</si>
  <si>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</si>
  <si>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</si>
  <si>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</si>
  <si>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</si>
  <si>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</si>
  <si>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</si>
  <si>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</si>
  <si>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</si>
  <si>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</si>
  <si>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</si>
  <si>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</si>
  <si>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</si>
  <si>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</si>
  <si>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</si>
  <si>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</si>
  <si>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</si>
  <si>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</si>
  <si>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</si>
  <si>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</si>
  <si>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</si>
  <si>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</si>
  <si>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</si>
  <si>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</si>
  <si>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</si>
  <si>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</si>
  <si>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</si>
  <si>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</si>
  <si>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</si>
  <si>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</si>
  <si>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</si>
  <si>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</si>
  <si>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</si>
  <si>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</si>
  <si>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</si>
  <si>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</si>
  <si>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</si>
  <si>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</si>
  <si>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</si>
  <si>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</si>
  <si>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</si>
  <si>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</si>
  <si>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</si>
  <si>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</si>
  <si>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</si>
  <si>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</si>
  <si>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</si>
  <si>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</si>
  <si>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</si>
  <si>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</si>
  <si>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</si>
  <si>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</si>
  <si>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</si>
  <si>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</si>
  <si>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</si>
  <si>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</si>
  <si>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</si>
  <si>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</si>
  <si>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</si>
  <si>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</si>
  <si>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</si>
  <si>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</si>
  <si>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</si>
  <si>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</si>
  <si>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</si>
  <si>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</si>
  <si>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</si>
  <si>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</si>
  <si>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</si>
  <si>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</si>
  <si>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</si>
  <si>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</si>
  <si>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</si>
  <si>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</si>
  <si>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</si>
  <si>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</si>
  <si>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</si>
  <si>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</si>
  <si>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</si>
  <si>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</si>
  <si>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</si>
  <si>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</si>
  <si>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</si>
  <si>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</si>
  <si>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</si>
  <si>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</si>
  <si>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</si>
  <si>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</si>
  <si>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</si>
  <si>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</si>
  <si>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</si>
  <si>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</si>
  <si>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</si>
  <si>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</si>
  <si>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</si>
  <si>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</si>
  <si>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</si>
  <si>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</si>
  <si>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</si>
  <si>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</si>
  <si>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</si>
  <si>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</si>
  <si>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</si>
  <si>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</si>
  <si>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</si>
  <si>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</si>
  <si>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</si>
  <si>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</si>
  <si>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</si>
  <si>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</si>
  <si>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</si>
  <si>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</si>
  <si>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</si>
  <si>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</si>
  <si>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</si>
  <si>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</si>
  <si>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</si>
  <si>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</si>
  <si>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</si>
  <si>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</si>
  <si>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</si>
  <si>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</si>
  <si>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</si>
  <si>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</si>
  <si>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</si>
  <si>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</si>
  <si>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</si>
  <si>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</si>
  <si>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</si>
  <si>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</si>
  <si>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</si>
  <si>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</si>
  <si>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</si>
  <si>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</si>
  <si>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</si>
  <si>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</si>
  <si>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</si>
  <si>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</si>
  <si>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</si>
  <si>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</si>
  <si>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</si>
  <si>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</si>
  <si>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</si>
  <si>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</si>
  <si>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</si>
  <si>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</si>
  <si>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</si>
  <si>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</si>
  <si>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</si>
  <si>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</si>
  <si>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</si>
  <si>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</si>
  <si>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</si>
  <si>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</si>
  <si>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</si>
  <si>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</si>
  <si>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</si>
  <si>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</si>
  <si>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</si>
  <si>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</si>
  <si>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</si>
  <si>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</si>
  <si>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</si>
  <si>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</si>
  <si>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</si>
  <si>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</si>
  <si>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</si>
  <si>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</si>
  <si>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</si>
  <si>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</si>
  <si>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</si>
  <si>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</si>
  <si>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</si>
  <si>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</si>
  <si>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</si>
  <si>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</si>
  <si>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</si>
  <si>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</si>
  <si>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</si>
  <si>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</si>
  <si>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</si>
  <si>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</si>
  <si>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</si>
  <si>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</si>
  <si>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</si>
  <si>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</si>
  <si>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</si>
  <si>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</si>
  <si>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</si>
  <si>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</si>
  <si>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</si>
  <si>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</si>
  <si>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</si>
  <si>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</si>
  <si>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</si>
  <si>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</si>
  <si>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</si>
  <si>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</si>
  <si>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</si>
  <si>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</si>
  <si>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</si>
  <si>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</si>
  <si>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</si>
  <si>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</si>
  <si>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</si>
  <si>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</si>
  <si>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</si>
  <si>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</si>
  <si>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</si>
  <si>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</si>
  <si>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</si>
  <si>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</si>
  <si>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</si>
  <si>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</si>
  <si>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</si>
  <si>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</si>
  <si>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</si>
  <si>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</si>
  <si>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</si>
  <si>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</si>
  <si>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</si>
  <si>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</si>
  <si>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</si>
  <si>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</si>
  <si>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</si>
  <si>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</si>
  <si>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</si>
  <si>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</si>
  <si>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</si>
  <si>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</si>
  <si>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</si>
  <si>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</si>
  <si>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</si>
  <si>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</si>
  <si>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</si>
  <si>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</si>
  <si>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</si>
  <si>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</si>
  <si>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</si>
  <si>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</si>
  <si>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</si>
  <si>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</si>
  <si>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</si>
  <si>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</si>
  <si>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</si>
  <si>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</si>
  <si>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</si>
  <si>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</si>
  <si>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</si>
  <si>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</si>
  <si>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</si>
  <si>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</si>
  <si>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</si>
  <si>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</si>
  <si>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</si>
  <si>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</si>
  <si>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</si>
  <si>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</si>
  <si>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</si>
  <si>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</si>
  <si>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</si>
  <si>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</si>
  <si>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</si>
  <si>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</si>
  <si>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</si>
  <si>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</si>
  <si>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</si>
  <si>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</si>
  <si>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</si>
  <si>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</si>
  <si>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</si>
  <si>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</si>
  <si>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</si>
  <si>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</si>
  <si>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</si>
  <si>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</si>
  <si>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</si>
  <si>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</si>
  <si>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</si>
  <si>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</si>
  <si>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</si>
  <si>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</si>
  <si>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</si>
  <si>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</si>
  <si>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</si>
  <si>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</si>
  <si>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</si>
  <si>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</si>
  <si>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</si>
  <si>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</si>
  <si>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</si>
  <si>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</si>
  <si>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</si>
  <si>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</si>
  <si>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</si>
  <si>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</si>
  <si>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</si>
  <si>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</si>
  <si>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</si>
  <si>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</si>
  <si>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</si>
  <si>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</si>
  <si>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</si>
  <si>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</si>
  <si>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</si>
  <si>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</si>
  <si>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</si>
  <si>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</si>
  <si>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</si>
  <si>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</si>
  <si>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</si>
  <si>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</si>
  <si>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</si>
  <si>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</si>
  <si>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</si>
  <si>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</si>
  <si>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</si>
  <si>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</si>
  <si>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</si>
  <si>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</si>
  <si>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</si>
  <si>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</si>
  <si>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</si>
  <si>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</si>
  <si>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</si>
  <si>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</si>
  <si>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</si>
  <si>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</si>
  <si>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</si>
  <si>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</si>
  <si>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</si>
  <si>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</si>
  <si>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</si>
  <si>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</si>
  <si>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</si>
  <si>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</si>
  <si>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</si>
  <si>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</si>
  <si>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</si>
  <si>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</si>
  <si>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</si>
  <si>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</si>
  <si>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</si>
  <si>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</si>
  <si>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</si>
  <si>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</si>
  <si>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</si>
  <si>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</si>
  <si>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</si>
  <si>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</si>
  <si>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</si>
  <si>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</si>
  <si>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</si>
  <si>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</si>
  <si>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</si>
  <si>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</si>
  <si>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</si>
  <si>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</si>
  <si>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</si>
  <si>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</si>
  <si>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</si>
  <si>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</si>
  <si>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</si>
  <si>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</si>
  <si>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</si>
  <si>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</si>
  <si>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</si>
  <si>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</si>
  <si>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</si>
  <si>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</si>
  <si>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</si>
  <si>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</si>
  <si>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</si>
  <si>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</si>
  <si>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</si>
  <si>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</si>
  <si>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</si>
  <si>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</si>
  <si>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</si>
  <si>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</si>
  <si>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</si>
  <si>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</si>
  <si>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</si>
  <si>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</si>
  <si>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</si>
  <si>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</si>
  <si>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</si>
  <si>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</si>
  <si>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</si>
  <si>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</si>
  <si>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</si>
  <si>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</si>
  <si>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</si>
  <si>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</si>
  <si>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</si>
  <si>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</si>
  <si>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</si>
  <si>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</si>
  <si>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</si>
  <si>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</si>
  <si>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</si>
  <si>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</si>
  <si>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</si>
  <si>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</si>
  <si>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</si>
  <si>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</si>
  <si>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</si>
  <si>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</si>
  <si>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</si>
  <si>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</si>
  <si>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</si>
  <si>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</si>
  <si>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</si>
  <si>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</si>
  <si>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</si>
  <si>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</si>
  <si>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</si>
  <si>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</si>
  <si>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</si>
  <si>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</si>
  <si>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</si>
  <si>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</si>
  <si>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</si>
  <si>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</si>
  <si>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</si>
  <si>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</si>
  <si>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</si>
  <si>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</si>
  <si>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</si>
  <si>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</si>
  <si>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</si>
  <si>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</si>
  <si>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</si>
  <si>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</si>
  <si>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</si>
  <si>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</si>
  <si>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</si>
  <si>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</si>
  <si>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</si>
  <si>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</si>
  <si>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</si>
  <si>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</si>
  <si>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</si>
  <si>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</si>
  <si>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</si>
  <si>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</si>
  <si>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</si>
  <si>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</si>
  <si>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</si>
  <si>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</si>
  <si>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</si>
  <si>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</si>
  <si>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</si>
  <si>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</si>
  <si>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</si>
  <si>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</si>
  <si>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</si>
  <si>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</si>
  <si>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</si>
  <si>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</si>
  <si>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</si>
  <si>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</si>
  <si>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</si>
  <si>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</si>
  <si>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</si>
  <si>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</si>
  <si>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</si>
  <si>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</si>
  <si>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</si>
  <si>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</si>
  <si>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</si>
  <si>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</si>
  <si>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</si>
  <si>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</si>
  <si>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</si>
  <si>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</si>
  <si>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</si>
  <si>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</si>
  <si>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</si>
  <si>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</si>
  <si>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</si>
  <si>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</si>
  <si>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</si>
  <si>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</si>
  <si>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</si>
  <si>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</si>
  <si>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</si>
  <si>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</si>
  <si>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</si>
  <si>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</si>
  <si>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</si>
  <si>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</si>
  <si>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</si>
  <si>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</si>
  <si>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</si>
  <si>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</si>
  <si>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</si>
  <si>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</si>
  <si>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</si>
  <si>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</si>
  <si>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</si>
  <si>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</si>
  <si>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</si>
  <si>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</si>
  <si>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</si>
  <si>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</si>
  <si>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</si>
  <si>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</si>
  <si>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</si>
  <si>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</si>
  <si>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</si>
  <si>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</si>
  <si>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</si>
  <si>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</si>
  <si>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</si>
  <si>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</si>
  <si>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</si>
  <si>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</si>
  <si>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</si>
  <si>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</si>
  <si>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</si>
  <si>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</si>
  <si>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</si>
  <si>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</si>
  <si>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</si>
  <si>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</si>
  <si>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</si>
  <si>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</si>
  <si>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</si>
  <si>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</si>
  <si>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</si>
  <si>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</si>
  <si>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</si>
  <si>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</si>
  <si>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</si>
  <si>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</si>
  <si>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</si>
  <si>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</si>
  <si>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</si>
  <si>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</si>
  <si>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</si>
  <si>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</si>
  <si>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</si>
  <si>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</si>
  <si>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</si>
  <si>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</si>
  <si>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</si>
  <si>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</si>
  <si>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</si>
  <si>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</si>
  <si>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</si>
  <si>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</si>
  <si>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</si>
  <si>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</si>
  <si>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</si>
  <si>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</si>
  <si>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</si>
  <si>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</si>
  <si>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</si>
  <si>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</si>
  <si>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</si>
  <si>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</si>
  <si>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</si>
  <si>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</si>
  <si>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</si>
  <si>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</si>
  <si>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</si>
  <si>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</si>
  <si>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</si>
  <si>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</si>
  <si>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</si>
  <si>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</si>
  <si>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</si>
  <si>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</si>
  <si>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</si>
  <si>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</si>
  <si>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</si>
  <si>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</si>
  <si>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</si>
  <si>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</si>
  <si>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</si>
  <si>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</si>
  <si>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</si>
  <si>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</si>
  <si>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</si>
  <si>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</si>
  <si>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</si>
  <si>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</si>
  <si>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</si>
  <si>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</si>
  <si>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</si>
  <si>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</si>
  <si>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</si>
  <si>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</si>
  <si>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</si>
  <si>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</si>
  <si>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</si>
  <si>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</si>
  <si>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</si>
  <si>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</si>
  <si>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</si>
  <si>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</si>
  <si>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</si>
  <si>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</si>
  <si>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</si>
  <si>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</si>
  <si>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</si>
  <si>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</si>
  <si>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</si>
  <si>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</si>
  <si>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</si>
  <si>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</si>
  <si>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</si>
  <si>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</si>
  <si>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</si>
  <si>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</si>
  <si>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</si>
  <si>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</si>
  <si>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</si>
  <si>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</si>
  <si>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</si>
  <si>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</si>
  <si>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</si>
  <si>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</si>
  <si>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</si>
  <si>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</si>
  <si>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</si>
  <si>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</si>
  <si>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</si>
  <si>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</si>
  <si>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</si>
  <si>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</si>
  <si>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</si>
  <si>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</si>
  <si>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</si>
  <si>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</si>
  <si>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</si>
  <si>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</si>
  <si>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</si>
  <si>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</si>
  <si>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</si>
  <si>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</si>
  <si>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</si>
  <si>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</si>
  <si>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</si>
  <si>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</si>
  <si>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</si>
  <si>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</si>
  <si>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</si>
  <si>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</si>
  <si>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</si>
  <si>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</si>
  <si>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</si>
  <si>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</si>
  <si>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</si>
  <si>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</si>
  <si>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</si>
  <si>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</si>
  <si>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</si>
  <si>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</si>
  <si>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</si>
  <si>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</si>
  <si>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</si>
  <si>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</si>
  <si>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</si>
  <si>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</si>
  <si>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</si>
  <si>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</si>
  <si>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</si>
  <si>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</si>
  <si>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</si>
  <si>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</si>
  <si>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</si>
  <si>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</si>
  <si>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</si>
  <si>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</si>
  <si>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</si>
  <si>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</si>
  <si>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</si>
  <si>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</si>
  <si>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</si>
  <si>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</si>
  <si>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</si>
  <si>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</si>
  <si>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</si>
  <si>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</si>
  <si>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</si>
  <si>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</si>
  <si>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</si>
  <si>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</si>
  <si>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</si>
  <si>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</si>
  <si>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</si>
  <si>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</si>
  <si>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</si>
  <si>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</si>
  <si>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</si>
  <si>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</si>
  <si>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</si>
  <si>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</si>
  <si>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</si>
  <si>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</si>
  <si>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</si>
  <si>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</si>
  <si>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</si>
  <si>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</si>
  <si>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</si>
  <si>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</si>
  <si>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</si>
  <si>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</si>
  <si>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</si>
  <si>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</si>
  <si>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</si>
  <si>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</si>
  <si>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</si>
  <si>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</si>
  <si>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</si>
  <si>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</si>
  <si>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</si>
  <si>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</si>
  <si>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</si>
  <si>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</si>
  <si>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</si>
  <si>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</si>
  <si>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</si>
  <si>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</si>
  <si>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</si>
  <si>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</si>
  <si>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</si>
  <si>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</si>
  <si>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</si>
  <si>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</si>
  <si>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</si>
  <si>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</si>
  <si>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</si>
  <si>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</si>
  <si>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</si>
  <si>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</si>
  <si>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</si>
  <si>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</si>
  <si>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</si>
  <si>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</si>
  <si>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</si>
  <si>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</si>
  <si>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</si>
  <si>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</si>
  <si>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</si>
  <si>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</si>
  <si>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</si>
  <si>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</si>
  <si>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</si>
  <si>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</si>
  <si>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</si>
  <si>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</si>
  <si>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</si>
  <si>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</si>
  <si>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</si>
  <si>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</si>
  <si>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</si>
  <si>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</si>
  <si>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</si>
  <si>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</si>
  <si>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</si>
  <si>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</si>
  <si>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</si>
  <si>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</si>
  <si>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</si>
  <si>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</si>
  <si>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</si>
  <si>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</si>
  <si>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</si>
  <si>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</si>
  <si>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</si>
  <si>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</si>
  <si>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</si>
  <si>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</si>
  <si>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</si>
  <si>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</si>
  <si>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</si>
  <si>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</si>
  <si>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</si>
  <si>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</si>
  <si>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</si>
  <si>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</si>
  <si>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</si>
  <si>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</si>
  <si>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</si>
  <si>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</si>
  <si>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</si>
  <si>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</si>
  <si>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</si>
  <si>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</si>
  <si>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</si>
  <si>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</si>
  <si>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</si>
  <si>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</si>
  <si>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</si>
  <si>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</si>
  <si>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</si>
  <si>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</si>
  <si>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</si>
  <si>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</si>
  <si>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</si>
  <si>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</si>
  <si>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</si>
  <si>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</si>
  <si>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</si>
  <si>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</si>
  <si>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</si>
  <si>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</si>
  <si>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</si>
  <si>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</si>
  <si>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</si>
  <si>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</si>
  <si>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</si>
  <si>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</si>
  <si>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</si>
  <si>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</si>
  <si>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</si>
  <si>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</si>
  <si>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</si>
  <si>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</si>
  <si>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</si>
  <si>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</si>
  <si>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</si>
  <si>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</si>
  <si>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</si>
  <si>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</si>
  <si>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</si>
  <si>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</si>
  <si>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</si>
  <si>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</si>
  <si>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</si>
  <si>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</si>
  <si>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</si>
  <si>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</si>
  <si>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</si>
  <si>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</si>
  <si>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</si>
  <si>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</si>
  <si>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</si>
  <si>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</si>
  <si>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</si>
  <si>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</si>
  <si>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</si>
  <si>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</si>
  <si>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</si>
  <si>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</si>
  <si>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</si>
  <si>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</si>
  <si>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</si>
  <si>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</si>
  <si>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</si>
  <si>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</si>
  <si>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</si>
  <si>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</si>
  <si>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</si>
  <si>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</si>
  <si>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</si>
  <si>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</si>
  <si>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</si>
  <si>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</si>
  <si>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</si>
  <si>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</si>
  <si>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</si>
  <si>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</si>
  <si>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</si>
  <si>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</si>
  <si>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</si>
  <si>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</si>
  <si>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</si>
  <si>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</si>
  <si>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</si>
  <si>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</si>
  <si>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</si>
  <si>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</si>
  <si>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</si>
  <si>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</si>
  <si>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</si>
  <si>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</si>
  <si>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</si>
  <si>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</si>
  <si>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</si>
  <si>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</si>
  <si>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</si>
  <si>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</si>
  <si>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</si>
  <si>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</si>
  <si>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</si>
  <si>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</si>
  <si>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</si>
  <si>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</si>
  <si>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</si>
  <si>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</si>
  <si>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</si>
  <si>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</si>
  <si>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</si>
  <si>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</si>
  <si>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</si>
  <si>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</si>
  <si>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</si>
  <si>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</si>
  <si>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</si>
  <si>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</si>
  <si>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</si>
  <si>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</si>
  <si>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</si>
  <si>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</si>
  <si>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</si>
  <si>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</si>
  <si>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</si>
  <si>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</si>
  <si>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</si>
  <si>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</si>
  <si>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</si>
  <si>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</si>
  <si>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</si>
  <si>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</si>
  <si>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</si>
  <si>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</si>
  <si>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</si>
  <si>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</si>
  <si>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</si>
  <si>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</si>
  <si>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</si>
  <si>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</si>
  <si>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</si>
  <si>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</si>
  <si>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</si>
  <si>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</si>
  <si>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</si>
  <si>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</si>
  <si>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</si>
  <si>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</si>
  <si>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</si>
  <si>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</si>
  <si>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</si>
  <si>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</si>
  <si>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</si>
  <si>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</si>
  <si>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</si>
  <si>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</si>
  <si>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</si>
  <si>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</si>
  <si>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</si>
  <si>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</si>
  <si>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</si>
  <si>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</si>
  <si>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</si>
  <si>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</si>
  <si>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</si>
  <si>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</si>
  <si>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</si>
  <si>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</si>
  <si>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</si>
  <si>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</si>
  <si>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</si>
  <si>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</si>
  <si>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</si>
  <si>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</si>
  <si>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</si>
  <si>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</si>
  <si>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</si>
  <si>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</si>
  <si>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</si>
  <si>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</si>
  <si>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</si>
  <si>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</si>
  <si>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</si>
  <si>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</si>
  <si>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</si>
  <si>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</si>
  <si>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</si>
  <si>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</si>
  <si>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</si>
  <si>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</si>
  <si>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</si>
  <si>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</si>
  <si>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</si>
  <si>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</si>
  <si>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</si>
  <si>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</si>
  <si>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</si>
  <si>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</si>
  <si>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</si>
  <si>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</si>
  <si>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</si>
  <si>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</si>
  <si>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</si>
  <si>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</si>
  <si>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</si>
  <si>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</si>
  <si>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</si>
  <si>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</si>
  <si>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</si>
  <si>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</si>
  <si>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</si>
  <si>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</si>
  <si>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</si>
  <si>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</si>
  <si>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</si>
  <si>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</si>
  <si>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</si>
  <si>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</si>
  <si>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</si>
  <si>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</si>
  <si>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</si>
  <si>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</si>
  <si>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</si>
  <si>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</si>
  <si>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</si>
  <si>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</si>
  <si>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</si>
  <si>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</si>
  <si>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</si>
  <si>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</si>
  <si>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</si>
  <si>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</si>
  <si>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</si>
  <si>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</si>
  <si>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</si>
  <si>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</si>
  <si>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</si>
  <si>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</si>
  <si>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</si>
  <si>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</si>
  <si>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</si>
  <si>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</si>
  <si>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</si>
  <si>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</si>
  <si>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</si>
  <si>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</si>
  <si>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</si>
  <si>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</si>
  <si>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</si>
  <si>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</si>
  <si>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</si>
  <si>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</si>
  <si>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</si>
  <si>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</si>
  <si>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</si>
  <si>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</si>
  <si>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</si>
  <si>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</si>
  <si>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</si>
  <si>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</si>
  <si>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</si>
  <si>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</si>
  <si>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</si>
  <si>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</si>
  <si>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</si>
  <si>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</si>
  <si>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</si>
  <si>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</si>
  <si>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</si>
  <si>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</si>
  <si>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</si>
  <si>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</si>
  <si>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</si>
  <si>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</si>
  <si>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</si>
  <si>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</si>
  <si>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</si>
  <si>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</si>
  <si>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</si>
  <si>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</si>
  <si>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</si>
  <si>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</si>
  <si>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</si>
  <si>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</si>
  <si>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</si>
  <si>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</si>
  <si>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</si>
  <si>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</si>
  <si>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</si>
  <si>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</si>
  <si>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</si>
  <si>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</si>
  <si>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</si>
  <si>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</si>
  <si>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</si>
  <si>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</si>
  <si>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</si>
  <si>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</si>
  <si>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</si>
  <si>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</si>
  <si>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</si>
  <si>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</si>
  <si>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</si>
  <si>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</si>
  <si>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</si>
  <si>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</si>
  <si>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</si>
  <si>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</si>
  <si>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</si>
  <si>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</si>
  <si>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</si>
  <si>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</si>
  <si>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</si>
  <si>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</si>
  <si>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</si>
  <si>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</si>
  <si>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</si>
  <si>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</si>
  <si>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</si>
  <si>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</si>
  <si>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</si>
  <si>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</si>
  <si>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</si>
  <si>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</si>
  <si>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</si>
  <si>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</si>
  <si>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</si>
  <si>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</si>
  <si>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</si>
  <si>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</si>
  <si>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</si>
  <si>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</si>
  <si>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</si>
  <si>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</si>
  <si>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</si>
  <si>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</si>
  <si>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</si>
  <si>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</si>
  <si>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</si>
  <si>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</si>
  <si>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</si>
  <si>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</si>
  <si>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</si>
  <si>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</si>
  <si>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</si>
  <si>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</si>
  <si>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</si>
  <si>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</si>
  <si>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</si>
  <si>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</si>
  <si>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</si>
  <si>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</si>
  <si>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</si>
  <si>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</si>
  <si>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</si>
  <si>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</si>
  <si>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</si>
  <si>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</si>
  <si>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</si>
  <si>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</si>
  <si>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</si>
  <si>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</si>
  <si>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</si>
  <si>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</si>
  <si>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</si>
  <si>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</si>
  <si>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</si>
  <si>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</si>
  <si>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</si>
  <si>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</si>
  <si>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</si>
  <si>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</si>
  <si>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</si>
  <si>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</si>
  <si>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</si>
  <si>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</si>
  <si>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</si>
  <si>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</si>
  <si>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</si>
  <si>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</si>
  <si>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</si>
  <si>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</si>
  <si>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</si>
  <si>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</si>
  <si>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</si>
  <si>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</si>
  <si>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</si>
  <si>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</si>
  <si>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</si>
  <si>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</si>
  <si>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</si>
  <si>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</si>
  <si>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</si>
  <si>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</si>
  <si>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</si>
  <si>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</si>
  <si>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</si>
  <si>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</si>
  <si>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</si>
  <si>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</si>
  <si>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</si>
  <si>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</si>
  <si>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</si>
  <si>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</si>
  <si>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</si>
  <si>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</si>
  <si>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</si>
  <si>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</si>
  <si>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</si>
  <si>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</si>
  <si>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</si>
  <si>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</si>
  <si>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</si>
  <si>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</si>
  <si>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</si>
  <si>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</si>
  <si>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</si>
  <si>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</si>
  <si>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</si>
  <si>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</si>
  <si>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</si>
  <si>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</si>
  <si>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</si>
  <si>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</si>
  <si>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</si>
  <si>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</si>
  <si>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</si>
  <si>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</si>
  <si>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</si>
  <si>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</si>
  <si>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</si>
  <si>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</si>
  <si>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</si>
  <si>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</si>
  <si>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</si>
  <si>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</si>
  <si>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</si>
  <si>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</si>
  <si>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</si>
  <si>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</si>
  <si>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</si>
  <si>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</si>
  <si>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</si>
  <si>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</si>
  <si>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</si>
  <si>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</si>
  <si>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</si>
  <si>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</si>
  <si>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</si>
  <si>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</si>
  <si>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</si>
  <si>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</si>
  <si>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</si>
  <si>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</si>
  <si>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</si>
  <si>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</si>
  <si>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</si>
  <si>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</si>
  <si>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</si>
  <si>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</si>
  <si>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</si>
  <si>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</si>
  <si>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</si>
  <si>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</si>
  <si>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</si>
  <si>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</si>
  <si>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</si>
  <si>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</si>
  <si>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</si>
  <si>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</si>
  <si>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</si>
  <si>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</si>
  <si>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</si>
  <si>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</si>
  <si>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</si>
  <si>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</si>
  <si>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</si>
  <si>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</si>
  <si>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</si>
  <si>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</si>
  <si>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</si>
  <si>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</si>
  <si>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</si>
  <si>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</si>
  <si>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</si>
  <si>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</si>
  <si>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</si>
  <si>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</si>
  <si>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</si>
  <si>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</si>
  <si>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</si>
  <si>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</si>
  <si>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</si>
  <si>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</si>
  <si>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</si>
  <si>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</si>
  <si>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</si>
  <si>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</si>
  <si>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</si>
  <si>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</si>
  <si>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</si>
  <si>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</si>
  <si>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</si>
  <si>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</si>
  <si>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</si>
  <si>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</si>
  <si>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</si>
  <si>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</si>
  <si>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</si>
  <si>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</si>
  <si>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</si>
  <si>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</si>
  <si>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</si>
  <si>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</si>
  <si>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</si>
  <si>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</si>
  <si>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</si>
  <si>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</si>
  <si>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</si>
  <si>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</si>
  <si>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</si>
  <si>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</si>
  <si>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</si>
  <si>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</si>
  <si>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</si>
  <si>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</si>
  <si>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</si>
  <si>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</si>
  <si>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</si>
  <si>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</si>
  <si>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</si>
  <si>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</si>
  <si>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</si>
  <si>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</si>
  <si>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</si>
  <si>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</si>
  <si>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</si>
  <si>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</si>
  <si>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</si>
  <si>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</si>
  <si>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</si>
  <si>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</si>
  <si>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</si>
  <si>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</si>
  <si>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</si>
  <si>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</si>
  <si>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</si>
  <si>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</si>
  <si>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</si>
  <si>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</si>
  <si>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</si>
  <si>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</si>
  <si>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</si>
  <si>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</si>
  <si>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</si>
  <si>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</si>
  <si>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</si>
  <si>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</si>
  <si>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</si>
  <si>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</si>
  <si>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</si>
  <si>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</si>
  <si>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</si>
  <si>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</si>
  <si>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</si>
  <si>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</si>
  <si>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</si>
  <si>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</si>
  <si>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</si>
  <si>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</si>
  <si>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</si>
  <si>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</si>
  <si>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</si>
  <si>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</si>
  <si>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</si>
  <si>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</si>
  <si>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</si>
  <si>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</si>
  <si>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</si>
  <si>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</si>
  <si>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</si>
  <si>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</si>
  <si>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</si>
  <si>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</si>
  <si>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</si>
  <si>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</si>
  <si>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</si>
  <si>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</si>
  <si>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</si>
  <si>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</si>
  <si>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</si>
  <si>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</si>
  <si>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</si>
  <si>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</si>
  <si>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</si>
  <si>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</si>
  <si>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</si>
  <si>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</si>
  <si>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</si>
  <si>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</si>
  <si>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</si>
  <si>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</si>
  <si>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</si>
  <si>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</si>
  <si>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</si>
  <si>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</si>
  <si>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</si>
  <si>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</si>
  <si>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</si>
  <si>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</si>
  <si>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</si>
  <si>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</si>
  <si>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</si>
  <si>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</si>
  <si>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</si>
  <si>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</si>
  <si>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</si>
  <si>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</si>
  <si>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</si>
  <si>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</si>
  <si>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</si>
  <si>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</si>
  <si>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</si>
  <si>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</si>
  <si>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</si>
  <si>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</si>
  <si>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</si>
  <si>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</si>
  <si>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</si>
  <si>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</si>
  <si>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</si>
  <si>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</si>
  <si>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</si>
  <si>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</si>
  <si>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</si>
  <si>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</si>
  <si>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</si>
  <si>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</si>
  <si>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</si>
  <si>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</si>
  <si>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</si>
  <si>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</si>
  <si>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</si>
  <si>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</si>
  <si>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</si>
  <si>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</si>
  <si>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</si>
  <si>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</si>
  <si>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</si>
  <si>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</si>
  <si>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</si>
  <si>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</si>
  <si>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</si>
  <si>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</si>
  <si>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</si>
  <si>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</si>
  <si>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</si>
  <si>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</si>
  <si>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</si>
  <si>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</si>
  <si>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</si>
  <si>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</si>
  <si>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</si>
  <si>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</si>
  <si>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</si>
  <si>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</si>
  <si>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</si>
  <si>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</si>
  <si>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</si>
  <si>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</si>
  <si>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</si>
  <si>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</si>
  <si>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</si>
  <si>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</si>
  <si>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</si>
  <si>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</si>
  <si>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</si>
  <si>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</si>
  <si>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</si>
  <si>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</si>
  <si>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</si>
  <si>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</si>
  <si>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</si>
  <si>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</si>
  <si>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</si>
  <si>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</si>
  <si>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</si>
  <si>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</si>
  <si>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</si>
  <si>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</si>
  <si>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</si>
  <si>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</si>
  <si>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</si>
  <si>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</si>
  <si>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</si>
  <si>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</si>
  <si>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</si>
  <si>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</si>
  <si>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</si>
  <si>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</si>
  <si>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</si>
  <si>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</si>
  <si>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</si>
  <si>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</si>
  <si>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</si>
  <si>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</si>
  <si>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</si>
  <si>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</si>
  <si>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</si>
  <si>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</si>
  <si>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</si>
  <si>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</si>
  <si>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</si>
  <si>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</si>
  <si>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</si>
  <si>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</si>
  <si>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</si>
  <si>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</si>
  <si>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</si>
  <si>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</si>
  <si>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</si>
  <si>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</si>
  <si>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</si>
  <si>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</si>
  <si>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</si>
  <si>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</si>
  <si>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</si>
  <si>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</si>
  <si>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</si>
  <si>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</si>
  <si>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</si>
  <si>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</si>
  <si>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</si>
  <si>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</si>
  <si>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</si>
  <si>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</si>
  <si>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</si>
  <si>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</si>
  <si>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</si>
  <si>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</si>
  <si>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</si>
  <si>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</si>
  <si>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</si>
  <si>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</si>
  <si>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</si>
  <si>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</si>
  <si>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</si>
  <si>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</si>
  <si>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</si>
  <si>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</si>
  <si>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</si>
  <si>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</si>
  <si>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</si>
  <si>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</si>
  <si>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</si>
  <si>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</si>
  <si>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</si>
  <si>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</si>
  <si>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</si>
  <si>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</si>
  <si>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</si>
  <si>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</si>
  <si>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</si>
  <si>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</si>
  <si>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</si>
  <si>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</si>
  <si>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</si>
  <si>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</si>
  <si>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</si>
  <si>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</si>
  <si>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</si>
  <si>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</si>
  <si>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</si>
  <si>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</si>
  <si>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</si>
  <si>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</si>
  <si>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</si>
  <si>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</si>
  <si>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</si>
  <si>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</si>
  <si>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</si>
  <si>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</si>
  <si>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</si>
  <si>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</si>
  <si>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</si>
  <si>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</si>
  <si>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</si>
  <si>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</si>
  <si>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</si>
  <si>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</si>
  <si>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</si>
  <si>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</si>
  <si>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</si>
  <si>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</si>
  <si>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</si>
  <si>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</si>
  <si>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</si>
  <si>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</si>
  <si>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</si>
  <si>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</si>
  <si>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</si>
  <si>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</si>
  <si>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</si>
  <si>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</si>
  <si>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</si>
  <si>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</si>
  <si>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</si>
  <si>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</si>
  <si>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</si>
  <si>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</si>
  <si>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</si>
  <si>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</si>
  <si>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</si>
  <si>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</si>
  <si>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</si>
  <si>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</si>
  <si>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</si>
  <si>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</si>
  <si>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</si>
  <si>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</si>
  <si>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</si>
  <si>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</si>
  <si>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</si>
  <si>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</si>
  <si>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</si>
  <si>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</si>
  <si>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</si>
  <si>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</si>
  <si>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</si>
  <si>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</si>
  <si>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</si>
  <si>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</si>
  <si>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</si>
  <si>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</si>
  <si>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</si>
  <si>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</si>
  <si>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</si>
  <si>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</si>
  <si>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</si>
  <si>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</si>
  <si>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</si>
  <si>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</si>
  <si>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</si>
  <si>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</si>
  <si>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</si>
  <si>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</si>
  <si>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</si>
  <si>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</si>
  <si>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</si>
  <si>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</si>
  <si>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</si>
  <si>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</si>
  <si>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</si>
  <si>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</si>
  <si>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</si>
  <si>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</si>
  <si>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</si>
  <si>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</si>
  <si>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</si>
  <si>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</si>
  <si>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</si>
  <si>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</si>
  <si>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</si>
  <si>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</si>
  <si>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</si>
  <si>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</si>
  <si>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</si>
  <si>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</si>
  <si>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</si>
  <si>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</si>
  <si>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</si>
  <si>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</si>
  <si>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</si>
  <si>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</si>
  <si>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</si>
  <si>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</si>
  <si>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</si>
  <si>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</si>
  <si>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</si>
  <si>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</si>
  <si>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</si>
  <si>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</si>
  <si>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</si>
  <si>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</si>
  <si>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</si>
  <si>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</si>
  <si>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</si>
  <si>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</si>
  <si>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</si>
  <si>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</si>
  <si>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</si>
  <si>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</si>
  <si>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</si>
  <si>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</si>
  <si>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</si>
  <si>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</si>
  <si>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</si>
  <si>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</si>
  <si>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</si>
  <si>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</si>
  <si>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</si>
  <si>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</si>
  <si>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</si>
  <si>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</si>
  <si>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</si>
  <si>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</si>
  <si>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</si>
  <si>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</si>
  <si>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</si>
  <si>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</si>
  <si>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</si>
  <si>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</si>
  <si>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</si>
  <si>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</si>
  <si>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</si>
  <si>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</si>
  <si>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</si>
  <si>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</si>
  <si>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</si>
  <si>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</si>
  <si>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</si>
  <si>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</si>
  <si>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</si>
  <si>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</si>
  <si>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</si>
  <si>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</si>
  <si>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</si>
  <si>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</si>
  <si>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</si>
  <si>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</si>
  <si>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</si>
  <si>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</si>
  <si>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</si>
  <si>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</si>
  <si>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</si>
  <si>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</si>
  <si>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</si>
  <si>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</si>
  <si>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</si>
  <si>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</si>
  <si>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</si>
  <si>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</si>
  <si>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</si>
  <si>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</si>
  <si>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</si>
  <si>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</si>
  <si>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</si>
  <si>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</si>
  <si>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</si>
  <si>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</si>
  <si>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</si>
  <si>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</si>
  <si>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</si>
  <si>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</si>
  <si>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</si>
  <si>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</si>
  <si>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</si>
  <si>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</si>
  <si>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</si>
  <si>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</si>
  <si>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</si>
  <si>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</si>
  <si>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</si>
  <si>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</si>
  <si>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</si>
  <si>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</si>
  <si>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</si>
  <si>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</si>
  <si>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</si>
  <si>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</si>
  <si>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</si>
  <si>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</si>
  <si>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</si>
  <si>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</si>
  <si>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</si>
  <si>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</si>
  <si>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</si>
  <si>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</si>
  <si>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</si>
  <si>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</si>
  <si>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</si>
  <si>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</si>
  <si>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</si>
  <si>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</si>
  <si>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</si>
  <si>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</si>
  <si>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</si>
  <si>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</si>
  <si>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</si>
  <si>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</si>
  <si>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</si>
  <si>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</si>
  <si>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</si>
  <si>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</si>
  <si>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</si>
  <si>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</si>
  <si>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</si>
  <si>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</si>
  <si>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</si>
  <si>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</si>
  <si>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</si>
  <si>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</si>
  <si>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</si>
  <si>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</si>
  <si>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</si>
  <si>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</si>
  <si>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</si>
  <si>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</si>
  <si>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</si>
  <si>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</si>
  <si>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</si>
  <si>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</si>
  <si>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</si>
  <si>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</si>
  <si>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</si>
  <si>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</si>
  <si>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</si>
  <si>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</si>
  <si>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</si>
  <si>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</si>
  <si>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</si>
  <si>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</si>
  <si>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</si>
  <si>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</si>
  <si>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</si>
  <si>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</si>
  <si>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</si>
  <si>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</si>
  <si>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</si>
  <si>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</si>
  <si>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</si>
  <si>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</si>
  <si>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</si>
  <si>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</si>
  <si>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</si>
  <si>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</si>
  <si>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</si>
  <si>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</si>
  <si>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</si>
  <si>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</si>
  <si>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</si>
  <si>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</si>
  <si>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</si>
  <si>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</si>
  <si>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</si>
  <si>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</si>
  <si>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</si>
  <si>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</si>
  <si>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</si>
  <si>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</si>
  <si>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</si>
  <si>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</si>
  <si>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</si>
  <si>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</si>
  <si>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</si>
  <si>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</si>
  <si>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</si>
  <si>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</si>
  <si>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</si>
  <si>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</si>
  <si>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</si>
  <si>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</si>
  <si>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</si>
  <si>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</si>
  <si>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</si>
  <si>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</si>
  <si>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</si>
  <si>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</si>
  <si>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</si>
  <si>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</si>
  <si>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</si>
  <si>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</si>
  <si>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</si>
  <si>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</si>
  <si>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</si>
  <si>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</si>
  <si>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</si>
  <si>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</si>
  <si>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</si>
  <si>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</si>
  <si>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</si>
  <si>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</si>
  <si>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</si>
  <si>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</si>
  <si>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</si>
  <si>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</si>
  <si>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</si>
  <si>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</si>
  <si>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</si>
  <si>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</si>
  <si>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</si>
  <si>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</si>
  <si>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</si>
  <si>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</si>
  <si>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</si>
  <si>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</si>
  <si>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</si>
  <si>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</si>
  <si>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</si>
  <si>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</si>
  <si>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</si>
  <si>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</si>
  <si>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</si>
  <si>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</si>
  <si>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</si>
  <si>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</si>
  <si>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</si>
  <si>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</si>
  <si>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</si>
  <si>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</si>
  <si>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</si>
  <si>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</si>
  <si>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</si>
  <si>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</si>
  <si>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</si>
  <si>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</si>
  <si>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</si>
  <si>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</si>
  <si>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</si>
  <si>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</si>
  <si>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</si>
  <si>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</si>
  <si>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</si>
  <si>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</si>
  <si>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</si>
  <si>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</si>
  <si>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</si>
  <si>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</si>
  <si>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</si>
  <si>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</si>
  <si>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</si>
  <si>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</si>
  <si>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</si>
  <si>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</si>
  <si>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</si>
  <si>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</si>
  <si>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</si>
  <si>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</si>
  <si>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</si>
  <si>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</si>
  <si>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</si>
  <si>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</si>
  <si>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</si>
  <si>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</si>
  <si>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</si>
  <si>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</si>
  <si>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</si>
  <si>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</si>
  <si>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</si>
  <si>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</si>
  <si>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</si>
  <si>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</si>
  <si>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</si>
  <si>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</si>
  <si>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</si>
  <si>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</si>
  <si>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</si>
  <si>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</si>
  <si>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</si>
  <si>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</si>
  <si>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</si>
  <si>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</si>
  <si>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</si>
  <si>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</si>
  <si>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</si>
  <si>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</si>
  <si>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</si>
  <si>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</si>
  <si>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</si>
  <si>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</si>
  <si>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</si>
  <si>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</si>
  <si>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</si>
  <si>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</si>
  <si>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</si>
  <si>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</si>
  <si>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</si>
  <si>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</si>
  <si>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</si>
  <si>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</si>
  <si>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</si>
  <si>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</si>
  <si>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</si>
  <si>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</si>
  <si>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</si>
  <si>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</si>
  <si>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</si>
  <si>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</si>
  <si>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</si>
  <si>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</si>
  <si>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</si>
  <si>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</si>
  <si>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</si>
  <si>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</si>
  <si>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</si>
  <si>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</si>
  <si>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</si>
  <si>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</si>
  <si>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</si>
  <si>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</si>
  <si>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</si>
  <si>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</si>
  <si>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</si>
  <si>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</si>
  <si>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</si>
  <si>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</si>
  <si>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</si>
  <si>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</si>
  <si>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</si>
  <si>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</si>
  <si>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</si>
  <si>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</si>
  <si>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</si>
  <si>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</si>
  <si>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</si>
  <si>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</si>
  <si>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</si>
  <si>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</si>
  <si>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</si>
  <si>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</si>
  <si>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</si>
  <si>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</si>
  <si>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</si>
  <si>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</si>
  <si>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</si>
  <si>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</si>
  <si>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</si>
  <si>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</si>
  <si>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</si>
  <si>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</si>
  <si>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</si>
  <si>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</si>
  <si>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</si>
  <si>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</si>
  <si>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</si>
  <si>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</si>
  <si>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</si>
  <si>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</si>
  <si>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</si>
  <si>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</si>
  <si>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</si>
  <si>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</si>
  <si>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</si>
  <si>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</si>
  <si>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</si>
  <si>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</si>
  <si>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</si>
  <si>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</si>
  <si>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</si>
  <si>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</si>
  <si>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</si>
  <si>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</si>
  <si>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</si>
  <si>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</si>
  <si>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</si>
  <si>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</si>
  <si>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</si>
  <si>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</si>
  <si>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</si>
  <si>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</si>
  <si>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</si>
  <si>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</si>
  <si>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</si>
  <si>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</si>
  <si>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</si>
  <si>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</si>
  <si>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</si>
  <si>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</si>
  <si>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</si>
  <si>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</si>
  <si>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</si>
  <si>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</si>
  <si>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</si>
  <si>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</si>
  <si>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</si>
  <si>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</si>
  <si>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</si>
  <si>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</si>
  <si>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</si>
  <si>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</si>
  <si>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</si>
  <si>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</si>
  <si>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</si>
  <si>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</si>
  <si>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</si>
  <si>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</si>
  <si>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</si>
  <si>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</si>
  <si>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</si>
  <si>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</si>
  <si>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</si>
  <si>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</si>
  <si>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</si>
  <si>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</si>
  <si>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</si>
  <si>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</si>
  <si>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</si>
  <si>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</si>
  <si>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</si>
  <si>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</si>
  <si>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</si>
  <si>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</si>
  <si>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</si>
  <si>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</si>
  <si>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</si>
  <si>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</si>
  <si>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</si>
  <si>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</si>
  <si>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</si>
  <si>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</si>
  <si>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</si>
  <si>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</si>
  <si>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</si>
  <si>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</si>
  <si>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</si>
  <si>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</si>
  <si>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</si>
  <si>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</si>
  <si>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</si>
  <si>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</si>
  <si>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</si>
  <si>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</si>
  <si>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</si>
  <si>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</si>
  <si>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</si>
  <si>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</si>
  <si>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</si>
  <si>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</si>
  <si>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</si>
  <si>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</si>
  <si>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</si>
  <si>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</si>
  <si>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</si>
  <si>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</si>
  <si>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</si>
  <si>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</si>
  <si>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</si>
  <si>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</si>
  <si>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</si>
  <si>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</si>
  <si>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</si>
  <si>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</si>
  <si>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</si>
  <si>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</si>
  <si>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</si>
  <si>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</si>
  <si>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</si>
  <si>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</si>
  <si>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</si>
  <si>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</si>
  <si>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</si>
  <si>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</si>
  <si>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</si>
  <si>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</si>
  <si>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</si>
  <si>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</si>
  <si>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</si>
  <si>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</si>
  <si>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</si>
  <si>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</si>
  <si>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</si>
  <si>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</si>
  <si>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</si>
  <si>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</si>
  <si>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</si>
  <si>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</si>
  <si>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</si>
  <si>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</si>
  <si>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</si>
  <si>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</si>
  <si>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</si>
  <si>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</si>
  <si>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</si>
  <si>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</si>
  <si>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</si>
  <si>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</si>
  <si>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</si>
  <si>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</si>
  <si>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</si>
  <si>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</si>
  <si>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</si>
  <si>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</si>
  <si>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</si>
  <si>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</si>
  <si>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</si>
  <si>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</si>
  <si>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</si>
  <si>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</si>
  <si>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</si>
  <si>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</si>
  <si>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</si>
  <si>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</si>
  <si>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</si>
  <si>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</si>
  <si>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</si>
  <si>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</si>
  <si>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</si>
  <si>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</si>
  <si>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</si>
  <si>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</si>
  <si>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</si>
  <si>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</si>
  <si>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</si>
  <si>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</si>
  <si>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</si>
  <si>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</si>
  <si>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</si>
  <si>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</si>
  <si>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</si>
  <si>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</si>
  <si>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</si>
  <si>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</si>
  <si>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</si>
  <si>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</si>
  <si>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</si>
  <si>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</si>
  <si>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</si>
  <si>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</si>
  <si>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</si>
  <si>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</si>
  <si>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</si>
  <si>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</si>
  <si>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</si>
  <si>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</si>
  <si>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</si>
  <si>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</si>
  <si>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</si>
  <si>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</si>
  <si>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</si>
  <si>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</si>
  <si>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</si>
  <si>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</si>
  <si>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</si>
  <si>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</si>
  <si>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</si>
  <si>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</si>
  <si>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</si>
  <si>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</si>
  <si>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</si>
  <si>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</si>
  <si>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</si>
  <si>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</si>
  <si>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</si>
  <si>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</si>
  <si>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</si>
  <si>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</si>
  <si>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</si>
  <si>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</si>
  <si>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</si>
  <si>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</si>
  <si>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</si>
  <si>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</si>
  <si>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</si>
  <si>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</si>
  <si>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</si>
  <si>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</si>
  <si>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</si>
  <si>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</si>
  <si>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</si>
  <si>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</si>
  <si>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</si>
  <si>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</si>
  <si>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</si>
  <si>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</si>
  <si>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</si>
  <si>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</si>
  <si>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</si>
  <si>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</si>
  <si>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</si>
  <si>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</si>
  <si>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</si>
  <si>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</si>
  <si>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</si>
  <si>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</si>
  <si>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</si>
  <si>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</si>
  <si>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</si>
  <si>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</si>
  <si>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</si>
  <si>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</si>
  <si>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</si>
  <si>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</si>
  <si>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</si>
  <si>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</si>
  <si>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</si>
  <si>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</si>
  <si>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</si>
  <si>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</si>
  <si>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</si>
  <si>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</si>
  <si>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</si>
  <si>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</si>
  <si>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</si>
  <si>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</si>
  <si>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</si>
  <si>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</si>
  <si>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</si>
  <si>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</si>
  <si>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</si>
  <si>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</si>
  <si>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</si>
  <si>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</si>
  <si>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</si>
  <si>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</si>
  <si>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</si>
  <si>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</si>
  <si>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</si>
  <si>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</si>
  <si>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</si>
  <si>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</si>
  <si>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</si>
  <si>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</si>
  <si>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</si>
  <si>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</si>
  <si>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</si>
  <si>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</si>
  <si>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</si>
  <si>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</si>
  <si>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</si>
  <si>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</si>
  <si>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</si>
  <si>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</si>
  <si>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</si>
  <si>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</si>
  <si>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</si>
  <si>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</si>
  <si>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</si>
  <si>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</si>
  <si>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</si>
  <si>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</si>
  <si>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</si>
  <si>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</si>
  <si>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</si>
  <si>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</si>
  <si>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</si>
  <si>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</si>
  <si>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</si>
  <si>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</si>
  <si>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</si>
  <si>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</si>
  <si>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</si>
  <si>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</si>
  <si>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</si>
  <si>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</si>
  <si>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</si>
  <si>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</si>
  <si>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</si>
  <si>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</si>
  <si>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</si>
  <si>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</si>
  <si>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</si>
  <si>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</si>
  <si>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</si>
  <si>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</si>
  <si>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</si>
  <si>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</si>
  <si>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</si>
  <si>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</si>
  <si>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</si>
  <si>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</si>
  <si>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</si>
  <si>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</si>
  <si>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</si>
  <si>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</si>
  <si>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</si>
  <si>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</si>
  <si>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</si>
  <si>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</si>
  <si>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</si>
  <si>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</si>
  <si>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</si>
  <si>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</si>
  <si>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</si>
  <si>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</si>
  <si>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</si>
  <si>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</si>
  <si>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</si>
  <si>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</si>
  <si>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</si>
  <si>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</si>
  <si>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</si>
  <si>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</si>
  <si>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</si>
  <si>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</si>
  <si>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</si>
  <si>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</si>
  <si>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</si>
  <si>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</si>
  <si>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</si>
  <si>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</si>
  <si>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</si>
  <si>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</si>
  <si>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</si>
  <si>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</si>
  <si>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</si>
  <si>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</si>
  <si>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</si>
  <si>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</si>
  <si>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</si>
  <si>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</si>
  <si>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</si>
  <si>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</si>
  <si>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</si>
  <si>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</si>
  <si>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</si>
  <si>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</si>
  <si>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</si>
  <si>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</si>
  <si>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</si>
  <si>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</si>
  <si>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</si>
  <si>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</si>
  <si>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</si>
  <si>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</si>
  <si>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</si>
  <si>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</si>
  <si>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</si>
  <si>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</si>
  <si>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</si>
  <si>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</si>
  <si>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</si>
  <si>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</si>
  <si>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</si>
  <si>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</si>
  <si>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</si>
  <si>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</si>
  <si>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</si>
  <si>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</si>
  <si>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</si>
  <si>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</si>
  <si>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</si>
  <si>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</si>
  <si>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</si>
  <si>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</si>
  <si>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</si>
  <si>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</si>
  <si>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</si>
  <si>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</si>
  <si>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</si>
  <si>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</si>
  <si>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</si>
  <si>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</si>
  <si>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</si>
  <si>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</si>
  <si>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</si>
  <si>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</si>
  <si>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</si>
  <si>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</si>
  <si>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</si>
  <si>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</si>
  <si>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</si>
  <si>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</si>
  <si>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</si>
  <si>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</si>
  <si>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</si>
  <si>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</si>
  <si>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</si>
  <si>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</si>
  <si>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</si>
  <si>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</si>
  <si>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</si>
  <si>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</si>
  <si>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</si>
  <si>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</si>
  <si>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</si>
  <si>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</si>
  <si>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</si>
  <si>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</si>
  <si>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</si>
  <si>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</si>
  <si>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</si>
  <si>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</si>
  <si>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</si>
  <si>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</si>
  <si>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</si>
  <si>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</si>
  <si>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</si>
  <si>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</si>
  <si>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</si>
  <si>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</si>
  <si>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</si>
  <si>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</si>
  <si>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</si>
  <si>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</si>
  <si>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</si>
  <si>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</si>
  <si>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</si>
  <si>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</si>
  <si>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</si>
  <si>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</si>
  <si>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</si>
  <si>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</si>
  <si>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</si>
  <si>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</si>
  <si>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</si>
  <si>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</si>
  <si>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</si>
  <si>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</si>
  <si>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</si>
  <si>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</si>
  <si>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</si>
  <si>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</si>
  <si>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</si>
  <si>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</si>
  <si>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</si>
  <si>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</si>
  <si>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</si>
  <si>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</si>
  <si>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</si>
  <si>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</si>
  <si>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</si>
  <si>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</si>
  <si>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</si>
  <si>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</si>
  <si>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</si>
  <si>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</si>
  <si>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</si>
  <si>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</si>
  <si>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</si>
  <si>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</si>
  <si>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</si>
  <si>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</si>
  <si>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</si>
  <si>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</si>
  <si>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</si>
  <si>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</si>
  <si>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</si>
  <si>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</si>
  <si>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</si>
  <si>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</si>
  <si>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</si>
  <si>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</si>
  <si>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</si>
  <si>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</si>
  <si>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</si>
  <si>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</si>
  <si>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</si>
  <si>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</si>
  <si>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</si>
  <si>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</si>
  <si>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</si>
  <si>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</si>
  <si>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</si>
  <si>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</si>
  <si>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</si>
  <si>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</si>
  <si>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</si>
  <si>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</si>
  <si>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</si>
  <si>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</si>
  <si>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</si>
  <si>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</si>
  <si>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</si>
  <si>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</si>
  <si>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</si>
  <si>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</si>
  <si>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</si>
  <si>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</si>
  <si>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</si>
  <si>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</si>
  <si>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</si>
  <si>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</si>
  <si>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</si>
  <si>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</si>
  <si>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</si>
  <si>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</si>
  <si>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</si>
  <si>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</si>
  <si>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</si>
  <si>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</si>
  <si>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</si>
  <si>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</si>
  <si>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</si>
  <si>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</si>
  <si>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</si>
  <si>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</si>
  <si>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</si>
  <si>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</si>
  <si>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</si>
  <si>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</si>
  <si>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</si>
  <si>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</si>
  <si>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</si>
  <si>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</si>
  <si>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</si>
  <si>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</si>
  <si>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</si>
  <si>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</si>
  <si>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</si>
  <si>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</si>
  <si>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</si>
  <si>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</si>
  <si>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</si>
  <si>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</si>
  <si>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</si>
  <si>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</si>
  <si>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</si>
  <si>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</si>
  <si>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</si>
  <si>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</si>
  <si>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</si>
  <si>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</si>
  <si>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</si>
  <si>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</si>
  <si>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</si>
  <si>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</si>
  <si>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</si>
  <si>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</si>
  <si>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</si>
  <si>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</si>
  <si>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</si>
  <si>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</si>
  <si>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</si>
  <si>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</si>
  <si>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</si>
  <si>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</si>
  <si>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</si>
  <si>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</si>
  <si>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</si>
  <si>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</si>
  <si>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</si>
  <si>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</si>
  <si>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</si>
  <si>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</si>
  <si>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</si>
  <si>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</si>
  <si>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</si>
  <si>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</si>
  <si>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</si>
  <si>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</si>
  <si>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</si>
  <si>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</si>
  <si>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</si>
  <si>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</si>
  <si>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</si>
  <si>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</si>
  <si>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</si>
  <si>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</si>
  <si>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</si>
  <si>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</si>
  <si>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</si>
  <si>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</si>
  <si>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</si>
  <si>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</si>
  <si>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</si>
  <si>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</si>
  <si>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</si>
  <si>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</si>
  <si>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</si>
  <si>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</si>
  <si>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</si>
  <si>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</si>
  <si>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</si>
  <si>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</si>
  <si>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</si>
  <si>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</si>
  <si>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</si>
  <si>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</si>
  <si>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</si>
  <si>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</si>
  <si>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</si>
  <si>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</si>
  <si>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</si>
  <si>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</si>
  <si>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</si>
  <si>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</si>
  <si>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</si>
  <si>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</si>
  <si>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</si>
  <si>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</si>
  <si>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</si>
  <si>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</si>
  <si>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</si>
  <si>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</si>
  <si>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</si>
  <si>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</si>
  <si>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</si>
  <si>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</si>
  <si>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</si>
  <si>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</si>
  <si>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</si>
  <si>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</si>
  <si>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</si>
  <si>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</si>
  <si>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</si>
  <si>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</si>
  <si>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</si>
  <si>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</si>
  <si>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</si>
  <si>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</si>
  <si>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</si>
  <si>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</si>
  <si>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</si>
  <si>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</si>
  <si>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</si>
  <si>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</si>
  <si>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</si>
  <si>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</si>
  <si>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</si>
  <si>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</si>
  <si>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</si>
  <si>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</si>
  <si>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</si>
  <si>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</si>
  <si>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</si>
  <si>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</si>
  <si>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</si>
  <si>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</si>
  <si>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</si>
  <si>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</si>
  <si>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</si>
  <si>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</si>
  <si>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</si>
  <si>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</si>
  <si>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</si>
  <si>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</si>
  <si>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</si>
  <si>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</si>
  <si>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</si>
  <si>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</si>
  <si>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</si>
  <si>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</si>
  <si>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</si>
  <si>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</si>
  <si>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</si>
  <si>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</si>
  <si>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</si>
  <si>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</si>
  <si>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</si>
  <si>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</si>
  <si>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</si>
  <si>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</si>
  <si>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</si>
  <si>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</si>
  <si>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</si>
  <si>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</si>
  <si>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</si>
  <si>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</si>
  <si>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</si>
  <si>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</si>
  <si>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</si>
  <si>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</si>
  <si>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</si>
  <si>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</si>
  <si>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</si>
  <si>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</si>
  <si>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</si>
  <si>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</si>
  <si>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</si>
  <si>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</si>
  <si>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</si>
  <si>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</si>
  <si>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</si>
  <si>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</si>
  <si>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</si>
  <si>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</si>
  <si>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</si>
  <si>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</si>
  <si>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</si>
  <si>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</si>
  <si>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</si>
  <si>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</si>
  <si>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</si>
  <si>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</si>
  <si>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</si>
  <si>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</si>
  <si>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</si>
  <si>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</si>
  <si>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</si>
  <si>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</si>
  <si>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</si>
  <si>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</si>
  <si>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</si>
  <si>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</si>
  <si>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</si>
  <si>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</si>
  <si>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</si>
  <si>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</si>
  <si>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</si>
  <si>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</si>
  <si>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</si>
  <si>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</si>
  <si>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</si>
  <si>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</si>
  <si>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</si>
  <si>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</si>
  <si>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</si>
  <si>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</si>
  <si>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</si>
  <si>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</si>
  <si>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</si>
  <si>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</si>
  <si>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</si>
  <si>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</si>
  <si>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</si>
  <si>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</si>
  <si>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</si>
  <si>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</si>
  <si>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</si>
  <si>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</si>
  <si>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</si>
  <si>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</si>
  <si>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</si>
  <si>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</si>
  <si>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</si>
  <si>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</si>
  <si>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</si>
  <si>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</si>
  <si>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</si>
  <si>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</si>
  <si>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</si>
  <si>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</si>
  <si>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</si>
  <si>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</si>
  <si>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</si>
  <si>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</si>
  <si>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</si>
  <si>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</si>
  <si>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</si>
  <si>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</si>
  <si>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</si>
  <si>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</si>
  <si>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</si>
  <si>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</si>
  <si>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</si>
  <si>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</si>
  <si>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</si>
  <si>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</si>
  <si>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</si>
  <si>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</si>
  <si>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</si>
  <si>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</si>
  <si>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</si>
  <si>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</si>
  <si>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</si>
  <si>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</si>
  <si>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</si>
  <si>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</si>
  <si>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</si>
  <si>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</si>
  <si>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</si>
  <si>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</si>
  <si>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</si>
  <si>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</si>
  <si>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</si>
  <si>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</si>
  <si>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</si>
  <si>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</si>
  <si>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</si>
  <si>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</si>
  <si>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</si>
  <si>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</si>
  <si>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</si>
  <si>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</si>
  <si>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</si>
  <si>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</si>
  <si>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</si>
  <si>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</si>
  <si>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</si>
  <si>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</si>
  <si>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</si>
  <si>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</si>
  <si>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</si>
  <si>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</si>
  <si>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</si>
  <si>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</si>
  <si>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</si>
  <si>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</si>
  <si>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</si>
  <si>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</si>
  <si>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</si>
  <si>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</si>
  <si>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</si>
  <si>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</si>
  <si>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</si>
  <si>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</si>
  <si>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</si>
  <si>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</si>
  <si>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</si>
  <si>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</si>
  <si>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</si>
  <si>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</si>
  <si>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</si>
  <si>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</si>
  <si>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</si>
  <si>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</si>
  <si>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</si>
  <si>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</si>
  <si>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</si>
  <si>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</si>
  <si>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</si>
  <si>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</si>
  <si>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</si>
  <si>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</si>
  <si>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</si>
  <si>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</si>
  <si>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</si>
  <si>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</si>
  <si>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</si>
  <si>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</si>
  <si>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</si>
  <si>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</si>
  <si>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</si>
  <si>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</si>
  <si>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</si>
  <si>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</si>
  <si>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</si>
  <si>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</si>
  <si>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</si>
  <si>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</si>
  <si>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</si>
  <si>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</si>
  <si>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</si>
  <si>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</si>
  <si>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</si>
  <si>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</si>
  <si>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</si>
  <si>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</si>
  <si>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</si>
  <si>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</si>
  <si>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</si>
  <si>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</si>
  <si>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</si>
  <si>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</si>
  <si>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</si>
  <si>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</si>
  <si>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</si>
  <si>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</si>
  <si>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</si>
  <si>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</si>
  <si>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</si>
  <si>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</si>
  <si>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</si>
  <si>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</si>
  <si>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</si>
  <si>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</si>
  <si>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</si>
  <si>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</si>
  <si>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</si>
  <si>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</si>
  <si>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</si>
  <si>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</si>
  <si>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</si>
  <si>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</si>
  <si>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</si>
  <si>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</si>
  <si>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</si>
  <si>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</si>
  <si>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</si>
  <si>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</si>
  <si>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</si>
  <si>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</si>
  <si>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</si>
  <si>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</si>
  <si>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</si>
  <si>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</si>
  <si>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</si>
  <si>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</si>
  <si>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</si>
  <si>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</si>
  <si>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</si>
  <si>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</si>
  <si>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</si>
  <si>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</si>
  <si>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</si>
  <si>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</si>
  <si>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</si>
  <si>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</si>
  <si>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</si>
  <si>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</si>
  <si>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</si>
  <si>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</si>
  <si>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</si>
  <si>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</si>
  <si>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</si>
  <si>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</si>
  <si>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</si>
  <si>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</si>
  <si>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</si>
  <si>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</si>
  <si>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</si>
  <si>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</si>
  <si>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</si>
  <si>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</si>
  <si>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</si>
  <si>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</si>
  <si>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</si>
  <si>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</si>
  <si>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</si>
  <si>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</si>
  <si>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</si>
  <si>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</si>
  <si>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</si>
  <si>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</si>
  <si>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</si>
  <si>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</si>
  <si>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</si>
  <si>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</si>
  <si>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</si>
  <si>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</si>
  <si>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</si>
  <si>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</si>
  <si>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</si>
  <si>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</si>
  <si>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</si>
  <si>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</si>
  <si>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</si>
  <si>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</si>
  <si>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</si>
  <si>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</si>
  <si>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</si>
  <si>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</si>
  <si>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</si>
  <si>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</si>
  <si>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</si>
  <si>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</si>
  <si>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</si>
  <si>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</si>
  <si>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</si>
  <si>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</si>
  <si>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</si>
  <si>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</si>
  <si>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</si>
  <si>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</si>
  <si>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</si>
  <si>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</si>
  <si>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</si>
  <si>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</si>
  <si>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</si>
  <si>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</si>
  <si>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</si>
  <si>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</si>
  <si>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</si>
  <si>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</si>
  <si>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</si>
  <si>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</si>
  <si>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</si>
  <si>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</si>
  <si>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</si>
  <si>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</si>
  <si>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</si>
  <si>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</si>
  <si>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</si>
  <si>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</si>
  <si>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</si>
  <si>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</si>
  <si>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</si>
  <si>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</si>
  <si>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</si>
  <si>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</si>
  <si>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</si>
  <si>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</si>
  <si>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</si>
  <si>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</si>
  <si>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</si>
  <si>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</si>
  <si>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</si>
  <si>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</si>
  <si>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</si>
  <si>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</si>
  <si>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</si>
  <si>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</si>
  <si>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</si>
  <si>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</si>
  <si>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</si>
  <si>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</si>
  <si>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</si>
  <si>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</si>
  <si>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</si>
  <si>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</si>
  <si>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</si>
  <si>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</si>
  <si>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</si>
  <si>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</si>
  <si>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</si>
  <si>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</si>
  <si>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</si>
  <si>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</si>
  <si>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</si>
  <si>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</si>
  <si>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</si>
  <si>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</si>
  <si>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</si>
  <si>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</si>
  <si>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</si>
  <si>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</si>
  <si>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</si>
  <si>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</si>
  <si>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</si>
  <si>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</si>
  <si>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</si>
  <si>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</si>
  <si>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</si>
  <si>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</si>
  <si>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</si>
  <si>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</si>
  <si>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</si>
  <si>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</si>
  <si>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</si>
  <si>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</si>
  <si>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</si>
  <si>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</si>
  <si>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</si>
  <si>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</si>
  <si>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</si>
  <si>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</si>
  <si>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</si>
  <si>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</si>
  <si>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</si>
  <si>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</si>
  <si>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</si>
  <si>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</si>
  <si>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</si>
  <si>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</si>
  <si>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</si>
  <si>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</si>
  <si>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</si>
  <si>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</si>
  <si>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</si>
  <si>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</si>
  <si>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</si>
  <si>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</si>
  <si>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</si>
  <si>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</si>
  <si>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</si>
  <si>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</si>
  <si>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</si>
  <si>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</si>
  <si>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</si>
  <si>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</si>
  <si>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</si>
  <si>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</si>
  <si>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</si>
  <si>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</si>
  <si>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</si>
  <si>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</si>
  <si>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</si>
  <si>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</si>
  <si>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</si>
  <si>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</si>
  <si>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</si>
  <si>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</si>
  <si>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</si>
  <si>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</si>
  <si>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</si>
  <si>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</si>
  <si>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</si>
  <si>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</si>
  <si>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</si>
  <si>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</si>
  <si>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</si>
  <si>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</si>
  <si>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</si>
  <si>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</si>
  <si>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</si>
  <si>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</si>
  <si>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</si>
  <si>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</si>
  <si>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</si>
  <si>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</si>
  <si>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</si>
  <si>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</si>
  <si>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</si>
  <si>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</si>
  <si>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</si>
  <si>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</si>
  <si>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</si>
  <si>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</si>
  <si>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</si>
  <si>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</si>
  <si>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</si>
  <si>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</si>
  <si>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</si>
  <si>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</si>
  <si>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</si>
  <si>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</si>
  <si>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</si>
  <si>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</si>
  <si>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</si>
  <si>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</si>
  <si>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</si>
  <si>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</si>
  <si>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</si>
  <si>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</si>
  <si>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</si>
  <si>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</si>
  <si>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</si>
  <si>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</si>
  <si>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</si>
  <si>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</si>
  <si>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</si>
  <si>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</si>
  <si>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</si>
  <si>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</si>
  <si>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</si>
  <si>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</si>
  <si>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</si>
  <si>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</si>
  <si>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</si>
  <si>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</si>
  <si>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</si>
  <si>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</si>
  <si>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</si>
  <si>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</si>
  <si>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</si>
  <si>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</si>
  <si>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</si>
  <si>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</si>
  <si>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</si>
  <si>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</si>
  <si>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</si>
  <si>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</si>
  <si>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</si>
  <si>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</si>
  <si>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</si>
  <si>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</si>
  <si>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</si>
  <si>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</si>
  <si>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</si>
  <si>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</si>
  <si>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</si>
  <si>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</si>
  <si>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</si>
  <si>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</si>
  <si>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</si>
  <si>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</si>
  <si>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</si>
  <si>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</si>
  <si>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</si>
  <si>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</si>
  <si>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</si>
  <si>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</si>
  <si>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</si>
  <si>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</si>
  <si>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</si>
  <si>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</si>
  <si>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</si>
  <si>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</si>
  <si>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</si>
  <si>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</si>
  <si>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</si>
  <si>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</si>
  <si>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</si>
  <si>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</si>
  <si>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</si>
  <si>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</si>
  <si>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</si>
  <si>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</si>
  <si>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</si>
  <si>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</si>
  <si>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</si>
  <si>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</si>
  <si>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</si>
  <si>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</si>
  <si>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</si>
  <si>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</si>
  <si>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</si>
  <si>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</si>
  <si>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</si>
  <si>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</si>
  <si>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</si>
  <si>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</si>
  <si>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</si>
  <si>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</si>
  <si>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</si>
  <si>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</si>
  <si>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</si>
  <si>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</si>
  <si>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</si>
  <si>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</si>
  <si>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</si>
  <si>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</si>
  <si>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</si>
  <si>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</si>
  <si>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</si>
  <si>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</si>
  <si>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</si>
  <si>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</si>
  <si>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</si>
  <si>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</si>
  <si>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</si>
  <si>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</si>
  <si>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</si>
  <si>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</si>
  <si>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</si>
  <si>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</si>
  <si>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</si>
  <si>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</si>
  <si>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</si>
  <si>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</si>
  <si>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</si>
  <si>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</si>
  <si>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</si>
  <si>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</si>
  <si>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</si>
  <si>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</si>
  <si>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</si>
  <si>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</si>
  <si>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</si>
  <si>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</si>
  <si>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</si>
  <si>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</si>
  <si>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</si>
  <si>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</si>
  <si>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</si>
  <si>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</si>
  <si>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</si>
  <si>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</si>
  <si>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</si>
  <si>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</si>
  <si>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</si>
  <si>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</si>
  <si>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</si>
  <si>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</si>
  <si>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</si>
  <si>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</si>
  <si>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</si>
  <si>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</si>
  <si>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</si>
  <si>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</si>
  <si>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</si>
  <si>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</si>
  <si>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</si>
  <si>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</si>
  <si>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</si>
  <si>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</si>
  <si>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</si>
  <si>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</si>
  <si>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</si>
  <si>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</si>
  <si>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</si>
  <si>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</si>
  <si>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</si>
  <si>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</si>
  <si>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</si>
  <si>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</si>
  <si>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</si>
  <si>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</si>
  <si>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</si>
  <si>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</si>
  <si>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</si>
  <si>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</si>
  <si>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</si>
  <si>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</si>
  <si>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</si>
  <si>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</si>
  <si>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</si>
  <si>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</si>
  <si>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</si>
  <si>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</si>
  <si>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</si>
  <si>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</si>
  <si>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</si>
  <si>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</si>
  <si>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</si>
  <si>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</si>
  <si>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</si>
  <si>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</si>
  <si>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</si>
  <si>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</si>
  <si>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</si>
  <si>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</si>
  <si>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</si>
  <si>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</si>
  <si>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</si>
  <si>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</si>
  <si>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</si>
  <si>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</si>
  <si>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</si>
  <si>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</si>
  <si>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</si>
  <si>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</si>
  <si>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</si>
  <si>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</si>
  <si>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</si>
  <si>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</si>
  <si>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</si>
  <si>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</si>
  <si>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</si>
  <si>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</si>
  <si>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</si>
  <si>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</si>
  <si>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</si>
  <si>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</si>
  <si>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</si>
  <si>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</si>
  <si>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</si>
  <si>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</si>
  <si>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</si>
  <si>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</si>
  <si>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</si>
  <si>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</si>
  <si>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</si>
  <si>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</si>
  <si>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</si>
  <si>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</si>
  <si>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</si>
  <si>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</si>
  <si>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</si>
  <si>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</si>
  <si>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</si>
  <si>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</si>
  <si>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</si>
  <si>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</si>
  <si>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</si>
  <si>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</si>
  <si>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</si>
  <si>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</si>
  <si>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</si>
  <si>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</si>
  <si>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</si>
  <si>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</si>
  <si>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</si>
  <si>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</si>
  <si>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</si>
  <si>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</si>
  <si>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</si>
  <si>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</si>
  <si>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</si>
  <si>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</si>
  <si>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</si>
  <si>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</si>
  <si>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</si>
  <si>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</si>
  <si>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</si>
  <si>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</si>
  <si>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</si>
  <si>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</si>
  <si>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</si>
  <si>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</si>
  <si>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</si>
  <si>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</si>
  <si>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</si>
  <si>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</si>
  <si>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</si>
  <si>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</si>
  <si>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</si>
  <si>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</si>
  <si>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</si>
  <si>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</si>
  <si>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</si>
  <si>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</si>
  <si>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</si>
  <si>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</si>
  <si>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</si>
  <si>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</si>
  <si>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</si>
  <si>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</si>
  <si>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</si>
  <si>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</si>
  <si>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</si>
  <si>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</si>
  <si>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</si>
  <si>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</si>
  <si>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</si>
  <si>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</si>
  <si>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</si>
  <si>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</si>
  <si>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</si>
  <si>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</si>
  <si>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</si>
  <si>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</si>
  <si>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</si>
  <si>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</si>
  <si>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</si>
  <si>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</si>
  <si>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</si>
  <si>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</si>
  <si>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</si>
  <si>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</si>
  <si>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</si>
  <si>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</si>
  <si>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</si>
  <si>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</si>
  <si>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</si>
  <si>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</si>
  <si>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</si>
  <si>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</si>
  <si>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</si>
  <si>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</si>
  <si>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</si>
  <si>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</si>
  <si>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</si>
  <si>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</si>
  <si>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</si>
  <si>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</si>
  <si>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</si>
  <si>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</si>
  <si>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</si>
  <si>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</si>
  <si>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</si>
  <si>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</si>
  <si>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</si>
  <si>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</si>
  <si>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</si>
  <si>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</si>
  <si>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</si>
  <si>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</si>
  <si>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</si>
  <si>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</si>
  <si>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</si>
  <si>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</si>
  <si>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</si>
  <si>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</si>
  <si>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</si>
  <si>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</si>
  <si>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</si>
  <si>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</si>
  <si>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</si>
  <si>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</si>
  <si>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</si>
  <si>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</si>
  <si>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</si>
  <si>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</si>
  <si>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</si>
  <si>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</si>
  <si>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</si>
  <si>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</si>
  <si>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</si>
  <si>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</si>
  <si>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</si>
  <si>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</si>
  <si>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</si>
  <si>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</si>
  <si>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</si>
  <si>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</si>
  <si>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</si>
  <si>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</si>
  <si>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</si>
  <si>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</si>
  <si>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</si>
  <si>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</si>
  <si>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</si>
  <si>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</si>
  <si>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</si>
  <si>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</si>
  <si>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</si>
  <si>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</si>
  <si>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</si>
  <si>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</si>
  <si>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</si>
  <si>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</si>
  <si>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</si>
  <si>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</si>
  <si>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</si>
  <si>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</si>
  <si>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</si>
  <si>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</si>
  <si>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</si>
  <si>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</si>
  <si>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</si>
  <si>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</si>
  <si>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</si>
  <si>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</si>
  <si>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</si>
  <si>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</si>
  <si>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</si>
  <si>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</si>
  <si>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</si>
  <si>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</si>
  <si>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</si>
  <si>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</si>
  <si>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</si>
  <si>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</si>
  <si>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</si>
  <si>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</si>
  <si>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</si>
  <si>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</si>
  <si>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</si>
  <si>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</si>
  <si>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</si>
  <si>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</si>
  <si>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</si>
  <si>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</si>
  <si>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</si>
  <si>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</si>
  <si>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</si>
  <si>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</si>
  <si>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</si>
  <si>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</si>
  <si>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</si>
  <si>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</si>
  <si>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</si>
  <si>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</si>
  <si>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</si>
  <si>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</si>
  <si>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</si>
  <si>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</si>
  <si>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</si>
  <si>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</si>
  <si>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</si>
  <si>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</si>
  <si>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</si>
  <si>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</si>
  <si>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</si>
  <si>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</si>
  <si>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</si>
  <si>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</si>
  <si>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</si>
  <si>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</si>
  <si>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</si>
  <si>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</si>
  <si>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</si>
  <si>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</si>
  <si>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</si>
  <si>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</si>
  <si>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</si>
  <si>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</si>
  <si>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</si>
  <si>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</si>
  <si>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</si>
  <si>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</si>
  <si>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</si>
  <si>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</si>
  <si>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</si>
  <si>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</si>
  <si>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</si>
  <si>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</si>
  <si>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</si>
  <si>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</si>
  <si>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</si>
  <si>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</si>
  <si>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</si>
  <si>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</si>
  <si>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</si>
  <si>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</si>
  <si>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</si>
  <si>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</si>
  <si>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</si>
  <si>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</si>
  <si>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</si>
  <si>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</si>
  <si>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</si>
  <si>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</si>
  <si>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</si>
  <si>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</si>
  <si>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</si>
  <si>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</si>
  <si>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</si>
  <si>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</si>
  <si>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</si>
  <si>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</si>
  <si>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</si>
  <si>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</si>
  <si>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</si>
  <si>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</si>
  <si>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</si>
  <si>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</si>
  <si>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</si>
  <si>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</si>
  <si>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</si>
  <si>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</si>
  <si>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</si>
  <si>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</si>
  <si>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</si>
  <si>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</si>
  <si>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</si>
  <si>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</si>
  <si>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</si>
  <si>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</si>
  <si>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</si>
  <si>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</si>
  <si>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</si>
  <si>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</si>
  <si>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</si>
  <si>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</si>
  <si>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</si>
  <si>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</si>
  <si>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</si>
  <si>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</si>
  <si>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</si>
  <si>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</si>
  <si>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</si>
  <si>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</si>
  <si>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</si>
  <si>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</si>
  <si>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</si>
  <si>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</si>
  <si>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</si>
  <si>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</si>
  <si>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</si>
  <si>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</si>
  <si>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</si>
  <si>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</si>
  <si>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</si>
  <si>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</si>
  <si>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</si>
  <si>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</si>
  <si>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</si>
  <si>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</si>
  <si>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</si>
  <si>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</si>
  <si>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</si>
  <si>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</si>
  <si>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</si>
  <si>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</si>
  <si>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</si>
  <si>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</si>
  <si>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</si>
  <si>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</si>
  <si>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</si>
  <si>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</si>
  <si>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</si>
  <si>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</si>
  <si>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</si>
  <si>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</si>
  <si>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</si>
  <si>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</si>
  <si>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</si>
  <si>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</si>
  <si>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</si>
  <si>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</si>
  <si>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</si>
  <si>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</si>
  <si>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</si>
  <si>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</si>
  <si>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</si>
  <si>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</si>
  <si>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</si>
  <si>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</si>
  <si>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</si>
  <si>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</si>
  <si>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</si>
  <si>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</si>
  <si>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</si>
  <si>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</si>
  <si>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</si>
  <si>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</si>
  <si>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</si>
  <si>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</si>
  <si>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</si>
  <si>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</si>
  <si>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</si>
  <si>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</si>
  <si>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</si>
  <si>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</si>
  <si>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</si>
  <si>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</si>
  <si>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</si>
  <si>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</si>
  <si>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</si>
  <si>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</si>
  <si>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</si>
  <si>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</si>
  <si>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</si>
  <si>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</si>
  <si>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</si>
  <si>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</si>
  <si>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</si>
  <si>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</si>
  <si>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</si>
  <si>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</si>
  <si>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</si>
  <si>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</si>
  <si>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</si>
  <si>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</si>
  <si>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</si>
  <si>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</si>
  <si>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</si>
  <si>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</si>
  <si>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</si>
  <si>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</si>
  <si>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</si>
  <si>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</si>
  <si>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</si>
  <si>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</si>
  <si>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</si>
  <si>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</si>
  <si>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</si>
  <si>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</si>
  <si>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</si>
  <si>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</si>
  <si>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</si>
  <si>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</si>
  <si>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</si>
  <si>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</si>
  <si>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</si>
  <si>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</si>
  <si>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</si>
  <si>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</si>
  <si>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</si>
  <si>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</si>
  <si>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</si>
  <si>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</si>
  <si>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</si>
  <si>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</si>
  <si>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</si>
  <si>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</si>
  <si>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</si>
  <si>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</si>
  <si>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</si>
  <si>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</si>
  <si>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</si>
  <si>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</si>
  <si>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</si>
  <si>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</si>
  <si>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</si>
  <si>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</si>
  <si>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</si>
  <si>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</si>
  <si>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</si>
  <si>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</si>
  <si>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</si>
  <si>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</si>
  <si>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</si>
  <si>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</si>
  <si>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</si>
  <si>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</si>
  <si>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</si>
  <si>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</si>
  <si>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</si>
  <si>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</si>
  <si>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</si>
  <si>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</si>
  <si>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</si>
  <si>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</si>
  <si>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</si>
  <si>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</si>
  <si>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</si>
  <si>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</si>
  <si>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</si>
  <si>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</si>
  <si>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</si>
  <si>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</si>
  <si>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</si>
  <si>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</si>
  <si>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</si>
  <si>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</si>
  <si>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</si>
  <si>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</si>
  <si>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</si>
  <si>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</si>
  <si>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</si>
  <si>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</si>
  <si>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</si>
  <si>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</si>
  <si>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</si>
  <si>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</si>
  <si>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</si>
  <si>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</si>
  <si>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</si>
  <si>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</si>
  <si>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</si>
  <si>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</si>
  <si>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</si>
  <si>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</si>
  <si>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</si>
  <si>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</si>
  <si>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</si>
  <si>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</si>
  <si>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</si>
  <si>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</si>
  <si>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</si>
  <si>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</si>
  <si>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</si>
  <si>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</si>
  <si>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</si>
  <si>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</si>
  <si>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</si>
  <si>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</si>
  <si>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</si>
  <si>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</si>
  <si>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</si>
  <si>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</si>
  <si>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</si>
  <si>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</si>
  <si>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</si>
  <si>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</si>
  <si>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</si>
  <si>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</si>
  <si>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</si>
  <si>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</si>
  <si>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</si>
  <si>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</si>
  <si>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</si>
  <si>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</si>
  <si>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</si>
  <si>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</si>
  <si>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</si>
  <si>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</si>
  <si>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</si>
  <si>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</si>
  <si>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</si>
  <si>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</si>
  <si>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</si>
  <si>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</si>
  <si>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</si>
  <si>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</si>
  <si>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</si>
  <si>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</si>
  <si>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</si>
  <si>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</si>
  <si>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</si>
  <si>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</si>
  <si>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</si>
  <si>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</si>
  <si>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</si>
  <si>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</si>
  <si>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</si>
  <si>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</si>
  <si>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</si>
  <si>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</si>
  <si>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</si>
  <si>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</si>
  <si>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</si>
  <si>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</si>
  <si>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</si>
  <si>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</si>
  <si>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</si>
  <si>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</si>
  <si>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</si>
  <si>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</si>
  <si>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</si>
  <si>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</si>
  <si>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</si>
  <si>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</si>
  <si>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</si>
  <si>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</si>
  <si>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</si>
  <si>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</si>
  <si>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</si>
  <si>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</si>
  <si>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</si>
  <si>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</si>
  <si>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</si>
  <si>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</si>
  <si>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</si>
  <si>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</si>
  <si>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</si>
  <si>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</si>
  <si>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</si>
  <si>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</si>
  <si>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</si>
  <si>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</si>
  <si>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</si>
  <si>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</si>
  <si>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</si>
  <si>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</si>
  <si>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</si>
  <si>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</si>
  <si>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</si>
  <si>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</si>
  <si>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</si>
  <si>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</si>
  <si>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</si>
  <si>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</si>
  <si>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</si>
  <si>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</si>
  <si>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</si>
  <si>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</si>
  <si>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</si>
  <si>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</si>
  <si>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</si>
  <si>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</si>
  <si>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</si>
  <si>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</si>
  <si>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</si>
  <si>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</si>
  <si>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</si>
  <si>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</si>
  <si>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</si>
  <si>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</si>
  <si>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</si>
  <si>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</si>
  <si>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</si>
  <si>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</si>
  <si>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</si>
  <si>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</si>
  <si>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</si>
  <si>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</si>
  <si>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</si>
  <si>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</si>
  <si>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</si>
  <si>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</si>
  <si>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</si>
  <si>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</si>
  <si>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</si>
  <si>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</si>
  <si>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</si>
  <si>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</si>
  <si>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</si>
  <si>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</si>
  <si>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</si>
  <si>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</si>
  <si>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</si>
  <si>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</si>
  <si>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</si>
  <si>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</si>
  <si>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</si>
  <si>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</si>
  <si>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</si>
  <si>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</si>
  <si>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</si>
  <si>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</si>
  <si>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</si>
  <si>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</si>
  <si>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</si>
  <si>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</si>
  <si>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</si>
  <si>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</si>
  <si>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</si>
  <si>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</si>
  <si>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</si>
  <si>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</si>
  <si>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</si>
  <si>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</si>
  <si>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</si>
  <si>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</si>
  <si>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</si>
  <si>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</si>
  <si>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</si>
  <si>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</si>
  <si>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</si>
  <si>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</si>
  <si>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</si>
  <si>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</si>
  <si>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</si>
  <si>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</si>
  <si>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</si>
  <si>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</si>
  <si>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</si>
  <si>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</si>
  <si>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</si>
  <si>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</si>
  <si>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</si>
  <si>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</si>
  <si>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</si>
  <si>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</si>
  <si>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</si>
  <si>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</si>
  <si>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</si>
  <si>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</si>
  <si>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</si>
  <si>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</si>
  <si>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</si>
  <si>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</si>
  <si>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</si>
  <si>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</si>
  <si>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</si>
  <si>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</si>
  <si>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</si>
  <si>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</si>
  <si>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</si>
  <si>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</si>
  <si>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</si>
  <si>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</si>
  <si>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</si>
  <si>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</si>
  <si>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</si>
  <si>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</si>
  <si>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</si>
  <si>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</si>
  <si>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</si>
  <si>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</si>
  <si>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</si>
  <si>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</si>
  <si>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</si>
  <si>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</si>
  <si>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</si>
  <si>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</si>
  <si>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</si>
  <si>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</si>
  <si>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</si>
  <si>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</si>
  <si>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</si>
  <si>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</si>
  <si>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</si>
  <si>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</si>
  <si>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</si>
  <si>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</si>
  <si>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</si>
  <si>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</si>
  <si>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</si>
  <si>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</si>
  <si>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</si>
  <si>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</si>
  <si>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</si>
  <si>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</si>
  <si>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</si>
  <si>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</si>
  <si>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</si>
  <si>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</si>
  <si>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</si>
  <si>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</si>
  <si>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</si>
  <si>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</si>
  <si>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</si>
  <si>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</si>
  <si>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</si>
  <si>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</si>
  <si>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</si>
  <si>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</si>
  <si>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</si>
  <si>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</si>
  <si>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</si>
  <si>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</si>
  <si>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</si>
  <si>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</si>
  <si>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</si>
  <si>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</si>
  <si>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</si>
  <si>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</si>
  <si>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</si>
  <si>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</si>
  <si>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</si>
  <si>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</si>
  <si>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</si>
  <si>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</si>
  <si>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</si>
  <si>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</si>
  <si>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</si>
  <si>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</si>
  <si>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</si>
  <si>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</si>
  <si>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</si>
  <si>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</si>
  <si>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</si>
  <si>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</si>
  <si>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</si>
  <si>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</si>
  <si>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</si>
  <si>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</si>
  <si>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</si>
  <si>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</si>
  <si>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</si>
  <si>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</si>
  <si>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</si>
  <si>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</si>
  <si>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</si>
  <si>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</si>
  <si>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</si>
  <si>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</si>
  <si>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</si>
  <si>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</si>
  <si>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</si>
  <si>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</si>
  <si>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</si>
  <si>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</si>
  <si>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</si>
  <si>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</si>
  <si>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</si>
  <si>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</si>
  <si>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</si>
  <si>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</si>
  <si>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</si>
  <si>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</si>
  <si>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</si>
  <si>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</si>
  <si>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</si>
  <si>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</si>
  <si>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</si>
  <si>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</si>
  <si>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</si>
  <si>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</si>
  <si>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</si>
  <si>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</si>
  <si>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</si>
  <si>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</si>
  <si>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</si>
  <si>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</si>
  <si>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</si>
  <si>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</si>
  <si>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</si>
  <si>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</si>
  <si>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</si>
  <si>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</si>
  <si>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</si>
  <si>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</si>
  <si>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</si>
  <si>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</si>
  <si>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</si>
  <si>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</si>
  <si>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</si>
  <si>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</si>
  <si>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</si>
  <si>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</si>
  <si>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</si>
  <si>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</si>
  <si>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</si>
  <si>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</si>
  <si>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</si>
  <si>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</si>
  <si>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</si>
  <si>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</si>
  <si>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</si>
  <si>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</si>
  <si>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</si>
  <si>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</si>
  <si>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</si>
  <si>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</si>
  <si>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</si>
  <si>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</si>
  <si>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</si>
  <si>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</si>
  <si>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</si>
  <si>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</si>
  <si>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</si>
  <si>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</si>
  <si>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</si>
  <si>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</si>
  <si>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</si>
  <si>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</si>
  <si>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</si>
  <si>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</si>
  <si>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</si>
  <si>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</si>
  <si>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</si>
  <si>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</si>
  <si>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</si>
  <si>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</si>
  <si>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</si>
  <si>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</si>
  <si>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</si>
  <si>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</si>
  <si>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</si>
  <si>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</si>
  <si>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</si>
  <si>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</si>
  <si>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</si>
  <si>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</si>
  <si>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</si>
  <si>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</si>
  <si>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</si>
  <si>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</si>
  <si>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</si>
  <si>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</si>
  <si>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</si>
  <si>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</si>
  <si>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</si>
  <si>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</si>
  <si>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</si>
  <si>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</si>
  <si>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</si>
  <si>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</si>
  <si>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</si>
  <si>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</si>
  <si>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</si>
  <si>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</si>
  <si>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</si>
  <si>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</si>
  <si>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</si>
  <si>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</si>
  <si>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</si>
  <si>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</si>
  <si>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</si>
  <si>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</si>
  <si>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</si>
  <si>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</si>
  <si>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</si>
  <si>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</si>
  <si>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</si>
  <si>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</si>
  <si>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</si>
  <si>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</si>
  <si>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</si>
  <si>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</si>
  <si>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</si>
  <si>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</si>
  <si>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</si>
  <si>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</si>
  <si>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</si>
  <si>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</si>
  <si>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</si>
  <si>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</si>
  <si>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</si>
  <si>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</si>
  <si>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</si>
  <si>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</si>
  <si>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</si>
  <si>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</si>
  <si>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</si>
  <si>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</si>
  <si>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</si>
  <si>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</si>
  <si>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</si>
  <si>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</si>
  <si>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</si>
  <si>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</si>
  <si>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</si>
  <si>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</si>
  <si>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</si>
  <si>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</si>
  <si>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</si>
  <si>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</si>
  <si>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</si>
  <si>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</si>
  <si>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</si>
  <si>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</si>
  <si>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</si>
  <si>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</si>
  <si>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</si>
  <si>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</si>
  <si>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</si>
  <si>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</si>
  <si>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</si>
  <si>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</si>
  <si>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</si>
  <si>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</si>
  <si>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</si>
  <si>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</si>
  <si>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</si>
  <si>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</si>
  <si>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</si>
  <si>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</si>
  <si>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</si>
  <si>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</si>
  <si>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</si>
  <si>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</si>
  <si>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</si>
  <si>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</si>
  <si>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</si>
  <si>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</si>
  <si>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</si>
  <si>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</si>
  <si>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</si>
  <si>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</si>
  <si>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</si>
  <si>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</si>
  <si>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</si>
  <si>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</si>
  <si>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</si>
  <si>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</si>
  <si>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</si>
  <si>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</si>
  <si>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</si>
  <si>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</si>
  <si>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</si>
  <si>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</si>
  <si>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</si>
  <si>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</si>
  <si>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</si>
  <si>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</si>
  <si>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</si>
  <si>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</si>
  <si>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</si>
  <si>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</si>
  <si>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</si>
  <si>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</si>
  <si>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</si>
  <si>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</si>
  <si>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</si>
  <si>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</si>
  <si>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</si>
  <si>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</si>
  <si>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</si>
  <si>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</si>
  <si>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</si>
  <si>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</si>
  <si>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</si>
  <si>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</si>
  <si>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</si>
  <si>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</si>
  <si>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</si>
  <si>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</si>
  <si>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</si>
  <si>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</si>
  <si>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</si>
  <si>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</si>
  <si>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</si>
  <si>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</si>
  <si>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</si>
  <si>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</si>
  <si>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</si>
  <si>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</si>
  <si>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</si>
  <si>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</si>
  <si>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</si>
  <si>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</si>
  <si>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</si>
  <si>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</si>
  <si>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</si>
  <si>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</si>
  <si>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</si>
  <si>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</si>
  <si>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</si>
  <si>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</si>
  <si>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</si>
  <si>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</si>
  <si>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</si>
  <si>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</si>
  <si>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</si>
  <si>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</si>
  <si>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</si>
  <si>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</si>
  <si>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</si>
  <si>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</si>
  <si>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</si>
  <si>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</si>
  <si>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</si>
  <si>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</si>
  <si>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</si>
  <si>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</si>
  <si>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</si>
  <si>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</si>
  <si>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</si>
  <si>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</si>
  <si>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</si>
  <si>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</si>
  <si>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</si>
  <si>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</si>
  <si>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</si>
  <si>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</si>
  <si>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</si>
  <si>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</si>
  <si>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</si>
  <si>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</si>
  <si>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</si>
  <si>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</si>
  <si>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</si>
  <si>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</si>
  <si>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</si>
  <si>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</si>
  <si>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</si>
  <si>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</si>
  <si>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</si>
  <si>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</si>
  <si>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</si>
  <si>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</si>
  <si>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</si>
  <si>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</si>
  <si>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</si>
  <si>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</si>
  <si>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</si>
  <si>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</si>
  <si>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</si>
  <si>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</si>
  <si>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</si>
  <si>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</si>
  <si>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</si>
  <si>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</si>
  <si>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</si>
  <si>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</si>
  <si>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</si>
  <si>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</si>
  <si>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</si>
  <si>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</si>
  <si>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</si>
  <si>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</si>
  <si>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</si>
  <si>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</si>
  <si>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</si>
  <si>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</si>
  <si>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</si>
  <si>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</si>
  <si>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</si>
  <si>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</si>
  <si>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</si>
  <si>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</si>
  <si>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</si>
  <si>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</si>
  <si>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</si>
  <si>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</si>
  <si>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</si>
  <si>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</si>
  <si>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</si>
  <si>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</si>
  <si>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</si>
  <si>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</si>
  <si>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</si>
  <si>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</si>
  <si>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</si>
  <si>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</si>
  <si>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</si>
  <si>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</si>
  <si>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</si>
  <si>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</si>
  <si>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</si>
  <si>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</si>
  <si>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</si>
  <si>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</si>
  <si>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</si>
  <si>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</si>
  <si>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</si>
  <si>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</si>
  <si>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</si>
  <si>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</si>
  <si>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</si>
  <si>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</si>
  <si>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</si>
  <si>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</si>
  <si>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</si>
  <si>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</si>
  <si>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</si>
  <si>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</si>
  <si>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</si>
  <si>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</si>
  <si>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</si>
  <si>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</si>
  <si>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</si>
  <si>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</si>
  <si>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</si>
  <si>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</si>
  <si>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</si>
  <si>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</si>
  <si>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</si>
  <si>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</si>
  <si>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</si>
  <si>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</si>
  <si>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</si>
  <si>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</si>
  <si>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</si>
  <si>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</si>
  <si>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</si>
  <si>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</si>
  <si>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</si>
  <si>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</si>
  <si>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</si>
  <si>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</si>
  <si>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</si>
  <si>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</si>
  <si>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</si>
  <si>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</si>
  <si>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</si>
  <si>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</si>
  <si>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</si>
  <si>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</si>
  <si>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</si>
  <si>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</si>
  <si>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</si>
  <si>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</si>
  <si>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</si>
  <si>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</si>
  <si>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</si>
  <si>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</si>
  <si>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</si>
  <si>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</si>
  <si>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</si>
  <si>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</si>
  <si>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</si>
  <si>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</si>
  <si>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</si>
  <si>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</si>
  <si>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</si>
  <si>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</si>
  <si>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</si>
  <si>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</si>
  <si>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</si>
  <si>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</si>
  <si>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</si>
  <si>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</si>
  <si>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</si>
  <si>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</si>
  <si>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</si>
  <si>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</si>
  <si>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</si>
  <si>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</si>
  <si>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</si>
  <si>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</si>
  <si>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</si>
  <si>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</si>
  <si>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</si>
  <si>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</si>
  <si>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</si>
  <si>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</si>
  <si>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</si>
  <si>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</si>
  <si>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</si>
  <si>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</si>
  <si>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</si>
  <si>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</si>
  <si>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</si>
  <si>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</si>
  <si>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</si>
  <si>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</si>
  <si>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</si>
  <si>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</si>
  <si>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</si>
  <si>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</si>
  <si>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</si>
  <si>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</si>
  <si>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</si>
  <si>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</si>
  <si>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</si>
  <si>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</si>
  <si>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</si>
  <si>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</si>
  <si>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</si>
  <si>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</si>
  <si>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</si>
  <si>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</si>
  <si>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</si>
  <si>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</si>
  <si>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</si>
  <si>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</si>
  <si>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</si>
  <si>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</si>
  <si>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</si>
  <si>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</si>
  <si>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</si>
  <si>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</si>
  <si>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</si>
  <si>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</si>
  <si>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</si>
  <si>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</si>
  <si>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</si>
  <si>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</si>
  <si>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</si>
  <si>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</si>
  <si>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</si>
  <si>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</si>
  <si>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</si>
  <si>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</si>
  <si>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</si>
  <si>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</si>
  <si>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</si>
  <si>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</si>
  <si>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</si>
  <si>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</si>
  <si>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</si>
  <si>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</si>
  <si>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</si>
  <si>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</si>
  <si>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</si>
  <si>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</si>
  <si>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</si>
  <si>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</si>
  <si>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</si>
  <si>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</si>
  <si>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</si>
  <si>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</si>
  <si>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</si>
  <si>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</si>
  <si>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</si>
  <si>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</si>
  <si>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</si>
  <si>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</si>
  <si>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</si>
  <si>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</si>
  <si>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</si>
  <si>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</si>
  <si>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</si>
  <si>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</si>
  <si>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</si>
  <si>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</si>
  <si>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</si>
  <si>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</si>
  <si>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</si>
  <si>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</si>
  <si>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</si>
  <si>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</si>
  <si>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</si>
  <si>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</si>
  <si>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</si>
  <si>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</si>
  <si>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</si>
  <si>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</si>
  <si>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</si>
  <si>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</si>
  <si>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</si>
  <si>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</si>
  <si>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</si>
  <si>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</si>
  <si>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</si>
  <si>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</si>
  <si>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</si>
  <si>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</si>
  <si>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</si>
  <si>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</si>
  <si>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</si>
  <si>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</si>
  <si>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</si>
  <si>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</si>
  <si>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</si>
  <si>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</si>
  <si>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</si>
  <si>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</si>
  <si>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</si>
  <si>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</si>
  <si>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</si>
  <si>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</si>
  <si>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</si>
  <si>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</si>
  <si>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</si>
  <si>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</si>
  <si>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</si>
  <si>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</si>
  <si>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</si>
  <si>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</si>
  <si>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</si>
  <si>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</si>
  <si>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</si>
  <si>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</si>
  <si>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</si>
  <si>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</si>
  <si>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</si>
  <si>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</si>
  <si>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</si>
  <si>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</si>
  <si>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</si>
  <si>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</si>
  <si>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</si>
  <si>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</si>
  <si>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</si>
  <si>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</si>
  <si>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</si>
  <si>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</si>
  <si>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</si>
  <si>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</si>
  <si>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</si>
  <si>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</si>
  <si>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</si>
  <si>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</si>
  <si>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</si>
  <si>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</si>
  <si>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</si>
  <si>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</si>
  <si>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</si>
  <si>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</si>
  <si>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</si>
  <si>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</si>
  <si>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</si>
  <si>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</si>
  <si>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</si>
  <si>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</si>
  <si>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</si>
  <si>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</si>
  <si>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</si>
  <si>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</si>
  <si>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</si>
  <si>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</si>
  <si>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</si>
  <si>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</si>
  <si>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</si>
  <si>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</si>
  <si>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</si>
  <si>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</si>
  <si>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</si>
  <si>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</si>
  <si>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</si>
  <si>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</si>
  <si>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</si>
  <si>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</si>
  <si>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</si>
  <si>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</si>
  <si>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</si>
  <si>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</si>
  <si>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</si>
  <si>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</si>
  <si>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</si>
  <si>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</si>
  <si>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</si>
  <si>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</si>
  <si>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</si>
  <si>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</si>
  <si>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</si>
  <si>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</si>
  <si>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</si>
  <si>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</si>
  <si>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</si>
  <si>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</si>
  <si>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</si>
  <si>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</si>
  <si>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</si>
  <si>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</si>
  <si>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</si>
  <si>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</si>
  <si>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</si>
  <si>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</si>
  <si>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</si>
  <si>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</si>
  <si>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</si>
  <si>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</si>
  <si>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</si>
  <si>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</si>
  <si>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</si>
  <si>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</si>
  <si>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</si>
  <si>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</si>
  <si>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</si>
  <si>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</si>
  <si>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</si>
  <si>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</si>
  <si>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</si>
  <si>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</si>
  <si>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</si>
  <si>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</si>
  <si>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</si>
  <si>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</si>
  <si>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</si>
  <si>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</si>
  <si>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</si>
  <si>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</si>
  <si>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</si>
  <si>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</si>
  <si>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</si>
  <si>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</si>
  <si>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</si>
  <si>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</si>
  <si>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</si>
  <si>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</si>
  <si>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</si>
  <si>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</si>
  <si>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</si>
  <si>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</si>
  <si>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</si>
  <si>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</si>
  <si>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</si>
  <si>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</si>
  <si>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</si>
  <si>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</si>
  <si>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</si>
  <si>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</si>
  <si>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</si>
  <si>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</si>
  <si>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</si>
  <si>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</si>
  <si>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</si>
  <si>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</si>
  <si>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</si>
  <si>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</si>
  <si>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</si>
  <si>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</si>
  <si>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</si>
  <si>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</si>
  <si>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</si>
  <si>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</si>
  <si>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</si>
  <si>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</si>
  <si>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</si>
  <si>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</si>
  <si>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</si>
  <si>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</si>
  <si>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</si>
  <si>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</si>
  <si>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</si>
  <si>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</si>
  <si>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</si>
  <si>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</si>
  <si>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</si>
  <si>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</si>
  <si>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</si>
  <si>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</si>
  <si>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</si>
  <si>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</si>
  <si>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</si>
  <si>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</si>
  <si>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</si>
  <si>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</si>
  <si>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</si>
  <si>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</si>
  <si>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</si>
  <si>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</si>
  <si>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</si>
  <si>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</si>
  <si>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</si>
  <si>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</si>
  <si>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</si>
  <si>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</si>
  <si>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</si>
  <si>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</si>
  <si>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</si>
  <si>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</si>
  <si>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</si>
  <si>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</si>
  <si>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</si>
  <si>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</si>
  <si>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</si>
  <si>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</si>
  <si>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</si>
  <si>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</si>
  <si>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</si>
  <si>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</si>
  <si>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</si>
  <si>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</si>
  <si>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</si>
  <si>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</si>
  <si>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</si>
  <si>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</si>
  <si>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</si>
  <si>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</si>
  <si>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</si>
  <si>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</si>
  <si>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</si>
  <si>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</si>
  <si>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</si>
  <si>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</si>
  <si>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</si>
  <si>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</si>
  <si>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</si>
  <si>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</si>
  <si>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</si>
  <si>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</si>
  <si>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</si>
  <si>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</si>
  <si>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</si>
  <si>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</si>
  <si>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</si>
  <si>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</si>
  <si>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</si>
  <si>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</si>
  <si>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</si>
  <si>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</si>
  <si>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</si>
  <si>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</si>
  <si>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</si>
  <si>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</si>
  <si>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</si>
  <si>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</si>
  <si>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</si>
  <si>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</si>
  <si>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</si>
  <si>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</si>
  <si>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</si>
  <si>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</si>
  <si>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</si>
  <si>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</si>
  <si>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</si>
  <si>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</si>
  <si>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</si>
  <si>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</si>
  <si>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</si>
  <si>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</si>
  <si>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</si>
  <si>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</si>
  <si>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</si>
  <si>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</si>
  <si>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</si>
  <si>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</si>
  <si>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</si>
  <si>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</si>
  <si>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</si>
  <si>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</si>
  <si>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</si>
  <si>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</si>
  <si>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</si>
  <si>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</si>
  <si>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</si>
  <si>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</si>
  <si>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</si>
  <si>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</si>
  <si>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</si>
  <si>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</si>
  <si>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</si>
  <si>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</si>
  <si>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</si>
  <si>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</si>
  <si>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</si>
  <si>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</si>
  <si>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</si>
  <si>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</si>
  <si>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</si>
  <si>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</si>
  <si>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</si>
  <si>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</si>
  <si>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</si>
  <si>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</si>
  <si>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</si>
  <si>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</si>
  <si>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</si>
  <si>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</si>
  <si>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</si>
  <si>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</si>
  <si>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</si>
  <si>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</si>
  <si>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</si>
  <si>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</si>
  <si>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</si>
  <si>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</si>
  <si>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</si>
  <si>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</si>
  <si>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</si>
  <si>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</si>
  <si>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</si>
  <si>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</si>
  <si>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</si>
  <si>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</si>
  <si>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</si>
  <si>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</si>
  <si>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</si>
  <si>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</si>
  <si>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</si>
  <si>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</si>
  <si>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</si>
  <si>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</si>
  <si>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</si>
  <si>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</si>
  <si>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</si>
  <si>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</si>
  <si>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</si>
  <si>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</si>
  <si>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</si>
  <si>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</si>
  <si>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</si>
  <si>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</si>
  <si>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</si>
  <si>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</si>
  <si>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</si>
  <si>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</si>
  <si>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</si>
  <si>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</si>
  <si>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</si>
  <si>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</si>
  <si>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</si>
  <si>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</si>
  <si>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</si>
  <si>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</si>
  <si>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</si>
  <si>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</si>
  <si>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</si>
  <si>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</si>
  <si>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</si>
  <si>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</si>
  <si>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</si>
  <si>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</si>
  <si>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</si>
  <si>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</si>
  <si>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</si>
  <si>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</si>
  <si>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</si>
  <si>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</si>
  <si>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</si>
  <si>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</si>
  <si>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</si>
  <si>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</si>
  <si>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</si>
  <si>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</si>
  <si>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</si>
  <si>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</si>
  <si>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</si>
  <si>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</si>
  <si>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</si>
  <si>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</si>
  <si>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</si>
  <si>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</si>
  <si>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</si>
  <si>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</si>
  <si>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</si>
  <si>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</si>
  <si>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</si>
  <si>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</si>
  <si>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</si>
  <si>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</si>
  <si>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</si>
  <si>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</si>
  <si>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</si>
  <si>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</si>
  <si>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</si>
  <si>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</si>
  <si>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</si>
  <si>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</si>
  <si>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</si>
  <si>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</si>
  <si>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</si>
  <si>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</si>
  <si>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</si>
  <si>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</si>
  <si>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</si>
  <si>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</si>
  <si>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</si>
  <si>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</si>
  <si>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</si>
  <si>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</si>
  <si>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</si>
  <si>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</si>
  <si>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</si>
  <si>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</si>
  <si>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</si>
  <si>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</si>
  <si>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</si>
  <si>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</si>
  <si>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</si>
  <si>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</si>
  <si>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</si>
  <si>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</si>
  <si>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</si>
  <si>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</si>
  <si>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</si>
  <si>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</si>
  <si>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</si>
  <si>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</si>
  <si>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</si>
  <si>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</si>
  <si>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</si>
  <si>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</si>
  <si>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</si>
  <si>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</si>
  <si>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</si>
  <si>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</si>
  <si>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</si>
  <si>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</si>
  <si>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</si>
  <si>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</si>
  <si>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</si>
  <si>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</si>
  <si>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</si>
  <si>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</si>
  <si>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</si>
  <si>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</si>
  <si>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</si>
  <si>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</si>
  <si>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</si>
  <si>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</si>
  <si>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</si>
  <si>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</si>
  <si>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</si>
  <si>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</si>
  <si>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</si>
  <si>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</si>
  <si>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</si>
  <si>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</si>
  <si>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</si>
  <si>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</si>
  <si>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</si>
  <si>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</si>
  <si>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</si>
  <si>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</si>
  <si>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</si>
  <si>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</si>
  <si>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</si>
  <si>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</si>
  <si>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</si>
  <si>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</si>
  <si>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</si>
  <si>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</si>
  <si>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</si>
  <si>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</si>
  <si>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</si>
  <si>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</si>
  <si>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</si>
  <si>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</si>
  <si>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</si>
  <si>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</si>
  <si>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</si>
  <si>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</si>
  <si>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</si>
  <si>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</si>
  <si>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</si>
  <si>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</si>
  <si>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</si>
  <si>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</si>
  <si>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</si>
  <si>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</si>
  <si>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</si>
  <si>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</si>
  <si>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</si>
  <si>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</si>
  <si>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</si>
  <si>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</si>
  <si>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</si>
  <si>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</si>
  <si>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</si>
  <si>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</si>
  <si>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</si>
  <si>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</si>
  <si>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</si>
  <si>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</si>
  <si>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</si>
  <si>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</si>
  <si>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</si>
  <si>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</si>
  <si>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</si>
  <si>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</si>
  <si>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</si>
  <si>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</si>
  <si>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</si>
  <si>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</si>
  <si>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</si>
  <si>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</si>
  <si>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</si>
  <si>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</si>
  <si>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</si>
  <si>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</si>
  <si>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</si>
  <si>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</si>
  <si>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</si>
  <si>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</si>
  <si>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</si>
  <si>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</si>
  <si>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</si>
  <si>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</si>
  <si>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</si>
  <si>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</si>
  <si>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</si>
  <si>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</si>
  <si>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</si>
  <si>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</si>
  <si>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</si>
  <si>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</si>
  <si>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</si>
  <si>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</si>
  <si>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</si>
  <si>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</si>
  <si>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</si>
  <si>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</si>
  <si>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</si>
  <si>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</si>
  <si>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</si>
  <si>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</si>
  <si>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</si>
  <si>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</si>
  <si>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</si>
  <si>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</si>
  <si>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</si>
  <si>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</si>
  <si>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</si>
  <si>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</si>
  <si>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</si>
  <si>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</si>
  <si>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</si>
  <si>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</si>
  <si>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</si>
  <si>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</si>
  <si>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</si>
  <si>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</si>
  <si>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</si>
  <si>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</si>
  <si>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</si>
  <si>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</si>
  <si>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</si>
  <si>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</si>
  <si>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</si>
  <si>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</si>
  <si>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</si>
  <si>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</si>
  <si>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</si>
  <si>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</si>
  <si>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</si>
  <si>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</si>
  <si>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</si>
  <si>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</si>
  <si>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</si>
  <si>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</si>
  <si>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</si>
  <si>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</si>
  <si>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</si>
  <si>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</si>
  <si>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</si>
  <si>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</si>
  <si>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</si>
  <si>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</si>
  <si>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</si>
  <si>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</si>
  <si>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</si>
  <si>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</si>
  <si>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</si>
  <si>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</si>
  <si>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</si>
  <si>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</si>
  <si>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</si>
  <si>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</si>
  <si>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</si>
  <si>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</si>
  <si>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</si>
  <si>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</si>
  <si>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</si>
  <si>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</si>
  <si>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</si>
  <si>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</si>
  <si>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</si>
  <si>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</si>
  <si>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</si>
  <si>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</si>
  <si>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</si>
  <si>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</si>
  <si>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</si>
  <si>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</si>
  <si>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</si>
  <si>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</si>
  <si>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</si>
  <si>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</si>
  <si>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</si>
  <si>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</si>
  <si>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</si>
  <si>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</si>
  <si>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</si>
  <si>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</si>
  <si>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</si>
  <si>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</si>
  <si>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</si>
  <si>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</si>
  <si>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</si>
  <si>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</si>
  <si>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</si>
  <si>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</si>
  <si>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</si>
  <si>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</si>
  <si>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</si>
  <si>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</si>
  <si>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</si>
  <si>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</si>
  <si>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</si>
  <si>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</si>
  <si>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</si>
  <si>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</si>
  <si>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</si>
  <si>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</si>
  <si>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</si>
  <si>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</si>
  <si>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</si>
  <si>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</si>
  <si>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</si>
  <si>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</si>
  <si>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</si>
  <si>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</si>
  <si>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</si>
  <si>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</si>
  <si>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</si>
  <si>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</si>
  <si>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</si>
  <si>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</si>
  <si>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</si>
  <si>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</si>
  <si>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</si>
  <si>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</si>
  <si>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</si>
  <si>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</si>
  <si>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</si>
  <si>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</si>
  <si>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</si>
  <si>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</si>
  <si>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</si>
  <si>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</si>
  <si>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</si>
  <si>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</si>
  <si>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</si>
  <si>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</si>
  <si>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</si>
  <si>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</si>
  <si>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</si>
  <si>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</si>
  <si>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</si>
  <si>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</si>
  <si>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</si>
  <si>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</si>
  <si>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</si>
  <si>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</si>
  <si>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</si>
  <si>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</si>
  <si>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</si>
  <si>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</si>
  <si>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</si>
  <si>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</si>
  <si>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</si>
  <si>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</si>
  <si>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</si>
  <si>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</si>
  <si>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</si>
  <si>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</si>
  <si>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</si>
  <si>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</si>
  <si>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</si>
  <si>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</si>
  <si>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</si>
  <si>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</si>
  <si>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</si>
  <si>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</si>
  <si>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</si>
  <si>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</si>
  <si>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</si>
  <si>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</si>
  <si>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</si>
  <si>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</si>
  <si>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</si>
  <si>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</si>
  <si>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</si>
  <si>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</si>
  <si>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</si>
  <si>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</si>
  <si>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</si>
  <si>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</si>
  <si>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</si>
  <si>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</si>
  <si>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</si>
  <si>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</si>
  <si>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</si>
  <si>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</si>
  <si>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</si>
  <si>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</si>
  <si>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</si>
  <si>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</si>
  <si>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</si>
  <si>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</si>
  <si>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</si>
  <si>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</si>
  <si>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</si>
  <si>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</si>
  <si>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</si>
  <si>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</si>
  <si>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</si>
  <si>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</si>
  <si>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</si>
  <si>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</si>
  <si>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</si>
  <si>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</si>
  <si>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</si>
  <si>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</si>
  <si>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</si>
  <si>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</si>
  <si>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</si>
  <si>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</si>
  <si>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</si>
  <si>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</si>
  <si>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</si>
  <si>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</si>
  <si>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</si>
  <si>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</si>
  <si>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</si>
  <si>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</si>
  <si>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</si>
  <si>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</si>
  <si>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</si>
  <si>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</si>
  <si>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</si>
  <si>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</si>
  <si>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</si>
  <si>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</si>
  <si>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</si>
  <si>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</si>
  <si>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</si>
  <si>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</si>
  <si>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</si>
  <si>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</si>
  <si>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</si>
  <si>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</si>
  <si>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</si>
  <si>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</si>
  <si>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</si>
  <si>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</si>
  <si>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</si>
  <si>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</si>
  <si>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</si>
  <si>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</si>
  <si>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</si>
  <si>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</si>
  <si>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</si>
  <si>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</si>
  <si>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</si>
  <si>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</si>
  <si>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</si>
  <si>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</si>
  <si>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</si>
  <si>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</si>
  <si>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</si>
  <si>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</si>
  <si>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</si>
  <si>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</si>
  <si>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</si>
  <si>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</si>
  <si>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</si>
  <si>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</si>
  <si>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</si>
  <si>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</si>
  <si>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</si>
  <si>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</si>
  <si>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</si>
  <si>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</si>
  <si>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</si>
  <si>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</si>
  <si>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</si>
  <si>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</si>
  <si>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</si>
  <si>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</si>
  <si>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</si>
  <si>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</si>
  <si>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</si>
  <si>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</si>
  <si>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</si>
  <si>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</si>
  <si>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</si>
  <si>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</si>
  <si>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</si>
  <si>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</si>
  <si>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</si>
  <si>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</si>
  <si>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</si>
  <si>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</si>
  <si>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</si>
  <si>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</si>
  <si>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</si>
  <si>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</si>
  <si>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</si>
  <si>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</si>
  <si>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</si>
  <si>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</si>
  <si>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</si>
  <si>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</si>
  <si>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</si>
  <si>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</si>
  <si>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</si>
  <si>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</si>
  <si>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</si>
  <si>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</si>
  <si>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</si>
  <si>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</si>
  <si>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</si>
  <si>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</si>
  <si>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</si>
  <si>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</si>
  <si>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</si>
  <si>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</si>
  <si>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</si>
  <si>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</si>
  <si>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</si>
  <si>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</si>
  <si>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</si>
  <si>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</si>
  <si>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</si>
  <si>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</si>
  <si>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</si>
  <si>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</si>
  <si>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</si>
  <si>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</si>
  <si>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</si>
  <si>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</si>
  <si>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</si>
  <si>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</si>
  <si>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</si>
  <si>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</si>
  <si>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</si>
  <si>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</si>
  <si>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</si>
  <si>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</si>
  <si>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</si>
  <si>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</si>
  <si>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</si>
  <si>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</si>
  <si>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</si>
  <si>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</si>
  <si>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</si>
  <si>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</si>
  <si>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</si>
  <si>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</si>
  <si>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</si>
  <si>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</si>
  <si>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</si>
  <si>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</si>
  <si>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</si>
  <si>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</si>
  <si>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</si>
  <si>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</si>
  <si>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</si>
  <si>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</si>
  <si>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</si>
  <si>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</si>
  <si>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</si>
  <si>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</si>
  <si>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</si>
  <si>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</si>
  <si>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</si>
  <si>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</si>
  <si>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</si>
  <si>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</si>
  <si>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</si>
  <si>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</si>
  <si>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</si>
  <si>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</si>
  <si>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</si>
  <si>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</si>
  <si>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</si>
  <si>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</si>
  <si>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</si>
  <si>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</si>
  <si>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</si>
  <si>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</si>
  <si>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</si>
  <si>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</si>
  <si>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</si>
  <si>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</si>
  <si>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</si>
  <si>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</si>
  <si>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</si>
  <si>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</si>
  <si>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</si>
  <si>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</si>
  <si>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</si>
  <si>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</si>
  <si>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</si>
  <si>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</si>
  <si>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</si>
  <si>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</si>
  <si>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</si>
  <si>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</si>
  <si>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</si>
  <si>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</si>
  <si>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</si>
  <si>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</si>
  <si>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</si>
  <si>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</si>
  <si>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</si>
  <si>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</si>
  <si>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</si>
  <si>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</si>
  <si>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</si>
  <si>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</si>
  <si>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</si>
  <si>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</si>
  <si>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</si>
  <si>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</si>
  <si>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</si>
  <si>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</si>
  <si>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</si>
  <si>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</si>
  <si>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</si>
  <si>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</si>
  <si>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</si>
  <si>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</si>
  <si>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</si>
  <si>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</si>
  <si>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</si>
  <si>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</si>
  <si>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</si>
  <si>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</si>
  <si>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</si>
  <si>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</si>
  <si>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</si>
  <si>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</si>
  <si>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</si>
  <si>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</si>
  <si>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</si>
  <si>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</si>
  <si>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</si>
  <si>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</si>
  <si>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</si>
  <si>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</si>
  <si>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</si>
  <si>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</si>
  <si>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</si>
  <si>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</si>
  <si>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</si>
  <si>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</si>
  <si>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</si>
  <si>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</si>
  <si>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</si>
  <si>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</si>
  <si>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</si>
  <si>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</si>
  <si>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</si>
  <si>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</si>
  <si>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</si>
  <si>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</si>
  <si>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</si>
  <si>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</si>
  <si>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</si>
  <si>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</si>
  <si>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</si>
  <si>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</si>
  <si>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</si>
  <si>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</si>
  <si>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</si>
  <si>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</si>
  <si>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</si>
  <si>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</si>
  <si>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</si>
  <si>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</si>
  <si>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</si>
  <si>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</si>
  <si>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</si>
  <si>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</si>
  <si>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</si>
  <si>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</si>
  <si>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</si>
  <si>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</si>
  <si>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</si>
  <si>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</si>
  <si>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</si>
  <si>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</si>
  <si>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</si>
  <si>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</si>
  <si>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</si>
  <si>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</si>
  <si>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</si>
  <si>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</si>
  <si>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</si>
  <si>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</si>
  <si>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</si>
  <si>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</si>
  <si>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</si>
  <si>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</si>
  <si>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</si>
  <si>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</si>
  <si>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</si>
  <si>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</si>
  <si>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</si>
  <si>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</si>
  <si>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</si>
  <si>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</si>
  <si>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</si>
  <si>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</si>
  <si>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</si>
  <si>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</si>
  <si>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</si>
  <si>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</si>
  <si>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</si>
  <si>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</si>
  <si>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</si>
  <si>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</si>
  <si>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</si>
  <si>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</si>
  <si>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</si>
  <si>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</si>
  <si>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</si>
  <si>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</si>
  <si>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</si>
  <si>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</si>
  <si>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</si>
  <si>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</si>
  <si>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</si>
  <si>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</si>
  <si>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</si>
  <si>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</si>
  <si>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</si>
  <si>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</si>
  <si>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</si>
  <si>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</si>
  <si>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</si>
  <si>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</si>
  <si>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</si>
  <si>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</si>
  <si>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</si>
  <si>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</si>
  <si>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</si>
  <si>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</si>
  <si>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</si>
  <si>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</si>
  <si>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</si>
  <si>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</si>
  <si>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</si>
  <si>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</si>
  <si>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</si>
  <si>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</si>
  <si>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</si>
  <si>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</si>
  <si>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</si>
  <si>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</si>
  <si>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</si>
  <si>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</si>
  <si>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</si>
  <si>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</si>
  <si>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</si>
  <si>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</si>
  <si>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</si>
  <si>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</si>
  <si>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</si>
  <si>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</si>
  <si>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</si>
  <si>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</si>
  <si>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</si>
  <si>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</si>
  <si>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</si>
  <si>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</si>
  <si>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</si>
  <si>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</si>
  <si>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</si>
  <si>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</si>
  <si>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</si>
  <si>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</si>
  <si>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</si>
  <si>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</si>
  <si>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</si>
  <si>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</si>
  <si>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</si>
  <si>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</si>
  <si>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</si>
  <si>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</si>
  <si>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</si>
  <si>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</si>
  <si>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</si>
  <si>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</si>
  <si>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</si>
  <si>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</si>
  <si>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</si>
  <si>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</si>
  <si>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</si>
  <si>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</si>
  <si>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</si>
  <si>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</si>
  <si>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</si>
  <si>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std dev</t>
  </si>
  <si>
    <t># Campaign Days</t>
  </si>
  <si>
    <t># of Backers per Day</t>
  </si>
  <si>
    <t>Pledged per Day</t>
  </si>
  <si>
    <t>Just fooling around-&gt;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</si>
</sst>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;[Red]0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9" fontId="0" fillId="0" borderId="0" xfId="3" applyFont="1"/>
    <xf numFmtId="165" fontId="0" fillId="0" borderId="0" xfId="1" applyNumberFormat="1" applyFont="1"/>
    <xf numFmtId="0" fontId="1" fillId="2" borderId="0" xfId="0" applyFont="1" applyFill="1" applyAlignment="1">
      <alignment horizontal="center"/>
    </xf>
    <xf numFmtId="165" fontId="1" fillId="2" borderId="0" xfId="1" applyNumberFormat="1" applyFont="1" applyFill="1" applyAlignment="1">
      <alignment horizontal="center"/>
    </xf>
    <xf numFmtId="43" fontId="1" fillId="2" borderId="0" xfId="1" applyFont="1" applyFill="1" applyAlignment="1">
      <alignment horizontal="center"/>
    </xf>
    <xf numFmtId="0" fontId="0" fillId="2" borderId="0" xfId="0" applyFill="1"/>
    <xf numFmtId="165" fontId="0" fillId="2" borderId="0" xfId="1" applyNumberFormat="1" applyFont="1" applyFill="1"/>
    <xf numFmtId="43" fontId="0" fillId="2" borderId="0" xfId="1" applyFont="1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C664A"/>
      <color rgb="FFF29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StarterBook_KPatrick.xlsx]Launch Dates!PivotTable2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C664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C664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C664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C664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C8-F644-AEC6-E36694FB7F16}"/>
            </c:ext>
          </c:extLst>
        </c:ser>
        <c:ser>
          <c:idx val="1"/>
          <c:order val="1"/>
          <c:tx>
            <c:strRef>
              <c:f>'Launch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C8-F644-AEC6-E36694FB7F16}"/>
            </c:ext>
          </c:extLst>
        </c:ser>
        <c:ser>
          <c:idx val="2"/>
          <c:order val="2"/>
          <c:tx>
            <c:strRef>
              <c:f>'Launch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C8-F644-AEC6-E36694FB7F16}"/>
            </c:ext>
          </c:extLst>
        </c:ser>
        <c:ser>
          <c:idx val="3"/>
          <c:order val="3"/>
          <c:tx>
            <c:strRef>
              <c:f>'Launch Dates'!$E$4:$E$5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C8-F644-AEC6-E36694FB7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4645695"/>
        <c:axId val="1084778159"/>
      </c:lineChart>
      <c:catAx>
        <c:axId val="108464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778159"/>
        <c:crosses val="autoZero"/>
        <c:auto val="1"/>
        <c:lblAlgn val="ctr"/>
        <c:lblOffset val="100"/>
        <c:noMultiLvlLbl val="0"/>
      </c:catAx>
      <c:valAx>
        <c:axId val="108477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4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StarterBook_KPatrick.xlsx]Sub-Category Count!PivotTable2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C664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C664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C664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Count'!$B$4:$B$5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5F-0645-8279-C2026F0911C8}"/>
            </c:ext>
          </c:extLst>
        </c:ser>
        <c:ser>
          <c:idx val="1"/>
          <c:order val="1"/>
          <c:tx>
            <c:strRef>
              <c:f>'Sub-Category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C664A"/>
            </a:solidFill>
            <a:ln>
              <a:noFill/>
            </a:ln>
            <a:effectLst/>
          </c:spPr>
          <c:invertIfNegative val="0"/>
          <c:cat>
            <c:strRef>
              <c:f>'Sub-Category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5F-0645-8279-C2026F0911C8}"/>
            </c:ext>
          </c:extLst>
        </c:ser>
        <c:ser>
          <c:idx val="2"/>
          <c:order val="2"/>
          <c:tx>
            <c:strRef>
              <c:f>'Sub-Category Count'!$D$4:$D$5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5F-0645-8279-C2026F0911C8}"/>
            </c:ext>
          </c:extLst>
        </c:ser>
        <c:ser>
          <c:idx val="3"/>
          <c:order val="3"/>
          <c:tx>
            <c:strRef>
              <c:f>'Sub-Category Count'!$E$4:$E$5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5F-0645-8279-C2026F091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4645695"/>
        <c:axId val="1084778159"/>
      </c:barChart>
      <c:catAx>
        <c:axId val="108464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778159"/>
        <c:crosses val="autoZero"/>
        <c:auto val="1"/>
        <c:lblAlgn val="ctr"/>
        <c:lblOffset val="100"/>
        <c:noMultiLvlLbl val="0"/>
      </c:catAx>
      <c:valAx>
        <c:axId val="108477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4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StarterBook_KPatrick.xlsx]Category Count!PivotTable2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C664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4-3941-BA56-D10A5BAD42AF}"/>
            </c:ext>
          </c:extLst>
        </c:ser>
        <c:ser>
          <c:idx val="1"/>
          <c:order val="1"/>
          <c:tx>
            <c:strRef>
              <c:f>'Category Count'!$C$3:$C$4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C664A"/>
            </a:solidFill>
            <a:ln>
              <a:noFill/>
            </a:ln>
            <a:effectLst/>
          </c:spPr>
          <c:invertIfNegative val="0"/>
          <c:cat>
            <c:strRef>
              <c:f>'Category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4-3941-BA56-D10A5BAD42AF}"/>
            </c:ext>
          </c:extLst>
        </c:ser>
        <c:ser>
          <c:idx val="2"/>
          <c:order val="2"/>
          <c:tx>
            <c:strRef>
              <c:f>'Category Count'!$D$3:$D$4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04-3941-BA56-D10A5BAD42AF}"/>
            </c:ext>
          </c:extLst>
        </c:ser>
        <c:ser>
          <c:idx val="3"/>
          <c:order val="3"/>
          <c:tx>
            <c:strRef>
              <c:f>'Category Count'!$E$3:$E$4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4-3941-BA56-D10A5BAD4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4645695"/>
        <c:axId val="1084778159"/>
      </c:barChart>
      <c:catAx>
        <c:axId val="108464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778159"/>
        <c:crosses val="autoZero"/>
        <c:auto val="1"/>
        <c:lblAlgn val="ctr"/>
        <c:lblOffset val="100"/>
        <c:noMultiLvlLbl val="0"/>
      </c:catAx>
      <c:valAx>
        <c:axId val="108477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4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7-D042-88D4-AC33169D53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27-D042-88D4-AC33169D536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27-D042-88D4-AC33169D5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295376"/>
        <c:axId val="224297008"/>
      </c:lineChart>
      <c:catAx>
        <c:axId val="2242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97008"/>
        <c:crosses val="autoZero"/>
        <c:auto val="1"/>
        <c:lblAlgn val="ctr"/>
        <c:lblOffset val="100"/>
        <c:noMultiLvlLbl val="0"/>
      </c:catAx>
      <c:valAx>
        <c:axId val="22429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9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3</xdr:row>
      <xdr:rowOff>127000</xdr:rowOff>
    </xdr:from>
    <xdr:to>
      <xdr:col>18</xdr:col>
      <xdr:colOff>63500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E1AF50-E3E6-1948-9EF9-0CC8E5642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3</xdr:row>
      <xdr:rowOff>127000</xdr:rowOff>
    </xdr:from>
    <xdr:to>
      <xdr:col>18</xdr:col>
      <xdr:colOff>63500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938AE-2FE3-B94C-BA2B-4273903B8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3</xdr:row>
      <xdr:rowOff>127000</xdr:rowOff>
    </xdr:from>
    <xdr:to>
      <xdr:col>18</xdr:col>
      <xdr:colOff>63500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3B56C-A432-E345-B61F-A1E2B7BBB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13</xdr:row>
      <xdr:rowOff>152400</xdr:rowOff>
    </xdr:from>
    <xdr:to>
      <xdr:col>13</xdr:col>
      <xdr:colOff>25400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2BBE9-0C70-E142-8064-B6BBEB9E7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359861689816" createdVersion="6" refreshedVersion="6" minRefreshableVersion="3" recordCount="4115" xr:uid="{3B053B73-A763-454F-8C20-C8F53ECCB09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850525578702" createdVersion="6" refreshedVersion="6" minRefreshableVersion="3" recordCount="4115" xr:uid="{1E8AE710-2311-6548-B30C-EE46B80427C4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8-04T19:04:37"/>
        <d v="2015-06-24T21:33:48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12-30T22:45:44"/>
        <d v="2014-09-07T18:26:15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5-08-27T04:33:41"/>
        <d v="2012-03-19T23:26:58"/>
        <d v="2015-02-08T03:39:49"/>
        <d v="2014-08-28T03:08:27"/>
        <d v="2015-10-01T15:53:20"/>
        <d v="2015-03-27T21:54:00"/>
        <d v="2014-12-09T03:26:10"/>
        <d v="2014-06-16T14:31:15"/>
        <d v="2016-03-23T21:59:44"/>
        <d v="2016-02-25T17:32:10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11-03T17:05:15"/>
        <d v="2015-01-20T20:45:48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6-03-31T22:36:48"/>
        <d v="2013-07-31T10:11:01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5-05-02T21:00:01"/>
        <d v="2014-07-08T12:22:24"/>
        <d v="2016-03-23T19:51:57"/>
        <d v="2014-12-15T14:48:36"/>
        <d v="2015-07-24T13:37:40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6-08T00:31:42"/>
        <d v="2016-02-16T16:35:59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12-19T15:16:37"/>
        <d v="2016-03-09T16:00:35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2-06-14T05:19:03"/>
        <d v="2016-06-22T20:42:24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5-03-09T08:53:21"/>
        <d v="2011-04-05T20:50:48"/>
        <d v="2016-02-01T14:39:49"/>
        <d v="2016-12-01T22:03:39"/>
        <d v="2010-06-25T02:46:20"/>
        <d v="2012-10-23T04:45:35"/>
        <d v="2015-10-21T08:20:53"/>
        <d v="2016-04-23T16:12:18"/>
        <d v="2014-08-01T15:58:45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6-06-17T17:39:36"/>
        <d v="2014-01-16T17:01:24"/>
        <d v="2012-07-17T17:26:34"/>
        <d v="2014-08-25T04:28:06"/>
        <d v="2014-06-13T10:58:33"/>
        <d v="2015-02-23T22:36:06"/>
        <d v="2015-11-10T00:36:01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4-10-03T10:29:35"/>
        <d v="2015-01-19T15:14:22"/>
        <d v="2015-03-30T18:53:03"/>
        <d v="2015-02-18T02:32:48"/>
        <d v="2015-02-18T17:35:38"/>
        <d v="2016-10-19T00:31:01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6-08-08T21:42:08"/>
        <d v="2015-09-06T16:30:47"/>
        <d v="2014-09-30T15:37:03"/>
        <d v="2016-05-31T15:42:14"/>
        <d v="2011-12-16T23:49:52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5-05-01T15:32:27"/>
        <d v="2016-03-14T19:15:24"/>
        <d v="2016-02-27T23:09:14"/>
        <d v="2014-08-20T18:08:12"/>
        <d v="2011-05-16T17:50:01"/>
        <d v="2014-12-15T19:55:07"/>
        <d v="2015-08-12T01:04:19"/>
        <d v="2011-07-06T21:30:45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5-02-09T18:22:59"/>
        <d v="2016-12-18T21:10:36"/>
        <d v="2012-04-25T23:39:48"/>
        <d v="2014-06-09T19:32:39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5-03-24T18:26:00"/>
        <d v="2017-02-09T12:21:31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4-07-08T17:41:10"/>
        <d v="2014-06-18T21:08:57"/>
        <d v="2015-06-11T05:16:25"/>
        <d v="2014-10-28T14:21:23"/>
        <d v="2015-01-22T22:11:58"/>
        <d v="2011-03-10T16:41:06"/>
        <d v="2014-01-18T23:38:31"/>
        <d v="2012-09-01T01:35:37"/>
        <d v="2015-09-05T18:56:01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5-03-26T09:54:05"/>
        <d v="2014-01-24T12:00:57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10-08T18:54:03"/>
        <d v="2014-02-22T02:01:10"/>
        <d v="2014-09-02T14:23:47"/>
        <d v="2012-08-13T18:02:14"/>
        <d v="2017-02-13T14:38:49"/>
        <d v="2017-02-14T17:46:00"/>
        <d v="2014-12-16T05:56:28"/>
        <d v="2017-01-31T19:19:15"/>
        <d v="2013-02-07T17:42:15"/>
        <d v="2012-08-13T11:24:43"/>
        <d v="2015-07-07T22:24:54"/>
        <d v="2014-11-08T16:41:46"/>
        <d v="2016-01-01T13:56:03"/>
        <d v="2016-06-18T20:23:40"/>
        <d v="2011-06-19T15:07:55"/>
        <d v="2015-02-15T00:12:03"/>
        <d v="2015-04-03T18:41:41"/>
        <d v="2012-04-26T20:58:51"/>
        <d v="2015-01-22T14:31:17"/>
        <d v="2014-04-15T17:53:06"/>
        <d v="2014-01-23T20:31:11"/>
        <d v="2014-05-22T02:18:32"/>
        <d v="2015-05-23T19:50:39"/>
        <d v="2011-09-10T00:01:49"/>
        <d v="2015-05-17T12:59:14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5-06-13T07:35:44"/>
        <d v="2014-06-05T12:40:28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2-01-15T17:31:08"/>
        <d v="2014-08-30T10:53:10"/>
        <d v="2016-06-10T23:32:12"/>
        <d v="2017-02-06T18:37:33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6-03-01T00:58:45"/>
        <d v="2010-05-26T15:54:01"/>
        <d v="2015-08-02T04:03:47"/>
        <d v="2012-04-05T03:45:55"/>
        <d v="2015-07-26T23:52:09"/>
        <d v="2016-05-04T13:31:22"/>
        <d v="2012-01-12T21:43:03"/>
        <d v="2015-04-09T12:50:46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3-06-22T20:09:12"/>
        <d v="2016-11-18T06:09:26"/>
        <d v="2015-07-07T14:12:24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6-07-02T22:14:12"/>
        <d v="2015-03-01T18:51:17"/>
        <d v="2014-10-20T00:53:04"/>
        <d v="2012-12-06T10:46:30"/>
        <d v="2015-06-01T12:14:58"/>
        <d v="2014-04-16T15:15:47"/>
        <d v="2014-09-17T07:04:43"/>
        <d v="2014-06-23T18:23:11"/>
        <d v="2013-08-14T17:28:12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7-21T14:48:13"/>
        <d v="2016-01-09T11:28:49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6-02-16T09:46:16"/>
        <d v="2011-05-26T13:42:03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6-03-18T21:31:12"/>
        <d v="2014-08-18T17:46:34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3-07-08T17:50:36"/>
        <d v="2014-02-19T22:01:52"/>
        <d v="2012-06-29T04:28:16"/>
        <d v="2013-02-08T23:38:28"/>
        <d v="2015-05-22T04:34:54"/>
        <d v="2013-01-30T18:01:51"/>
        <d v="2015-06-16T19:47:50"/>
        <d v="2016-01-11T22:13:36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6-11-08T14:48:26"/>
        <d v="2014-09-19T06:46:07"/>
        <d v="2014-07-13T10:48:23"/>
        <d v="2015-07-08T15:36:58"/>
        <d v="2016-05-05T20:55:18"/>
        <d v="2014-05-21T20:37:52"/>
        <d v="2011-12-16T13:14:29"/>
        <d v="2016-07-08T18:08:10"/>
        <d v="2014-05-27T18:16:21"/>
        <d v="2014-08-15T19:10:22"/>
        <d v="2014-03-28T17:06:22"/>
        <d v="2014-09-11T18:48:19"/>
        <d v="2013-04-11T01:22:24"/>
        <d v="2015-11-21T20:06:57"/>
        <d v="2015-03-20T01:41:39"/>
        <d v="2016-04-06T07:17:21"/>
        <d v="2015-09-09T18:20:28"/>
        <d v="2015-02-19T00:35:10"/>
        <d v="2011-06-02T15:34:15"/>
        <d v="2012-12-03T20:59:44"/>
        <d v="2015-01-16T20:19:12"/>
        <d v="2015-07-28T12:07:53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5-11-15T13:29:36"/>
        <d v="2013-07-09T22:25:31"/>
        <d v="2016-02-19T14:29:20"/>
        <d v="2015-05-19T10:41:07"/>
        <d v="2013-08-05T19:04:29"/>
        <d v="2015-06-07T17:30:33"/>
        <d v="2014-05-20T07:26:27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6-12-06T21:02:50"/>
        <d v="2013-12-11T23:57:34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4-10-19T16:23:26"/>
        <d v="2016-04-25T18:06:31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4-04-02T19:59:42"/>
        <d v="2015-02-04T09:13:47"/>
        <d v="2015-09-21T03:03:53"/>
        <d v="2014-05-26T16:59:06"/>
        <d v="2011-04-05T02:13:53"/>
        <d v="2012-08-30T16:59:59"/>
        <d v="2015-05-14T16:25:14"/>
        <d v="2016-10-13T00:07:27"/>
        <d v="2014-04-30T03:21:04"/>
        <d v="2015-01-12T19:58:45"/>
        <d v="2014-09-02T01:21:43"/>
        <d v="2016-03-23T16:00:09"/>
        <d v="2015-03-30T18:14:28"/>
        <d v="2012-03-22T21:49:20"/>
        <d v="2016-02-20T17:59:28"/>
        <d v="2014-10-31T03:25:15"/>
        <d v="2014-05-16T15:16:04"/>
        <d v="2016-04-19T11:10:48"/>
        <d v="2015-01-02T00:31:47"/>
        <d v="2017-02-22T13:33:54"/>
        <d v="2014-12-17T14:03:06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4-11-14T18:09:51"/>
        <d v="2015-06-16T00:50:12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5-06-22T19:00:21"/>
        <d v="2016-08-25T07:35:13"/>
        <d v="2016-04-30T03:12:47"/>
        <d v="2016-05-18T12:59:50"/>
        <d v="2016-04-25T17:23:40"/>
        <d v="2012-04-18T21:15:04"/>
        <d v="2015-11-16T18:20:10"/>
        <d v="2016-08-29T19:14:02"/>
        <d v="2015-06-07T03:31:22"/>
        <d v="2013-10-24T23:57:40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5-04-29T20:43:15"/>
        <d v="2014-10-31T14:29:54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22T13:33:26"/>
        <d v="2012-06-18T21:53:18"/>
        <d v="2015-05-15T00:20:55"/>
        <d v="2012-04-05T19:15:33"/>
        <d v="2017-01-25T11:58:28"/>
        <d v="2016-05-17T13:57:14"/>
        <d v="2015-03-05T19:53:49"/>
        <d v="2015-09-09T09:24:18"/>
        <d v="2013-01-25T19:02:26"/>
        <d v="2015-11-23T13:13:53"/>
        <d v="2015-09-28T17:33:36"/>
        <d v="2016-03-19T19:43:05"/>
        <d v="2015-06-05T17:00:17"/>
        <d v="2016-05-05T10:25:18"/>
        <d v="2017-02-03T19:26:21"/>
        <d v="2011-06-09T04:43:45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7-01-11T01:22:14"/>
        <d v="2012-11-01T19:04:34"/>
        <d v="2011-06-12T03:14:42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4-06-18T16:04:11"/>
        <d v="2010-04-06T17:52:59"/>
        <d v="2016-08-03T12:34:20"/>
        <d v="2015-06-15T21:50:44"/>
        <d v="2014-08-21T06:59:23"/>
        <d v="2016-04-05T04:02:40"/>
        <d v="2015-07-29T16:41:46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4-09T03:51:14"/>
        <d v="2015-07-09T18:02:25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1-05-27T19:45:12"/>
        <d v="2009-11-10T16:48:32"/>
        <d v="2014-11-03T15:28:26"/>
        <d v="2012-08-02T01:21:02"/>
        <d v="2015-08-06T17:31:15"/>
        <d v="2013-01-14T16:29:28"/>
        <d v="2016-02-05T16:51:23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4-12-24T12:11:23"/>
        <d v="2016-01-10T17:51:38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5-04-01T05:46:37"/>
        <d v="2012-06-07T17:46:51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20T01:01:58"/>
        <d v="2016-12-16T17:16:53"/>
        <d v="2011-03-30T22:36:25"/>
        <d v="2015-02-25T00:51:19"/>
        <d v="2015-11-13T02:26:32"/>
        <d v="2012-11-13T00:25:00"/>
        <d v="2011-04-03T16:10:25"/>
        <d v="2013-06-18T15:26:42"/>
        <d v="2014-05-21T17:06:34"/>
        <d v="2016-05-14T19:14:00"/>
        <d v="2016-03-01T16:51:11"/>
        <d v="2014-07-08T15:30:42"/>
        <d v="2010-01-14T13:00:49"/>
        <d v="2014-10-09T06:43:10"/>
        <d v="2014-03-18T17:13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1-08-29T00:18:17"/>
        <d v="2013-03-22T19:48:43"/>
        <d v="2015-05-19T11:04:01"/>
        <d v="2009-11-05T18:02:20"/>
        <d v="2014-10-31T18:59:05"/>
        <d v="2013-12-20T20:00:30"/>
        <d v="2015-07-26T15:05:12"/>
        <d v="2014-05-01T22:27:25"/>
        <d v="2017-01-21T16:33:50"/>
        <d v="2012-12-06T17:58:41"/>
        <d v="2015-01-22T22:05:25"/>
        <d v="2017-02-09T17:36:33"/>
        <d v="2012-07-17T01:16:25"/>
        <d v="2014-01-06T20:48:53"/>
        <d v="2013-10-01T00:04:50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7-07T14:31:17"/>
        <d v="2014-08-01T17:31:31"/>
        <d v="2016-11-01T19:58:45"/>
        <d v="2014-08-04T13:09:16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5-11-04T19:01:26"/>
        <d v="2012-02-21T20:40:39"/>
        <d v="2012-01-19T11:21:47"/>
        <d v="2015-02-10T00:45:52"/>
        <d v="2014-03-03T21:38:37"/>
        <d v="2017-01-05T20:05:30"/>
        <d v="2011-09-07T23:57:59"/>
        <d v="2012-05-22T04:03:13"/>
        <d v="2016-06-01T08:20:51"/>
        <d v="2015-04-09T13:21:50"/>
        <d v="2010-12-30T20:08:34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4-08-27T21:04:52"/>
        <d v="2015-01-12T19:12:18"/>
        <d v="2015-04-27T18:09:58"/>
        <d v="2015-07-15T15:01:12"/>
        <d v="2012-04-27T23:54:23"/>
        <d v="2015-04-27T16:13:06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7-02-10T01:58:35"/>
        <d v="2016-06-14T19:25:40"/>
        <d v="2012-04-05T17:25:43"/>
        <d v="2015-10-17T10:18:41"/>
        <d v="2016-02-17T14:03:10"/>
        <d v="2010-05-15T22:19:59"/>
        <d v="2014-01-23T01:08:24"/>
        <d v="2013-01-25T21:04:32"/>
        <d v="2013-06-26T01:30:35"/>
        <d v="2015-02-01T23:53:39"/>
        <d v="2016-04-05T11:47:40"/>
        <d v="2015-12-05T23:57:11"/>
        <d v="2016-12-07T13:05:05"/>
        <d v="2016-06-29T16:50:43"/>
        <d v="2016-08-09T21:35:59"/>
        <d v="2015-04-26T12:44:58"/>
        <d v="2014-02-05T03:35:19"/>
        <d v="2016-04-06T19:49:42"/>
        <d v="2015-02-07T14:46:29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5-07-18T16:19:38"/>
        <d v="2014-06-25T18:35:45"/>
        <d v="2011-04-13T00:20:49"/>
        <d v="2016-07-02T16:22:03"/>
        <d v="2015-04-24T13:21:07"/>
        <d v="2016-05-13T13:25:38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06-17T18:11:00"/>
        <d v="2014-11-28T00:03:06"/>
        <d v="2015-11-10T16:51:01"/>
        <d v="2015-05-28T18:22:38"/>
        <d v="2015-04-25T19:44:22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4-04-01T17:00:12"/>
        <d v="2014-08-29T01:27:51"/>
        <d v="2016-03-31T08:02:51"/>
        <d v="2010-09-08T20:04:28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3-06-24T14:02:38"/>
        <d v="2013-10-14T16:24:19"/>
        <d v="2011-07-27T19:32:47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5-02-27T07:06:50"/>
        <d v="2015-06-12T12:47:45"/>
        <d v="2016-05-22T13:59:50"/>
        <d v="2012-10-10T18:12:15"/>
        <d v="2015-06-05T13:59:35"/>
        <d v="2011-07-26T08:10:54"/>
        <d v="2016-08-30T03:35:41"/>
        <d v="2015-06-29T15:01:48"/>
        <d v="2014-11-18T19:22:37"/>
        <d v="2016-01-11T21:14:13"/>
        <d v="2012-02-07T21:10:26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5-05-13T09:29:57"/>
        <d v="2014-07-09T17:37:20"/>
        <d v="2016-05-15T17:42:46"/>
        <d v="2012-06-22T01:40:02"/>
        <d v="2015-07-20T17:15:12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5-07-16T16:12:01"/>
        <d v="2014-12-20T19:47:03"/>
        <d v="2013-03-13T01:01:27"/>
        <d v="2014-11-19T14:19:04"/>
        <d v="2011-05-03T23:21:54"/>
        <d v="2016-06-15T19:34:32"/>
        <d v="2014-03-21T16:01:54"/>
        <d v="2016-11-23T01:59:03"/>
        <d v="2015-06-08T21:33:00"/>
        <d v="2015-02-06T17:08:25"/>
        <d v="2014-12-31T16:53:34"/>
        <d v="2013-08-16T21:11:25"/>
        <d v="2014-05-30T05:08:08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4-06-27T20:31:12"/>
        <d v="2014-06-10T12:38:27"/>
        <d v="2015-05-31T03:25:24"/>
        <d v="2013-11-29T19:56:26"/>
        <d v="2012-06-14T17:26:56"/>
        <d v="2016-04-08T08:59:26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4-06-16T09:29:25"/>
        <d v="2016-05-25T20:47:41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4-07-09T18:55:05"/>
        <d v="2010-10-27T06:20:03"/>
        <d v="2015-07-20T17:03:40"/>
        <d v="2015-02-18T16:07:12"/>
        <d v="2016-05-23T01:05:57"/>
        <d v="2016-12-08T05:38:02"/>
        <d v="2014-01-18T22:10:17"/>
        <d v="2014-07-02T10:01:50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1-12-06T22:47:01"/>
        <d v="2016-07-02T14:00:08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4-10-15T22:28:04"/>
        <d v="2015-05-20T01:00:16"/>
        <d v="2014-09-15T14:26:56"/>
        <d v="2015-03-05T21:19:17"/>
        <d v="2016-11-30T04:29:27"/>
        <d v="2015-09-05T11:23:04"/>
        <d v="2015-04-08T20:47:29"/>
        <d v="2011-03-23T21:37:00"/>
        <d v="2012-07-17T03:07:25"/>
        <d v="2015-08-11T19:46:52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3-10-25T11:49:53"/>
        <d v="2014-10-05T17:33:42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6-11-28T22:00:33"/>
        <d v="2012-02-09T01:00:49"/>
        <d v="2014-04-08T16:25:55"/>
        <d v="2015-06-15T20:18:53"/>
        <d v="2015-07-24T14:14:55"/>
        <d v="2017-01-19T16:39:08"/>
        <d v="2014-06-12T14:54:06"/>
        <d v="2014-11-13T00:25:11"/>
        <d v="2012-03-19T18:38:21"/>
        <d v="2014-05-21T01:37:59"/>
        <d v="2011-04-25T04:33:21"/>
        <d v="2015-07-06T08:43:27"/>
        <d v="2016-01-04T06:03:17"/>
        <d v="2015-08-20T14:57:29"/>
        <d v="2015-04-07T19:53:30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5-01-12T23:33:28"/>
        <d v="2016-07-10T03:42:43"/>
        <d v="2013-10-08T20:58:03"/>
        <d v="2013-04-30T20:13:07"/>
        <d v="2012-10-04T07:21:24"/>
        <d v="2016-08-04T22:12:55"/>
        <d v="2014-07-14T22:53:34"/>
        <d v="2015-07-23T16:19:14"/>
        <d v="2014-08-11T20:09:34"/>
        <d v="2011-06-12T07:08:19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3T15:01:52"/>
        <d v="2015-11-16T23:08:04"/>
        <d v="2014-04-30T16:06:09"/>
        <d v="2012-11-13T22:17:32"/>
        <d v="2012-02-07T02:43:55"/>
        <d v="2015-05-05T12:59:53"/>
        <d v="2012-09-17T20:17:39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12-04T21:39:12"/>
        <d v="2014-07-11T20:19:26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1-09-02T07:08:37"/>
        <d v="2015-07-26T22:49:51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5-02-04T22:49:34"/>
        <d v="2012-06-07T19:51:29"/>
        <d v="2011-06-17T18:46:23"/>
        <d v="2014-08-26T05:19:31"/>
        <d v="2014-07-06T20:54:35"/>
        <d v="2015-09-06T22:17:05"/>
        <d v="2014-07-07T21:45:38"/>
        <d v="2015-07-08T18:30:56"/>
        <d v="2013-12-18T21:59:27"/>
        <d v="2013-08-08T23:07:34"/>
        <d v="2014-09-20T08:00:34"/>
        <d v="2012-04-27T01:59:57"/>
        <d v="2016-03-18T21:27:59"/>
        <d v="2015-06-10T11:06:11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5-02-24T16:49:54"/>
        <d v="2011-09-09T19:41:01"/>
        <d v="2015-10-15T02:06:08"/>
        <d v="2016-02-26T09:46:56"/>
        <d v="2010-08-27T00:16:16"/>
        <d v="2015-07-22T06:14:17"/>
        <d v="2014-09-12T21:55:48"/>
        <d v="2015-03-30T22:07:45"/>
        <d v="2015-09-24T04:14:05"/>
        <d v="2014-07-30T09:37:21"/>
        <d v="2015-02-02T22:49:21"/>
        <d v="2011-12-19T21:12:36"/>
        <d v="2015-12-03T13:47:00"/>
        <d v="2015-03-18T20:45:05"/>
        <d v="2013-02-22T23:54:52"/>
        <d v="2015-02-25T16:24:52"/>
        <d v="2014-06-19T20:38:50"/>
        <d v="2011-07-06T02:32:06"/>
        <d v="2012-10-15T18:04:46"/>
        <d v="2010-06-14T02:01:34"/>
        <d v="2016-03-31T13:46:00"/>
        <d v="2015-03-02T18:00:26"/>
        <d v="2014-11-01T12:39:47"/>
        <d v="2015-02-27T20:01:36"/>
        <d v="2014-11-19T02:24:46"/>
        <d v="2016-07-05T20:57:09"/>
        <d v="2016-11-02T01:33:49"/>
        <d v="2014-06-04T19:37:14"/>
        <d v="2012-12-31T18:38:30"/>
        <d v="2016-05-20T19:10:21"/>
        <d v="2014-08-13T18:26:53"/>
        <d v="2011-10-02T14:02:15"/>
        <d v="2014-04-29T20:09:08"/>
        <d v="2014-05-06T14:39:33"/>
        <d v="2014-08-28T23:01:02"/>
        <d v="2016-03-13T14:57:37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2-02-02T15:39:25"/>
        <d v="2016-08-15T21:10:47"/>
        <d v="2014-06-02T15:29:12"/>
        <d v="2014-07-28T20:47:16"/>
        <d v="2014-07-16T11:18:30"/>
        <d v="2016-05-09T20:13:52"/>
        <d v="2015-08-18T18:57:26"/>
        <d v="2014-05-29T14:09:34"/>
        <d v="2015-10-14T13:57:11"/>
        <d v="2011-05-25T00:35:27"/>
        <d v="2014-07-02T21:43:02"/>
        <d v="2016-03-16T14:21:1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4-12-22T18:04:18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3-15T19:00:33"/>
        <d v="2015-01-17T19:58:29"/>
        <d v="2013-12-26T19:07:42"/>
        <d v="2013-04-01T22:16:33"/>
        <d v="2015-01-09T03:39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6-11-15T13:39:49"/>
        <d v="2013-11-19T18:56:00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6-03-09T19:31:22"/>
        <d v="2013-11-26T23:54:54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8-02T20:57:06"/>
        <d v="2015-03-07T01:08:4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7-02-09T23:08:28"/>
        <d v="2014-05-06T22:11:30"/>
        <d v="2014-08-14T21:05:16"/>
        <d v="2015-03-11T05:16:22"/>
        <d v="2014-10-27T19:29:37"/>
        <d v="2011-04-13T02:22:42"/>
        <d v="2014-09-21T21:11:27"/>
        <d v="2014-09-19T16:26:12"/>
        <d v="2014-09-08T02:05:00"/>
        <d v="2015-05-18T18:27:06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21T03:10:44"/>
        <d v="2015-02-12T01:50:01"/>
        <d v="2014-06-26T22:48:32"/>
        <d v="2016-01-30T16:58:40"/>
        <d v="2016-10-26T19:15:19"/>
        <d v="2016-05-03T13:07:28"/>
        <d v="2015-09-10T14:10:4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5-05-08T19:26:20"/>
        <d v="2014-11-03T22:29:09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05T14:22:27"/>
        <d v="2014-06-23T22:31:45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6-03T04:07:58"/>
        <d v="2014-04-17T04:32:45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5-16T21:06:08"/>
        <d v="2015-01-27T18:28:38"/>
        <d v="2013-10-10T00:18:59"/>
        <d v="2015-11-16T18:25:00"/>
        <d v="2014-12-17T12:09:11"/>
        <d v="2016-05-19T19:32:19"/>
        <d v="2015-12-07T22:50:13"/>
        <d v="2016-03-11T19:41:12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7-01-15T12:43:39"/>
        <d v="2016-05-07T01:41:55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5-08-17T16:07:19"/>
        <d v="2016-07-08T19:32:25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7-03-02T16:22:46"/>
        <d v="2014-10-09T20:13:23"/>
        <d v="2014-07-12T16:08:40"/>
        <d v="2014-08-01T15:30:34"/>
        <d v="2016-06-03T08:47:46"/>
        <d v="2013-12-12T21:36:41"/>
        <d v="2017-01-06T20:21:40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10-31T05:04:09"/>
        <d v="2015-03-02T21:32:43"/>
        <d v="2015-07-18T16:15:59"/>
        <d v="2015-07-03T19:59:26"/>
        <d v="2010-01-20T10:11:47"/>
        <d v="2014-06-30T20:53:59"/>
        <d v="2014-07-11T16:45:02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6-11-21T17:03:14"/>
        <d v="2015-03-04T17:20:13"/>
        <d v="2016-03-22T16:45:46"/>
        <d v="2014-03-25T22:52:53"/>
        <d v="2014-05-21T18:51:27"/>
        <d v="2016-09-07T21:51:48"/>
        <d v="2014-07-14T03:14:56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6-10-30T13:51:39"/>
        <d v="2011-06-07T04:42:01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5-05T19:48:35"/>
        <d v="2015-08-07T02:36:46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5-06-22T23:08:27"/>
        <d v="2016-08-16T17:58:4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5-05-27T05:42:16"/>
        <d v="2013-10-29T20:01:42"/>
        <d v="2016-02-04T00:47:39"/>
        <d v="2015-12-22T10:29:30"/>
        <d v="2014-10-02T14:09:37"/>
        <d v="2014-10-28T23:13:51"/>
        <d v="2011-12-17T21:46:01"/>
        <d v="2016-07-07T23:44:54"/>
        <d v="2015-01-28T06:00:18"/>
        <d v="2015-06-12T04:58:11"/>
        <d v="2017-01-21T00:26:39"/>
        <d v="2015-09-14T15:11:24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4-08-20T15:40:33"/>
        <d v="2015-06-15T23:55:00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11-03T05:34:20"/>
        <d v="2014-07-10T14:44:07"/>
        <d v="2009-09-12T01:21:59"/>
        <d v="2017-03-13T21:14:29"/>
        <d v="2014-08-09T21:50:26"/>
        <d v="2010-03-10T21:15:51"/>
        <d v="2015-07-03T19:17:13"/>
        <d v="2014-04-24T18:11:35"/>
        <d v="2015-03-25T01:39:31"/>
        <d v="2015-05-14T19:10:18"/>
        <d v="2012-06-21T16:34:00"/>
        <d v="2015-07-31T23:28:03"/>
        <d v="2014-07-22T00:45:3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6-03-28T20:54:59"/>
        <d v="2015-11-19T19:48:25"/>
        <d v="2016-05-06T10:43:47"/>
        <d v="2013-03-07T07:16:22"/>
        <d v="2011-11-16T00:19:14"/>
        <d v="2015-03-24T08:14:03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6-05-09T17:33:39"/>
        <d v="2015-01-28T19:49:06"/>
        <d v="2016-02-15T21:12:08"/>
        <d v="2016-06-03T16:01:26"/>
        <d v="2015-03-19T01:40:10"/>
        <d v="2015-06-08T15:17:02"/>
        <d v="2014-12-14T19:39:19"/>
        <d v="2014-09-03T05:19:02"/>
        <d v="2014-01-22T09:08:42"/>
        <d v="2015-04-22T13:02:09"/>
        <d v="2016-12-11T16:31:21"/>
        <d v="2016-11-19T00:45:50"/>
        <d v="2010-09-15T16:25:05"/>
        <d v="2015-10-26T21:04:55"/>
        <d v="2013-10-28T21:08:31"/>
        <d v="2015-04-21T13:08:15"/>
        <d v="2017-01-28T18:44:1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4-08-15T15:22:32"/>
        <d v="2015-12-07T20:38:37"/>
        <d v="2015-08-10T22:31:19"/>
        <d v="2016-01-15T02:39:31"/>
        <d v="2011-05-09T17:31:01"/>
        <d v="2015-07-10T04:30:03"/>
        <d v="2015-10-20T19:45:17"/>
        <d v="2015-02-24T23:17:51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12-06T13:31:00"/>
        <d v="2015-06-23T19:34:53"/>
        <d v="2013-08-27T02:34:27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1-07-12T16:01:58"/>
        <d v="2014-08-07T05:09:04"/>
        <d v="2015-05-04T10:20:44"/>
        <d v="2015-10-30T04:32:33"/>
        <d v="2015-03-03T17:36:22"/>
        <d v="2015-02-10T20:43:15"/>
        <d v="2017-02-01T00:45:37"/>
        <d v="2016-10-17T13:15:33"/>
        <d v="2015-06-30T01:24:57"/>
        <d v="2016-08-10T18:00:48"/>
        <d v="2014-05-22T01:05:03"/>
        <d v="2014-07-20T23:36:18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5-08-24T20:34:24"/>
        <d v="2011-11-16T01:26:35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5-06-17T14:43:27"/>
        <d v="2011-03-17T02:19:59"/>
        <d v="2014-08-13T01:10:22"/>
        <d v="2014-07-31T16:42:28"/>
        <d v="2014-10-06T15:04:40"/>
        <d v="2015-12-04T20:17:36"/>
        <d v="2016-07-26T14:34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4-10-28T21:24:00"/>
        <d v="2014-08-21T19:23:05"/>
        <d v="2011-09-16T23:09:01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7-23T18:36:01"/>
        <d v="2014-08-10T18:24:37"/>
        <d v="2015-08-01T16:04:57"/>
        <d v="2014-09-27T21:25:08"/>
        <d v="2015-08-16T03:36:14"/>
        <d v="2015-07-06T16:50:32"/>
        <d v="2015-10-18T21:24:14"/>
        <d v="2015-02-02T18:57:27"/>
        <d v="2016-06-04T15:46:00"/>
        <d v="2016-09-24T00:24:06"/>
        <d v="2015-09-08T14:51:52"/>
        <d v="2012-02-17T13:17:05"/>
        <d v="2014-06-30T21:57:05"/>
        <d v="2013-10-04T19:09:17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5-31T03:06:42"/>
        <d v="2015-02-26T02:46:48"/>
        <d v="2016-08-03T17:03:22"/>
        <d v="2015-03-15T08:17:06"/>
        <d v="2015-02-23T19:25:49"/>
        <d v="2014-08-05T16:07:54"/>
        <d v="2012-12-07T00:37:18"/>
        <d v="2014-07-11T17:49:52"/>
        <d v="2016-06-07T23:42:17"/>
        <d v="2014-07-08T18:57:31"/>
        <d v="2015-01-14T22:34:19"/>
        <d v="2013-11-27T04:01:29"/>
        <d v="2015-07-02T06:45:37"/>
        <d v="2014-07-11T17:12:18"/>
        <d v="2015-12-10T22:07:03"/>
        <d v="2016-03-11T15:36:29"/>
        <d v="2015-05-08T21:56:38"/>
        <d v="2015-03-16T21:54:53"/>
        <d v="2016-11-11T16:20:08"/>
        <d v="2015-05-08T13:55:54"/>
        <d v="2016-12-14T23:07:35"/>
        <d v="2015-06-09T07:11:36"/>
        <d v="2014-07-10T06:25:04"/>
        <d v="2012-03-13T19:15:46"/>
        <d v="2017-02-09T04:08:52"/>
        <d v="2014-08-29T19:51:03"/>
        <d v="2015-02-14T17:11:56"/>
        <d v="2015-10-14T17:44:57"/>
        <d v="2016-03-24T10:16:40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4-10-28T14:05:37"/>
        <d v="2012-03-17T11:02:0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8-27T21:52:38"/>
        <d v="2014-05-01T02:38:02"/>
        <d v="2015-11-09T19:49:59"/>
        <d v="2016-02-17T16:13:16"/>
        <d v="2014-06-03T15:49:43"/>
        <d v="2014-10-26T17:12:51"/>
        <d v="2014-10-23T05:19:05"/>
        <d v="2011-01-24T19:48:47"/>
        <d v="2016-06-13T06:49:59"/>
        <d v="2012-03-27T00:35:01"/>
        <d v="2013-08-20T20:21:10"/>
        <d v="2014-07-14T03:19:26"/>
        <d v="2011-11-30T06:01:26"/>
        <d v="2015-12-02T20:20:12"/>
        <d v="2017-03-09T20:13:39"/>
        <d v="2014-10-15T01:37:23"/>
        <d v="2014-12-09T21:42:19"/>
        <d v="2014-01-08T15:10:27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6-08-12T12:35:39"/>
        <d v="2011-05-19T21:14:06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2-09-11T00:17:02"/>
        <d v="2017-01-18T16:17:25"/>
        <d v="2013-07-01T23:32:57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5-11-25T16:41:59"/>
        <d v="2014-07-01T09:46:21"/>
        <d v="2016-07-22T15:45:32"/>
        <d v="2014-07-28T16:18:55"/>
        <d v="2015-02-13T17:04:53"/>
        <d v="2015-05-20T18:28:03"/>
        <d v="2015-10-30T00:49:04"/>
        <d v="2016-10-22T03:36:30"/>
        <d v="2015-05-19T17:08:25"/>
        <d v="2016-03-10T16:51:20"/>
        <d v="2015-03-19T16:52:02"/>
        <d v="2015-07-26T17:34:42"/>
        <d v="2015-04-16T07:50:03"/>
        <d v="2014-06-11T17:04:38"/>
        <d v="2014-06-12T22:38:50"/>
        <d v="2015-09-11T07:07:49"/>
        <d v="2016-11-21T14:59:03"/>
        <d v="2014-09-30T22:22:42"/>
        <d v="2016-11-19T00:23:18"/>
        <d v="2015-03-31T02:25:39"/>
        <d v="2016-12-12T17:49:08"/>
        <d v="2016-02-24T17:59:16"/>
        <d v="2015-01-16T20:30:07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10-13T17:12:55"/>
        <d v="2016-06-07T21:35:08"/>
        <d v="2016-12-01T16:34:06"/>
        <d v="2017-01-07T05:54:57"/>
        <d v="2012-11-14T15:24:05"/>
        <d v="2016-08-02T15:59:54"/>
        <d v="2014-11-13T06:00:03"/>
        <d v="2015-04-13T20:04:28"/>
        <d v="2014-11-10T18:33:15"/>
        <d v="2014-07-18T12:52:58"/>
        <d v="2016-06-14T07:51:34"/>
        <d v="2014-07-15T23:27:00"/>
        <d v="2015-11-17T10:46:30"/>
        <d v="2015-01-15T18:28:00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4-10-29T16:20:01"/>
        <d v="2016-02-29T20:23:22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4-12-17T10:30:47"/>
        <d v="2015-04-30T21:26:11"/>
        <d v="2015-05-05T18:39:11"/>
        <d v="2014-08-11T18:16:53"/>
        <d v="2014-09-02T20:59:02"/>
        <d v="2014-05-13T19:08:05"/>
        <d v="2014-06-22T18:35:11"/>
        <d v="2014-03-31T16:51:20"/>
        <d v="2017-01-02T15:55:59"/>
        <d v="2014-11-20T01:12:11"/>
        <d v="2016-12-08T07:12:49"/>
        <d v="2015-12-22T22:22:18"/>
        <d v="2014-11-03T21:33:15"/>
        <d v="2015-01-09T10:11:17"/>
        <d v="2015-09-21T15:48:33"/>
        <d v="2015-09-01T19:02:22"/>
        <d v="2017-02-26T20:15:19"/>
        <d v="2017-01-01T21:45:31"/>
        <d v="2012-08-03T11:30:48"/>
        <d v="2015-06-18T20:14:16"/>
        <d v="2013-10-12T13:19:08"/>
        <d v="2016-06-02T00:36:20"/>
        <d v="2015-12-02T08:38:51"/>
        <d v="2016-01-08T13:51:09"/>
        <d v="2015-04-14T01:16:39"/>
        <d v="2015-10-08T21:57:42"/>
        <d v="2014-10-26T21:26:18"/>
        <d v="2015-06-17T16:03:24"/>
        <d v="2016-09-09T10:28:26"/>
        <d v="2016-05-02T23:38:29"/>
        <d v="2015-01-29T00:01:34"/>
        <d v="2014-11-18T04:32:21"/>
        <d v="2014-05-28T21:33:28"/>
        <d v="2014-10-02T02:12:42"/>
        <d v="2016-06-13T15:35:23"/>
        <d v="2013-08-02T00:32:03"/>
        <d v="2014-08-06T20:30:02"/>
        <d v="2015-04-21T15:45:25"/>
        <d v="2015-12-04T01:55:37"/>
        <d v="2014-07-09T23:10:22"/>
        <d v="2014-11-27T02:02:28"/>
        <d v="2016-07-28T17:00:09"/>
        <d v="2014-04-30T13:01:15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5-03-24T21:05:38"/>
        <d v="2016-06-24T16:55:35"/>
        <d v="2016-05-30T20:20:14"/>
        <d v="2015-12-21T17:24:21"/>
        <d v="2016-03-20T08:12:01"/>
        <d v="2015-02-28T17:19:25"/>
        <d v="2015-06-18T16:05:59"/>
        <d v="2016-06-06T00:10:33"/>
        <d v="2015-04-15T19:14:28"/>
        <d v="2014-06-19T09:21:30"/>
        <d v="2014-07-28T18:33:01"/>
        <d v="2014-04-16T19:49:50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4-07-23T15:57:03"/>
        <d v="2015-06-17T19:35:39"/>
        <d v="2015-04-29T15:34:19"/>
        <d v="2014-10-07T03:22:37"/>
        <d v="2015-03-02T04:34:36"/>
        <d v="2015-05-29T15:09:30"/>
        <d v="2016-03-21T14:08:22"/>
        <d v="2015-04-08T15:36:49"/>
        <d v="2015-09-15T20:22:38"/>
        <d v="2016-01-14T21:35:13"/>
        <d v="2014-08-14T15:50:05"/>
        <d v="2016-01-26T10:57:14"/>
        <d v="2015-05-07T10:55:50"/>
        <d v="2015-12-20T13:45:23"/>
        <d v="2016-12-04T06:04:27"/>
        <d v="2015-02-09T17:23:56"/>
        <d v="2014-09-08T03:54:17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4-02-13T19:58:29"/>
        <d v="2014-06-05T23:07:12"/>
        <d v="2014-09-05T19:13:41"/>
        <d v="2014-07-23T18:32:49"/>
        <d v="2016-04-19T00:56:28"/>
        <d v="2013-09-09T08:18:07"/>
        <d v="2015-11-25T07:55:36"/>
        <d v="2014-12-12T10:15:24"/>
        <d v="2016-05-20T22:32:01"/>
        <d v="2014-02-22T03:15:27"/>
        <d v="2014-06-09T19:56:05"/>
        <d v="2015-08-29T06:35:34"/>
        <d v="2015-09-08T19:00:21"/>
        <d v="2016-05-17T17:02:46"/>
        <d v="2015-03-15T23:56:12"/>
        <d v="2015-04-28T16:04:54"/>
        <d v="2016-03-11T08:54:2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03-01T19:04:04"/>
        <d v="2015-10-20T10:23:27"/>
        <d v="2016-03-08T15:29:18"/>
        <d v="2015-05-27T16:00:58"/>
        <d v="2016-02-13T15:35:29"/>
        <d v="2016-01-06T23:55:31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5-01-09T21:58:29"/>
        <d v="2015-11-18T16:27:01"/>
        <d v="2014-10-26T19:18:47"/>
        <d v="2015-09-11T18:43:40"/>
        <d v="2014-01-11T00:21:41"/>
        <d v="2016-03-18T21:31:30"/>
        <d v="2015-04-27T08:48:29"/>
        <d v="2016-02-23T23:39:13"/>
        <d v="2012-08-15T20:35:36"/>
        <d v="2014-10-03T09:36:19"/>
        <d v="2016-07-16T12:44:52"/>
        <d v="2014-07-08T15:35:17"/>
        <d v="2016-03-06T20:58:52"/>
        <d v="2016-05-25T17:27:49"/>
        <d v="2016-05-19T08:59:20"/>
        <d v="2016-10-22T23:17:18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5-06-14T23:00:15"/>
        <d v="2016-03-15T21:03:57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6-02T14:21:15"/>
        <d v="2015-01-27T08:41:33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5-07-09T15:33:37"/>
        <d v="2016-10-06T22:11:52"/>
        <d v="2014-11-08T23:21:27"/>
        <d v="2017-02-25T16:04:34"/>
        <d v="2015-02-25T01:05:32"/>
        <d v="2014-10-06T19:38:35"/>
        <d v="2016-02-13T10:24:43"/>
        <d v="2014-01-21T19:01:17"/>
        <d v="2015-01-13T20:14:20"/>
        <d v="2014-06-19T03:43:24"/>
        <d v="2016-06-17T18:32:18"/>
        <d v="2015-07-17T14:15:47"/>
        <d v="2014-07-11T16:12:03"/>
        <d v="2014-07-05T01:19:32"/>
        <d v="2017-01-10T00:45:19"/>
        <d v="2016-01-08T16:58:00"/>
        <d v="2016-09-26T19:20:04"/>
        <d v="2015-12-09T04:53:10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7-02-20T08:24:20"/>
        <d v="2014-12-01T17:05:38"/>
        <d v="2015-04-02T16:55:10"/>
        <d v="2016-08-23T21:47:47"/>
        <d v="2015-01-27T21:13:54"/>
        <d v="2015-02-09T22:16:17"/>
        <d v="2014-10-30T20:19:50"/>
        <d v="2017-01-18T07:53:49"/>
        <d v="2014-06-13T02:47:07"/>
        <d v="2016-10-03T21:31:32"/>
        <d v="2015-04-01T05:30:00"/>
        <d v="2016-05-12T21:55:49"/>
        <d v="2015-02-03T19:47:59"/>
        <d v="2015-12-11T19:46:42"/>
        <d v="2014-07-28T20:09:38"/>
        <d v="2015-07-22T19:05:56"/>
        <d v="2016-05-23T23:25:54"/>
        <d v="2015-01-15T17:42:23"/>
        <d v="2015-06-29T04:27:37"/>
        <d v="2014-07-10T00:48:54"/>
        <d v="2015-04-17T16:25:00"/>
        <d v="2015-04-08T00:52:36"/>
        <d v="2015-11-13T06:47:40"/>
        <d v="2016-01-15T07:21:51"/>
        <d v="2015-02-26T16:42:10"/>
        <d v="2015-01-23T20:34:04"/>
        <d v="2014-07-08T22:08:59"/>
        <d v="2016-06-14T16:25:33"/>
        <d v="2015-01-27T22:17:09"/>
        <d v="2016-01-28T16:18:30"/>
        <d v="2015-02-06T17:50:03"/>
        <d v="2014-07-22T04:49:49"/>
        <d v="2014-10-28T00:40:44"/>
        <d v="2015-02-04T04:40:47"/>
        <d v="2014-12-29T22:14:52"/>
        <d v="2016-09-02T18:04:46"/>
        <d v="2015-07-25T10:33:16"/>
        <d v="2013-02-26T13:19:23"/>
        <d v="2016-03-31T08:59:00"/>
        <d v="2016-10-15T16:34:22"/>
        <d v="2016-04-19T07:38:40"/>
        <d v="2015-01-22T16:29:56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4-12-01T16:54:50"/>
        <d v="2015-06-23T14:44:59"/>
        <d v="2014-11-13T22:49:25"/>
        <d v="2016-08-29T06:15:56"/>
        <d v="2014-07-10T22:43:42"/>
        <d v="2014-11-17T18:30:45"/>
        <d v="2015-09-28T20:40:04"/>
        <d v="2016-02-12T22:25:16"/>
        <d v="2015-08-14T13:53:13"/>
        <d v="2014-10-17T06:23:21"/>
        <d v="2015-02-17T22:31:27"/>
        <d v="2014-10-19T23:00:59"/>
        <d v="2015-06-05T22:15:35"/>
        <d v="2014-06-02T16:29:55"/>
        <d v="2016-02-22T12:52:07"/>
        <d v="2016-03-06T22:36:36"/>
        <d v="2014-12-01T21:51:58"/>
        <d v="2014-05-02T22:37:19"/>
        <d v="2017-01-24T14:14:22"/>
        <d v="2016-02-15T04:02:44"/>
        <d v="2015-01-30T08:08:41"/>
        <d v="2015-03-13T02:12:42"/>
        <d v="2015-01-05T15:22:29"/>
        <d v="2014-08-24T01:51:40"/>
        <d v="2016-04-26T17:57:43"/>
        <d v="2014-07-17T21:44:12"/>
        <d v="2016-01-22T18:33:07"/>
        <d v="2015-01-05T19:36:46"/>
        <d v="2013-06-19T15:25:22"/>
        <d v="2015-02-24T06:28:50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4-07-29T21:17:20"/>
        <d v="2016-04-29T02:23:33"/>
        <d v="2016-06-13T04:20:14"/>
        <d v="2016-02-12T07:38:53"/>
        <d v="2016-03-31T07:41:41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0.6363636363635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.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3.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.4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19.56399999999996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79.5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.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.02000000000004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.17692027666544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.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7.73333333333335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4.82402000000002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.01799999999997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.3272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.15800000000002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.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.27777777777777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0.7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59.57748878923763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0.66666666666669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.35999999999999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.00000000000003"/>
    <n v="19.464285714285715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.40909090909091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5.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.2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.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.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.47237142857145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.44444444444446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79.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5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.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0.70000000000002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.44444444444446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.33076923076925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4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2.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0.54999999999998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7.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.1889999999999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6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4"/>
    <x v="1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2"/>
    <x v="1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3"/>
    <x v="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4.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.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.3153846153846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.04999999999998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.23376999999999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4.54249999999999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.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.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3.65230769230772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2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8.64000000000001"/>
    <n v="29.62393162393162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.4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4"/>
    <x v="1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5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2"/>
    <x v="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2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.20000000000002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.20499999999998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.184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.44999999999999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.41666666666666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2"/>
    <x v="1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3"/>
    <x v="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29.94800000000001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.29999999999998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5"/>
    <x v="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3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3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2"/>
    <x v="1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2"/>
    <x v="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.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3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3"/>
    <x v="1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5.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.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4"/>
    <x v="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2"/>
    <x v="1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5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3.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3.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.48756218905473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2.9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1.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3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.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4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3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19.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2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3"/>
    <x v="12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8.8"/>
    <n v="125.05263157894737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8.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4"/>
    <x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2"/>
    <x v="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6.84444444444443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6.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.16129032258064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2"/>
    <x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4.99999999999999"/>
    <n v="115"/>
    <x v="3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4.99999999999999"/>
    <n v="32.34375"/>
    <x v="6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4.97699999999999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4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3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6"/>
    <x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0"/>
    <x v="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3.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.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2.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3"/>
    <x v="1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3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5"/>
    <x v="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0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1.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1.76666666666665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1.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1.7"/>
    <n v="53.19047619047619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1.66666666666667"/>
    <n v="159.52380952380952"/>
    <x v="2"/>
    <x v="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.20000000000002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.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.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0.75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2"/>
    <x v="1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0"/>
    <x v="1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0.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0.52941176470587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.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"/>
    <x v="2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4"/>
    <x v="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.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.00666666666667"/>
    <n v="128.9140625"/>
    <x v="3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2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09.55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09.55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5"/>
    <x v="1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8.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3"/>
    <x v="1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6"/>
    <x v="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.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2"/>
    <x v="1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"/>
    <x v="2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4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2972972972968"/>
    <x v="3"/>
    <x v="2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7.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4"/>
    <x v="1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7.74999999999999"/>
    <n v="88.865979381443296"/>
    <x v="3"/>
    <x v="1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7.72727272727273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7.52857142857141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3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3"/>
    <x v="1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2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5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.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6.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2"/>
    <x v="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5"/>
    <x v="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4"/>
    <x v="1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6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6.60000000000001"/>
    <n v="21.7551020408163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6.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3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2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2"/>
    <x v="1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.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4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3333333333329"/>
    <x v="3"/>
    <x v="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000000000001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5.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2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.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.0967741935484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4.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4.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4.59625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1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.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.32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.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.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x v="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2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2"/>
    <x v="1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2"/>
    <x v="2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3.76666666666668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3"/>
    <x v="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3.75000000000001"/>
    <n v="922.22222222222217"/>
    <x v="3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5"/>
    <x v="1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4"/>
    <x v="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2"/>
    <x v="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3.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3.49999999999999"/>
    <n v="76.666666666666671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3.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.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.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"/>
    <x v="2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2"/>
    <x v="1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3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3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2.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2.66285714285715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3"/>
    <x v="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6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"/>
    <x v="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2.50632911392405"/>
    <n v="80.178217821782184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4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.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.14714285714285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3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5"/>
    <x v="1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1.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3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2"/>
    <x v="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2"/>
    <x v="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2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4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3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2"/>
    <x v="1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.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.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4"/>
    <x v="1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2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"/>
    <x v="2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3"/>
    <x v="4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.1"/>
    <n v="168.5"/>
    <x v="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0.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x v="1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"/>
    <x v="2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0.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4"/>
    <x v="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0.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0"/>
    <x v="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4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4"/>
    <x v="1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"/>
    <x v="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4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3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5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4"/>
    <x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3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2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2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4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3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2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2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2"/>
    <x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4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047619047619"/>
    <x v="0"/>
    <x v="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3"/>
    <x v="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"/>
    <x v="1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2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116279069767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129032258064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3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29411764705884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2857142857142"/>
    <x v="3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"/>
    <x v="2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6190476190474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4"/>
    <x v="1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3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2727272727273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89.666666666666657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.135181975736558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2.817599999999999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.422107692307705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8.927352941176466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.100000000000009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2.989999999999995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1.78461538461537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0.599999999999994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.199999999999989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69.561111111111103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.400000000000006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7.55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7.55"/>
    <n v="46.586206896551722"/>
    <x v="2"/>
    <x v="27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.333333333333329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6.84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.101538461538468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.100000000000009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2.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2.765333333333331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1.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.124000000000002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.1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0.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59.774999999999999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59.657142857142851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.467839999999995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.3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.142857142857139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8.558333333333337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.461538461538467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7.648750000000007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.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.199999999999996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6.51428571428572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.263267182990241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5.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4.5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2.570512820512818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.327777777777776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.16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1.6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.023391812865491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0.721666666666664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.38095238095238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.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.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.183333333333337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8.833333333333336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.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7.692307692307693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7.631578947368418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.4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.05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6.666666666666664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6.6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.379999999999995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.36363636363636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.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.100628930817614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5.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5.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5.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.133333333333333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4.6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3.833333333333336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.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.03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2.892307692307689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2.76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2.725880551301685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.472727272727276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.360992301112063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.188421052631583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.011733333333332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1.857142857142861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1.699999999999996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1.53846153846154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.489795918367342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.407142857142858"/>
    <n v="120.77083333333333"/>
    <x v="6"/>
    <x v="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5"/>
    <x v="36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.4"/>
    <n v="31.846153846153847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.25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0.799492385786799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0.75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.1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.020000000000003"/>
    <n v="83.375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4444444444443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4285714285715"/>
    <x v="4"/>
    <x v="3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39.942857142857143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39.76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39.743333333333339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39.5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.426666666666662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.395294117647055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.358823529411765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.17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.120962394619681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.112499999999997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8.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8.735714285714288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8.636363636363633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.39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.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.119999999999997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.066666666666663"/>
    <n v="81.571428571428569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7.75"/>
    <n v="32.357142857142854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7.75"/>
    <n v="11.61538461538461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7.533333333333339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7.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.412500000000001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.333333333333336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6.85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6.589147286821706"/>
    <n v="64.363636363636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6.5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6.5"/>
    <n v="46.92857142857143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.457142857142856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.404444444444444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.36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.236363636363642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.014285714285712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5.856000000000002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5.64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5.537409090909087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.338000000000001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.24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.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4.802513464991023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4.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.4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.08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3.790999999999997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3.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3.666666666666664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3.6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.416666666666664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.19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2.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2.56"/>
    <n v="50.875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2.5"/>
    <n v="37.142857142857146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2.5"/>
    <n v="2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.049999999999997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.049999999999997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0909090909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6666666666666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.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.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0.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0.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0.813400000000001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0.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0.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.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.4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.333333333333336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29.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29.625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29.506136117214709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.376000000000001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.276666666666667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.228571428571428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8.9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8.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8.799999999999997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8.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.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.466666666666669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.405999999999999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.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.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.050000000000004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.04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7.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7.6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7.58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.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.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.24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.1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6.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6.937422295897225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6.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6.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6.640000000000004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6.6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.200000000000003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.192500000000003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5.912000000000003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5.763636363636365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5.698702928870294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5.584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.41340206185567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.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.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.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.333333333333336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.333333333333336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.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.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.117647058823529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.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3.692499999999999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3.62857142857143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.416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.333333333333332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2.881426547787683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2.75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.400000000000002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.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.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.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.05263157894737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1.94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1.906971229845084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1.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1.714285714285715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1.685714285714287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1.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1.574999999999999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1.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1.5075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.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.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.30952380952381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.3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.25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.146666666666665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.099999999999998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.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.037037037037038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0.833333333333336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0.705000000000002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0.5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.44963251188932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.424999999999997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.220833333333331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.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.133333333333333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.125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.080000000000002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19.762499999999999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19.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19.650000000000002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19.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19.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.41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.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.07999999999999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8.64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.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.285714285714285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.142857142857142"/>
    <n v="52.916666666666664"/>
    <x v="2"/>
    <x v="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85714285714292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7.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7.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7.810000000000002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7.771428571428572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7.666666666666668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7.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7.630000000000003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7.625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7.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7.599999999999998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7.512820512820511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.155555555555555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.150000000000002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6.966666666666665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6.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6.77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6.666666666666664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6.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6.514285714285716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6.5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.420000000000002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.376923076923077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.254545454545454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.25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.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.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5.920000000000002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5.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5.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5.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5.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5.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.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.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.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.39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.329999999999998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.299999999999999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.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.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.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.06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3333333333329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4.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4.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4.85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4.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4.536842105263158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.38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.249999999999998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.182977777777777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.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.099999999999998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.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.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.000000000000002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.000000000000002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3.923999999999999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3.900000000000002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3.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3.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3.637499999999999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3.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.466666666666665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.333333333333334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.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.307692307692307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.22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.020000000000001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2.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2.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2.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2.55"/>
    <n v="50.2"/>
    <x v="3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2.5"/>
    <n v="25"/>
    <x v="6"/>
    <x v="3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2.5"/>
    <n v="12.5"/>
    <x v="1"/>
    <x v="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.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.327272727272726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.196620583717358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.04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.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1.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1.943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1.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1.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1.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1.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1.57920670115792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1.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.458333333333332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.450000000000001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.428571428571429"/>
    <n v="8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.428571428571429"/>
    <n v="4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.343999999999999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.328275684711327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.294666666666666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.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.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.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.06"/>
    <n v="69.125"/>
    <x v="6"/>
    <x v="9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3333333333336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0.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0.86206896551724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0.857142857142858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0.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0.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0.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0.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0.54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0"/>
    <x v="38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0.5"/>
    <n v="437.5"/>
    <x v="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0.5"/>
    <n v="91.304347826086953"/>
    <x v="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0.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0.5"/>
    <n v="52.5"/>
    <x v="5"/>
    <x v="32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.48"/>
    <n v="31.757575757575758"/>
    <x v="5"/>
    <x v="3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.48"/>
    <n v="32.75"/>
    <x v="4"/>
    <x v="3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.454545454545453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.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.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.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.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.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.02"/>
    <n v="178.92857142857142"/>
    <x v="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5714285714286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66666666666668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6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7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8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1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3000000000000007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4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7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9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94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3"/>
    <n v="41.75"/>
    <x v="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9"/>
    <n v="222.5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9"/>
    <n v="40.454545454545453"/>
    <x v="5"/>
    <x v="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00000000000006"/>
    <n v="25.647058823529413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9"/>
    <n v="32.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9"/>
    <n v="16.2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7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35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9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9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1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0000000000003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6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7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6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1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5"/>
    <n v="50"/>
    <x v="2"/>
    <x v="2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5"/>
    <n v="9"/>
    <x v="1"/>
    <x v="2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6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4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51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6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6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3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9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6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3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7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5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7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7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59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4"/>
    <n v="6.4975124378109452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"/>
    <n v="216.66666666666666"/>
    <x v="2"/>
    <x v="2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"/>
    <n v="108.33333333333333"/>
    <x v="7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3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7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1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5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3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7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1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4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39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3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29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1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7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4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4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4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5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6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86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8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8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3333333333329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33333333333339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8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71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3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3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68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6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3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7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7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6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4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5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5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6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3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3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7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49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8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1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5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4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199999999999996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3333333333336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00000000000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6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4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8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4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5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3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1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4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3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1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4"/>
    <n v="20.875"/>
    <x v="3"/>
    <x v="12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5"/>
    <n v="250"/>
    <x v="0"/>
    <x v="3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5"/>
    <n v="16.666666666666668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5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5"/>
    <n v="7.5"/>
    <x v="6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79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00000000000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29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"/>
    <n v="29"/>
    <x v="3"/>
    <x v="2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"/>
    <n v="65"/>
    <x v="2"/>
    <x v="27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"/>
    <n v="28.888888888888889"/>
    <x v="2"/>
    <x v="13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3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5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79999999999998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4"/>
    <n v="41"/>
    <x v="3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0000000000001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3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3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2"/>
    <x v="3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"/>
    <n v="52.8"/>
    <x v="3"/>
    <x v="4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"/>
    <n v="15.714285714285714"/>
    <x v="4"/>
    <x v="3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000000000001"/>
    <n v="49.136363636363633"/>
    <x v="6"/>
    <x v="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"/>
    <n v="23.625"/>
    <x v="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"/>
    <n v="16.2"/>
    <x v="1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68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5"/>
    <n v="13"/>
    <x v="0"/>
    <x v="3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7"/>
    <n v="800"/>
    <x v="3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7"/>
    <n v="66.666666666666671"/>
    <x v="5"/>
    <x v="26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7"/>
    <n v="40"/>
    <x v="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7"/>
    <n v="32"/>
    <x v="2"/>
    <x v="2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"/>
    <x v="2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8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8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2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"/>
    <n v="35.71428571428571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"/>
    <n v="200"/>
    <x v="3"/>
    <x v="12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"/>
    <n v="2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"/>
    <n v="36.333333333333336"/>
    <x v="1"/>
    <x v="29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"/>
    <n v="15"/>
    <x v="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"/>
    <n v="4.8"/>
    <x v="4"/>
    <x v="28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9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2999999999999998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9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0000000000001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5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5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7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7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8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5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5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7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3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8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4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5"/>
    <n v="57.2"/>
    <x v="0"/>
    <x v="3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"/>
    <n v="15.833333333333334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"/>
    <n v="19"/>
    <x v="5"/>
    <x v="2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399999999999999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8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8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8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6"/>
    <n v="25.291666666666668"/>
    <x v="1"/>
    <x v="29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2"/>
    <n v="510"/>
    <x v="6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2"/>
    <n v="34"/>
    <x v="5"/>
    <x v="26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7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7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"/>
    <n v="16.2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"/>
    <n v="13.333333333333334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"/>
    <n v="5.333333333333333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"/>
    <n v="2"/>
    <x v="0"/>
    <x v="3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"/>
    <n v="50.333333333333336"/>
    <x v="7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5"/>
    <n v="11.25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0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6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4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3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6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6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3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000000000000001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0"/>
    <x v="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5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5"/>
    <n v="20"/>
    <x v="3"/>
    <x v="4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5"/>
    <n v="10"/>
    <x v="1"/>
    <x v="29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8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9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3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3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3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6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0"/>
    <x v="3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"/>
    <n v="6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"/>
    <n v="12.5"/>
    <x v="3"/>
    <x v="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0"/>
    <x v="3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"/>
    <n v="20"/>
    <x v="3"/>
    <x v="4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"/>
    <n v="4"/>
    <x v="0"/>
    <x v="3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"/>
    <n v="3"/>
    <x v="0"/>
    <x v="3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19999999999999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499999999999999"/>
    <n v="57.5"/>
    <x v="4"/>
    <x v="28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8"/>
    <n v="200"/>
    <x v="7"/>
    <x v="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8"/>
    <n v="20"/>
    <x v="2"/>
    <x v="2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59999999999999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5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"/>
    <n v="90.857142857142861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"/>
    <n v="16.307692307692307"/>
    <x v="1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"/>
    <n v="35.333333333333336"/>
    <x v="0"/>
    <x v="3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"/>
    <n v="35.714285714285715"/>
    <x v="7"/>
    <x v="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"/>
    <n v="52.5"/>
    <x v="3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"/>
    <n v="7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"/>
    <n v="28.888888888888889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"/>
    <n v="12.75"/>
    <x v="3"/>
    <x v="2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"/>
    <n v="25.5"/>
    <x v="2"/>
    <x v="2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99546510341776351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0.97699999999999987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97142857142857131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0.96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95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0.91066666666666674"/>
    <n v="68.3"/>
    <x v="0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90909090909090906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2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89999999999999991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0.88500000000000001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88500000000000001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87500000000000011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8745454545454546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0.86250000000000004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0.8620689655172413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85714285714285721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85142857142857142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85000000000000009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8417399858735245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84"/>
    <n v="25.2"/>
    <x v="0"/>
    <x v="3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83333333333333337"/>
    <n v="62.5"/>
    <x v="3"/>
    <x v="4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83333333333333337"/>
    <n v="2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82857142857142851"/>
    <n v="7.25"/>
    <x v="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82000000000000006"/>
    <n v="410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82000000000000006"/>
    <n v="16.399999999999999"/>
    <x v="4"/>
    <x v="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8125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0.80999999999999994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8"/>
    <n v="133.33333333333334"/>
    <x v="4"/>
    <x v="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2"/>
    <x v="3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8"/>
    <n v="13.333333333333334"/>
    <x v="7"/>
    <x v="3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8"/>
    <n v="30"/>
    <x v="2"/>
    <x v="13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8"/>
    <n v="20"/>
    <x v="0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8"/>
    <n v="3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8"/>
    <n v="1"/>
    <x v="1"/>
    <x v="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79909090909090907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0.79600000000000004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79200000000000004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77999999999999992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76500000000000001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0.76129032258064511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76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75"/>
    <n v="22.5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0.75"/>
    <n v="25"/>
    <x v="7"/>
    <x v="3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75"/>
    <n v="15"/>
    <x v="5"/>
    <x v="26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73333333333333328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72222222222222221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72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7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0.7155635062611807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7000700070007001"/>
    <n v="17.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70000000000000007"/>
    <n v="35"/>
    <x v="1"/>
    <x v="2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70000000000000007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70000000000000007"/>
    <n v="7"/>
    <x v="5"/>
    <x v="2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70000000000000007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69641025641025645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0.6875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68631863186318631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0.67999999999999994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67500000000000004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6696428571428571"/>
    <n v="10"/>
    <x v="4"/>
    <x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66666666666666674"/>
    <n v="500"/>
    <x v="3"/>
    <x v="2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0.66666666666666674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66666666666666674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0.66666666666666674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0.66666666666666674"/>
    <n v="10"/>
    <x v="3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0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625"/>
    <n v="62.5"/>
    <x v="3"/>
    <x v="12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625"/>
    <n v="50"/>
    <x v="7"/>
    <x v="3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625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60399999999999998"/>
    <n v="50.333333333333336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6"/>
    <n v="22.5"/>
    <x v="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6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0.6"/>
    <n v="15"/>
    <x v="7"/>
    <x v="4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58333333333333337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0.5714285714285714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800000000000006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55999999999999994"/>
    <n v="93.333333333333329"/>
    <x v="0"/>
    <x v="3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55999999999999994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55999999999999994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55555555555555558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5499999999999999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5333333333333333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52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51"/>
    <n v="23.181818181818183"/>
    <x v="1"/>
    <x v="29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51"/>
    <n v="17"/>
    <x v="0"/>
    <x v="3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51"/>
    <n v="17"/>
    <x v="1"/>
    <x v="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0.503"/>
    <n v="167.66666666666666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5"/>
    <n v="62.5"/>
    <x v="1"/>
    <x v="25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5"/>
    <n v="100"/>
    <x v="2"/>
    <x v="2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5"/>
    <n v="10"/>
    <x v="6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0.5"/>
    <n v="25"/>
    <x v="1"/>
    <x v="29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5"/>
    <n v="12.5"/>
    <x v="3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5"/>
    <n v="7.5"/>
    <x v="5"/>
    <x v="3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5"/>
    <n v="5"/>
    <x v="1"/>
    <x v="25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0.5"/>
    <n v="5"/>
    <x v="1"/>
    <x v="2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0.5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5"/>
    <n v="1"/>
    <x v="7"/>
    <x v="37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.49199999999999999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.48960000000000004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.47727272727272729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.47222222222222221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.46699999999999997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.44999999999999996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.44999999999999996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.44444444444444442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.43939393939393934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.43333333333333329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.43307086614173229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.43166666666666664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.42599999999999999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.42399999999999999"/>
    <n v="53"/>
    <x v="0"/>
    <x v="38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.42"/>
    <n v="6.1764705882352944"/>
    <x v="5"/>
    <x v="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.42"/>
    <n v="10.5"/>
    <x v="2"/>
    <x v="27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.42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.42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.41666666666666669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.41666666666666669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.4133333333333333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.41111111111111115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.40666666666666662"/>
    <n v="30.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.4"/>
    <n v="39"/>
    <x v="0"/>
    <x v="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.4"/>
    <n v="50"/>
    <x v="7"/>
    <x v="3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.4"/>
    <n v="30"/>
    <x v="4"/>
    <x v="3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.4"/>
    <n v="13.333333333333334"/>
    <x v="3"/>
    <x v="12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.4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.4"/>
    <n v="5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.4"/>
    <n v="2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.4"/>
    <n v="2"/>
    <x v="5"/>
    <x v="26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.39333333333333331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.38925389253892539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.38750000000000001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.36666666666666664"/>
    <n v="36.666666666666664"/>
    <x v="3"/>
    <x v="2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.36666666666666664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2"/>
    <x v="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.35714285714285715"/>
    <n v="31.25"/>
    <x v="1"/>
    <x v="25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.35714285714285715"/>
    <n v="25"/>
    <x v="2"/>
    <x v="2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.3500000000000000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.33999999999999997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.33512064343163539"/>
    <n v="50"/>
    <x v="3"/>
    <x v="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.33333333333333337"/>
    <n v="100"/>
    <x v="5"/>
    <x v="39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.33333333333333337"/>
    <n v="50"/>
    <x v="4"/>
    <x v="3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.33333333333333337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.33333333333333337"/>
    <n v="50"/>
    <x v="7"/>
    <x v="3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4"/>
    <x v="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.33333333333333337"/>
    <n v="10"/>
    <x v="5"/>
    <x v="32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.33333333333333337"/>
    <n v="10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.33333333333333337"/>
    <n v="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.3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.31818181818181818"/>
    <n v="35"/>
    <x v="0"/>
    <x v="38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.31"/>
    <n v="775"/>
    <x v="3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.31"/>
    <n v="12.4"/>
    <x v="2"/>
    <x v="27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.30499999999999999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.30199999999999999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.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.3"/>
    <n v="15"/>
    <x v="3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8"/>
    <x v="23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.29411764705882354"/>
    <n v="12.5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.28667813379201834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.2857142857142857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.2857142857142857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.2833333333333333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.27999999999999997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.27999999999999997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.27999999999999997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.26829268292682928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.26737967914438499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4"/>
    <x v="2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.26666666666666666"/>
    <n v="10"/>
    <x v="0"/>
    <x v="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.26222222222222225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.2589285714285714"/>
    <n v="29"/>
    <x v="3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.25"/>
    <n v="62.5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0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.25"/>
    <n v="16.666666666666668"/>
    <x v="3"/>
    <x v="12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.25"/>
    <n v="5"/>
    <x v="5"/>
    <x v="2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.25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.25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.25"/>
    <n v="5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.25"/>
    <n v="1"/>
    <x v="5"/>
    <x v="3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.23809523809523811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.23333333333333336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.22727272727272727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.22599999999999998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.22499999999999998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.22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.22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.22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.22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.21649484536082475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.214285714285714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.21029999999999999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.21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.20500000000000002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.20238095238095236"/>
    <n v="21.25"/>
    <x v="1"/>
    <x v="29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.2"/>
    <n v="40"/>
    <x v="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.2"/>
    <n v="23.333333333333332"/>
    <x v="3"/>
    <x v="4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.2"/>
    <n v="15"/>
    <x v="7"/>
    <x v="3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.2"/>
    <n v="10"/>
    <x v="3"/>
    <x v="4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.2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.2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.2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.2"/>
    <n v="5"/>
    <x v="7"/>
    <x v="3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"/>
    <x v="2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.2"/>
    <n v="6"/>
    <x v="5"/>
    <x v="3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0"/>
    <x v="3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.2"/>
    <n v="1"/>
    <x v="3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.2"/>
    <n v="1"/>
    <x v="5"/>
    <x v="39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.2"/>
    <n v="1"/>
    <x v="7"/>
    <x v="37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.2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.1980198019801980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.1938461538461538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.1875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.18625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.17500000000000002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.16800000000000001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.16705882352941176"/>
    <n v="142"/>
    <x v="0"/>
    <x v="38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.16666666666666669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.16666666666666669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.16666666666666669"/>
    <n v="50"/>
    <x v="7"/>
    <x v="3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.16666666666666669"/>
    <n v="25"/>
    <x v="1"/>
    <x v="2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.16666666666666669"/>
    <n v="25"/>
    <x v="3"/>
    <x v="4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.16666666666666669"/>
    <n v="3.3333333333333335"/>
    <x v="1"/>
    <x v="29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.16666666666666669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.16666666666666669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.16666666666666669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.159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.155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.15227272727272728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3"/>
    <x v="12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.15"/>
    <n v="37.5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.15"/>
    <n v="11.25"/>
    <x v="1"/>
    <x v="29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.13749999999999998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.1333333333333333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.13250000000000001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.1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.125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.125"/>
    <n v="100"/>
    <x v="7"/>
    <x v="3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0"/>
    <x v="38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.125"/>
    <n v="5"/>
    <x v="5"/>
    <x v="39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.125"/>
    <n v="10"/>
    <x v="3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.125"/>
    <n v="1"/>
    <x v="6"/>
    <x v="2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.12"/>
    <n v="3"/>
    <x v="1"/>
    <x v="25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.12"/>
    <n v="1"/>
    <x v="4"/>
    <x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.1183333333333333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.11199999999999999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.1111111111111111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.106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.105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.104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.104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.104"/>
    <n v="13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.1"/>
    <n v="100"/>
    <x v="5"/>
    <x v="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.1"/>
    <n v="25"/>
    <x v="0"/>
    <x v="3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.1"/>
    <n v="25"/>
    <x v="7"/>
    <x v="37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.1"/>
    <n v="7.5"/>
    <x v="5"/>
    <x v="39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.1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.1"/>
    <n v="10"/>
    <x v="4"/>
    <x v="2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5"/>
    <x v="36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.1"/>
    <n v="5"/>
    <x v="4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.1"/>
    <n v="5"/>
    <x v="5"/>
    <x v="26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.1"/>
    <n v="5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.1"/>
    <n v="1"/>
    <x v="3"/>
    <x v="12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.1"/>
    <n v="1"/>
    <x v="1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.1"/>
    <n v="1"/>
    <x v="2"/>
    <x v="2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.1"/>
    <n v="1"/>
    <x v="0"/>
    <x v="38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.1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.1"/>
    <n v="1"/>
    <x v="3"/>
    <x v="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5E-2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2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59E-2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.09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9E-2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7E-2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43E-2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4"/>
    <x v="2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.08"/>
    <n v="16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.08"/>
    <n v="1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4999999999999997E-2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2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2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3E-2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1E-2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2E-2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2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6E-2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6E-2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097E-2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E-2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2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9E-2"/>
    <n v="30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.06"/>
    <n v="300"/>
    <x v="3"/>
    <x v="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0"/>
    <x v="38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9E-2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4E-2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2E-2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8E-2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0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0"/>
    <x v="38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.05"/>
    <n v="10"/>
    <x v="1"/>
    <x v="2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.05"/>
    <n v="5"/>
    <x v="1"/>
    <x v="2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2"/>
    <x v="2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.05"/>
    <n v="5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.05"/>
    <n v="1"/>
    <x v="6"/>
    <x v="35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7E-2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5E-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1000000000000002E-2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.04"/>
    <n v="20"/>
    <x v="4"/>
    <x v="3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.0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.0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.04"/>
    <n v="10"/>
    <x v="3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.04"/>
    <n v="2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.0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.04"/>
    <n v="1"/>
    <x v="1"/>
    <x v="2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.0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.0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5E-2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4E-2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7E-2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4999999999999996E-2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2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3"/>
    <x v="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3E-2"/>
    <n v="3"/>
    <x v="6"/>
    <x v="3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3E-2"/>
    <n v="1"/>
    <x v="0"/>
    <x v="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3E-2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3E-2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3E-2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4E-2"/>
    <n v="1"/>
    <x v="4"/>
    <x v="2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.03"/>
    <n v="7.5"/>
    <x v="0"/>
    <x v="3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.03"/>
    <n v="3"/>
    <x v="0"/>
    <x v="38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.03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1E-2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09E-2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9E-2"/>
    <n v="13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2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2"/>
    <n v="7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2"/>
    <n v="5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2E-2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4E-2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2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6E-2"/>
    <n v="5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.02"/>
    <n v="90"/>
    <x v="0"/>
    <x v="38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.02"/>
    <n v="1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.02"/>
    <n v="1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.02"/>
    <n v="1"/>
    <x v="3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.02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.02"/>
    <n v="1"/>
    <x v="1"/>
    <x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.02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.02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7E-2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2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2E-2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4E-2"/>
    <n v="1"/>
    <x v="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2"/>
    <n v="25"/>
    <x v="3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2"/>
    <n v="5"/>
    <x v="4"/>
    <x v="2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2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2"/>
    <n v="1"/>
    <x v="3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2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2"/>
    <n v="1"/>
    <x v="7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50000000000001E-2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2E-2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2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2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2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E-2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2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2"/>
    <n v="8"/>
    <x v="7"/>
    <x v="3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2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2"/>
    <n v="1"/>
    <x v="6"/>
    <x v="2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2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2"/>
    <n v="2.75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2"/>
    <n v="4"/>
    <x v="0"/>
    <x v="3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2"/>
    <n v="3"/>
    <x v="4"/>
    <x v="2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599999999999999E-2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2"/>
    <n v="2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2"/>
    <n v="20"/>
    <x v="3"/>
    <x v="4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2"/>
    <n v="1"/>
    <x v="0"/>
    <x v="3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5"/>
    <x v="3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.01"/>
    <n v="5.5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.01"/>
    <n v="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.01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5E-3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6E-3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5E-3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11E-3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2E-3"/>
    <n v="1"/>
    <x v="3"/>
    <x v="4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2E-3"/>
    <n v="1.3333333333333333"/>
    <x v="7"/>
    <x v="3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0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2E-3"/>
    <n v="1"/>
    <x v="4"/>
    <x v="3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7E-3"/>
    <n v="1"/>
    <x v="5"/>
    <x v="3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1E-3"/>
    <n v="5"/>
    <x v="7"/>
    <x v="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1E-3"/>
    <n v="2"/>
    <x v="3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1E-3"/>
    <n v="1"/>
    <x v="0"/>
    <x v="38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1E-3"/>
    <n v="1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6E-3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1E-3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5E-3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3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1E-3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4E-3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4E-3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1E-3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1E-3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1E-3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1E-3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1E-3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3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3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3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3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5E-3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4"/>
    <x v="2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E-3"/>
    <n v="1.5"/>
    <x v="3"/>
    <x v="2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E-3"/>
    <n v="1"/>
    <x v="7"/>
    <x v="37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E-3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E-3"/>
    <n v="1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6999999999999999E-3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8E-3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E-3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E-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E-3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7E-4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1E-4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6E-4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8E-4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0"/>
    <s v="hardware"/>
    <x v="217"/>
    <d v="2014-08-23T18:31: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0"/>
    <s v="hardware"/>
    <x v="248"/>
    <d v="2016-02-26T11:52: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3"/>
    <s v="plays"/>
    <x v="249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3"/>
    <s v="plays"/>
    <x v="250"/>
    <d v="2015-07-10T18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3"/>
    <s v="plays"/>
    <x v="316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3"/>
    <s v="plays"/>
    <x v="317"/>
    <d v="2014-10-07T18:26: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324"/>
    <d v="2012-08-02T21:37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325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2"/>
    <s v="rock"/>
    <x v="326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3"/>
    <s v="plays"/>
    <x v="332"/>
    <d v="2014-07-16T14:31: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3"/>
    <s v="plays"/>
    <x v="333"/>
    <d v="2016-04-13T13:18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3"/>
    <s v="plays"/>
    <x v="334"/>
    <d v="2016-03-13T12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4"/>
    <s v="television"/>
    <x v="365"/>
    <d v="2014-07-16T0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3"/>
    <s v="plays"/>
    <x v="380"/>
    <d v="2014-11-26T07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1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382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6"/>
    <s v="photobooks"/>
    <x v="411"/>
    <d v="2016-03-24T16:01: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3"/>
    <s v="plays"/>
    <x v="412"/>
    <d v="2015-06-03T06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4"/>
    <s v="television"/>
    <x v="413"/>
    <d v="2014-08-17T12:22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2"/>
    <s v="metal"/>
    <x v="414"/>
    <d v="2016-04-25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3"/>
    <s v="plays"/>
    <x v="415"/>
    <d v="2015-02-13T14:48:3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6"/>
    <s v="photobooks"/>
    <x v="416"/>
    <d v="2015-09-12T13:37:4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6"/>
    <s v="photobooks"/>
    <x v="447"/>
    <d v="2014-07-16T15:17:4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3"/>
    <s v="plays"/>
    <x v="448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5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2"/>
    <s v="rock"/>
    <x v="535"/>
    <d v="2017-01-18T15:16:3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2"/>
    <s v="rock"/>
    <x v="536"/>
    <d v="2016-04-08T15:00:3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4"/>
    <s v="television"/>
    <x v="553"/>
    <d v="2015-07-23T0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indie rock"/>
    <x v="554"/>
    <d v="2012-07-14T05:19:0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"/>
    <s v="documentary"/>
    <x v="555"/>
    <d v="2016-07-22T20:42: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563"/>
    <d v="2015-09-05T03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3"/>
    <s v="plays"/>
    <x v="564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2"/>
    <s v="indie rock"/>
    <x v="565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6"/>
    <d v="2016-02-26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indie rock"/>
    <x v="569"/>
    <d v="2012-11-27T12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6"/>
    <s v="photobooks"/>
    <x v="572"/>
    <d v="2014-08-31T15:58:4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3"/>
    <s v="plays"/>
    <x v="587"/>
    <d v="2012-01-18T23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3"/>
    <s v="plays"/>
    <x v="588"/>
    <d v="2016-08-01T06:59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2"/>
    <s v="rock"/>
    <x v="589"/>
    <d v="2014-02-06T17:01:2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2"/>
    <s v="indie rock"/>
    <x v="590"/>
    <d v="2012-07-28T02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2"/>
    <s v="rock"/>
    <x v="591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3"/>
    <s v="musical"/>
    <x v="592"/>
    <d v="2014-07-13T10:58: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indie rock"/>
    <x v="593"/>
    <d v="2015-03-25T21:36: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4"/>
    <s v="television"/>
    <x v="594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2"/>
    <s v="electronic music"/>
    <x v="640"/>
    <d v="2016-08-05T03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3"/>
    <s v="plays"/>
    <x v="641"/>
    <d v="2014-11-02T11:29:3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3"/>
    <s v="plays"/>
    <x v="64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3"/>
    <s v="plays"/>
    <x v="643"/>
    <d v="2015-04-26T06:2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669"/>
    <d v="2015-02-14T14:09:5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3"/>
    <s v="plays"/>
    <x v="670"/>
    <d v="2016-08-24T21:42:0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"/>
    <s v="spaces"/>
    <x v="671"/>
    <d v="2015-10-06T16:30:4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3"/>
    <s v="musical"/>
    <x v="672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3"/>
    <s v="plays"/>
    <x v="673"/>
    <d v="2016-06-30T15:42: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2"/>
    <s v="indie rock"/>
    <x v="674"/>
    <d v="2012-01-25T23:49:5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2"/>
    <s v="indie rock"/>
    <x v="685"/>
    <d v="2013-01-13T22:48: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3"/>
    <s v="plays"/>
    <x v="686"/>
    <d v="2015-05-26T15:32: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3"/>
    <s v="plays"/>
    <x v="687"/>
    <d v="2016-04-13T19:15: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3"/>
    <s v="plays"/>
    <x v="691"/>
    <d v="2015-02-11T04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3"/>
    <s v="spaces"/>
    <x v="692"/>
    <d v="2015-09-11T01:04:1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4"/>
    <s v="shorts"/>
    <x v="693"/>
    <d v="2011-09-04T21:30:4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4"/>
    <s v="documentary"/>
    <x v="750"/>
    <d v="2017-03-08T21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2"/>
    <d v="2017-01-17T21:10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2"/>
    <s v="indie rock"/>
    <x v="753"/>
    <d v="2012-06-16T09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754"/>
    <d v="2014-07-14T19:32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2"/>
    <s v="rock"/>
    <x v="815"/>
    <d v="2012-05-28T03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3"/>
    <s v="plays"/>
    <x v="816"/>
    <d v="2015-04-17T16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3"/>
    <s v="plays"/>
    <x v="817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4"/>
    <s v="shorts"/>
    <x v="847"/>
    <d v="2011-05-17T09:39:2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3"/>
    <s v="plays"/>
    <x v="848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"/>
    <s v="musical"/>
    <x v="849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0"/>
    <d v="2015-07-13T20:06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3"/>
    <s v="plays"/>
    <x v="851"/>
    <d v="2014-11-27T15:21:2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3"/>
    <s v="plays"/>
    <x v="852"/>
    <d v="2015-02-17T04:59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53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4"/>
    <s v="documentary"/>
    <x v="854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55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56"/>
    <d v="2015-10-05T18:56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3"/>
    <s v="plays"/>
    <x v="867"/>
    <d v="2016-09-08T18:08:4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3"/>
    <s v="plays"/>
    <x v="868"/>
    <d v="2015-04-23T18:3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1"/>
    <s v="tabletop games"/>
    <x v="869"/>
    <d v="2014-02-23T12:00:5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3"/>
    <s v="plays"/>
    <x v="879"/>
    <d v="2014-12-21T17:11: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3"/>
    <s v="plays"/>
    <x v="880"/>
    <d v="2014-10-29T18:54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2"/>
    <s v="rock"/>
    <x v="881"/>
    <d v="2014-03-29T0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3"/>
    <s v="spaces"/>
    <x v="885"/>
    <d v="2017-03-01T02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3"/>
    <s v="plays"/>
    <x v="886"/>
    <d v="2015-01-02T05:56:2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3"/>
    <s v="plays"/>
    <x v="887"/>
    <d v="2017-03-02T19:19: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4"/>
    <s v="shorts"/>
    <x v="893"/>
    <d v="2016-07-18T20:23:4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894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3"/>
    <s v="plays"/>
    <x v="895"/>
    <d v="2015-03-13T06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4"/>
    <s v="television"/>
    <x v="896"/>
    <d v="2015-04-30T15:2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2"/>
    <s v="indie rock"/>
    <x v="897"/>
    <d v="2012-05-10T17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3"/>
    <s v="plays"/>
    <x v="901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3"/>
    <s v="plays"/>
    <x v="902"/>
    <d v="2015-06-21T22:2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2"/>
    <s v="rock"/>
    <x v="903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3"/>
    <s v="plays"/>
    <x v="904"/>
    <d v="2015-06-16T12:59: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0"/>
    <s v="hardware"/>
    <x v="972"/>
    <d v="2015-06-05T2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3"/>
    <s v="plays"/>
    <x v="973"/>
    <d v="2015-07-13T07:35:4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3"/>
    <s v="plays"/>
    <x v="974"/>
    <d v="2014-07-05T12:40:2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2"/>
    <s v="indie rock"/>
    <x v="984"/>
    <d v="2013-02-24T09:09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3"/>
    <s v="plays"/>
    <x v="985"/>
    <d v="2012-02-14T17:31:0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3"/>
    <s v="plays"/>
    <x v="98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3"/>
    <s v="musical"/>
    <x v="987"/>
    <d v="2016-07-10T23:32: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6"/>
    <s v="photobooks"/>
    <x v="988"/>
    <d v="2017-03-11T13:2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6"/>
    <s v="photobooks"/>
    <x v="997"/>
    <d v="2016-07-14T22:56:3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3"/>
    <s v="plays"/>
    <x v="998"/>
    <d v="2016-03-20T23:58:4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4"/>
    <s v="shorts"/>
    <x v="999"/>
    <d v="2010-08-01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0"/>
    <s v="space exploration"/>
    <x v="1002"/>
    <d v="2015-08-25T23:52:0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3"/>
    <s v="plays"/>
    <x v="1003"/>
    <d v="2016-06-03T13:31:2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indie rock"/>
    <x v="1004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3"/>
    <s v="plays"/>
    <x v="1005"/>
    <d v="2015-04-23T12:50: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6"/>
    <s v="photobooks"/>
    <x v="1020"/>
    <d v="2016-12-22T0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3"/>
    <s v="plays"/>
    <x v="1021"/>
    <d v="2013-07-22T20:09:1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0"/>
    <s v="space exploration"/>
    <x v="1022"/>
    <d v="2016-12-02T06:09:2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3"/>
    <s v="plays"/>
    <x v="1023"/>
    <d v="2015-08-07T17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"/>
    <s v="spaces"/>
    <x v="1078"/>
    <d v="2016-11-01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3"/>
    <s v="plays"/>
    <x v="1079"/>
    <d v="2016-08-03T04:0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3"/>
    <s v="plays"/>
    <x v="1080"/>
    <d v="2015-04-05T17:51:1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3"/>
    <s v="spaces"/>
    <x v="1085"/>
    <d v="2014-10-16T06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2"/>
    <s v="rock"/>
    <x v="1086"/>
    <d v="2014-07-24T18:23:1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1087"/>
    <d v="2013-09-13T17:28:1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0"/>
    <s v="space exploration"/>
    <x v="1094"/>
    <d v="2015-06-03T15:04:2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3"/>
    <s v="plays"/>
    <x v="1095"/>
    <d v="2016-08-07T03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3"/>
    <s v="plays"/>
    <x v="1096"/>
    <d v="2016-02-18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1109"/>
    <d v="2016-10-16T11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2"/>
    <s v="pop"/>
    <x v="1110"/>
    <d v="2016-04-16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1111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3"/>
    <s v="plays"/>
    <x v="1131"/>
    <d v="2014-11-21T17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3"/>
    <s v="plays"/>
    <x v="1132"/>
    <d v="2016-04-10T04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3"/>
    <s v="plays"/>
    <x v="1133"/>
    <d v="2014-09-17T17:46:3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0"/>
    <s v="hardware"/>
    <x v="1145"/>
    <d v="2016-05-07T13:57: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2"/>
    <s v="rock"/>
    <x v="1146"/>
    <d v="2013-07-28T17:50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1147"/>
    <d v="2014-03-21T21:01: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2"/>
    <s v="indie rock"/>
    <x v="1148"/>
    <d v="2012-07-19T04:28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indie rock"/>
    <x v="1149"/>
    <d v="2013-03-10T22:38:2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2"/>
    <s v="rock"/>
    <x v="1150"/>
    <d v="2015-06-15T04:34:5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"/>
    <s v="classical music"/>
    <x v="1151"/>
    <d v="2013-03-01T18:01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3"/>
    <s v="plays"/>
    <x v="1152"/>
    <d v="2015-07-16T19:47: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0"/>
    <s v="makerspaces"/>
    <x v="1153"/>
    <d v="2016-02-10T22:13: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"/>
    <s v="musical"/>
    <x v="1168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3"/>
    <s v="musical"/>
    <x v="1169"/>
    <d v="2016-11-29T0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3"/>
    <s v="plays"/>
    <x v="1170"/>
    <d v="2014-10-10T21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2"/>
    <s v="pop"/>
    <x v="1171"/>
    <d v="2014-08-14T18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2"/>
    <s v="rock"/>
    <x v="1172"/>
    <d v="2015-08-22T04:59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4"/>
    <s v="documentary"/>
    <x v="1176"/>
    <d v="2016-09-03T01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3"/>
    <s v="plays"/>
    <x v="1177"/>
    <d v="2014-07-01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3"/>
    <s v="plays"/>
    <x v="1178"/>
    <d v="2014-09-03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3"/>
    <s v="spaces"/>
    <x v="1183"/>
    <d v="2015-04-16T02:5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3"/>
    <s v="plays"/>
    <x v="1184"/>
    <d v="2016-05-06T07:17:2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3"/>
    <s v="plays"/>
    <x v="1185"/>
    <d v="2015-10-06T22:5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3"/>
    <s v="plays"/>
    <x v="1186"/>
    <d v="2015-02-26T00:35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2"/>
    <s v="classical music"/>
    <x v="1187"/>
    <d v="2011-08-01T15:34: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2"/>
    <s v="rock"/>
    <x v="118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3"/>
    <s v="plays"/>
    <x v="118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3"/>
    <s v="plays"/>
    <x v="1190"/>
    <d v="2015-08-22T12:07:5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2"/>
    <s v="rock"/>
    <x v="1228"/>
    <d v="2015-04-27T17:12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3"/>
    <s v="plays"/>
    <x v="1229"/>
    <d v="2015-12-14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1230"/>
    <d v="2013-09-07T22:25:3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3"/>
    <s v="plays"/>
    <x v="1232"/>
    <d v="2015-06-18T10:41:0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3"/>
    <s v="plays"/>
    <x v="1233"/>
    <d v="2013-08-23T19:04: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3"/>
    <s v="plays"/>
    <x v="1234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3"/>
    <s v="plays"/>
    <x v="1235"/>
    <d v="2014-06-15T16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"/>
    <s v="spaces"/>
    <x v="1243"/>
    <d v="2013-05-04T13:26:4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6"/>
    <s v="photobooks"/>
    <x v="1244"/>
    <d v="2017-01-07T21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2"/>
    <s v="rock"/>
    <x v="1245"/>
    <d v="2013-12-21T04:44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3"/>
    <s v="plays"/>
    <x v="1254"/>
    <d v="2017-03-16T18:49: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3"/>
    <s v="plays"/>
    <x v="1255"/>
    <d v="2014-11-18T17:23:2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256"/>
    <d v="2016-05-25T18:06:3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4"/>
    <s v="documentary"/>
    <x v="1270"/>
    <d v="2012-11-10T01:46:0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2"/>
    <s v="indie rock"/>
    <x v="1271"/>
    <d v="2014-05-04T06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3"/>
    <s v="plays"/>
    <x v="1272"/>
    <d v="2015-02-17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0"/>
    <s v="hardware"/>
    <x v="1277"/>
    <d v="2015-06-13T16:25:1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3"/>
    <s v="musical"/>
    <x v="1278"/>
    <d v="2016-11-15T02:08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3"/>
    <s v="plays"/>
    <x v="1279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3"/>
    <s v="plays"/>
    <x v="1280"/>
    <d v="2015-02-05T12:2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4"/>
    <s v="documentary"/>
    <x v="1284"/>
    <d v="2012-04-27T21:32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6"/>
    <s v="photobooks"/>
    <x v="1285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86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3"/>
    <s v="musical"/>
    <x v="1287"/>
    <d v="2014-06-15T15:16:0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88"/>
    <d v="2016-05-10T11:10: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9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290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91"/>
    <d v="2015-01-31T14:03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4"/>
    <s v="documentary"/>
    <x v="1306"/>
    <d v="2011-07-03T11:57:4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"/>
    <s v="spaces"/>
    <x v="1307"/>
    <d v="2014-12-14T18:09:5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3"/>
    <s v="plays"/>
    <x v="1308"/>
    <d v="2015-07-10T07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3"/>
    <s v="plays"/>
    <x v="1325"/>
    <d v="2016-07-01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3"/>
    <s v="spaces"/>
    <x v="1326"/>
    <d v="2015-06-26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327"/>
    <d v="2016-08-31T05:36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4"/>
    <s v="documentary"/>
    <x v="1331"/>
    <d v="2012-06-07T14:55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2"/>
    <s v="electronic music"/>
    <x v="1332"/>
    <d v="2015-12-16T18:20: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3"/>
    <s v="plays"/>
    <x v="1333"/>
    <d v="2016-09-14T19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334"/>
    <d v="2015-06-21T03:31:2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2"/>
    <s v="rock"/>
    <x v="1335"/>
    <d v="2013-12-06T23:22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2"/>
    <s v="indie rock"/>
    <x v="1367"/>
    <d v="2012-03-10T04:02:0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6"/>
    <s v="photobooks"/>
    <x v="1368"/>
    <d v="2015-06-01T22:4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369"/>
    <d v="2014-12-01T04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2"/>
    <s v="indie rock"/>
    <x v="1378"/>
    <d v="2013-03-09T23:42:1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4"/>
    <s v="documentary"/>
    <x v="1379"/>
    <d v="2012-07-07T13:33:2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4"/>
    <s v="documentary"/>
    <x v="1380"/>
    <d v="2012-07-18T21:53: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4"/>
    <s v="documentary"/>
    <x v="1384"/>
    <d v="2016-06-17T13:57: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6"/>
    <s v="photobooks"/>
    <x v="1385"/>
    <d v="2015-03-25T18:53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4"/>
    <s v="television"/>
    <x v="1386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3"/>
    <s v="plays"/>
    <x v="1392"/>
    <d v="2016-06-02T10:25:1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2"/>
    <s v="classical music"/>
    <x v="1393"/>
    <d v="2017-03-05T19:26: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2"/>
    <s v="indie rock"/>
    <x v="1394"/>
    <d v="2011-08-15T01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3"/>
    <s v="plays"/>
    <x v="1406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3"/>
    <s v="plays"/>
    <x v="1407"/>
    <d v="2017-02-25T01:22:1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4"/>
    <s v="shorts"/>
    <x v="1408"/>
    <d v="2012-12-07T23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4"/>
    <s v="shorts"/>
    <x v="1409"/>
    <d v="2011-07-12T03:14:4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6"/>
    <s v="photobooks"/>
    <x v="142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3"/>
    <s v="plays"/>
    <x v="1423"/>
    <d v="2014-07-18T16:04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2"/>
    <s v="rock"/>
    <x v="1424"/>
    <d v="2010-06-15T04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3"/>
    <s v="plays"/>
    <x v="1425"/>
    <d v="2016-08-17T03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3"/>
    <s v="plays"/>
    <x v="1426"/>
    <d v="2015-07-20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3"/>
    <s v="musical"/>
    <x v="1427"/>
    <d v="2014-09-15T06:08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"/>
    <s v="spaces"/>
    <x v="1428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3"/>
    <s v="plays"/>
    <x v="1429"/>
    <d v="2015-08-09T16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3"/>
    <s v="plays"/>
    <x v="1446"/>
    <d v="2014-05-19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0"/>
    <s v="space exploration"/>
    <x v="1447"/>
    <d v="2015-06-08T03:51: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2"/>
    <s v="electronic music"/>
    <x v="1448"/>
    <d v="2015-07-23T18:02:2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2"/>
    <s v="rock"/>
    <x v="1489"/>
    <d v="2016-12-30T22:50: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2"/>
    <s v="rock"/>
    <x v="1490"/>
    <d v="2011-07-16T23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9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3"/>
    <s v="plays"/>
    <x v="1492"/>
    <d v="2014-12-03T15:28:2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2"/>
    <s v="rock"/>
    <x v="1493"/>
    <d v="2012-09-01T01:21:0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3"/>
    <s v="plays"/>
    <x v="1494"/>
    <d v="2015-08-31T17:31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2"/>
    <s v="rock"/>
    <x v="1495"/>
    <d v="2013-02-28T21:25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96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3"/>
    <s v="plays"/>
    <x v="1510"/>
    <d v="2016-05-02T21:26: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3"/>
    <s v="plays"/>
    <x v="1511"/>
    <d v="2015-01-23T12:11: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3"/>
    <s v="plays"/>
    <x v="1512"/>
    <d v="2016-02-10T21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1"/>
    <s v="tabletop games"/>
    <x v="1538"/>
    <d v="2015-07-29T15:59:2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0"/>
    <s v="hardware"/>
    <x v="1539"/>
    <d v="2015-05-01T05:46:3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2"/>
    <s v="rock"/>
    <x v="1540"/>
    <d v="2012-07-07T17:46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indie rock"/>
    <x v="1570"/>
    <d v="2009-12-09T18:24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4"/>
    <s v="shorts"/>
    <x v="1571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2"/>
    <d v="2017-01-30T17:16: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indie rock"/>
    <x v="1573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3"/>
    <s v="plays"/>
    <x v="1574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3"/>
    <s v="plays"/>
    <x v="1575"/>
    <d v="2015-12-13T02:26: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76"/>
    <d v="2012-12-07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2"/>
    <s v="rock"/>
    <x v="1577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2"/>
    <s v="rock"/>
    <x v="1578"/>
    <d v="2013-07-10T16:52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79"/>
    <d v="2014-06-16T17:06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8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2"/>
    <s v="rock"/>
    <x v="158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3"/>
    <s v="plays"/>
    <x v="1582"/>
    <d v="2014-08-10T15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indie rock"/>
    <x v="1583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84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4"/>
    <s v="shorts"/>
    <x v="1585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"/>
    <s v="documentary"/>
    <x v="1596"/>
    <d v="2011-08-07T20:12:5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2"/>
    <s v="indie rock"/>
    <x v="1597"/>
    <d v="2011-10-01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2"/>
    <s v="rock"/>
    <x v="1598"/>
    <d v="2013-04-22T21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3"/>
    <s v="plays"/>
    <x v="1599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2"/>
    <s v="rock"/>
    <x v="1600"/>
    <d v="2009-12-31T23:3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"/>
    <s v="classical music"/>
    <x v="1601"/>
    <d v="2014-12-01T19:59:0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2"/>
    <s v="rock"/>
    <x v="1602"/>
    <d v="2014-01-19T20:00: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3"/>
    <s v="plays"/>
    <x v="1604"/>
    <d v="2014-05-13T04:00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3"/>
    <s v="spaces"/>
    <x v="1605"/>
    <d v="2017-03-22T15:33:5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606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4"/>
    <s v="documentary"/>
    <x v="1609"/>
    <d v="2012-08-16T01:16:2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2"/>
    <s v="rock"/>
    <x v="1610"/>
    <d v="2014-02-20T20:48: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2"/>
    <s v="rock"/>
    <x v="1611"/>
    <d v="2013-10-16T00:04:5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3"/>
    <s v="musical"/>
    <x v="162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3"/>
    <s v="plays"/>
    <x v="1622"/>
    <d v="2014-07-28T14:31:1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2"/>
    <s v="rock"/>
    <x v="1623"/>
    <d v="2014-08-31T17:31: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3"/>
    <s v="plays"/>
    <x v="1624"/>
    <d v="2016-12-01T07:5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3"/>
    <s v="plays"/>
    <x v="1625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4"/>
    <s v="shorts"/>
    <x v="1640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3"/>
    <s v="plays"/>
    <x v="1641"/>
    <d v="2015-12-04T19:01: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indie rock"/>
    <x v="1642"/>
    <d v="2012-03-08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2"/>
    <s v="rock"/>
    <x v="1643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0"/>
    <s v="hardware"/>
    <x v="1644"/>
    <d v="2015-03-11T23:45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3"/>
    <s v="plays"/>
    <x v="1649"/>
    <d v="2016-07-01T08:20:5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3"/>
    <s v="musical"/>
    <x v="1650"/>
    <d v="2015-05-09T03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2"/>
    <s v="indie rock"/>
    <x v="1651"/>
    <d v="2011-01-16T01:51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4"/>
    <s v="documentary"/>
    <x v="1663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3"/>
    <s v="plays"/>
    <x v="1664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3"/>
    <s v="plays"/>
    <x v="1665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3"/>
    <s v="plays"/>
    <x v="1666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3"/>
    <s v="plays"/>
    <x v="1667"/>
    <d v="2015-08-09T16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2"/>
    <s v="rock"/>
    <x v="1668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"/>
    <s v="spaces"/>
    <x v="1669"/>
    <d v="2015-06-11T16:13:0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"/>
    <s v="spaces"/>
    <x v="1709"/>
    <d v="2014-07-18T13:09: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1"/>
    <s v="tabletop games"/>
    <x v="1710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6"/>
    <s v="photobooks"/>
    <x v="1711"/>
    <d v="2016-07-14T19:2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indie rock"/>
    <x v="1712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3"/>
    <s v="plays"/>
    <x v="1713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3"/>
    <s v="plays"/>
    <x v="1714"/>
    <d v="2016-03-03T05:59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2"/>
    <s v="pop"/>
    <x v="1715"/>
    <d v="2010-07-05T04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2"/>
    <s v="pop"/>
    <x v="1721"/>
    <d v="2016-01-17T21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3"/>
    <s v="plays"/>
    <x v="1722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3"/>
    <s v="plays"/>
    <x v="172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3"/>
    <s v="plays"/>
    <x v="1724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3"/>
    <s v="plays"/>
    <x v="1725"/>
    <d v="2015-05-31T12:44:5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2"/>
    <s v="rock"/>
    <x v="1726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0"/>
    <s v="hardware"/>
    <x v="1727"/>
    <d v="2016-05-06T19:49:4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4"/>
    <s v="shorts"/>
    <x v="1728"/>
    <d v="2015-02-22T11:3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3"/>
    <s v="plays"/>
    <x v="1737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3"/>
    <s v="plays"/>
    <x v="1738"/>
    <d v="2015-08-05T18:36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3"/>
    <s v="plays"/>
    <x v="1739"/>
    <d v="2014-07-10T18:35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2"/>
    <s v="rock"/>
    <x v="174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3"/>
    <s v="plays"/>
    <x v="1742"/>
    <d v="2015-05-26T03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3"/>
    <s v="plays"/>
    <x v="1743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2"/>
    <s v="rock"/>
    <x v="1766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3"/>
    <s v="plays"/>
    <x v="1767"/>
    <d v="2015-07-17T18:11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3"/>
    <s v="plays"/>
    <x v="1768"/>
    <d v="2014-12-31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3"/>
    <s v="plays"/>
    <x v="1769"/>
    <d v="2015-12-10T16:51:0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3"/>
    <s v="plays"/>
    <x v="1770"/>
    <d v="2015-07-03T18:22:3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2"/>
    <s v="electronic music"/>
    <x v="1771"/>
    <d v="2015-05-18T05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3"/>
    <s v="plays"/>
    <x v="1782"/>
    <d v="2015-07-31T20:32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3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3"/>
    <s v="plays"/>
    <x v="1784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85"/>
    <d v="2016-04-28T05:59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786"/>
    <d v="2010-10-08T20:04:2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3"/>
    <s v="plays"/>
    <x v="1805"/>
    <d v="2012-06-01T22:52: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2"/>
    <s v="rock"/>
    <x v="18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2"/>
    <s v="rock"/>
    <x v="1807"/>
    <d v="2013-11-13T17:24:1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2"/>
    <s v="rock"/>
    <x v="1808"/>
    <d v="2011-09-25T19:32:4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2"/>
    <s v="rock"/>
    <x v="1817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3"/>
    <s v="plays"/>
    <x v="1818"/>
    <d v="2015-04-01T04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3"/>
    <s v="plays"/>
    <x v="1820"/>
    <d v="2016-06-05T13:59:5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2"/>
    <s v="indie rock"/>
    <x v="1821"/>
    <d v="2012-10-26T03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4"/>
    <s v="documentary"/>
    <x v="1825"/>
    <d v="2015-08-01T15:01:4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2"/>
    <s v="classical music"/>
    <x v="1826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3"/>
    <s v="plays"/>
    <x v="1827"/>
    <d v="2016-01-29T05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2"/>
    <s v="electronic music"/>
    <x v="1828"/>
    <d v="2012-04-07T04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4"/>
    <s v="documentary"/>
    <x v="1838"/>
    <d v="2011-10-29T03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3"/>
    <s v="plays"/>
    <x v="1839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3"/>
    <s v="plays"/>
    <x v="1840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3"/>
    <s v="plays"/>
    <x v="1841"/>
    <d v="2016-06-04T17:42:4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2"/>
    <s v="rock"/>
    <x v="184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2"/>
    <s v="electronic music"/>
    <x v="1843"/>
    <d v="2015-08-19T17:15:1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3"/>
    <s v="plays"/>
    <x v="1852"/>
    <d v="2014-08-19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3"/>
    <s v="plays"/>
    <x v="1853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3"/>
    <s v="plays"/>
    <x v="1854"/>
    <d v="2015-01-06T0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855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2"/>
    <s v="pop"/>
    <x v="18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2"/>
    <s v="rock"/>
    <x v="1857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4"/>
    <s v="documentary"/>
    <x v="1861"/>
    <d v="2015-07-23T03:11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3"/>
    <s v="plays"/>
    <x v="1862"/>
    <d v="2015-03-08T16:08:2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3"/>
    <s v="musical"/>
    <x v="1863"/>
    <d v="2015-01-30T16:53:3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2"/>
    <s v="rock"/>
    <x v="1864"/>
    <d v="2013-09-15T21:1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4"/>
    <s v="television"/>
    <x v="186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2"/>
    <s v="rock"/>
    <x v="1880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2"/>
    <s v="rock"/>
    <x v="1881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3"/>
    <s v="plays"/>
    <x v="188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3"/>
    <s v="plays"/>
    <x v="1883"/>
    <d v="2015-07-30T03:25: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2"/>
    <s v="rock"/>
    <x v="1884"/>
    <d v="2014-01-01T05:26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2"/>
    <s v="rock"/>
    <x v="1885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3"/>
    <s v="plays"/>
    <x v="1886"/>
    <d v="2016-05-08T08:59:2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"/>
    <s v="musical"/>
    <x v="1906"/>
    <d v="2014-06-11T19:33:1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3"/>
    <s v="plays"/>
    <x v="1907"/>
    <d v="2014-07-23T1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6"/>
    <s v="photobooks"/>
    <x v="1908"/>
    <d v="2016-06-09T20:47: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4"/>
    <s v="television"/>
    <x v="1918"/>
    <d v="2015-12-25T17:07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3"/>
    <s v="plays"/>
    <x v="1919"/>
    <d v="2014-07-19T05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3"/>
    <s v="plays"/>
    <x v="1920"/>
    <d v="2011-01-25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3"/>
    <s v="plays"/>
    <x v="1921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3"/>
    <s v="plays"/>
    <x v="1922"/>
    <d v="2015-03-20T15:07:1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3"/>
    <s v="plays"/>
    <x v="1923"/>
    <d v="2016-06-22T01:05:5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3"/>
    <s v="plays"/>
    <x v="1924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2"/>
    <s v="rock"/>
    <x v="1925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3"/>
    <s v="plays"/>
    <x v="1926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indie rock"/>
    <x v="1936"/>
    <d v="2012-07-10T23:48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3"/>
    <s v="plays"/>
    <x v="1937"/>
    <d v="2012-01-31T17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3"/>
    <s v="musical"/>
    <x v="1938"/>
    <d v="2016-08-29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4"/>
    <s v="documentary"/>
    <x v="1951"/>
    <d v="2013-12-11T16:14:4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3"/>
    <s v="plays"/>
    <x v="1952"/>
    <d v="2014-11-05T23:28:0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3"/>
    <s v="plays"/>
    <x v="1953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3"/>
    <s v="plays"/>
    <x v="1954"/>
    <d v="2014-10-15T14:26:5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3"/>
    <s v="plays"/>
    <x v="1957"/>
    <d v="2015-09-29T03:59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3"/>
    <s v="plays"/>
    <x v="1958"/>
    <d v="2015-05-09T20:47: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2"/>
    <s v="pop"/>
    <x v="1959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2"/>
    <s v="indie rock"/>
    <x v="1960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3"/>
    <s v="plays"/>
    <x v="1961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2"/>
    <s v="pop"/>
    <x v="1973"/>
    <d v="2016-08-01T13:03: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2"/>
    <s v="pop"/>
    <x v="1974"/>
    <d v="2013-11-24T12:49:5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4"/>
    <s v="television"/>
    <x v="197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3"/>
    <s v="plays"/>
    <x v="1986"/>
    <d v="2016-02-02T16:38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3"/>
    <s v="plays"/>
    <x v="1987"/>
    <d v="2016-12-28T22:00:3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2"/>
    <s v="rock"/>
    <x v="1988"/>
    <d v="2012-03-14T03:59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0"/>
    <s v="wearables"/>
    <x v="1994"/>
    <d v="2014-12-13T00:25:1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4"/>
    <s v="shorts"/>
    <x v="1995"/>
    <d v="2012-04-02T18:38: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4"/>
    <s v="television"/>
    <x v="1996"/>
    <d v="2014-06-25T01:37:5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2"/>
    <s v="rock"/>
    <x v="1997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3"/>
    <s v="plays"/>
    <x v="1998"/>
    <d v="2015-08-05T08:43:2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"/>
    <s v="spaces"/>
    <x v="199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3"/>
    <s v="plays"/>
    <x v="2000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3"/>
    <s v="plays"/>
    <x v="2001"/>
    <d v="2015-04-29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3"/>
    <s v="plays"/>
    <x v="2008"/>
    <d v="2014-08-17T15:35:2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3"/>
    <s v="musical"/>
    <x v="2009"/>
    <d v="2015-02-10T07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3"/>
    <s v="plays"/>
    <x v="2010"/>
    <d v="2016-08-10T04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3"/>
    <s v="plays"/>
    <x v="2015"/>
    <d v="2014-08-28T22:53:3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2"/>
    <s v="classical music"/>
    <x v="2016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3"/>
    <s v="plays"/>
    <x v="2017"/>
    <d v="2014-09-10T20:09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4"/>
    <s v="shorts"/>
    <x v="2018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3"/>
    <s v="plays"/>
    <x v="2025"/>
    <d v="2015-09-10T03:59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2026"/>
    <d v="2015-12-13T15:0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4"/>
    <s v="television"/>
    <x v="2027"/>
    <d v="2015-12-16T23:08:0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2"/>
    <s v="pop"/>
    <x v="2029"/>
    <d v="2012-12-13T22:17:3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2"/>
    <s v="indie rock"/>
    <x v="2030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3"/>
    <s v="plays"/>
    <x v="2031"/>
    <d v="2015-06-04T12:59:5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2"/>
    <s v="rock"/>
    <x v="2032"/>
    <d v="2012-10-17T20:17:3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3"/>
    <s v="plays"/>
    <x v="2044"/>
    <d v="2014-06-17T0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"/>
    <s v="classical music"/>
    <x v="2045"/>
    <d v="2015-02-02T21:39: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204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3"/>
    <s v="plays"/>
    <x v="2056"/>
    <d v="2016-08-31T20:46: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2"/>
    <s v="rock"/>
    <x v="2057"/>
    <d v="2011-10-14T23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4"/>
    <s v="documentary"/>
    <x v="2058"/>
    <d v="2015-08-10T22:49:5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3"/>
    <s v="plays"/>
    <x v="2068"/>
    <d v="2015-03-22T22:35:4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2"/>
    <s v="classical music"/>
    <x v="2069"/>
    <d v="2015-03-06T22:49: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2"/>
    <s v="rock"/>
    <x v="2070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2"/>
    <s v="indie rock"/>
    <x v="2071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3"/>
    <s v="plays"/>
    <x v="2073"/>
    <d v="2014-08-08T13:54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3"/>
    <s v="plays"/>
    <x v="2074"/>
    <d v="2015-10-06T22:17:0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2"/>
    <s v="rock"/>
    <x v="2075"/>
    <d v="2014-07-28T01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2"/>
    <s v="indie rock"/>
    <x v="2080"/>
    <d v="2012-05-27T01:59:5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3"/>
    <s v="plays"/>
    <x v="2081"/>
    <d v="2016-05-17T21:27:5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3"/>
    <s v="plays"/>
    <x v="2082"/>
    <d v="2015-07-11T14:3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3"/>
    <s v="plays"/>
    <x v="2089"/>
    <d v="2016-04-30T17:36:1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3"/>
    <s v="plays"/>
    <x v="2090"/>
    <d v="2015-04-25T15:49:5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4"/>
    <s v="shorts"/>
    <x v="2091"/>
    <d v="2011-10-09T19:41:0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3"/>
    <s v="plays"/>
    <x v="2096"/>
    <d v="2014-10-26T00:43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2"/>
    <s v="rock"/>
    <x v="2097"/>
    <d v="2015-05-04T04:01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"/>
    <s v="television"/>
    <x v="2098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99"/>
    <d v="2014-09-13T09:37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0"/>
    <s v="space exploration"/>
    <x v="2100"/>
    <d v="2015-03-09T21:49:2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2"/>
    <s v="rock"/>
    <x v="2101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3"/>
    <s v="spaces"/>
    <x v="2102"/>
    <d v="2016-01-07T13:47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"/>
    <s v="classical music"/>
    <x v="2103"/>
    <d v="2015-04-20T04:5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0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3"/>
    <s v="plays"/>
    <x v="210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3"/>
    <s v="plays"/>
    <x v="2106"/>
    <d v="2014-07-19T20:38:5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2"/>
    <s v="rock"/>
    <x v="2107"/>
    <d v="2011-07-23T03:59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4"/>
    <s v="shorts"/>
    <x v="210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0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"/>
    <s v="classical music"/>
    <x v="2110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"/>
    <s v="musical"/>
    <x v="211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3"/>
    <s v="plays"/>
    <x v="2112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3"/>
    <s v="plays"/>
    <x v="2113"/>
    <d v="2015-03-20T20:27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2"/>
    <s v="rock"/>
    <x v="2114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3"/>
    <s v="plays"/>
    <x v="2115"/>
    <d v="2016-09-03T20:57:0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3"/>
    <s v="plays"/>
    <x v="2116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3"/>
    <s v="plays"/>
    <x v="2117"/>
    <d v="2014-07-04T1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18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3"/>
    <s v="plays"/>
    <x v="2119"/>
    <d v="2016-06-12T17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2"/>
    <s v="rock"/>
    <x v="2120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2"/>
    <s v="indie rock"/>
    <x v="2121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3"/>
    <s v="plays"/>
    <x v="2122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3"/>
    <s v="plays"/>
    <x v="212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3"/>
    <s v="plays"/>
    <x v="2124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25"/>
    <d v="2016-04-1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126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2"/>
    <s v="indie rock"/>
    <x v="2127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2"/>
    <s v="indie rock"/>
    <x v="2128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3"/>
    <s v="plays"/>
    <x v="2129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3"/>
    <s v="plays"/>
    <x v="2130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3"/>
    <s v="plays"/>
    <x v="2131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32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2"/>
    <s v="faith"/>
    <x v="2133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3"/>
    <s v="plays"/>
    <x v="2134"/>
    <d v="2016-11-17T11:36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"/>
    <s v="television"/>
    <x v="213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"/>
    <s v="television"/>
    <x v="213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2"/>
    <s v="electronic music"/>
    <x v="213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2"/>
    <s v="indie rock"/>
    <x v="213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3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3"/>
    <s v="plays"/>
    <x v="214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3"/>
    <s v="plays"/>
    <x v="214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3"/>
    <s v="plays"/>
    <x v="214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3"/>
    <s v="plays"/>
    <x v="214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3"/>
    <s v="plays"/>
    <x v="214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45"/>
    <d v="2015-06-13T22:20: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2"/>
    <s v="rock"/>
    <x v="2146"/>
    <d v="2012-03-03T15:39: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"/>
    <s v="spaces"/>
    <x v="2147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3"/>
    <s v="plays"/>
    <x v="2148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3"/>
    <s v="plays"/>
    <x v="2149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3"/>
    <s v="plays"/>
    <x v="2150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"/>
    <s v="musical"/>
    <x v="2151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3"/>
    <s v="plays"/>
    <x v="2152"/>
    <d v="2015-09-15T10:06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53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54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"/>
    <s v="pop"/>
    <x v="2155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3"/>
    <s v="plays"/>
    <x v="2156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"/>
    <s v="musical"/>
    <x v="2157"/>
    <d v="2016-04-15T14:21:1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4"/>
    <s v="documentary"/>
    <x v="2158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2"/>
    <s v="rock"/>
    <x v="2159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2"/>
    <s v="rock"/>
    <x v="2160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3"/>
    <s v="plays"/>
    <x v="2161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3"/>
    <s v="musical"/>
    <x v="2162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3"/>
    <s v="spaces"/>
    <x v="2163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3"/>
    <s v="plays"/>
    <x v="2164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65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3"/>
    <s v="plays"/>
    <x v="2166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3"/>
    <s v="plays"/>
    <x v="2167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8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3"/>
    <s v="plays"/>
    <x v="2169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3"/>
    <s v="plays"/>
    <x v="2170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71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72"/>
    <d v="2012-08-25T18:11:4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4"/>
    <s v="television"/>
    <x v="2173"/>
    <d v="2015-01-30T17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4"/>
    <s v="shorts"/>
    <x v="21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5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3"/>
    <s v="musical"/>
    <x v="2176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7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3"/>
    <s v="plays"/>
    <x v="2178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3"/>
    <s v="plays"/>
    <x v="2179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3"/>
    <s v="plays"/>
    <x v="2180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3"/>
    <s v="plays"/>
    <x v="2181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"/>
    <s v="musical"/>
    <x v="2182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3"/>
    <s v="plays"/>
    <x v="2183"/>
    <d v="2016-11-26T06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4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5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2"/>
    <s v="rock"/>
    <x v="2186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2"/>
    <s v="indie rock"/>
    <x v="2187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8"/>
    <d v="2015-01-24T0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3"/>
    <s v="plays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3"/>
    <s v="plays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3"/>
    <s v="plays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2"/>
    <s v="rock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"/>
    <s v="spaces"/>
    <x v="2218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6"/>
    <s v="photobooks"/>
    <x v="2219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2"/>
    <s v="jazz"/>
    <x v="2220"/>
    <d v="2013-12-19T18:56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6"/>
    <s v="photobooks"/>
    <x v="2305"/>
    <d v="2017-02-11T16:20: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5"/>
    <s v="art books"/>
    <x v="2306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30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2"/>
    <s v="indie rock"/>
    <x v="2316"/>
    <d v="2015-08-28T04:00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4"/>
    <s v="drama"/>
    <x v="2317"/>
    <d v="2015-03-24T00:08:4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3"/>
    <s v="plays"/>
    <x v="2336"/>
    <d v="2014-08-29T20:43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3"/>
    <s v="plays"/>
    <x v="2337"/>
    <d v="2017-03-01T19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3"/>
    <s v="plays"/>
    <x v="2338"/>
    <d v="2014-05-16T22:11:3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0"/>
    <s v="web"/>
    <x v="2344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3"/>
    <s v="plays"/>
    <x v="2345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3"/>
    <s v="plays"/>
    <x v="2346"/>
    <d v="2015-06-27T18:27:06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3"/>
    <s v="plays"/>
    <x v="2376"/>
    <d v="2015-08-17T16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3"/>
    <s v="plays"/>
    <x v="2378"/>
    <d v="2015-03-14T00:50:0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0"/>
    <s v="wearables"/>
    <x v="2381"/>
    <d v="2016-11-30T20:15:19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3"/>
    <s v="plays"/>
    <x v="2382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3"/>
    <s v="plays"/>
    <x v="2383"/>
    <d v="2015-09-24T14:10:4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8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19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0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2"/>
    <s v="jazz"/>
    <x v="2539"/>
    <d v="2013-11-22T12:35: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3"/>
    <s v="plays"/>
    <x v="2540"/>
    <d v="2014-07-05T14:22:27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1"/>
    <d v="2014-07-15T22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3"/>
    <s v="spaces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3"/>
    <s v="plays"/>
    <x v="2595"/>
    <d v="2014-05-17T04:32:4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3"/>
    <s v="plays"/>
    <x v="2630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1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2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3"/>
    <s v="plays"/>
    <x v="2636"/>
    <d v="2016-06-18T19:32:19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6"/>
    <s v="people"/>
    <x v="2637"/>
    <d v="2016-01-06T22:50: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1"/>
    <s v="video games"/>
    <x v="2638"/>
    <d v="2016-04-10T18:41: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0"/>
    <s v="space exploration"/>
    <x v="2664"/>
    <d v="2017-03-12T19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3"/>
    <s v="plays"/>
    <x v="2665"/>
    <d v="2017-02-28T08:51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3"/>
    <s v="plays"/>
    <x v="2666"/>
    <d v="2016-05-24T14:25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6"/>
    <s v="photobooks"/>
    <x v="2674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3"/>
    <s v="plays"/>
    <x v="2675"/>
    <d v="2015-10-01T13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6"/>
    <d v="2016-08-07T19:32:2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0"/>
    <s v="web"/>
    <x v="2692"/>
    <d v="2015-10-21T12:45:3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3"/>
    <s v="plays"/>
    <x v="2693"/>
    <d v="2017-04-16T15:22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0"/>
    <s v="space exploration"/>
    <x v="2694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5"/>
    <s v="translations"/>
    <x v="2695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2"/>
    <s v="faith"/>
    <x v="2696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697"/>
    <d v="2016-07-16T08:47:46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698"/>
    <d v="2014-01-11T21:36: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4"/>
    <s v="drama"/>
    <x v="2699"/>
    <d v="2017-02-17T21:00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0"/>
    <s v="wearables"/>
    <x v="2707"/>
    <d v="2016-10-29T08:57:4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3"/>
    <s v="plays"/>
    <x v="2708"/>
    <d v="2015-11-30T06:04:0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9"/>
    <d v="2015-04-01T20:32: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3"/>
    <s v="plays"/>
    <x v="271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1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4"/>
    <d v="2014-08-10T16:45:0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0"/>
    <s v="wearables"/>
    <x v="2736"/>
    <d v="2016-02-18T20:14:2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3"/>
    <s v="plays"/>
    <x v="2737"/>
    <d v="2016-12-21T17:03:1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738"/>
    <d v="2015-04-03T15:38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3"/>
    <s v="plays"/>
    <x v="2741"/>
    <d v="2014-07-20T18:51:27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3"/>
    <s v="plays"/>
    <x v="2742"/>
    <d v="2016-10-07T21:51:48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3"/>
    <s v="plays"/>
    <x v="2743"/>
    <d v="2014-07-29T03:14:56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4"/>
    <s v="science fiction"/>
    <x v="2769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2"/>
    <s v="faith"/>
    <x v="2770"/>
    <d v="2016-12-09T14:51:3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1"/>
    <s v="video games"/>
    <x v="2771"/>
    <d v="2011-07-22T04:42:01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0"/>
    <s v="wearables"/>
    <x v="2800"/>
    <d v="2016-12-22T09:01:0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2"/>
    <s v="faith"/>
    <x v="2801"/>
    <d v="2015-07-01T06:00:0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802"/>
    <d v="2015-09-06T02:36:4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3"/>
    <d v="2014-05-12T04:03: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14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15"/>
    <d v="2016-09-30T17:58:4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4"/>
    <s v="drama"/>
    <x v="2853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4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5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5"/>
    <s v="art books"/>
    <x v="2856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7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58"/>
    <d v="2014-11-12T21:47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59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6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61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62"/>
    <d v="2015-02-28T06:00:18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1"/>
    <s v="video games"/>
    <x v="286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64"/>
    <d v="2017-02-20T00:26: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5"/>
    <d v="2015-09-19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908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9"/>
    <d v="2014-09-20T15:40:3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10"/>
    <d v="2015-06-30T23:55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3"/>
    <s v="spaces"/>
    <x v="2936"/>
    <d v="2016-12-07T17:36:09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0"/>
    <s v="web"/>
    <x v="2937"/>
    <d v="2014-12-03T05:34:2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4"/>
    <s v="animation"/>
    <x v="293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93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3"/>
    <s v="plays"/>
    <x v="2940"/>
    <d v="2017-05-03T19:12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6"/>
    <s v="photobooks"/>
    <x v="2941"/>
    <d v="2014-08-21T21:50: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3"/>
    <s v="musical"/>
    <x v="2946"/>
    <d v="2015-06-15T19:10:1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2"/>
    <s v="jazz"/>
    <x v="2947"/>
    <d v="2012-07-23T04:00:0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4"/>
    <s v="drama"/>
    <x v="2948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2"/>
    <s v="indie rock"/>
    <x v="2949"/>
    <d v="2014-08-21T00:45:3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3"/>
    <s v="spaces"/>
    <x v="2965"/>
    <d v="2014-08-08T22:27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66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6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68"/>
    <d v="2016-06-05T10:43:4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69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0"/>
    <d v="2011-12-16T00:19: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71"/>
    <d v="2015-05-08T08:14:03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2"/>
    <s v="world music"/>
    <x v="2981"/>
    <d v="2013-12-15T03:14:5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3"/>
    <s v="plays"/>
    <x v="2982"/>
    <d v="2016-06-08T17:33:3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4"/>
    <s v="drama"/>
    <x v="2983"/>
    <d v="2015-02-27T19:49:0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6"/>
    <s v="photobooks"/>
    <x v="2988"/>
    <d v="2015-01-13T19:39:19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3"/>
    <s v="plays"/>
    <x v="2989"/>
    <d v="2014-10-04T06:59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1"/>
    <s v="video games"/>
    <x v="2990"/>
    <d v="2014-02-19T09:08:4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0"/>
    <s v="wearables"/>
    <x v="2992"/>
    <d v="2017-01-10T16:31:2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3"/>
    <s v="plays"/>
    <x v="2993"/>
    <d v="2016-12-19T00:45:5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994"/>
    <d v="2010-10-15T04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0"/>
    <s v="wearables"/>
    <x v="2995"/>
    <d v="2015-11-25T22:04:5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2"/>
    <s v="jazz"/>
    <x v="2996"/>
    <d v="2013-11-27T22:08:3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4"/>
    <s v="science fiction"/>
    <x v="299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"/>
    <s v="musical"/>
    <x v="2998"/>
    <d v="2017-03-29T17:44:1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3"/>
    <s v="plays"/>
    <x v="3005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3"/>
    <s v="plays"/>
    <x v="3006"/>
    <d v="2014-09-16T03:00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0"/>
    <s v="web"/>
    <x v="3007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3"/>
    <s v="spaces"/>
    <x v="3008"/>
    <d v="2015-09-09T22:31:19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1"/>
    <s v="video games"/>
    <x v="3009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5"/>
    <s v="art books"/>
    <x v="3010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0"/>
    <s v="web"/>
    <x v="3011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3"/>
    <s v="spaces"/>
    <x v="3012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3"/>
    <s v="plays"/>
    <x v="3013"/>
    <d v="2015-03-26T22:17:5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1"/>
    <s v="video games"/>
    <x v="3021"/>
    <d v="2014-04-05T02:59:3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3022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3"/>
    <s v="plays"/>
    <x v="3023"/>
    <d v="2015-08-22T19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4"/>
    <s v="animation"/>
    <x v="3024"/>
    <d v="2013-09-11T02:34:2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58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5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0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61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62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3"/>
    <d v="2015-04-02T16:36: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0"/>
    <s v="wearables"/>
    <x v="3068"/>
    <d v="2016-09-09T18:00:4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3"/>
    <s v="plays"/>
    <x v="3069"/>
    <d v="2014-06-21T01:05:0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3070"/>
    <d v="2014-09-03T23:36: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1"/>
    <s v="video games"/>
    <x v="3088"/>
    <d v="2013-09-14T13:07:2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6"/>
    <s v="places"/>
    <x v="3089"/>
    <d v="2015-09-23T20:34:2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3090"/>
    <d v="2011-12-16T01:26:35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1"/>
    <s v="video games"/>
    <x v="3098"/>
    <d v="2016-06-18T05:19:5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3"/>
    <s v="plays"/>
    <x v="3099"/>
    <d v="2015-07-17T13:18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1"/>
    <s v="video games"/>
    <x v="3100"/>
    <d v="2011-04-24T06:59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0"/>
    <s v="gadgets"/>
    <x v="3101"/>
    <d v="2014-09-02T01:10: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3103"/>
    <d v="2014-12-05T16:04:4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3"/>
    <s v="plays"/>
    <x v="3104"/>
    <d v="2016-01-03T20:17:3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0"/>
    <s v="web"/>
    <x v="3105"/>
    <d v="2016-08-25T14:34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0"/>
    <s v="web"/>
    <x v="3127"/>
    <d v="2016-04-25T22:16:5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6"/>
    <s v="photobooks"/>
    <x v="3128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3"/>
    <s v="plays"/>
    <x v="3129"/>
    <d v="2014-10-20T19:23:0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1"/>
    <s v="video games"/>
    <x v="3130"/>
    <d v="2011-10-16T23:09:01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0"/>
    <s v="web"/>
    <x v="3140"/>
    <d v="2015-01-15T19:29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3"/>
    <s v="plays"/>
    <x v="3141"/>
    <d v="2014-08-12T18:36:01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3"/>
    <s v="musical"/>
    <x v="3142"/>
    <d v="2014-08-31T18:24:3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0"/>
    <s v="web"/>
    <x v="3146"/>
    <d v="2015-08-05T16:50:3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3"/>
    <s v="plays"/>
    <x v="3147"/>
    <d v="2015-11-17T22:24:14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0"/>
    <s v="gadgets"/>
    <x v="3148"/>
    <d v="2015-03-04T18:57:2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0"/>
    <s v="web"/>
    <x v="3149"/>
    <d v="2016-07-04T15:46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4"/>
    <s v="animation"/>
    <x v="3152"/>
    <d v="2012-03-18T12:17:05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3153"/>
    <d v="2014-08-09T21:5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2"/>
    <s v="jazz"/>
    <x v="3154"/>
    <d v="2013-11-03T20:09:1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0"/>
    <s v="wearables"/>
    <x v="3164"/>
    <d v="2014-10-31T12:30:2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1"/>
    <s v="mobile games"/>
    <x v="3165"/>
    <d v="2015-06-30T03:06: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0"/>
    <s v="wearables"/>
    <x v="3166"/>
    <d v="2015-03-28T01:46:48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3169"/>
    <d v="2015-04-20T18:25: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3"/>
    <s v="plays"/>
    <x v="3170"/>
    <d v="2014-09-04T16:07:5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1"/>
    <s v="video games"/>
    <x v="317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3"/>
    <s v="plays"/>
    <x v="3172"/>
    <d v="2014-08-09T03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0"/>
    <s v="gadgets"/>
    <x v="3174"/>
    <d v="2014-08-12T18:57:3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3"/>
    <s v="musical"/>
    <x v="3175"/>
    <d v="2015-02-28T22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4"/>
    <s v="animation"/>
    <x v="317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2"/>
    <s v="faith"/>
    <x v="3177"/>
    <d v="2015-08-31T06:45: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78"/>
    <d v="2014-08-25T17:12:1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79"/>
    <d v="2016-01-16T11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80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81"/>
    <d v="2015-06-07T21:56:3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82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83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84"/>
    <d v="2015-06-07T13:55:5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85"/>
    <d v="2017-01-13T23:05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186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87"/>
    <d v="2014-08-09T06:25:0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88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89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90"/>
    <d v="2014-09-15T20:0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9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92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93"/>
    <d v="2016-04-23T10:16:4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0"/>
    <s v="web"/>
    <x v="3201"/>
    <d v="2016-12-02T23:36:4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3"/>
    <s v="plays"/>
    <x v="3202"/>
    <d v="2014-11-25T01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2"/>
    <s v="world music"/>
    <x v="3203"/>
    <d v="2012-04-16T16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0"/>
    <s v="wearables"/>
    <x v="3221"/>
    <d v="2015-01-25T03:56:3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3"/>
    <s v="plays"/>
    <x v="3222"/>
    <d v="2014-10-26T21:52:3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3223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3"/>
    <s v="plays"/>
    <x v="3224"/>
    <d v="2015-12-19T19:49:5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3"/>
    <s v="plays"/>
    <x v="3225"/>
    <d v="2016-04-15T16:28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1"/>
    <s v="video games"/>
    <x v="3226"/>
    <d v="2014-08-02T15:49:4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4"/>
    <s v="animation"/>
    <x v="3227"/>
    <d v="2014-11-26T13:14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4"/>
    <s v="animation"/>
    <x v="3231"/>
    <d v="2012-05-25T14:14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2"/>
    <s v="world music"/>
    <x v="3232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3233"/>
    <d v="2014-08-13T03:19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2"/>
    <s v="indie rock"/>
    <x v="3234"/>
    <d v="2012-01-14T06:01:26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0"/>
    <s v="web"/>
    <x v="3235"/>
    <d v="2016-01-01T20:20: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3"/>
    <s v="plays"/>
    <x v="3236"/>
    <d v="2017-04-18T19:13: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0"/>
    <s v="web"/>
    <x v="3237"/>
    <d v="2014-11-14T02:37:2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3"/>
    <s v="plays"/>
    <x v="3238"/>
    <d v="2015-02-07T21:42:1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1"/>
    <s v="video games"/>
    <x v="3239"/>
    <d v="2014-01-28T15:10:2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0"/>
    <s v="wearables"/>
    <x v="3250"/>
    <d v="2017-02-18T05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3251"/>
    <d v="2016-10-11T12:35:39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3252"/>
    <d v="2011-06-18T21:14:0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3263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1"/>
    <s v="video games"/>
    <x v="3264"/>
    <d v="2012-10-01T0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0"/>
    <s v="web"/>
    <x v="3265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3266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4"/>
    <s v="animation"/>
    <x v="3276"/>
    <d v="2014-12-25T05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3"/>
    <s v="musical"/>
    <x v="3277"/>
    <d v="2015-12-23T16:18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1"/>
    <s v="mobile games"/>
    <x v="3278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279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3"/>
    <s v="spaces"/>
    <x v="3280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3"/>
    <s v="plays"/>
    <x v="3281"/>
    <d v="2015-03-23T18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0"/>
    <s v="web"/>
    <x v="3283"/>
    <d v="2015-11-29T01:49:0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3"/>
    <s v="spaces"/>
    <x v="3284"/>
    <d v="2016-12-21T04:36:3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285"/>
    <d v="2015-06-18T17:08:2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288"/>
    <d v="2015-08-25T17:34:4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3289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3"/>
    <s v="plays"/>
    <x v="3290"/>
    <d v="2014-07-24T02:59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2"/>
    <s v="jazz"/>
    <x v="329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292"/>
    <d v="2015-10-03T21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1"/>
    <s v="video games"/>
    <x v="3297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0"/>
    <s v="wearables"/>
    <x v="3298"/>
    <d v="2016-03-25T16:59:1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0"/>
    <s v="web"/>
    <x v="3299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1"/>
    <s v="video games"/>
    <x v="3308"/>
    <d v="2012-12-07T22:23:4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0"/>
    <s v="gadgets"/>
    <x v="3309"/>
    <d v="2016-11-07T18:12:55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1"/>
    <s v="mobile games"/>
    <x v="3310"/>
    <d v="2016-08-06T21:35:0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0"/>
    <s v="wearables"/>
    <x v="3311"/>
    <d v="2016-12-30T23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1"/>
    <s v="mobile games"/>
    <x v="3312"/>
    <d v="2017-03-01T04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2"/>
    <s v="jazz"/>
    <x v="3313"/>
    <d v="2012-12-19T15:24:0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3314"/>
    <d v="2016-09-01T15:59:5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6"/>
    <s v="photobooks"/>
    <x v="3315"/>
    <d v="2015-01-12T06:00:03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1"/>
    <s v="video games"/>
    <x v="3316"/>
    <d v="2015-05-13T20:04:2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3"/>
    <s v="plays"/>
    <x v="3317"/>
    <d v="2015-01-09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318"/>
    <d v="2014-08-12T12:52:5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1"/>
    <s v="mobile games"/>
    <x v="3319"/>
    <d v="2016-07-14T07:51:3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1"/>
    <s v="video games"/>
    <x v="332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6"/>
    <s v="places"/>
    <x v="3321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322"/>
    <d v="2015-03-16T17:28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0"/>
    <s v="web"/>
    <x v="3341"/>
    <d v="2015-07-27T03:59:0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342"/>
    <d v="2014-11-28T17:20:0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2"/>
    <s v="jazz"/>
    <x v="3343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0"/>
    <s v="wearables"/>
    <x v="3350"/>
    <d v="2014-12-05T00:59:1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0"/>
    <s v="wearables"/>
    <x v="3351"/>
    <d v="2015-01-16T10:30:4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352"/>
    <d v="2015-05-30T21:26:11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4"/>
    <s v="drama"/>
    <x v="3353"/>
    <d v="2015-06-04T18:39:11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3"/>
    <s v="spaces"/>
    <x v="3354"/>
    <d v="2014-10-02T03:59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1"/>
    <s v="mobile games"/>
    <x v="3356"/>
    <d v="2014-06-12T19:08:0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3"/>
    <s v="plays"/>
    <x v="3357"/>
    <d v="2014-08-21T18:35:11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358"/>
    <d v="2014-04-30T16:51:2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0"/>
    <s v="wearables"/>
    <x v="3363"/>
    <d v="2014-12-18T21:33:1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3"/>
    <s v="musical"/>
    <x v="3364"/>
    <d v="2015-02-16T10:11:1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0"/>
    <s v="web"/>
    <x v="336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0"/>
    <s v="web"/>
    <x v="3366"/>
    <d v="2015-10-01T19:02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2"/>
    <s v="faith"/>
    <x v="3367"/>
    <d v="2017-04-27T19:15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1"/>
    <s v="mobile games"/>
    <x v="3368"/>
    <d v="2017-01-21T21:45:3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2"/>
    <s v="jazz"/>
    <x v="3369"/>
    <d v="2012-09-02T11:30:4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3"/>
    <s v="spaces"/>
    <x v="3372"/>
    <d v="2016-08-01T00:36:2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373"/>
    <d v="2016-01-01T08:38:51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4"/>
    <s v="drama"/>
    <x v="3374"/>
    <d v="2016-03-08T13:51: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6"/>
    <s v="nature"/>
    <x v="3375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376"/>
    <d v="2015-12-07T22:57:4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4"/>
    <s v="science fiction"/>
    <x v="3377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378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3"/>
    <s v="plays"/>
    <x v="3379"/>
    <d v="2016-10-09T10:28:26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3"/>
    <s v="plays"/>
    <x v="3380"/>
    <d v="2016-06-01T23:38:29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0"/>
    <s v="web"/>
    <x v="3384"/>
    <d v="2014-11-01T02:12:4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3"/>
    <s v="spaces"/>
    <x v="3385"/>
    <d v="2016-07-02T15:35: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2"/>
    <s v="jazz"/>
    <x v="3386"/>
    <d v="2013-09-01T00:32:0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3"/>
    <s v="plays"/>
    <x v="3391"/>
    <d v="2014-12-27T02:02: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3392"/>
    <d v="2016-08-27T17:00:0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4"/>
    <s v="animation"/>
    <x v="3393"/>
    <d v="2014-06-01T04:00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4"/>
    <s v="science fiction"/>
    <x v="3404"/>
    <d v="2016-02-26T21:52:5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3405"/>
    <d v="2015-04-23T21:05:3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0"/>
    <s v="web"/>
    <x v="3406"/>
    <d v="2016-07-31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3"/>
    <s v="plays"/>
    <x v="3408"/>
    <d v="2016-01-20T17:24:2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3409"/>
    <d v="2016-05-19T08:12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0"/>
    <s v="web"/>
    <x v="3410"/>
    <d v="2015-04-14T16:19:2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3"/>
    <s v="spaces"/>
    <x v="3411"/>
    <d v="2015-08-17T16:05:59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412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3"/>
    <s v="plays"/>
    <x v="3413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3"/>
    <s v="plays"/>
    <x v="3414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3"/>
    <s v="plays"/>
    <x v="3415"/>
    <d v="2014-08-26T16:28:0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416"/>
    <d v="2014-06-05T19:49: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1"/>
    <s v="video games"/>
    <x v="3434"/>
    <d v="2014-08-16T02:04:2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3"/>
    <s v="plays"/>
    <x v="3435"/>
    <d v="2014-08-04T16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0"/>
    <s v="wearables"/>
    <x v="3436"/>
    <d v="2015-07-17T19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3"/>
    <s v="plays"/>
    <x v="3437"/>
    <d v="2015-05-29T15:34:19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438"/>
    <d v="2014-11-06T04:22:3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3"/>
    <s v="plays"/>
    <x v="3439"/>
    <d v="2015-03-27T03:34:36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4"/>
    <s v="animation"/>
    <x v="344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0"/>
    <s v="web"/>
    <x v="344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0"/>
    <s v="web"/>
    <x v="344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0"/>
    <s v="web"/>
    <x v="344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444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3"/>
    <s v="musical"/>
    <x v="3445"/>
    <d v="2014-09-08T15:50:05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446"/>
    <d v="2016-02-25T10:57:1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0"/>
    <s v="web"/>
    <x v="3447"/>
    <d v="2015-06-06T10:47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3"/>
    <s v="plays"/>
    <x v="3448"/>
    <d v="2016-01-08T06:34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449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450"/>
    <d v="2015-03-11T16:23:5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3"/>
    <s v="plays"/>
    <x v="3451"/>
    <d v="2014-10-08T03:54: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0"/>
    <s v="web"/>
    <x v="3461"/>
    <d v="2016-02-18T19:09:2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1"/>
    <s v="video games"/>
    <x v="3462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46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464"/>
    <d v="2014-10-05T19:13:4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1"/>
    <s v="video games"/>
    <x v="346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3"/>
    <s v="plays"/>
    <x v="3466"/>
    <d v="2016-05-19T00:56:2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1"/>
    <s v="video games"/>
    <x v="3467"/>
    <d v="2013-10-09T08:18:07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468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3"/>
    <s v="plays"/>
    <x v="3469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3"/>
    <s v="spaces"/>
    <x v="3474"/>
    <d v="2015-10-08T19:00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475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47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3"/>
    <s v="spaces"/>
    <x v="3477"/>
    <d v="2015-05-28T15:59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1"/>
    <s v="video games"/>
    <x v="3478"/>
    <d v="2016-04-10T07:54:2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486"/>
    <d v="2014-10-02T17:56:3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0"/>
    <s v="web"/>
    <x v="3487"/>
    <d v="2015-03-31T18:04:0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488"/>
    <d v="2015-12-12T10:00:0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3"/>
    <s v="plays"/>
    <x v="3489"/>
    <d v="2016-05-07T14:29:18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6"/>
    <s v="places"/>
    <x v="3490"/>
    <d v="2015-07-26T16:00:5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1"/>
    <s v="mobile games"/>
    <x v="3491"/>
    <d v="2016-03-14T14:35:29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4"/>
    <s v="drama"/>
    <x v="3492"/>
    <d v="2016-03-06T23:55: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501"/>
    <d v="2016-09-21T05:45:0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502"/>
    <d v="2015-02-08T21:58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0"/>
    <s v="gadgets"/>
    <x v="3503"/>
    <d v="2016-01-02T16:27:0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504"/>
    <d v="2014-11-13T20:18:47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505"/>
    <d v="2015-10-11T18:43:4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4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4"/>
    <s v="animation"/>
    <x v="350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5"/>
    <s v="art books"/>
    <x v="3508"/>
    <d v="2015-05-28T20:05:0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4"/>
    <s v="animation"/>
    <x v="3509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510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3"/>
    <s v="plays"/>
    <x v="3511"/>
    <d v="2014-10-07T04:30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3"/>
    <s v="spaces"/>
    <x v="3512"/>
    <d v="2016-08-15T12:44:52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1"/>
    <s v="mobile games"/>
    <x v="3513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2"/>
    <s v="faith"/>
    <x v="3514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0"/>
    <s v="web"/>
    <x v="3515"/>
    <d v="2016-06-24T17:27:49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3"/>
    <s v="spaces"/>
    <x v="3516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3"/>
    <s v="musical"/>
    <x v="3517"/>
    <d v="2016-11-22T00:17:1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4"/>
    <s v="science fiction"/>
    <x v="3530"/>
    <d v="2016-02-27T06:45: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3"/>
    <s v="plays"/>
    <x v="3531"/>
    <d v="2015-07-14T23:00:15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3"/>
    <s v="plays"/>
    <x v="3532"/>
    <d v="2016-05-14T21:03:57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0"/>
    <s v="web"/>
    <x v="3548"/>
    <d v="2015-07-22T13:02:1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3"/>
    <s v="musical"/>
    <x v="3549"/>
    <d v="2015-08-01T1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0"/>
    <s v="web"/>
    <x v="3550"/>
    <d v="2015-02-26T08:41:3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0"/>
    <s v="space exploration"/>
    <x v="3557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0"/>
    <s v="web"/>
    <x v="3558"/>
    <d v="2015-08-08T15:33:3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1"/>
    <s v="mobile games"/>
    <x v="3559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1"/>
    <s v="video games"/>
    <x v="3560"/>
    <d v="2014-12-08T23:21:2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2"/>
    <s v="faith"/>
    <x v="3561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3"/>
    <s v="spaces"/>
    <x v="3562"/>
    <d v="2015-03-27T00:05:3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3563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6"/>
    <s v="people"/>
    <x v="3564"/>
    <d v="2016-03-14T09:24:4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4"/>
    <s v="drama"/>
    <x v="356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3"/>
    <s v="plays"/>
    <x v="357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3"/>
    <s v="spaces"/>
    <x v="3571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3"/>
    <s v="spaces"/>
    <x v="3572"/>
    <d v="2017-02-19T00:45:1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0"/>
    <s v="web"/>
    <x v="3573"/>
    <d v="2016-02-07T16:58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0"/>
    <s v="wearables"/>
    <x v="357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1"/>
    <s v="video games"/>
    <x v="3575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2"/>
    <s v="faith"/>
    <x v="3582"/>
    <d v="2016-04-03T00:1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3"/>
    <s v="plays"/>
    <x v="3583"/>
    <d v="2017-04-21T07:24:2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6"/>
    <s v="nature"/>
    <x v="3584"/>
    <d v="2014-12-31T17:05:3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4"/>
    <s v="science fiction"/>
    <x v="3585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0"/>
    <s v="web"/>
    <x v="3586"/>
    <d v="2016-09-22T21:47:47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6"/>
    <s v="nature"/>
    <x v="358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2"/>
    <s v="faith"/>
    <x v="3588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4"/>
    <s v="animation"/>
    <x v="3590"/>
    <d v="2017-02-17T07:53:49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0"/>
    <s v="wearables"/>
    <x v="3591"/>
    <d v="2014-08-12T02:47:07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0"/>
    <s v="web"/>
    <x v="3592"/>
    <d v="2016-11-02T21:31:3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3"/>
    <s v="plays"/>
    <x v="3597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3"/>
    <s v="spaces"/>
    <x v="3598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3"/>
    <s v="plays"/>
    <x v="3599"/>
    <d v="2016-07-08T23:25:5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600"/>
    <d v="2015-03-14T15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0"/>
    <s v="web"/>
    <x v="3605"/>
    <d v="2015-12-13T06:47:4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0"/>
    <s v="web"/>
    <x v="3606"/>
    <d v="2016-03-14T23:00:0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607"/>
    <d v="2015-04-27T15:42:1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608"/>
    <d v="2015-03-24T19:34:0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3"/>
    <s v="plays"/>
    <x v="3609"/>
    <d v="2014-09-06T22:08:5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0"/>
    <s v="web"/>
    <x v="3610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0"/>
    <s v="web"/>
    <x v="361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1"/>
    <s v="video games"/>
    <x v="3612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0"/>
    <s v="wearables"/>
    <x v="3618"/>
    <d v="2016-10-02T18:04:4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3"/>
    <s v="plays"/>
    <x v="3619"/>
    <d v="2015-08-24T10:33:1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4"/>
    <s v="animation"/>
    <x v="3620"/>
    <d v="2013-03-23T12:19:2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3"/>
    <s v="spaces"/>
    <x v="3621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3"/>
    <s v="spaces"/>
    <x v="3622"/>
    <d v="2016-10-30T01:46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623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624"/>
    <d v="2015-02-21T16:29:56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6"/>
    <s v="places"/>
    <x v="3632"/>
    <d v="2015-02-28T20:17:3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633"/>
    <d v="2014-12-31T16:54:5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0"/>
    <s v="web"/>
    <x v="3634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6"/>
    <s v="places"/>
    <x v="3635"/>
    <d v="2014-12-13T22:49:2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0"/>
    <s v="wearables"/>
    <x v="3637"/>
    <d v="2014-08-09T22:43:4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0"/>
    <s v="web"/>
    <x v="3638"/>
    <d v="2014-12-17T18:30:45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4"/>
    <s v="animation"/>
    <x v="3639"/>
    <d v="2015-11-27T21:40:04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0"/>
    <s v="web"/>
    <x v="3641"/>
    <d v="2015-09-07T13:53:1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3"/>
    <s v="plays"/>
    <x v="3642"/>
    <d v="2014-11-25T19:46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0"/>
    <s v="web"/>
    <x v="3643"/>
    <d v="2015-03-19T21:31:2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5"/>
    <s v="translations"/>
    <x v="3644"/>
    <d v="2014-11-19T00:00:5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4"/>
    <s v="drama"/>
    <x v="3645"/>
    <d v="2015-08-04T22:15:35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4"/>
    <s v="drama"/>
    <x v="364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3"/>
    <s v="plays"/>
    <x v="3652"/>
    <d v="2016-03-16T03:02:4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653"/>
    <d v="2015-03-01T08:08:4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0"/>
    <s v="web"/>
    <x v="3654"/>
    <d v="2015-04-12T02:12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4"/>
    <s v="drama"/>
    <x v="3655"/>
    <d v="2015-03-06T15:22:2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657"/>
    <d v="2016-05-26T17:57:43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658"/>
    <d v="2014-08-16T21:44: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3"/>
    <s v="plays"/>
    <x v="3659"/>
    <d v="2016-02-16T18:33:07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0"/>
    <s v="web"/>
    <x v="3660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661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3"/>
    <s v="plays"/>
    <x v="3662"/>
    <d v="2015-04-25T04:35: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4"/>
    <s v="science fiction"/>
    <x v="3685"/>
    <d v="2016-07-03T10:25:4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3"/>
    <s v="musical"/>
    <x v="3686"/>
    <d v="2014-09-27T21:17:2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687"/>
    <d v="2016-06-28T02:23:33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4"/>
    <s v="drama"/>
    <x v="3688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689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3"/>
    <s v="musical"/>
    <x v="3690"/>
    <d v="2016-04-30T05:34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3714"/>
    <d v="2016-01-07T04:57:5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60"/>
    <d v="2014-12-16T08:52:47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1"/>
    <d v="2016-01-09T14:48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24"/>
    <d v="2013-02-24T23:59:29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825"/>
    <d v="2016-01-12T15:48:4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3883"/>
    <d v="2016-01-31T23:55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86"/>
    <d v="2015-04-29T04:22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887"/>
    <d v="2015-12-01T00:00:0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893"/>
    <d v="2014-08-08T21:20:12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919"/>
    <d v="2015-05-08T18:12:5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941"/>
    <d v="2009-11-27T04:59:0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4018"/>
    <d v="2014-08-07T07:00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4037"/>
    <d v="2014-09-16T11:24:19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4059"/>
    <d v="2013-07-31T08:41:5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4064"/>
    <d v="2015-04-01T00:18: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4082"/>
    <d v="2013-06-02T20:19:2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084"/>
    <d v="2016-04-21T02:23:43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4088"/>
    <d v="2014-08-27T00:20:2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113"/>
    <d v="2014-08-08T21:31:03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B0379-5A84-5D4A-AFA4-BC819FDAB781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1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8ED34-C083-AD46-95AA-16937D36159A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1"/>
        <item x="2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CA96E-3FD4-F642-9E5E-13FCF857A15B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1"/>
        <item x="2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B2099-4807-AA4E-A598-B9F574A7A337}">
  <dimension ref="A1:F18"/>
  <sheetViews>
    <sheetView workbookViewId="0">
      <selection activeCell="S10" sqref="S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8308</v>
      </c>
      <c r="B1" t="s">
        <v>8310</v>
      </c>
    </row>
    <row r="2" spans="1:6" x14ac:dyDescent="0.2">
      <c r="A2" s="8" t="s">
        <v>8379</v>
      </c>
      <c r="B2" t="s">
        <v>8310</v>
      </c>
    </row>
    <row r="4" spans="1:6" x14ac:dyDescent="0.2">
      <c r="A4" s="8" t="s">
        <v>8323</v>
      </c>
      <c r="B4" s="8" t="s">
        <v>8322</v>
      </c>
    </row>
    <row r="5" spans="1:6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9" t="s">
        <v>8373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">
      <c r="A7" s="9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">
      <c r="A8" s="9" t="s">
        <v>8375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">
      <c r="A9" s="9" t="s">
        <v>8376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">
      <c r="A10" s="9" t="s">
        <v>8367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">
      <c r="A11" s="9" t="s">
        <v>8377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">
      <c r="A12" s="9" t="s">
        <v>8368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">
      <c r="A13" s="9" t="s">
        <v>8369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">
      <c r="A14" s="9" t="s">
        <v>8370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">
      <c r="A15" s="9" t="s">
        <v>8371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">
      <c r="A16" s="9" t="s">
        <v>8372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">
      <c r="A17" s="9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">
      <c r="A18" s="9" t="s">
        <v>8312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2B5EC-EB94-1842-9272-1F8C5654F212}">
  <dimension ref="A1:F47"/>
  <sheetViews>
    <sheetView workbookViewId="0">
      <selection activeCell="M27" sqref="M2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8308</v>
      </c>
      <c r="B2" t="s">
        <v>8310</v>
      </c>
    </row>
    <row r="4" spans="1:6" x14ac:dyDescent="0.2">
      <c r="A4" s="8" t="s">
        <v>8323</v>
      </c>
      <c r="B4" s="8" t="s">
        <v>8322</v>
      </c>
    </row>
    <row r="5" spans="1:6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8350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8351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8337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8326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8338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8352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8330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8356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8357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8340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8342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8362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8353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8363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8343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8354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8331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8344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8327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8328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8332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8364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8334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8329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8355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8335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8361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8345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77C4D-415F-D848-A6A8-0960F4F57D8E}">
  <dimension ref="A1:F14"/>
  <sheetViews>
    <sheetView workbookViewId="0">
      <selection activeCell="J27" sqref="J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8323</v>
      </c>
      <c r="B3" s="8" t="s">
        <v>8322</v>
      </c>
    </row>
    <row r="4" spans="1:6" x14ac:dyDescent="0.2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="80" zoomScaleNormal="80" workbookViewId="0">
      <selection activeCell="E3" sqref="E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33203125" style="6" bestFit="1" customWidth="1"/>
    <col min="16" max="16" width="15.33203125" bestFit="1" customWidth="1"/>
    <col min="17" max="17" width="10.6640625" bestFit="1" customWidth="1"/>
    <col min="18" max="18" width="11.83203125" bestFit="1" customWidth="1"/>
    <col min="19" max="19" width="27.6640625" style="12" bestFit="1" customWidth="1"/>
    <col min="20" max="20" width="27.6640625" bestFit="1" customWidth="1"/>
    <col min="22" max="22" width="24.33203125" style="19" bestFit="1" customWidth="1"/>
    <col min="23" max="23" width="20.6640625" style="19" bestFit="1" customWidth="1"/>
    <col min="24" max="24" width="23.6640625" style="20" bestFit="1" customWidth="1"/>
    <col min="25" max="25" width="20.6640625" style="21" bestFit="1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  <c r="V1" s="16" t="s">
        <v>8409</v>
      </c>
      <c r="W1" s="16" t="s">
        <v>8406</v>
      </c>
      <c r="X1" s="17" t="s">
        <v>8407</v>
      </c>
      <c r="Y1" s="18" t="s">
        <v>8408</v>
      </c>
    </row>
    <row r="2" spans="1:25" ht="48" x14ac:dyDescent="0.2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6">
        <f>(E2/D2)*100</f>
        <v>7813.7822333333334</v>
      </c>
      <c r="P2" s="7">
        <f>E2/L2</f>
        <v>88.601680840609291</v>
      </c>
      <c r="Q2" t="str">
        <f>LEFT(N2,FIND("/",N2)-1)</f>
        <v>technology</v>
      </c>
      <c r="R2" t="str">
        <f>REPLACE(N2,1,FIND("/",N2),"")</f>
        <v>hardware</v>
      </c>
      <c r="S2" s="12">
        <f>(((J2/60)/60)/24)+DATE(1970,1,1)</f>
        <v>41324.214571759258</v>
      </c>
      <c r="T2" s="12">
        <f>(((I2/60)/60)/24)+DATE(1970,1,1)</f>
        <v>41358.172905092593</v>
      </c>
      <c r="W2" s="19">
        <f>_xlfn.DAYS(T2,S2)</f>
        <v>34</v>
      </c>
      <c r="X2" s="20">
        <f>L2/W2</f>
        <v>778.14705882352939</v>
      </c>
      <c r="Y2" s="21">
        <f>E2/W2</f>
        <v>68945.137352941179</v>
      </c>
    </row>
    <row r="3" spans="1:25" ht="48" x14ac:dyDescent="0.2">
      <c r="A3">
        <v>1012</v>
      </c>
      <c r="B3" s="3" t="s">
        <v>1013</v>
      </c>
      <c r="C3" s="3" t="s">
        <v>5122</v>
      </c>
      <c r="D3">
        <v>5000</v>
      </c>
      <c r="E3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6">
        <f>(E3/D3)*100</f>
        <v>21535.021000000001</v>
      </c>
      <c r="P3" s="7">
        <f>E3/L3</f>
        <v>1389.3561935483872</v>
      </c>
      <c r="Q3" t="str">
        <f>LEFT(N3,FIND("/",N3)-1)</f>
        <v>technology</v>
      </c>
      <c r="R3" t="str">
        <f>REPLACE(N3,1,FIND("/",N3),"")</f>
        <v>wearables</v>
      </c>
      <c r="S3" s="12">
        <f>(((J3/60)/60)/24)+DATE(1970,1,1)</f>
        <v>42714.440416666665</v>
      </c>
      <c r="T3" s="12">
        <f>(((I3/60)/60)/24)+DATE(1970,1,1)</f>
        <v>42759.440416666665</v>
      </c>
      <c r="W3" s="19">
        <f>_xlfn.DAYS(T3,S3)</f>
        <v>45</v>
      </c>
      <c r="X3" s="20">
        <f>L3/W3</f>
        <v>17.222222222222221</v>
      </c>
      <c r="Y3" s="21">
        <f>E3/W3</f>
        <v>23927.801111111112</v>
      </c>
    </row>
    <row r="4" spans="1:25" ht="48" x14ac:dyDescent="0.2">
      <c r="A4">
        <v>1971</v>
      </c>
      <c r="B4" s="3" t="s">
        <v>1972</v>
      </c>
      <c r="C4" s="3" t="s">
        <v>6081</v>
      </c>
      <c r="D4">
        <v>400000</v>
      </c>
      <c r="E4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8295</v>
      </c>
      <c r="O4" s="6">
        <f>(E4/D4)*100</f>
        <v>263.02771750000005</v>
      </c>
      <c r="P4" s="7">
        <f>E4/L4</f>
        <v>272.35590732591254</v>
      </c>
      <c r="Q4" t="str">
        <f>LEFT(N4,FIND("/",N4)-1)</f>
        <v>technology</v>
      </c>
      <c r="R4" t="str">
        <f>REPLACE(N4,1,FIND("/",N4),"")</f>
        <v>hardware</v>
      </c>
      <c r="S4" s="12">
        <f>(((J4/60)/60)/24)+DATE(1970,1,1)</f>
        <v>41561.500706018516</v>
      </c>
      <c r="T4" s="12">
        <f>(((I4/60)/60)/24)+DATE(1970,1,1)</f>
        <v>41593.166666666664</v>
      </c>
      <c r="W4" s="19">
        <f>_xlfn.DAYS(T4,S4)</f>
        <v>32</v>
      </c>
      <c r="X4" s="20">
        <f>L4/W4</f>
        <v>120.71875</v>
      </c>
      <c r="Y4" s="21">
        <f>E4/W4</f>
        <v>32878.464687500003</v>
      </c>
    </row>
    <row r="5" spans="1:25" ht="32" x14ac:dyDescent="0.2">
      <c r="A5">
        <v>2076</v>
      </c>
      <c r="B5" s="3" t="s">
        <v>2077</v>
      </c>
      <c r="C5" s="3" t="s">
        <v>6186</v>
      </c>
      <c r="D5">
        <v>179000</v>
      </c>
      <c r="E5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8295</v>
      </c>
      <c r="O5" s="6">
        <f>(E5/D5)*100</f>
        <v>543.349156424581</v>
      </c>
      <c r="P5" s="7">
        <f>E5/L5</f>
        <v>116.35303146309367</v>
      </c>
      <c r="Q5" t="str">
        <f>LEFT(N5,FIND("/",N5)-1)</f>
        <v>technology</v>
      </c>
      <c r="R5" t="str">
        <f>REPLACE(N5,1,FIND("/",N5),"")</f>
        <v>hardware</v>
      </c>
      <c r="S5" s="12">
        <f>(((J5/60)/60)/24)+DATE(1970,1,1)</f>
        <v>41803.880659722221</v>
      </c>
      <c r="T5" s="12">
        <f>(((I5/60)/60)/24)+DATE(1970,1,1)</f>
        <v>41843.880659722221</v>
      </c>
      <c r="W5" s="19">
        <f>_xlfn.DAYS(T5,S5)</f>
        <v>40</v>
      </c>
      <c r="X5" s="20">
        <f>L5/W5</f>
        <v>208.97499999999999</v>
      </c>
      <c r="Y5" s="21">
        <f>E5/W5</f>
        <v>24314.874749999999</v>
      </c>
    </row>
    <row r="6" spans="1:25" ht="32" x14ac:dyDescent="0.2">
      <c r="A6">
        <v>1948</v>
      </c>
      <c r="B6" s="3" t="s">
        <v>1949</v>
      </c>
      <c r="C6" s="3" t="s">
        <v>6058</v>
      </c>
      <c r="D6">
        <v>100000</v>
      </c>
      <c r="E6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8295</v>
      </c>
      <c r="O6" s="6">
        <f>(E6/D6)*100</f>
        <v>800.21100000000001</v>
      </c>
      <c r="P6" s="7">
        <f>E6/L6</f>
        <v>188.50671378091872</v>
      </c>
      <c r="Q6" t="str">
        <f>LEFT(N6,FIND("/",N6)-1)</f>
        <v>technology</v>
      </c>
      <c r="R6" t="str">
        <f>REPLACE(N6,1,FIND("/",N6),"")</f>
        <v>hardware</v>
      </c>
      <c r="S6" s="12">
        <f>(((J6/60)/60)/24)+DATE(1970,1,1)</f>
        <v>42473.604270833333</v>
      </c>
      <c r="T6" s="12">
        <f>(((I6/60)/60)/24)+DATE(1970,1,1)</f>
        <v>42527.709722222222</v>
      </c>
      <c r="W6" s="19">
        <f>_xlfn.DAYS(T6,S6)</f>
        <v>54</v>
      </c>
      <c r="X6" s="20">
        <f>L6/W6</f>
        <v>78.611111111111114</v>
      </c>
      <c r="Y6" s="21">
        <f>E6/W6</f>
        <v>14818.722222222223</v>
      </c>
    </row>
    <row r="7" spans="1:25" ht="48" x14ac:dyDescent="0.2">
      <c r="A7">
        <v>2013</v>
      </c>
      <c r="B7" s="3" t="s">
        <v>2014</v>
      </c>
      <c r="C7" s="3" t="s">
        <v>6123</v>
      </c>
      <c r="D7">
        <v>160000</v>
      </c>
      <c r="E7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8295</v>
      </c>
      <c r="O7" s="6">
        <f>(E7/D7)*100</f>
        <v>494.91374999999999</v>
      </c>
      <c r="P7" s="7">
        <f>E7/L7</f>
        <v>173.57781674704077</v>
      </c>
      <c r="Q7" t="str">
        <f>LEFT(N7,FIND("/",N7)-1)</f>
        <v>technology</v>
      </c>
      <c r="R7" t="str">
        <f>REPLACE(N7,1,FIND("/",N7),"")</f>
        <v>hardware</v>
      </c>
      <c r="S7" s="12">
        <f>(((J7/60)/60)/24)+DATE(1970,1,1)</f>
        <v>42499.960810185185</v>
      </c>
      <c r="T7" s="12">
        <f>(((I7/60)/60)/24)+DATE(1970,1,1)</f>
        <v>42559.960810185185</v>
      </c>
      <c r="W7" s="19">
        <f>_xlfn.DAYS(T7,S7)</f>
        <v>60</v>
      </c>
      <c r="X7" s="20">
        <f>L7/W7</f>
        <v>76.033333333333331</v>
      </c>
      <c r="Y7" s="21">
        <f>E7/W7</f>
        <v>13197.7</v>
      </c>
    </row>
    <row r="8" spans="1:25" ht="48" x14ac:dyDescent="0.2">
      <c r="A8">
        <v>1478</v>
      </c>
      <c r="B8" s="3" t="s">
        <v>1479</v>
      </c>
      <c r="C8" s="3" t="s">
        <v>5588</v>
      </c>
      <c r="D8">
        <v>50000</v>
      </c>
      <c r="E8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8288</v>
      </c>
      <c r="O8" s="6">
        <f>(E8/D8)*100</f>
        <v>1181.6142199999999</v>
      </c>
      <c r="P8" s="7">
        <f>E8/L8</f>
        <v>29.187190495010373</v>
      </c>
      <c r="Q8" t="str">
        <f>LEFT(N8,FIND("/",N8)-1)</f>
        <v>publishing</v>
      </c>
      <c r="R8" t="str">
        <f>REPLACE(N8,1,FIND("/",N8),"")</f>
        <v>radio &amp; podcasts</v>
      </c>
      <c r="S8" s="12">
        <f>(((J8/60)/60)/24)+DATE(1970,1,1)</f>
        <v>41394.871678240743</v>
      </c>
      <c r="T8" s="12">
        <f>(((I8/60)/60)/24)+DATE(1970,1,1)</f>
        <v>41408.871678240743</v>
      </c>
      <c r="W8" s="19">
        <f>_xlfn.DAYS(T8,S8)</f>
        <v>14</v>
      </c>
      <c r="X8" s="20">
        <f>L8/W8</f>
        <v>1445.8571428571429</v>
      </c>
      <c r="Y8" s="21">
        <f>E8/W8</f>
        <v>42200.507857142853</v>
      </c>
    </row>
    <row r="9" spans="1:25" ht="48" x14ac:dyDescent="0.2">
      <c r="A9">
        <v>1978</v>
      </c>
      <c r="B9" s="3" t="s">
        <v>1979</v>
      </c>
      <c r="C9" s="3" t="s">
        <v>6088</v>
      </c>
      <c r="D9">
        <v>50000</v>
      </c>
      <c r="E9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8295</v>
      </c>
      <c r="O9" s="6">
        <f>(E9/D9)*100</f>
        <v>1026.8451399999999</v>
      </c>
      <c r="P9" s="7">
        <f>E9/L9</f>
        <v>1323.2540463917526</v>
      </c>
      <c r="Q9" t="str">
        <f>LEFT(N9,FIND("/",N9)-1)</f>
        <v>technology</v>
      </c>
      <c r="R9" t="str">
        <f>REPLACE(N9,1,FIND("/",N9),"")</f>
        <v>hardware</v>
      </c>
      <c r="S9" s="12">
        <f>(((J9/60)/60)/24)+DATE(1970,1,1)</f>
        <v>41039.225601851853</v>
      </c>
      <c r="T9" s="12">
        <f>(((I9/60)/60)/24)+DATE(1970,1,1)</f>
        <v>41072.291666666664</v>
      </c>
      <c r="W9" s="19">
        <f>_xlfn.DAYS(T9,S9)</f>
        <v>33</v>
      </c>
      <c r="X9" s="20">
        <f>L9/W9</f>
        <v>11.757575757575758</v>
      </c>
      <c r="Y9" s="21">
        <f>E9/W9</f>
        <v>15558.259696969697</v>
      </c>
    </row>
    <row r="10" spans="1:25" ht="48" x14ac:dyDescent="0.2">
      <c r="A10">
        <v>1973</v>
      </c>
      <c r="B10" s="3" t="s">
        <v>1974</v>
      </c>
      <c r="C10" s="3" t="s">
        <v>6083</v>
      </c>
      <c r="D10">
        <v>198000</v>
      </c>
      <c r="E10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8295</v>
      </c>
      <c r="O10" s="6">
        <f>(E10/D10)*100</f>
        <v>256.83081313131316</v>
      </c>
      <c r="P10" s="7">
        <f>E10/L10</f>
        <v>247.94003412969283</v>
      </c>
      <c r="Q10" t="str">
        <f>LEFT(N10,FIND("/",N10)-1)</f>
        <v>technology</v>
      </c>
      <c r="R10" t="str">
        <f>REPLACE(N10,1,FIND("/",N10),"")</f>
        <v>hardware</v>
      </c>
      <c r="S10" s="12">
        <f>(((J10/60)/60)/24)+DATE(1970,1,1)</f>
        <v>42549.722962962958</v>
      </c>
      <c r="T10" s="12">
        <f>(((I10/60)/60)/24)+DATE(1970,1,1)</f>
        <v>42588.291666666672</v>
      </c>
      <c r="W10" s="19">
        <f>_xlfn.DAYS(T10,S10)</f>
        <v>39</v>
      </c>
      <c r="X10" s="20">
        <f>L10/W10</f>
        <v>52.589743589743591</v>
      </c>
      <c r="Y10" s="21">
        <f>E10/W10</f>
        <v>13039.10282051282</v>
      </c>
    </row>
    <row r="11" spans="1:25" ht="48" x14ac:dyDescent="0.2">
      <c r="A11">
        <v>2064</v>
      </c>
      <c r="B11" s="3" t="s">
        <v>2065</v>
      </c>
      <c r="C11" s="3" t="s">
        <v>6174</v>
      </c>
      <c r="D11">
        <v>261962</v>
      </c>
      <c r="E11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8295</v>
      </c>
      <c r="O11" s="6">
        <f>(E11/D11)*100</f>
        <v>191.16676082790633</v>
      </c>
      <c r="P11" s="7">
        <f>E11/L11</f>
        <v>86.163845492085343</v>
      </c>
      <c r="Q11" t="str">
        <f>LEFT(N11,FIND("/",N11)-1)</f>
        <v>technology</v>
      </c>
      <c r="R11" t="str">
        <f>REPLACE(N11,1,FIND("/",N11),"")</f>
        <v>hardware</v>
      </c>
      <c r="S11" s="12">
        <f>(((J11/60)/60)/24)+DATE(1970,1,1)</f>
        <v>41389.364849537036</v>
      </c>
      <c r="T11" s="12">
        <f>(((I11/60)/60)/24)+DATE(1970,1,1)</f>
        <v>41425.5</v>
      </c>
      <c r="W11" s="19">
        <f>_xlfn.DAYS(T11,S11)</f>
        <v>36</v>
      </c>
      <c r="X11" s="20">
        <f>L11/W11</f>
        <v>161.44444444444446</v>
      </c>
      <c r="Y11" s="21">
        <f>E11/W11</f>
        <v>13910.674166666668</v>
      </c>
    </row>
    <row r="12" spans="1:25" ht="48" x14ac:dyDescent="0.2">
      <c r="A12">
        <v>1515</v>
      </c>
      <c r="B12" s="3" t="s">
        <v>1516</v>
      </c>
      <c r="C12" s="3" t="s">
        <v>5625</v>
      </c>
      <c r="D12">
        <v>300000</v>
      </c>
      <c r="E12">
        <v>471567</v>
      </c>
      <c r="F12" t="s">
        <v>8219</v>
      </c>
      <c r="G12" t="s">
        <v>8234</v>
      </c>
      <c r="H12" t="s">
        <v>8254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8285</v>
      </c>
      <c r="O12" s="6">
        <f>(E12/D12)*100</f>
        <v>157.18899999999999</v>
      </c>
      <c r="P12" s="7">
        <f>E12/L12</f>
        <v>849.67027027027029</v>
      </c>
      <c r="Q12" t="str">
        <f>LEFT(N12,FIND("/",N12)-1)</f>
        <v>photography</v>
      </c>
      <c r="R12" t="str">
        <f>REPLACE(N12,1,FIND("/",N12),"")</f>
        <v>photobooks</v>
      </c>
      <c r="S12" s="12">
        <f>(((J12/60)/60)/24)+DATE(1970,1,1)</f>
        <v>42415.253437499996</v>
      </c>
      <c r="T12" s="12">
        <f>(((I12/60)/60)/24)+DATE(1970,1,1)</f>
        <v>42445.211770833332</v>
      </c>
      <c r="W12" s="19">
        <f>_xlfn.DAYS(T12,S12)</f>
        <v>30</v>
      </c>
      <c r="X12" s="20">
        <f>L12/W12</f>
        <v>18.5</v>
      </c>
      <c r="Y12" s="21">
        <f>E12/W12</f>
        <v>15718.9</v>
      </c>
    </row>
    <row r="13" spans="1:25" ht="48" x14ac:dyDescent="0.2">
      <c r="A13">
        <v>2011</v>
      </c>
      <c r="B13" s="3" t="s">
        <v>2012</v>
      </c>
      <c r="C13" s="3" t="s">
        <v>6121</v>
      </c>
      <c r="D13">
        <v>50000</v>
      </c>
      <c r="E13">
        <v>409782</v>
      </c>
      <c r="F13" t="s">
        <v>8219</v>
      </c>
      <c r="G13" t="s">
        <v>8239</v>
      </c>
      <c r="H13" t="s">
        <v>8249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8295</v>
      </c>
      <c r="O13" s="6">
        <f>(E13/D13)*100</f>
        <v>819.56399999999996</v>
      </c>
      <c r="P13" s="7">
        <f>E13/L13</f>
        <v>422.02059732234807</v>
      </c>
      <c r="Q13" t="str">
        <f>LEFT(N13,FIND("/",N13)-1)</f>
        <v>technology</v>
      </c>
      <c r="R13" t="str">
        <f>REPLACE(N13,1,FIND("/",N13),"")</f>
        <v>hardware</v>
      </c>
      <c r="S13" s="12">
        <f>(((J13/60)/60)/24)+DATE(1970,1,1)</f>
        <v>42347.358483796299</v>
      </c>
      <c r="T13" s="12">
        <f>(((I13/60)/60)/24)+DATE(1970,1,1)</f>
        <v>42380.958333333328</v>
      </c>
      <c r="W13" s="19">
        <f>_xlfn.DAYS(T13,S13)</f>
        <v>33</v>
      </c>
      <c r="X13" s="20">
        <f>L13/W13</f>
        <v>29.424242424242426</v>
      </c>
      <c r="Y13" s="21">
        <f>E13/W13</f>
        <v>12417.636363636364</v>
      </c>
    </row>
    <row r="14" spans="1:25" ht="48" x14ac:dyDescent="0.2">
      <c r="A14">
        <v>2070</v>
      </c>
      <c r="B14" s="3" t="s">
        <v>2071</v>
      </c>
      <c r="C14" s="3" t="s">
        <v>6180</v>
      </c>
      <c r="D14">
        <v>125000</v>
      </c>
      <c r="E14">
        <v>396659</v>
      </c>
      <c r="F14" t="s">
        <v>8219</v>
      </c>
      <c r="G14" t="s">
        <v>8236</v>
      </c>
      <c r="H14" t="s">
        <v>8249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8295</v>
      </c>
      <c r="O14" s="6">
        <f>(E14/D14)*100</f>
        <v>317.3272</v>
      </c>
      <c r="P14" s="7">
        <f>E14/L14</f>
        <v>259.25424836601309</v>
      </c>
      <c r="Q14" t="str">
        <f>LEFT(N14,FIND("/",N14)-1)</f>
        <v>technology</v>
      </c>
      <c r="R14" t="str">
        <f>REPLACE(N14,1,FIND("/",N14),"")</f>
        <v>hardware</v>
      </c>
      <c r="S14" s="12">
        <f>(((J14/60)/60)/24)+DATE(1970,1,1)</f>
        <v>42519.6565162037</v>
      </c>
      <c r="T14" s="12">
        <f>(((I14/60)/60)/24)+DATE(1970,1,1)</f>
        <v>42549.6565162037</v>
      </c>
      <c r="W14" s="19">
        <f>_xlfn.DAYS(T14,S14)</f>
        <v>30</v>
      </c>
      <c r="X14" s="20">
        <f>L14/W14</f>
        <v>51</v>
      </c>
      <c r="Y14" s="21">
        <f>E14/W14</f>
        <v>13221.966666666667</v>
      </c>
    </row>
    <row r="15" spans="1:25" ht="32" x14ac:dyDescent="0.2">
      <c r="A15">
        <v>1954</v>
      </c>
      <c r="B15" s="3" t="s">
        <v>1955</v>
      </c>
      <c r="C15" s="3" t="s">
        <v>6064</v>
      </c>
      <c r="D15">
        <v>50000</v>
      </c>
      <c r="E15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8295</v>
      </c>
      <c r="O15" s="6">
        <f>(E15/D15)*100</f>
        <v>698.94800000000009</v>
      </c>
      <c r="P15" s="7">
        <f>E15/L15</f>
        <v>842.10602409638557</v>
      </c>
      <c r="Q15" t="str">
        <f>LEFT(N15,FIND("/",N15)-1)</f>
        <v>technology</v>
      </c>
      <c r="R15" t="str">
        <f>REPLACE(N15,1,FIND("/",N15),"")</f>
        <v>hardware</v>
      </c>
      <c r="S15" s="12">
        <f>(((J15/60)/60)/24)+DATE(1970,1,1)</f>
        <v>42394.580740740741</v>
      </c>
      <c r="T15" s="12">
        <f>(((I15/60)/60)/24)+DATE(1970,1,1)</f>
        <v>42441.208333333328</v>
      </c>
      <c r="W15" s="19">
        <f>_xlfn.DAYS(T15,S15)</f>
        <v>47</v>
      </c>
      <c r="X15" s="20">
        <f>L15/W15</f>
        <v>8.8297872340425538</v>
      </c>
      <c r="Y15" s="21">
        <f>E15/W15</f>
        <v>7435.6170212765956</v>
      </c>
    </row>
    <row r="16" spans="1:25" ht="48" x14ac:dyDescent="0.2">
      <c r="A16">
        <v>1945</v>
      </c>
      <c r="B16" s="3" t="s">
        <v>1946</v>
      </c>
      <c r="C16" s="3" t="s">
        <v>6055</v>
      </c>
      <c r="D16">
        <v>100000</v>
      </c>
      <c r="E16">
        <v>348018</v>
      </c>
      <c r="F16" t="s">
        <v>8219</v>
      </c>
      <c r="G16" t="s">
        <v>8227</v>
      </c>
      <c r="H16" t="s">
        <v>8249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8295</v>
      </c>
      <c r="O16" s="6">
        <f>(E16/D16)*100</f>
        <v>348.01799999999997</v>
      </c>
      <c r="P16" s="7">
        <f>E16/L16</f>
        <v>511.79117647058825</v>
      </c>
      <c r="Q16" t="str">
        <f>LEFT(N16,FIND("/",N16)-1)</f>
        <v>technology</v>
      </c>
      <c r="R16" t="str">
        <f>REPLACE(N16,1,FIND("/",N16),"")</f>
        <v>hardware</v>
      </c>
      <c r="S16" s="12">
        <f>(((J16/60)/60)/24)+DATE(1970,1,1)</f>
        <v>42157.251828703709</v>
      </c>
      <c r="T16" s="12">
        <f>(((I16/60)/60)/24)+DATE(1970,1,1)</f>
        <v>42197.251828703709</v>
      </c>
      <c r="W16" s="19">
        <f>_xlfn.DAYS(T16,S16)</f>
        <v>40</v>
      </c>
      <c r="X16" s="20">
        <f>L16/W16</f>
        <v>17</v>
      </c>
      <c r="Y16" s="21">
        <f>E16/W16</f>
        <v>8700.4500000000007</v>
      </c>
    </row>
    <row r="17" spans="1:25" ht="48" x14ac:dyDescent="0.2">
      <c r="A17">
        <v>2643</v>
      </c>
      <c r="B17" s="3" t="s">
        <v>2643</v>
      </c>
      <c r="C17" s="3" t="s">
        <v>6753</v>
      </c>
      <c r="D17">
        <v>1000000</v>
      </c>
      <c r="E17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6">
        <f>(E17/D17)*100</f>
        <v>33.559730999999999</v>
      </c>
      <c r="P17" s="7">
        <f>E17/L17</f>
        <v>223.58248500999335</v>
      </c>
      <c r="Q17" t="str">
        <f>LEFT(N17,FIND("/",N17)-1)</f>
        <v>technology</v>
      </c>
      <c r="R17" t="str">
        <f>REPLACE(N17,1,FIND("/",N17),"")</f>
        <v>space exploration</v>
      </c>
      <c r="S17" s="12">
        <f>(((J17/60)/60)/24)+DATE(1970,1,1)</f>
        <v>42689.582349537035</v>
      </c>
      <c r="T17" s="12">
        <f>(((I17/60)/60)/24)+DATE(1970,1,1)</f>
        <v>42725.332638888889</v>
      </c>
      <c r="W17" s="19">
        <f>_xlfn.DAYS(T17,S17)</f>
        <v>36</v>
      </c>
      <c r="X17" s="20">
        <f>L17/W17</f>
        <v>41.694444444444443</v>
      </c>
      <c r="Y17" s="21">
        <f>E17/W17</f>
        <v>9322.1474999999991</v>
      </c>
    </row>
    <row r="18" spans="1:25" ht="48" x14ac:dyDescent="0.2">
      <c r="A18">
        <v>1941</v>
      </c>
      <c r="B18" s="3" t="s">
        <v>1942</v>
      </c>
      <c r="C18" s="3" t="s">
        <v>6051</v>
      </c>
      <c r="D18">
        <v>250000</v>
      </c>
      <c r="E18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8295</v>
      </c>
      <c r="O18" s="6">
        <f>(E18/D18)*100</f>
        <v>126.11835600000001</v>
      </c>
      <c r="P18" s="7">
        <f>E18/L18</f>
        <v>64.570118779438872</v>
      </c>
      <c r="Q18" t="str">
        <f>LEFT(N18,FIND("/",N18)-1)</f>
        <v>technology</v>
      </c>
      <c r="R18" t="str">
        <f>REPLACE(N18,1,FIND("/",N18),"")</f>
        <v>hardware</v>
      </c>
      <c r="S18" s="12">
        <f>(((J18/60)/60)/24)+DATE(1970,1,1)</f>
        <v>41744.290868055556</v>
      </c>
      <c r="T18" s="12">
        <f>(((I18/60)/60)/24)+DATE(1970,1,1)</f>
        <v>41774.290868055556</v>
      </c>
      <c r="W18" s="19">
        <f>_xlfn.DAYS(T18,S18)</f>
        <v>30</v>
      </c>
      <c r="X18" s="20">
        <f>L18/W18</f>
        <v>162.76666666666668</v>
      </c>
      <c r="Y18" s="21">
        <f>E18/W18</f>
        <v>10509.863000000001</v>
      </c>
    </row>
    <row r="19" spans="1:25" ht="48" x14ac:dyDescent="0.2">
      <c r="A19">
        <v>1944</v>
      </c>
      <c r="B19" s="3" t="s">
        <v>1945</v>
      </c>
      <c r="C19" s="3" t="s">
        <v>6054</v>
      </c>
      <c r="D19">
        <v>40000</v>
      </c>
      <c r="E19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8295</v>
      </c>
      <c r="O19" s="6">
        <f>(E19/D19)*100</f>
        <v>788.05550000000005</v>
      </c>
      <c r="P19" s="7">
        <f>E19/L19</f>
        <v>176.200223588597</v>
      </c>
      <c r="Q19" t="str">
        <f>LEFT(N19,FIND("/",N19)-1)</f>
        <v>technology</v>
      </c>
      <c r="R19" t="str">
        <f>REPLACE(N19,1,FIND("/",N19),"")</f>
        <v>hardware</v>
      </c>
      <c r="S19" s="12">
        <f>(((J19/60)/60)/24)+DATE(1970,1,1)</f>
        <v>41730.584374999999</v>
      </c>
      <c r="T19" s="12">
        <f>(((I19/60)/60)/24)+DATE(1970,1,1)</f>
        <v>41760.584374999999</v>
      </c>
      <c r="W19" s="19">
        <f>_xlfn.DAYS(T19,S19)</f>
        <v>30</v>
      </c>
      <c r="X19" s="20">
        <f>L19/W19</f>
        <v>59.633333333333333</v>
      </c>
      <c r="Y19" s="21">
        <f>E19/W19</f>
        <v>10507.406666666668</v>
      </c>
    </row>
    <row r="20" spans="1:25" ht="48" x14ac:dyDescent="0.2">
      <c r="A20">
        <v>2611</v>
      </c>
      <c r="B20" s="3" t="s">
        <v>2611</v>
      </c>
      <c r="C20" s="3" t="s">
        <v>6721</v>
      </c>
      <c r="D20">
        <v>11000</v>
      </c>
      <c r="E20">
        <v>306970</v>
      </c>
      <c r="F20" t="s">
        <v>8219</v>
      </c>
      <c r="G20" t="s">
        <v>8236</v>
      </c>
      <c r="H20" t="s">
        <v>8249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8301</v>
      </c>
      <c r="O20" s="6">
        <f>(E20/D20)*100</f>
        <v>2790.6363636363635</v>
      </c>
      <c r="P20" s="7">
        <f>E20/L20</f>
        <v>83.802893802893806</v>
      </c>
      <c r="Q20" t="str">
        <f>LEFT(N20,FIND("/",N20)-1)</f>
        <v>technology</v>
      </c>
      <c r="R20" t="str">
        <f>REPLACE(N20,1,FIND("/",N20),"")</f>
        <v>space exploration</v>
      </c>
      <c r="S20" s="12">
        <f>(((J20/60)/60)/24)+DATE(1970,1,1)</f>
        <v>42704.335810185185</v>
      </c>
      <c r="T20" s="12">
        <f>(((I20/60)/60)/24)+DATE(1970,1,1)</f>
        <v>42737.957638888889</v>
      </c>
      <c r="W20" s="19">
        <f>_xlfn.DAYS(T20,S20)</f>
        <v>33</v>
      </c>
      <c r="X20" s="20">
        <f>L20/W20</f>
        <v>111</v>
      </c>
      <c r="Y20" s="21">
        <f>E20/W20</f>
        <v>9302.121212121212</v>
      </c>
    </row>
    <row r="21" spans="1:25" ht="48" x14ac:dyDescent="0.2">
      <c r="A21">
        <v>2034</v>
      </c>
      <c r="B21" s="3" t="s">
        <v>2035</v>
      </c>
      <c r="C21" s="3" t="s">
        <v>6144</v>
      </c>
      <c r="D21">
        <v>78000</v>
      </c>
      <c r="E21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8295</v>
      </c>
      <c r="O21" s="6">
        <f>(E21/D21)*100</f>
        <v>386.81998717948721</v>
      </c>
      <c r="P21" s="7">
        <f>E21/L21</f>
        <v>593.93620078740162</v>
      </c>
      <c r="Q21" t="str">
        <f>LEFT(N21,FIND("/",N21)-1)</f>
        <v>technology</v>
      </c>
      <c r="R21" t="str">
        <f>REPLACE(N21,1,FIND("/",N21),"")</f>
        <v>hardware</v>
      </c>
      <c r="S21" s="12">
        <f>(((J21/60)/60)/24)+DATE(1970,1,1)</f>
        <v>42076.130011574074</v>
      </c>
      <c r="T21" s="12">
        <f>(((I21/60)/60)/24)+DATE(1970,1,1)</f>
        <v>42131.290277777778</v>
      </c>
      <c r="W21" s="19">
        <f>_xlfn.DAYS(T21,S21)</f>
        <v>55</v>
      </c>
      <c r="X21" s="20">
        <f>L21/W21</f>
        <v>9.2363636363636363</v>
      </c>
      <c r="Y21" s="21">
        <f>E21/W21</f>
        <v>5485.8107272727275</v>
      </c>
    </row>
    <row r="22" spans="1:25" ht="48" x14ac:dyDescent="0.2">
      <c r="A22">
        <v>642</v>
      </c>
      <c r="B22" s="3" t="s">
        <v>643</v>
      </c>
      <c r="C22" s="3" t="s">
        <v>4752</v>
      </c>
      <c r="D22">
        <v>20000</v>
      </c>
      <c r="E22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8273</v>
      </c>
      <c r="O22" s="6">
        <f>(E22/D22)*100</f>
        <v>1460.4850000000001</v>
      </c>
      <c r="P22" s="7">
        <f>E22/L22</f>
        <v>134.3592456301748</v>
      </c>
      <c r="Q22" t="str">
        <f>LEFT(N22,FIND("/",N22)-1)</f>
        <v>technology</v>
      </c>
      <c r="R22" t="str">
        <f>REPLACE(N22,1,FIND("/",N22),"")</f>
        <v>wearables</v>
      </c>
      <c r="S22" s="12">
        <f>(((J22/60)/60)/24)+DATE(1970,1,1)</f>
        <v>42199.651319444441</v>
      </c>
      <c r="T22" s="12">
        <f>(((I22/60)/60)/24)+DATE(1970,1,1)</f>
        <v>42235.651319444441</v>
      </c>
      <c r="W22" s="19">
        <f>_xlfn.DAYS(T22,S22)</f>
        <v>36</v>
      </c>
      <c r="X22" s="20">
        <f>L22/W22</f>
        <v>60.388888888888886</v>
      </c>
      <c r="Y22" s="21">
        <f>E22/W22</f>
        <v>8113.8055555555557</v>
      </c>
    </row>
    <row r="23" spans="1:25" ht="48" x14ac:dyDescent="0.2">
      <c r="A23">
        <v>2197</v>
      </c>
      <c r="B23" s="3" t="s">
        <v>2198</v>
      </c>
      <c r="C23" s="3" t="s">
        <v>6307</v>
      </c>
      <c r="D23">
        <v>30000</v>
      </c>
      <c r="E23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8297</v>
      </c>
      <c r="O23" s="6">
        <f>(E23/D23)*100</f>
        <v>951.03109999999992</v>
      </c>
      <c r="P23" s="7">
        <f>E23/L23</f>
        <v>65.891300230946882</v>
      </c>
      <c r="Q23" t="str">
        <f>LEFT(N23,FIND("/",N23)-1)</f>
        <v>games</v>
      </c>
      <c r="R23" t="str">
        <f>REPLACE(N23,1,FIND("/",N23),"")</f>
        <v>tabletop games</v>
      </c>
      <c r="S23" s="12">
        <f>(((J23/60)/60)/24)+DATE(1970,1,1)</f>
        <v>42033.584016203706</v>
      </c>
      <c r="T23" s="12">
        <f>(((I23/60)/60)/24)+DATE(1970,1,1)</f>
        <v>42063.584016203706</v>
      </c>
      <c r="W23" s="19">
        <f>_xlfn.DAYS(T23,S23)</f>
        <v>30</v>
      </c>
      <c r="X23" s="20">
        <f>L23/W23</f>
        <v>144.33333333333334</v>
      </c>
      <c r="Y23" s="21">
        <f>E23/W23</f>
        <v>9510.3109999999997</v>
      </c>
    </row>
    <row r="24" spans="1:25" ht="48" x14ac:dyDescent="0.2">
      <c r="A24">
        <v>2250</v>
      </c>
      <c r="B24" s="3" t="s">
        <v>2251</v>
      </c>
      <c r="C24" s="3" t="s">
        <v>6360</v>
      </c>
      <c r="D24">
        <v>25000</v>
      </c>
      <c r="E24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8297</v>
      </c>
      <c r="O24" s="6">
        <f>(E24/D24)*100</f>
        <v>975.11200000000008</v>
      </c>
      <c r="P24" s="7">
        <f>E24/L24</f>
        <v>426.93169877408059</v>
      </c>
      <c r="Q24" t="str">
        <f>LEFT(N24,FIND("/",N24)-1)</f>
        <v>games</v>
      </c>
      <c r="R24" t="str">
        <f>REPLACE(N24,1,FIND("/",N24),"")</f>
        <v>tabletop games</v>
      </c>
      <c r="S24" s="12">
        <f>(((J24/60)/60)/24)+DATE(1970,1,1)</f>
        <v>42677.005474537036</v>
      </c>
      <c r="T24" s="12">
        <f>(((I24/60)/60)/24)+DATE(1970,1,1)</f>
        <v>42707.0471412037</v>
      </c>
      <c r="W24" s="19">
        <f>_xlfn.DAYS(T24,S24)</f>
        <v>30</v>
      </c>
      <c r="X24" s="20">
        <f>L24/W24</f>
        <v>19.033333333333335</v>
      </c>
      <c r="Y24" s="21">
        <f>E24/W24</f>
        <v>8125.9333333333334</v>
      </c>
    </row>
    <row r="25" spans="1:25" ht="48" x14ac:dyDescent="0.2">
      <c r="A25">
        <v>1964</v>
      </c>
      <c r="B25" s="3" t="s">
        <v>1965</v>
      </c>
      <c r="C25" s="3" t="s">
        <v>6074</v>
      </c>
      <c r="D25">
        <v>89200</v>
      </c>
      <c r="E25">
        <v>231543.12</v>
      </c>
      <c r="F25" t="s">
        <v>8219</v>
      </c>
      <c r="G25" t="s">
        <v>8237</v>
      </c>
      <c r="H25" t="s">
        <v>8249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8295</v>
      </c>
      <c r="O25" s="6">
        <f>(E25/D25)*100</f>
        <v>259.57748878923763</v>
      </c>
      <c r="P25" s="7">
        <f>E25/L25</f>
        <v>180.75185011709601</v>
      </c>
      <c r="Q25" t="str">
        <f>LEFT(N25,FIND("/",N25)-1)</f>
        <v>technology</v>
      </c>
      <c r="R25" t="str">
        <f>REPLACE(N25,1,FIND("/",N25),"")</f>
        <v>hardware</v>
      </c>
      <c r="S25" s="12">
        <f>(((J25/60)/60)/24)+DATE(1970,1,1)</f>
        <v>42452.272824074069</v>
      </c>
      <c r="T25" s="12">
        <f>(((I25/60)/60)/24)+DATE(1970,1,1)</f>
        <v>42482.272824074069</v>
      </c>
      <c r="W25" s="19">
        <f>_xlfn.DAYS(T25,S25)</f>
        <v>30</v>
      </c>
      <c r="X25" s="20">
        <f>L25/W25</f>
        <v>42.7</v>
      </c>
      <c r="Y25" s="21">
        <f>E25/W25</f>
        <v>7718.1040000000003</v>
      </c>
    </row>
    <row r="26" spans="1:25" ht="32" x14ac:dyDescent="0.2">
      <c r="A26">
        <v>1979</v>
      </c>
      <c r="B26" s="3" t="s">
        <v>1980</v>
      </c>
      <c r="C26" s="3" t="s">
        <v>6089</v>
      </c>
      <c r="D26">
        <v>200000</v>
      </c>
      <c r="E26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8295</v>
      </c>
      <c r="O26" s="6">
        <f>(E26/D26)*100</f>
        <v>114.901155</v>
      </c>
      <c r="P26" s="7">
        <f>E26/L26</f>
        <v>282.65966789667897</v>
      </c>
      <c r="Q26" t="str">
        <f>LEFT(N26,FIND("/",N26)-1)</f>
        <v>technology</v>
      </c>
      <c r="R26" t="str">
        <f>REPLACE(N26,1,FIND("/",N26),"")</f>
        <v>hardware</v>
      </c>
      <c r="S26" s="12">
        <f>(((J26/60)/60)/24)+DATE(1970,1,1)</f>
        <v>42290.460023148145</v>
      </c>
      <c r="T26" s="12">
        <f>(((I26/60)/60)/24)+DATE(1970,1,1)</f>
        <v>42327.207638888889</v>
      </c>
      <c r="W26" s="19">
        <f>_xlfn.DAYS(T26,S26)</f>
        <v>37</v>
      </c>
      <c r="X26" s="20">
        <f>L26/W26</f>
        <v>21.972972972972972</v>
      </c>
      <c r="Y26" s="21">
        <f>E26/W26</f>
        <v>6210.8732432432435</v>
      </c>
    </row>
    <row r="27" spans="1:25" ht="32" x14ac:dyDescent="0.2">
      <c r="A27">
        <v>2001</v>
      </c>
      <c r="B27" s="3" t="s">
        <v>2002</v>
      </c>
      <c r="C27" s="3" t="s">
        <v>6111</v>
      </c>
      <c r="D27">
        <v>55000</v>
      </c>
      <c r="E27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8295</v>
      </c>
      <c r="O27" s="6">
        <f>(E27/D27)*100</f>
        <v>382.12909090909091</v>
      </c>
      <c r="P27" s="7">
        <f>E27/L27</f>
        <v>128.38790470372632</v>
      </c>
      <c r="Q27" t="str">
        <f>LEFT(N27,FIND("/",N27)-1)</f>
        <v>technology</v>
      </c>
      <c r="R27" t="str">
        <f>REPLACE(N27,1,FIND("/",N27),"")</f>
        <v>hardware</v>
      </c>
      <c r="S27" s="12">
        <f>(((J27/60)/60)/24)+DATE(1970,1,1)</f>
        <v>42136.209675925929</v>
      </c>
      <c r="T27" s="12">
        <f>(((I27/60)/60)/24)+DATE(1970,1,1)</f>
        <v>42167.833333333328</v>
      </c>
      <c r="W27" s="19">
        <f>_xlfn.DAYS(T27,S27)</f>
        <v>31</v>
      </c>
      <c r="X27" s="20">
        <f>L27/W27</f>
        <v>52.806451612903224</v>
      </c>
      <c r="Y27" s="21">
        <f>E27/W27</f>
        <v>6779.7096774193551</v>
      </c>
    </row>
    <row r="28" spans="1:25" ht="48" x14ac:dyDescent="0.2">
      <c r="A28">
        <v>1966</v>
      </c>
      <c r="B28" s="3" t="s">
        <v>1967</v>
      </c>
      <c r="C28" s="3" t="s">
        <v>6076</v>
      </c>
      <c r="D28">
        <v>100000</v>
      </c>
      <c r="E28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8295</v>
      </c>
      <c r="O28" s="6">
        <f>(E28/D28)*100</f>
        <v>206.74309000000002</v>
      </c>
      <c r="P28" s="7">
        <f>E28/L28</f>
        <v>136.6444745538665</v>
      </c>
      <c r="Q28" t="str">
        <f>LEFT(N28,FIND("/",N28)-1)</f>
        <v>technology</v>
      </c>
      <c r="R28" t="str">
        <f>REPLACE(N28,1,FIND("/",N28),"")</f>
        <v>hardware</v>
      </c>
      <c r="S28" s="12">
        <f>(((J28/60)/60)/24)+DATE(1970,1,1)</f>
        <v>41835.540486111109</v>
      </c>
      <c r="T28" s="12">
        <f>(((I28/60)/60)/24)+DATE(1970,1,1)</f>
        <v>41865.540486111109</v>
      </c>
      <c r="W28" s="19">
        <f>_xlfn.DAYS(T28,S28)</f>
        <v>30</v>
      </c>
      <c r="X28" s="20">
        <f>L28/W28</f>
        <v>50.43333333333333</v>
      </c>
      <c r="Y28" s="21">
        <f>E28/W28</f>
        <v>6891.4363333333331</v>
      </c>
    </row>
    <row r="29" spans="1:25" ht="32" x14ac:dyDescent="0.2">
      <c r="A29">
        <v>1917</v>
      </c>
      <c r="B29" s="3" t="s">
        <v>1918</v>
      </c>
      <c r="C29" s="3" t="s">
        <v>6027</v>
      </c>
      <c r="D29">
        <v>390000</v>
      </c>
      <c r="E29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6">
        <f>(E29/D29)*100</f>
        <v>52.570512820512818</v>
      </c>
      <c r="P29" s="7">
        <f>E29/L29</f>
        <v>2928.9285714285716</v>
      </c>
      <c r="Q29" t="str">
        <f>LEFT(N29,FIND("/",N29)-1)</f>
        <v>technology</v>
      </c>
      <c r="R29" t="str">
        <f>REPLACE(N29,1,FIND("/",N29),"")</f>
        <v>gadgets</v>
      </c>
      <c r="S29" s="12">
        <f>(((J29/60)/60)/24)+DATE(1970,1,1)</f>
        <v>42746.270057870366</v>
      </c>
      <c r="T29" s="12">
        <f>(((I29/60)/60)/24)+DATE(1970,1,1)</f>
        <v>42776.270057870366</v>
      </c>
      <c r="W29" s="19">
        <f>_xlfn.DAYS(T29,S29)</f>
        <v>30</v>
      </c>
      <c r="X29" s="20">
        <f>L29/W29</f>
        <v>2.3333333333333335</v>
      </c>
      <c r="Y29" s="21">
        <f>E29/W29</f>
        <v>6834.166666666667</v>
      </c>
    </row>
    <row r="30" spans="1:25" ht="48" x14ac:dyDescent="0.2">
      <c r="A30">
        <v>2187</v>
      </c>
      <c r="B30" s="3" t="s">
        <v>2188</v>
      </c>
      <c r="C30" s="3" t="s">
        <v>6297</v>
      </c>
      <c r="D30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6">
        <f>(E30/D30)*100</f>
        <v>1014.6425</v>
      </c>
      <c r="P30" s="7">
        <f>E30/L30</f>
        <v>56.970381807973048</v>
      </c>
      <c r="Q30" t="str">
        <f>LEFT(N30,FIND("/",N30)-1)</f>
        <v>games</v>
      </c>
      <c r="R30" t="str">
        <f>REPLACE(N30,1,FIND("/",N30),"")</f>
        <v>tabletop games</v>
      </c>
      <c r="S30" s="12">
        <f>(((J30/60)/60)/24)+DATE(1970,1,1)</f>
        <v>42068.209097222221</v>
      </c>
      <c r="T30" s="12">
        <f>(((I30/60)/60)/24)+DATE(1970,1,1)</f>
        <v>42097.165972222225</v>
      </c>
      <c r="W30" s="19">
        <f>_xlfn.DAYS(T30,S30)</f>
        <v>29</v>
      </c>
      <c r="X30" s="20">
        <f>L30/W30</f>
        <v>122.82758620689656</v>
      </c>
      <c r="Y30" s="21">
        <f>E30/W30</f>
        <v>6997.5344827586205</v>
      </c>
    </row>
    <row r="31" spans="1:25" ht="48" x14ac:dyDescent="0.2">
      <c r="A31">
        <v>1977</v>
      </c>
      <c r="B31" s="3" t="s">
        <v>1978</v>
      </c>
      <c r="C31" s="3" t="s">
        <v>6087</v>
      </c>
      <c r="D31">
        <v>50000</v>
      </c>
      <c r="E31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8295</v>
      </c>
      <c r="O31" s="6">
        <f>(E31/D31)*100</f>
        <v>402.33</v>
      </c>
      <c r="P31" s="7">
        <f>E31/L31</f>
        <v>245.02436053593178</v>
      </c>
      <c r="Q31" t="str">
        <f>LEFT(N31,FIND("/",N31)-1)</f>
        <v>technology</v>
      </c>
      <c r="R31" t="str">
        <f>REPLACE(N31,1,FIND("/",N31),"")</f>
        <v>hardware</v>
      </c>
      <c r="S31" s="12">
        <f>(((J31/60)/60)/24)+DATE(1970,1,1)</f>
        <v>42311.216898148152</v>
      </c>
      <c r="T31" s="12">
        <f>(((I31/60)/60)/24)+DATE(1970,1,1)</f>
        <v>42357.332638888889</v>
      </c>
      <c r="W31" s="19">
        <f>_xlfn.DAYS(T31,S31)</f>
        <v>46</v>
      </c>
      <c r="X31" s="20">
        <f>L31/W31</f>
        <v>17.847826086956523</v>
      </c>
      <c r="Y31" s="21">
        <f>E31/W31</f>
        <v>4373.152173913043</v>
      </c>
    </row>
    <row r="32" spans="1:25" ht="48" x14ac:dyDescent="0.2">
      <c r="A32">
        <v>2225</v>
      </c>
      <c r="B32" s="3" t="s">
        <v>2226</v>
      </c>
      <c r="C32" s="3" t="s">
        <v>6335</v>
      </c>
      <c r="D32">
        <v>21000</v>
      </c>
      <c r="E32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8297</v>
      </c>
      <c r="O32" s="6">
        <f>(E32/D32)*100</f>
        <v>944.83338095238094</v>
      </c>
      <c r="P32" s="7">
        <f>E32/L32</f>
        <v>164.79651993355483</v>
      </c>
      <c r="Q32" t="str">
        <f>LEFT(N32,FIND("/",N32)-1)</f>
        <v>games</v>
      </c>
      <c r="R32" t="str">
        <f>REPLACE(N32,1,FIND("/",N32),"")</f>
        <v>tabletop games</v>
      </c>
      <c r="S32" s="12">
        <f>(((J32/60)/60)/24)+DATE(1970,1,1)</f>
        <v>41873.79184027778</v>
      </c>
      <c r="T32" s="12">
        <f>(((I32/60)/60)/24)+DATE(1970,1,1)</f>
        <v>41903.79184027778</v>
      </c>
      <c r="W32" s="19">
        <f>_xlfn.DAYS(T32,S32)</f>
        <v>30</v>
      </c>
      <c r="X32" s="20">
        <f>L32/W32</f>
        <v>40.133333333333333</v>
      </c>
      <c r="Y32" s="21">
        <f>E32/W32</f>
        <v>6613.8336666666673</v>
      </c>
    </row>
    <row r="33" spans="1:25" ht="48" x14ac:dyDescent="0.2">
      <c r="A33">
        <v>2019</v>
      </c>
      <c r="B33" s="3" t="s">
        <v>2020</v>
      </c>
      <c r="C33" s="3" t="s">
        <v>6129</v>
      </c>
      <c r="D33">
        <v>40000</v>
      </c>
      <c r="E33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8295</v>
      </c>
      <c r="O33" s="6">
        <f>(E33/D33)*100</f>
        <v>484.90975000000003</v>
      </c>
      <c r="P33" s="7">
        <f>E33/L33</f>
        <v>108.96848314606741</v>
      </c>
      <c r="Q33" t="str">
        <f>LEFT(N33,FIND("/",N33)-1)</f>
        <v>technology</v>
      </c>
      <c r="R33" t="str">
        <f>REPLACE(N33,1,FIND("/",N33),"")</f>
        <v>hardware</v>
      </c>
      <c r="S33" s="12">
        <f>(((J33/60)/60)/24)+DATE(1970,1,1)</f>
        <v>42605.70857638889</v>
      </c>
      <c r="T33" s="12">
        <f>(((I33/60)/60)/24)+DATE(1970,1,1)</f>
        <v>42635.70857638889</v>
      </c>
      <c r="W33" s="19">
        <f>_xlfn.DAYS(T33,S33)</f>
        <v>30</v>
      </c>
      <c r="X33" s="20">
        <f>L33/W33</f>
        <v>59.333333333333336</v>
      </c>
      <c r="Y33" s="21">
        <f>E33/W33</f>
        <v>6465.4633333333331</v>
      </c>
    </row>
    <row r="34" spans="1:25" ht="32" x14ac:dyDescent="0.2">
      <c r="A34">
        <v>2327</v>
      </c>
      <c r="B34" s="3" t="s">
        <v>2328</v>
      </c>
      <c r="C34" s="3" t="s">
        <v>6437</v>
      </c>
      <c r="D34">
        <v>35000</v>
      </c>
      <c r="E34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8298</v>
      </c>
      <c r="O34" s="6">
        <f>(E34/D34)*100</f>
        <v>526.09431428571429</v>
      </c>
      <c r="P34" s="7">
        <f>E34/L34</f>
        <v>54.883162444113267</v>
      </c>
      <c r="Q34" t="str">
        <f>LEFT(N34,FIND("/",N34)-1)</f>
        <v>food</v>
      </c>
      <c r="R34" t="str">
        <f>REPLACE(N34,1,FIND("/",N34),"")</f>
        <v>small batch</v>
      </c>
      <c r="S34" s="12">
        <f>(((J34/60)/60)/24)+DATE(1970,1,1)</f>
        <v>41842.917129629634</v>
      </c>
      <c r="T34" s="12">
        <f>(((I34/60)/60)/24)+DATE(1970,1,1)</f>
        <v>41877.917129629634</v>
      </c>
      <c r="W34" s="19">
        <f>_xlfn.DAYS(T34,S34)</f>
        <v>35</v>
      </c>
      <c r="X34" s="20">
        <f>L34/W34</f>
        <v>95.857142857142861</v>
      </c>
      <c r="Y34" s="21">
        <f>E34/W34</f>
        <v>5260.9431428571434</v>
      </c>
    </row>
    <row r="35" spans="1:25" ht="48" x14ac:dyDescent="0.2">
      <c r="A35">
        <v>2270</v>
      </c>
      <c r="B35" s="3" t="s">
        <v>2271</v>
      </c>
      <c r="C35" s="3" t="s">
        <v>6380</v>
      </c>
      <c r="D35">
        <v>25000</v>
      </c>
      <c r="E35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8297</v>
      </c>
      <c r="O35" s="6">
        <f>(E35/D35)*100</f>
        <v>720.24800000000005</v>
      </c>
      <c r="P35" s="7">
        <f>E35/L35</f>
        <v>107.82155688622754</v>
      </c>
      <c r="Q35" t="str">
        <f>LEFT(N35,FIND("/",N35)-1)</f>
        <v>games</v>
      </c>
      <c r="R35" t="str">
        <f>REPLACE(N35,1,FIND("/",N35),"")</f>
        <v>tabletop games</v>
      </c>
      <c r="S35" s="12">
        <f>(((J35/60)/60)/24)+DATE(1970,1,1)</f>
        <v>42725.869363425925</v>
      </c>
      <c r="T35" s="12">
        <f>(((I35/60)/60)/24)+DATE(1970,1,1)</f>
        <v>42745.915972222225</v>
      </c>
      <c r="W35" s="19">
        <f>_xlfn.DAYS(T35,S35)</f>
        <v>20</v>
      </c>
      <c r="X35" s="20">
        <f>L35/W35</f>
        <v>83.5</v>
      </c>
      <c r="Y35" s="21">
        <f>E35/W35</f>
        <v>9003.1</v>
      </c>
    </row>
    <row r="36" spans="1:25" ht="32" x14ac:dyDescent="0.2">
      <c r="A36">
        <v>1980</v>
      </c>
      <c r="B36" s="3" t="s">
        <v>1981</v>
      </c>
      <c r="C36" s="3" t="s">
        <v>6090</v>
      </c>
      <c r="D36">
        <v>50000</v>
      </c>
      <c r="E36">
        <v>177412.01</v>
      </c>
      <c r="F36" t="s">
        <v>8219</v>
      </c>
      <c r="G36" t="s">
        <v>8236</v>
      </c>
      <c r="H36" t="s">
        <v>8249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8295</v>
      </c>
      <c r="O36" s="6">
        <f>(E36/D36)*100</f>
        <v>354.82402000000002</v>
      </c>
      <c r="P36" s="7">
        <f>E36/L36</f>
        <v>91.214401028277635</v>
      </c>
      <c r="Q36" t="str">
        <f>LEFT(N36,FIND("/",N36)-1)</f>
        <v>technology</v>
      </c>
      <c r="R36" t="str">
        <f>REPLACE(N36,1,FIND("/",N36),"")</f>
        <v>hardware</v>
      </c>
      <c r="S36" s="12">
        <f>(((J36/60)/60)/24)+DATE(1970,1,1)</f>
        <v>42423.542384259257</v>
      </c>
      <c r="T36" s="12">
        <f>(((I36/60)/60)/24)+DATE(1970,1,1)</f>
        <v>42463.500717592593</v>
      </c>
      <c r="W36" s="19">
        <f>_xlfn.DAYS(T36,S36)</f>
        <v>40</v>
      </c>
      <c r="X36" s="20">
        <f>L36/W36</f>
        <v>48.625</v>
      </c>
      <c r="Y36" s="21">
        <f>E36/W36</f>
        <v>4435.3002500000002</v>
      </c>
    </row>
    <row r="37" spans="1:25" ht="48" x14ac:dyDescent="0.2">
      <c r="A37">
        <v>2052</v>
      </c>
      <c r="B37" s="3" t="s">
        <v>2053</v>
      </c>
      <c r="C37" s="3" t="s">
        <v>6162</v>
      </c>
      <c r="D37">
        <v>50000</v>
      </c>
      <c r="E37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8295</v>
      </c>
      <c r="O37" s="6">
        <f>(E37/D37)*100</f>
        <v>353.048</v>
      </c>
      <c r="P37" s="7">
        <f>E37/L37</f>
        <v>326.29205175600737</v>
      </c>
      <c r="Q37" t="str">
        <f>LEFT(N37,FIND("/",N37)-1)</f>
        <v>technology</v>
      </c>
      <c r="R37" t="str">
        <f>REPLACE(N37,1,FIND("/",N37),"")</f>
        <v>hardware</v>
      </c>
      <c r="S37" s="12">
        <f>(((J37/60)/60)/24)+DATE(1970,1,1)</f>
        <v>42375.08394675926</v>
      </c>
      <c r="T37" s="12">
        <f>(((I37/60)/60)/24)+DATE(1970,1,1)</f>
        <v>42420.08394675926</v>
      </c>
      <c r="W37" s="19">
        <f>_xlfn.DAYS(T37,S37)</f>
        <v>45</v>
      </c>
      <c r="X37" s="20">
        <f>L37/W37</f>
        <v>12.022222222222222</v>
      </c>
      <c r="Y37" s="21">
        <f>E37/W37</f>
        <v>3922.7555555555555</v>
      </c>
    </row>
    <row r="38" spans="1:25" ht="48" x14ac:dyDescent="0.2">
      <c r="A38">
        <v>1956</v>
      </c>
      <c r="B38" s="3" t="s">
        <v>1957</v>
      </c>
      <c r="C38" s="3" t="s">
        <v>6066</v>
      </c>
      <c r="D38">
        <v>60000</v>
      </c>
      <c r="E38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8295</v>
      </c>
      <c r="O38" s="6">
        <f>(E38/D38)*100</f>
        <v>294.0333333333333</v>
      </c>
      <c r="P38" s="7">
        <f>E38/L38</f>
        <v>483.34246575342468</v>
      </c>
      <c r="Q38" t="str">
        <f>LEFT(N38,FIND("/",N38)-1)</f>
        <v>technology</v>
      </c>
      <c r="R38" t="str">
        <f>REPLACE(N38,1,FIND("/",N38),"")</f>
        <v>hardware</v>
      </c>
      <c r="S38" s="12">
        <f>(((J38/60)/60)/24)+DATE(1970,1,1)</f>
        <v>42067.923668981486</v>
      </c>
      <c r="T38" s="12">
        <f>(((I38/60)/60)/24)+DATE(1970,1,1)</f>
        <v>42112.882002314815</v>
      </c>
      <c r="W38" s="19">
        <f>_xlfn.DAYS(T38,S38)</f>
        <v>45</v>
      </c>
      <c r="X38" s="20">
        <f>L38/W38</f>
        <v>8.1111111111111107</v>
      </c>
      <c r="Y38" s="21">
        <f>E38/W38</f>
        <v>3920.4444444444443</v>
      </c>
    </row>
    <row r="39" spans="1:25" ht="48" x14ac:dyDescent="0.2">
      <c r="A39">
        <v>371</v>
      </c>
      <c r="B39" s="3" t="s">
        <v>372</v>
      </c>
      <c r="C39" s="3" t="s">
        <v>4481</v>
      </c>
      <c r="D39">
        <v>150000</v>
      </c>
      <c r="E39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8269</v>
      </c>
      <c r="O39" s="6">
        <f>(E39/D39)*100</f>
        <v>114.16866666666667</v>
      </c>
      <c r="P39" s="7">
        <f>E39/L39</f>
        <v>161.25517890772127</v>
      </c>
      <c r="Q39" t="str">
        <f>LEFT(N39,FIND("/",N39)-1)</f>
        <v>film &amp; video</v>
      </c>
      <c r="R39" t="str">
        <f>REPLACE(N39,1,FIND("/",N39),"")</f>
        <v>documentary</v>
      </c>
      <c r="S39" s="12">
        <f>(((J39/60)/60)/24)+DATE(1970,1,1)</f>
        <v>41261.767812500002</v>
      </c>
      <c r="T39" s="12">
        <f>(((I39/60)/60)/24)+DATE(1970,1,1)</f>
        <v>41306.767812500002</v>
      </c>
      <c r="W39" s="19">
        <f>_xlfn.DAYS(T39,S39)</f>
        <v>45</v>
      </c>
      <c r="X39" s="20">
        <f>L39/W39</f>
        <v>23.6</v>
      </c>
      <c r="Y39" s="21">
        <f>E39/W39</f>
        <v>3805.6222222222223</v>
      </c>
    </row>
    <row r="40" spans="1:25" ht="48" x14ac:dyDescent="0.2">
      <c r="A40">
        <v>1943</v>
      </c>
      <c r="B40" s="3" t="s">
        <v>1944</v>
      </c>
      <c r="C40" s="3" t="s">
        <v>6053</v>
      </c>
      <c r="D40">
        <v>10000</v>
      </c>
      <c r="E40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8295</v>
      </c>
      <c r="O40" s="6">
        <f>(E40/D40)*100</f>
        <v>1705.2499999999998</v>
      </c>
      <c r="P40" s="7">
        <f>E40/L40</f>
        <v>68.815577078288939</v>
      </c>
      <c r="Q40" t="str">
        <f>LEFT(N40,FIND("/",N40)-1)</f>
        <v>technology</v>
      </c>
      <c r="R40" t="str">
        <f>REPLACE(N40,1,FIND("/",N40),"")</f>
        <v>hardware</v>
      </c>
      <c r="S40" s="12">
        <f>(((J40/60)/60)/24)+DATE(1970,1,1)</f>
        <v>42548.269861111112</v>
      </c>
      <c r="T40" s="12">
        <f>(((I40/60)/60)/24)+DATE(1970,1,1)</f>
        <v>42593.269861111112</v>
      </c>
      <c r="W40" s="19">
        <f>_xlfn.DAYS(T40,S40)</f>
        <v>45</v>
      </c>
      <c r="X40" s="20">
        <f>L40/W40</f>
        <v>55.06666666666667</v>
      </c>
      <c r="Y40" s="21">
        <f>E40/W40</f>
        <v>3789.4444444444443</v>
      </c>
    </row>
    <row r="41" spans="1:25" ht="32" x14ac:dyDescent="0.2">
      <c r="A41">
        <v>2039</v>
      </c>
      <c r="B41" s="3" t="s">
        <v>2040</v>
      </c>
      <c r="C41" s="3" t="s">
        <v>6149</v>
      </c>
      <c r="D41">
        <v>125000</v>
      </c>
      <c r="E41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8295</v>
      </c>
      <c r="O41" s="6">
        <f>(E41/D41)*100</f>
        <v>136.21680000000001</v>
      </c>
      <c r="P41" s="7">
        <f>E41/L41</f>
        <v>449.26385224274406</v>
      </c>
      <c r="Q41" t="str">
        <f>LEFT(N41,FIND("/",N41)-1)</f>
        <v>technology</v>
      </c>
      <c r="R41" t="str">
        <f>REPLACE(N41,1,FIND("/",N41),"")</f>
        <v>hardware</v>
      </c>
      <c r="S41" s="12">
        <f>(((J41/60)/60)/24)+DATE(1970,1,1)</f>
        <v>42675.438946759255</v>
      </c>
      <c r="T41" s="12">
        <f>(((I41/60)/60)/24)+DATE(1970,1,1)</f>
        <v>42705.207638888889</v>
      </c>
      <c r="W41" s="19">
        <f>_xlfn.DAYS(T41,S41)</f>
        <v>30</v>
      </c>
      <c r="X41" s="20">
        <f>L41/W41</f>
        <v>12.633333333333333</v>
      </c>
      <c r="Y41" s="21">
        <f>E41/W41</f>
        <v>5675.7</v>
      </c>
    </row>
    <row r="42" spans="1:25" ht="48" x14ac:dyDescent="0.2">
      <c r="A42">
        <v>2983</v>
      </c>
      <c r="B42" s="3" t="s">
        <v>2983</v>
      </c>
      <c r="C42" s="3" t="s">
        <v>7093</v>
      </c>
      <c r="D42">
        <v>116000</v>
      </c>
      <c r="E42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8303</v>
      </c>
      <c r="O42" s="6">
        <f>(E42/D42)*100</f>
        <v>146.53957758620692</v>
      </c>
      <c r="P42" s="7">
        <f>E42/L42</f>
        <v>155.23827397260274</v>
      </c>
      <c r="Q42" t="str">
        <f>LEFT(N42,FIND("/",N42)-1)</f>
        <v>theater</v>
      </c>
      <c r="R42" t="str">
        <f>REPLACE(N42,1,FIND("/",N42),"")</f>
        <v>spaces</v>
      </c>
      <c r="S42" s="12">
        <f>(((J42/60)/60)/24)+DATE(1970,1,1)</f>
        <v>41894.632361111115</v>
      </c>
      <c r="T42" s="12">
        <f>(((I42/60)/60)/24)+DATE(1970,1,1)</f>
        <v>41954.674027777779</v>
      </c>
      <c r="W42" s="19">
        <f>_xlfn.DAYS(T42,S42)</f>
        <v>60</v>
      </c>
      <c r="X42" s="20">
        <f>L42/W42</f>
        <v>18.25</v>
      </c>
      <c r="Y42" s="21">
        <f>E42/W42</f>
        <v>2833.0985000000001</v>
      </c>
    </row>
    <row r="43" spans="1:25" ht="48" x14ac:dyDescent="0.2">
      <c r="A43">
        <v>326</v>
      </c>
      <c r="B43" s="3" t="s">
        <v>327</v>
      </c>
      <c r="C43" s="3" t="s">
        <v>4436</v>
      </c>
      <c r="D43">
        <v>150000</v>
      </c>
      <c r="E43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8269</v>
      </c>
      <c r="O43" s="6">
        <f>(E43/D43)*100</f>
        <v>112.92973333333333</v>
      </c>
      <c r="P43" s="7">
        <f>E43/L43</f>
        <v>147.17167680278018</v>
      </c>
      <c r="Q43" t="str">
        <f>LEFT(N43,FIND("/",N43)-1)</f>
        <v>film &amp; video</v>
      </c>
      <c r="R43" t="str">
        <f>REPLACE(N43,1,FIND("/",N43),"")</f>
        <v>documentary</v>
      </c>
      <c r="S43" s="12">
        <f>(((J43/60)/60)/24)+DATE(1970,1,1)</f>
        <v>42775.314884259264</v>
      </c>
      <c r="T43" s="12">
        <f>(((I43/60)/60)/24)+DATE(1970,1,1)</f>
        <v>42808.956250000003</v>
      </c>
      <c r="W43" s="19">
        <f>_xlfn.DAYS(T43,S43)</f>
        <v>33</v>
      </c>
      <c r="X43" s="20">
        <f>L43/W43</f>
        <v>34.878787878787875</v>
      </c>
      <c r="Y43" s="21">
        <f>E43/W43</f>
        <v>5133.1696969696968</v>
      </c>
    </row>
    <row r="44" spans="1:25" ht="48" x14ac:dyDescent="0.2">
      <c r="A44">
        <v>2035</v>
      </c>
      <c r="B44" s="3" t="s">
        <v>2036</v>
      </c>
      <c r="C44" s="3" t="s">
        <v>6145</v>
      </c>
      <c r="D44">
        <v>80000</v>
      </c>
      <c r="E44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8295</v>
      </c>
      <c r="O44" s="6">
        <f>(E44/D44)*100</f>
        <v>211.03642500000004</v>
      </c>
      <c r="P44" s="7">
        <f>E44/L44</f>
        <v>262.15704968944101</v>
      </c>
      <c r="Q44" t="str">
        <f>LEFT(N44,FIND("/",N44)-1)</f>
        <v>technology</v>
      </c>
      <c r="R44" t="str">
        <f>REPLACE(N44,1,FIND("/",N44),"")</f>
        <v>hardware</v>
      </c>
      <c r="S44" s="12">
        <f>(((J44/60)/60)/24)+DATE(1970,1,1)</f>
        <v>42311.625081018516</v>
      </c>
      <c r="T44" s="12">
        <f>(((I44/60)/60)/24)+DATE(1970,1,1)</f>
        <v>42357.041666666672</v>
      </c>
      <c r="W44" s="19">
        <f>_xlfn.DAYS(T44,S44)</f>
        <v>46</v>
      </c>
      <c r="X44" s="20">
        <f>L44/W44</f>
        <v>14</v>
      </c>
      <c r="Y44" s="21">
        <f>E44/W44</f>
        <v>3670.1986956521741</v>
      </c>
    </row>
    <row r="45" spans="1:25" ht="48" x14ac:dyDescent="0.2">
      <c r="A45">
        <v>2075</v>
      </c>
      <c r="B45" s="3" t="s">
        <v>2076</v>
      </c>
      <c r="C45" s="3" t="s">
        <v>6185</v>
      </c>
      <c r="D45">
        <v>9999</v>
      </c>
      <c r="E45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8295</v>
      </c>
      <c r="O45" s="6">
        <f>(E45/D45)*100</f>
        <v>1678.3738373837384</v>
      </c>
      <c r="P45" s="7">
        <f>E45/L45</f>
        <v>20.465926829268295</v>
      </c>
      <c r="Q45" t="str">
        <f>LEFT(N45,FIND("/",N45)-1)</f>
        <v>technology</v>
      </c>
      <c r="R45" t="str">
        <f>REPLACE(N45,1,FIND("/",N45),"")</f>
        <v>hardware</v>
      </c>
      <c r="S45" s="12">
        <f>(((J45/60)/60)/24)+DATE(1970,1,1)</f>
        <v>41450.681574074071</v>
      </c>
      <c r="T45" s="12">
        <f>(((I45/60)/60)/24)+DATE(1970,1,1)</f>
        <v>41480.681574074071</v>
      </c>
      <c r="W45" s="19">
        <f>_xlfn.DAYS(T45,S45)</f>
        <v>30</v>
      </c>
      <c r="X45" s="20">
        <f>L45/W45</f>
        <v>273.33333333333331</v>
      </c>
      <c r="Y45" s="21">
        <f>E45/W45</f>
        <v>5594.02</v>
      </c>
    </row>
    <row r="46" spans="1:25" ht="48" x14ac:dyDescent="0.2">
      <c r="A46">
        <v>1955</v>
      </c>
      <c r="B46" s="3" t="s">
        <v>1956</v>
      </c>
      <c r="C46" s="3" t="s">
        <v>6065</v>
      </c>
      <c r="D46">
        <v>42000</v>
      </c>
      <c r="E4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8295</v>
      </c>
      <c r="O46" s="6">
        <f>(E46/D46)*100</f>
        <v>398.59528571428569</v>
      </c>
      <c r="P46" s="7">
        <f>E46/L46</f>
        <v>577.27593103448271</v>
      </c>
      <c r="Q46" t="str">
        <f>LEFT(N46,FIND("/",N46)-1)</f>
        <v>technology</v>
      </c>
      <c r="R46" t="str">
        <f>REPLACE(N46,1,FIND("/",N46),"")</f>
        <v>hardware</v>
      </c>
      <c r="S46" s="12">
        <f>(((J46/60)/60)/24)+DATE(1970,1,1)</f>
        <v>41020.271770833337</v>
      </c>
      <c r="T46" s="12">
        <f>(((I46/60)/60)/24)+DATE(1970,1,1)</f>
        <v>41052.791666666664</v>
      </c>
      <c r="W46" s="19">
        <f>_xlfn.DAYS(T46,S46)</f>
        <v>32</v>
      </c>
      <c r="X46" s="20">
        <f>L46/W46</f>
        <v>9.0625</v>
      </c>
      <c r="Y46" s="21">
        <f>E46/W46</f>
        <v>5231.5631249999997</v>
      </c>
    </row>
    <row r="47" spans="1:25" ht="48" x14ac:dyDescent="0.2">
      <c r="A47">
        <v>2023</v>
      </c>
      <c r="B47" s="3" t="s">
        <v>2024</v>
      </c>
      <c r="C47" s="3" t="s">
        <v>6133</v>
      </c>
      <c r="D47">
        <v>100000</v>
      </c>
      <c r="E47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8295</v>
      </c>
      <c r="O47" s="6">
        <f>(E47/D47)*100</f>
        <v>161.459</v>
      </c>
      <c r="P47" s="7">
        <f>E47/L47</f>
        <v>457.39093484419266</v>
      </c>
      <c r="Q47" t="str">
        <f>LEFT(N47,FIND("/",N47)-1)</f>
        <v>technology</v>
      </c>
      <c r="R47" t="str">
        <f>REPLACE(N47,1,FIND("/",N47),"")</f>
        <v>hardware</v>
      </c>
      <c r="S47" s="12">
        <f>(((J47/60)/60)/24)+DATE(1970,1,1)</f>
        <v>42136.420752314814</v>
      </c>
      <c r="T47" s="12">
        <f>(((I47/60)/60)/24)+DATE(1970,1,1)</f>
        <v>42166.420752314814</v>
      </c>
      <c r="W47" s="19">
        <f>_xlfn.DAYS(T47,S47)</f>
        <v>30</v>
      </c>
      <c r="X47" s="20">
        <f>L47/W47</f>
        <v>11.766666666666667</v>
      </c>
      <c r="Y47" s="21">
        <f>E47/W47</f>
        <v>5381.9666666666662</v>
      </c>
    </row>
    <row r="48" spans="1:25" ht="48" x14ac:dyDescent="0.2">
      <c r="A48">
        <v>2025</v>
      </c>
      <c r="B48" s="3" t="s">
        <v>2026</v>
      </c>
      <c r="C48" s="3" t="s">
        <v>6135</v>
      </c>
      <c r="D48">
        <v>80000</v>
      </c>
      <c r="E48">
        <v>160920</v>
      </c>
      <c r="F48" t="s">
        <v>8219</v>
      </c>
      <c r="G48" t="s">
        <v>8236</v>
      </c>
      <c r="H48" t="s">
        <v>8249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8295</v>
      </c>
      <c r="O48" s="6">
        <f>(E48/D48)*100</f>
        <v>201.14999999999998</v>
      </c>
      <c r="P48" s="7">
        <f>E48/L48</f>
        <v>220.74074074074073</v>
      </c>
      <c r="Q48" t="str">
        <f>LEFT(N48,FIND("/",N48)-1)</f>
        <v>technology</v>
      </c>
      <c r="R48" t="str">
        <f>REPLACE(N48,1,FIND("/",N48),"")</f>
        <v>hardware</v>
      </c>
      <c r="S48" s="12">
        <f>(((J48/60)/60)/24)+DATE(1970,1,1)</f>
        <v>42136.184560185182</v>
      </c>
      <c r="T48" s="12">
        <f>(((I48/60)/60)/24)+DATE(1970,1,1)</f>
        <v>42166.184560185182</v>
      </c>
      <c r="W48" s="19">
        <f>_xlfn.DAYS(T48,S48)</f>
        <v>30</v>
      </c>
      <c r="X48" s="20">
        <f>L48/W48</f>
        <v>24.3</v>
      </c>
      <c r="Y48" s="21">
        <f>E48/W48</f>
        <v>5364</v>
      </c>
    </row>
    <row r="49" spans="1:25" ht="48" x14ac:dyDescent="0.2">
      <c r="A49">
        <v>2713</v>
      </c>
      <c r="B49" s="3" t="s">
        <v>2713</v>
      </c>
      <c r="C49" s="3" t="s">
        <v>6823</v>
      </c>
      <c r="D49">
        <v>150000</v>
      </c>
      <c r="E49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8303</v>
      </c>
      <c r="O49" s="6">
        <f>(E49/D49)*100</f>
        <v>102.24133333333334</v>
      </c>
      <c r="P49" s="7">
        <f>E49/L49</f>
        <v>108.00140845070422</v>
      </c>
      <c r="Q49" t="str">
        <f>LEFT(N49,FIND("/",N49)-1)</f>
        <v>theater</v>
      </c>
      <c r="R49" t="str">
        <f>REPLACE(N49,1,FIND("/",N49),"")</f>
        <v>spaces</v>
      </c>
      <c r="S49" s="12">
        <f>(((J49/60)/60)/24)+DATE(1970,1,1)</f>
        <v>42322.653749999998</v>
      </c>
      <c r="T49" s="12">
        <f>(((I49/60)/60)/24)+DATE(1970,1,1)</f>
        <v>42362.653749999998</v>
      </c>
      <c r="W49" s="19">
        <f>_xlfn.DAYS(T49,S49)</f>
        <v>40</v>
      </c>
      <c r="X49" s="20">
        <f>L49/W49</f>
        <v>35.5</v>
      </c>
      <c r="Y49" s="21">
        <f>E49/W49</f>
        <v>3834.05</v>
      </c>
    </row>
    <row r="50" spans="1:25" ht="48" x14ac:dyDescent="0.2">
      <c r="A50">
        <v>2073</v>
      </c>
      <c r="B50" s="3" t="s">
        <v>2074</v>
      </c>
      <c r="C50" s="3" t="s">
        <v>6183</v>
      </c>
      <c r="D50">
        <v>100000</v>
      </c>
      <c r="E50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8295</v>
      </c>
      <c r="O50" s="6">
        <f>(E50/D50)*100</f>
        <v>152.60429999999999</v>
      </c>
      <c r="P50" s="7">
        <f>E50/L50</f>
        <v>324.69</v>
      </c>
      <c r="Q50" t="str">
        <f>LEFT(N50,FIND("/",N50)-1)</f>
        <v>technology</v>
      </c>
      <c r="R50" t="str">
        <f>REPLACE(N50,1,FIND("/",N50),"")</f>
        <v>hardware</v>
      </c>
      <c r="S50" s="12">
        <f>(((J50/60)/60)/24)+DATE(1970,1,1)</f>
        <v>42087.668032407411</v>
      </c>
      <c r="T50" s="12">
        <f>(((I50/60)/60)/24)+DATE(1970,1,1)</f>
        <v>42132.668032407411</v>
      </c>
      <c r="W50" s="19">
        <f>_xlfn.DAYS(T50,S50)</f>
        <v>45</v>
      </c>
      <c r="X50" s="20">
        <f>L50/W50</f>
        <v>10.444444444444445</v>
      </c>
      <c r="Y50" s="21">
        <f>E50/W50</f>
        <v>3391.2066666666665</v>
      </c>
    </row>
    <row r="51" spans="1:25" ht="48" x14ac:dyDescent="0.2">
      <c r="A51">
        <v>2009</v>
      </c>
      <c r="B51" s="3" t="s">
        <v>2010</v>
      </c>
      <c r="C51" s="3" t="s">
        <v>6119</v>
      </c>
      <c r="D51">
        <v>50000</v>
      </c>
      <c r="E51">
        <v>152579</v>
      </c>
      <c r="F51" t="s">
        <v>8219</v>
      </c>
      <c r="G51" t="s">
        <v>8236</v>
      </c>
      <c r="H51" t="s">
        <v>8249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8295</v>
      </c>
      <c r="O51" s="6">
        <f>(E51/D51)*100</f>
        <v>305.15800000000002</v>
      </c>
      <c r="P51" s="7">
        <f>E51/L51</f>
        <v>383.3643216080402</v>
      </c>
      <c r="Q51" t="str">
        <f>LEFT(N51,FIND("/",N51)-1)</f>
        <v>technology</v>
      </c>
      <c r="R51" t="str">
        <f>REPLACE(N51,1,FIND("/",N51),"")</f>
        <v>hardware</v>
      </c>
      <c r="S51" s="12">
        <f>(((J51/60)/60)/24)+DATE(1970,1,1)</f>
        <v>42661.323414351849</v>
      </c>
      <c r="T51" s="12">
        <f>(((I51/60)/60)/24)+DATE(1970,1,1)</f>
        <v>42697.365081018521</v>
      </c>
      <c r="W51" s="19">
        <f>_xlfn.DAYS(T51,S51)</f>
        <v>36</v>
      </c>
      <c r="X51" s="20">
        <f>L51/W51</f>
        <v>11.055555555555555</v>
      </c>
      <c r="Y51" s="21">
        <f>E51/W51</f>
        <v>4238.3055555555557</v>
      </c>
    </row>
    <row r="52" spans="1:25" ht="48" x14ac:dyDescent="0.2">
      <c r="A52">
        <v>204</v>
      </c>
      <c r="B52" s="3" t="s">
        <v>206</v>
      </c>
      <c r="C52" s="3" t="s">
        <v>4314</v>
      </c>
      <c r="D52">
        <v>300000</v>
      </c>
      <c r="E52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6">
        <f>(E52/D52)*100</f>
        <v>50.721666666666664</v>
      </c>
      <c r="P52" s="7">
        <f>E52/L52</f>
        <v>117.68368136117556</v>
      </c>
      <c r="Q52" t="str">
        <f>LEFT(N52,FIND("/",N52)-1)</f>
        <v>film &amp; video</v>
      </c>
      <c r="R52" t="str">
        <f>REPLACE(N52,1,FIND("/",N52),"")</f>
        <v>drama</v>
      </c>
      <c r="S52" s="12">
        <f>(((J52/60)/60)/24)+DATE(1970,1,1)</f>
        <v>42556.583368055552</v>
      </c>
      <c r="T52" s="12">
        <f>(((I52/60)/60)/24)+DATE(1970,1,1)</f>
        <v>42586.583368055552</v>
      </c>
      <c r="W52" s="19">
        <f>_xlfn.DAYS(T52,S52)</f>
        <v>30</v>
      </c>
      <c r="X52" s="20">
        <f>L52/W52</f>
        <v>43.1</v>
      </c>
      <c r="Y52" s="21">
        <f>E52/W52</f>
        <v>5072.166666666667</v>
      </c>
    </row>
    <row r="53" spans="1:25" ht="32" x14ac:dyDescent="0.2">
      <c r="A53">
        <v>1005</v>
      </c>
      <c r="B53" s="3" t="s">
        <v>1006</v>
      </c>
      <c r="C53" s="3" t="s">
        <v>5115</v>
      </c>
      <c r="D53">
        <v>200000</v>
      </c>
      <c r="E53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6">
        <f>(E53/D53)*100</f>
        <v>75.051000000000002</v>
      </c>
      <c r="P53" s="7">
        <f>E53/L53</f>
        <v>932.31055900621118</v>
      </c>
      <c r="Q53" t="str">
        <f>LEFT(N53,FIND("/",N53)-1)</f>
        <v>technology</v>
      </c>
      <c r="R53" t="str">
        <f>REPLACE(N53,1,FIND("/",N53),"")</f>
        <v>wearables</v>
      </c>
      <c r="S53" s="12">
        <f>(((J53/60)/60)/24)+DATE(1970,1,1)</f>
        <v>42276.624803240738</v>
      </c>
      <c r="T53" s="12">
        <f>(((I53/60)/60)/24)+DATE(1970,1,1)</f>
        <v>42307.624803240738</v>
      </c>
      <c r="W53" s="19">
        <f>_xlfn.DAYS(T53,S53)</f>
        <v>31</v>
      </c>
      <c r="X53" s="20">
        <f>L53/W53</f>
        <v>5.193548387096774</v>
      </c>
      <c r="Y53" s="21">
        <f>E53/W53</f>
        <v>4842</v>
      </c>
    </row>
    <row r="54" spans="1:25" ht="48" x14ac:dyDescent="0.2">
      <c r="A54">
        <v>269</v>
      </c>
      <c r="B54" s="3" t="s">
        <v>270</v>
      </c>
      <c r="C54" s="3" t="s">
        <v>4379</v>
      </c>
      <c r="D54">
        <v>100000</v>
      </c>
      <c r="E54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8269</v>
      </c>
      <c r="O54" s="6">
        <f>(E54/D54)*100</f>
        <v>147.23376999999999</v>
      </c>
      <c r="P54" s="7">
        <f>E54/L54</f>
        <v>92.251735588972423</v>
      </c>
      <c r="Q54" t="str">
        <f>LEFT(N54,FIND("/",N54)-1)</f>
        <v>film &amp; video</v>
      </c>
      <c r="R54" t="str">
        <f>REPLACE(N54,1,FIND("/",N54),"")</f>
        <v>documentary</v>
      </c>
      <c r="S54" s="12">
        <f>(((J54/60)/60)/24)+DATE(1970,1,1)</f>
        <v>42758.197013888886</v>
      </c>
      <c r="T54" s="12">
        <f>(((I54/60)/60)/24)+DATE(1970,1,1)</f>
        <v>42788.197013888886</v>
      </c>
      <c r="W54" s="19">
        <f>_xlfn.DAYS(T54,S54)</f>
        <v>30</v>
      </c>
      <c r="X54" s="20">
        <f>L54/W54</f>
        <v>53.2</v>
      </c>
      <c r="Y54" s="21">
        <f>E54/W54</f>
        <v>4907.7923333333329</v>
      </c>
    </row>
    <row r="55" spans="1:25" ht="32" x14ac:dyDescent="0.2">
      <c r="A55">
        <v>1968</v>
      </c>
      <c r="B55" s="3" t="s">
        <v>1969</v>
      </c>
      <c r="C55" s="3" t="s">
        <v>6078</v>
      </c>
      <c r="D55">
        <v>50000</v>
      </c>
      <c r="E55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8295</v>
      </c>
      <c r="O55" s="6">
        <f>(E55/D55)*100</f>
        <v>284.96600000000001</v>
      </c>
      <c r="P55" s="7">
        <f>E55/L55</f>
        <v>279.37843137254902</v>
      </c>
      <c r="Q55" t="str">
        <f>LEFT(N55,FIND("/",N55)-1)</f>
        <v>technology</v>
      </c>
      <c r="R55" t="str">
        <f>REPLACE(N55,1,FIND("/",N55),"")</f>
        <v>hardware</v>
      </c>
      <c r="S55" s="12">
        <f>(((J55/60)/60)/24)+DATE(1970,1,1)</f>
        <v>42676.586979166663</v>
      </c>
      <c r="T55" s="12">
        <f>(((I55/60)/60)/24)+DATE(1970,1,1)</f>
        <v>42707.628645833334</v>
      </c>
      <c r="W55" s="19">
        <f>_xlfn.DAYS(T55,S55)</f>
        <v>31</v>
      </c>
      <c r="X55" s="20">
        <f>L55/W55</f>
        <v>16.451612903225808</v>
      </c>
      <c r="Y55" s="21">
        <f>E55/W55</f>
        <v>4596.2258064516127</v>
      </c>
    </row>
    <row r="56" spans="1:25" ht="32" x14ac:dyDescent="0.2">
      <c r="A56">
        <v>298</v>
      </c>
      <c r="B56" s="3" t="s">
        <v>299</v>
      </c>
      <c r="C56" s="3" t="s">
        <v>4408</v>
      </c>
      <c r="D56">
        <v>126000</v>
      </c>
      <c r="E56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8269</v>
      </c>
      <c r="O56" s="6">
        <f>(E56/D56)*100</f>
        <v>108.93241269841269</v>
      </c>
      <c r="P56" s="7">
        <f>E56/L56</f>
        <v>56.344351395730705</v>
      </c>
      <c r="Q56" t="str">
        <f>LEFT(N56,FIND("/",N56)-1)</f>
        <v>film &amp; video</v>
      </c>
      <c r="R56" t="str">
        <f>REPLACE(N56,1,FIND("/",N56),"")</f>
        <v>documentary</v>
      </c>
      <c r="S56" s="12">
        <f>(((J56/60)/60)/24)+DATE(1970,1,1)</f>
        <v>41709.463518518518</v>
      </c>
      <c r="T56" s="12">
        <f>(((I56/60)/60)/24)+DATE(1970,1,1)</f>
        <v>41768.875</v>
      </c>
      <c r="W56" s="19">
        <f>_xlfn.DAYS(T56,S56)</f>
        <v>59</v>
      </c>
      <c r="X56" s="20">
        <f>L56/W56</f>
        <v>41.288135593220339</v>
      </c>
      <c r="Y56" s="21">
        <f>E56/W56</f>
        <v>2326.3532203389832</v>
      </c>
    </row>
    <row r="57" spans="1:25" ht="48" x14ac:dyDescent="0.2">
      <c r="A57">
        <v>1465</v>
      </c>
      <c r="B57" s="3" t="s">
        <v>1466</v>
      </c>
      <c r="C57" s="3" t="s">
        <v>5575</v>
      </c>
      <c r="D57">
        <v>30000</v>
      </c>
      <c r="E57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8288</v>
      </c>
      <c r="O57" s="6">
        <f>(E57/D57)*100</f>
        <v>456.41449999999998</v>
      </c>
      <c r="P57" s="7">
        <f>E57/L57</f>
        <v>52.622732513451197</v>
      </c>
      <c r="Q57" t="str">
        <f>LEFT(N57,FIND("/",N57)-1)</f>
        <v>publishing</v>
      </c>
      <c r="R57" t="str">
        <f>REPLACE(N57,1,FIND("/",N57),"")</f>
        <v>radio &amp; podcasts</v>
      </c>
      <c r="S57" s="12">
        <f>(((J57/60)/60)/24)+DATE(1970,1,1)</f>
        <v>40959.734398148146</v>
      </c>
      <c r="T57" s="12">
        <f>(((I57/60)/60)/24)+DATE(1970,1,1)</f>
        <v>40990.125</v>
      </c>
      <c r="W57" s="19">
        <f>_xlfn.DAYS(T57,S57)</f>
        <v>31</v>
      </c>
      <c r="X57" s="20">
        <f>L57/W57</f>
        <v>83.935483870967744</v>
      </c>
      <c r="Y57" s="21">
        <f>E57/W57</f>
        <v>4416.9145161290326</v>
      </c>
    </row>
    <row r="58" spans="1:25" ht="32" x14ac:dyDescent="0.2">
      <c r="A58">
        <v>2242</v>
      </c>
      <c r="B58" s="3" t="s">
        <v>2243</v>
      </c>
      <c r="C58" s="3" t="s">
        <v>6352</v>
      </c>
      <c r="D58">
        <v>10000</v>
      </c>
      <c r="E58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8297</v>
      </c>
      <c r="O58" s="6">
        <f>(E58/D58)*100</f>
        <v>1360.0976000000001</v>
      </c>
      <c r="P58" s="7">
        <f>E58/L58</f>
        <v>53.865251485148519</v>
      </c>
      <c r="Q58" t="str">
        <f>LEFT(N58,FIND("/",N58)-1)</f>
        <v>games</v>
      </c>
      <c r="R58" t="str">
        <f>REPLACE(N58,1,FIND("/",N58),"")</f>
        <v>tabletop games</v>
      </c>
      <c r="S58" s="12">
        <f>(((J58/60)/60)/24)+DATE(1970,1,1)</f>
        <v>41569.575613425928</v>
      </c>
      <c r="T58" s="12">
        <f>(((I58/60)/60)/24)+DATE(1970,1,1)</f>
        <v>41605.126388888886</v>
      </c>
      <c r="W58" s="19">
        <f>_xlfn.DAYS(T58,S58)</f>
        <v>36</v>
      </c>
      <c r="X58" s="20">
        <f>L58/W58</f>
        <v>70.138888888888886</v>
      </c>
      <c r="Y58" s="21">
        <f>E58/W58</f>
        <v>3778.048888888889</v>
      </c>
    </row>
    <row r="59" spans="1:25" ht="48" x14ac:dyDescent="0.2">
      <c r="A59">
        <v>2192</v>
      </c>
      <c r="B59" s="3" t="s">
        <v>2193</v>
      </c>
      <c r="C59" s="3" t="s">
        <v>6302</v>
      </c>
      <c r="D59">
        <v>12000</v>
      </c>
      <c r="E59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8297</v>
      </c>
      <c r="O59" s="6">
        <f>(E59/D59)*100</f>
        <v>1081.2401666666667</v>
      </c>
      <c r="P59" s="7">
        <f>E59/L59</f>
        <v>40.070667078443485</v>
      </c>
      <c r="Q59" t="str">
        <f>LEFT(N59,FIND("/",N59)-1)</f>
        <v>games</v>
      </c>
      <c r="R59" t="str">
        <f>REPLACE(N59,1,FIND("/",N59),"")</f>
        <v>tabletop games</v>
      </c>
      <c r="S59" s="12">
        <f>(((J59/60)/60)/24)+DATE(1970,1,1)</f>
        <v>42691.8512037037</v>
      </c>
      <c r="T59" s="12">
        <f>(((I59/60)/60)/24)+DATE(1970,1,1)</f>
        <v>42719.958333333328</v>
      </c>
      <c r="W59" s="19">
        <f>_xlfn.DAYS(T59,S59)</f>
        <v>28</v>
      </c>
      <c r="X59" s="20">
        <f>L59/W59</f>
        <v>115.64285714285714</v>
      </c>
      <c r="Y59" s="21">
        <f>E59/W59</f>
        <v>4633.886428571429</v>
      </c>
    </row>
    <row r="60" spans="1:25" ht="48" x14ac:dyDescent="0.2">
      <c r="A60">
        <v>2048</v>
      </c>
      <c r="B60" s="3" t="s">
        <v>2049</v>
      </c>
      <c r="C60" s="3" t="s">
        <v>6158</v>
      </c>
      <c r="D60">
        <v>85000</v>
      </c>
      <c r="E60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8295</v>
      </c>
      <c r="O60" s="6">
        <f>(E60/D60)*100</f>
        <v>148.33229411764705</v>
      </c>
      <c r="P60" s="7">
        <f>E60/L60</f>
        <v>91.82989803350327</v>
      </c>
      <c r="Q60" t="str">
        <f>LEFT(N60,FIND("/",N60)-1)</f>
        <v>technology</v>
      </c>
      <c r="R60" t="str">
        <f>REPLACE(N60,1,FIND("/",N60),"")</f>
        <v>hardware</v>
      </c>
      <c r="S60" s="12">
        <f>(((J60/60)/60)/24)+DATE(1970,1,1)</f>
        <v>41387.651516203703</v>
      </c>
      <c r="T60" s="12">
        <f>(((I60/60)/60)/24)+DATE(1970,1,1)</f>
        <v>41417.651516203703</v>
      </c>
      <c r="W60" s="19">
        <f>_xlfn.DAYS(T60,S60)</f>
        <v>30</v>
      </c>
      <c r="X60" s="20">
        <f>L60/W60</f>
        <v>45.766666666666666</v>
      </c>
      <c r="Y60" s="21">
        <f>E60/W60</f>
        <v>4202.748333333333</v>
      </c>
    </row>
    <row r="61" spans="1:25" ht="48" x14ac:dyDescent="0.2">
      <c r="A61">
        <v>2022</v>
      </c>
      <c r="B61" s="3" t="s">
        <v>2023</v>
      </c>
      <c r="C61" s="3" t="s">
        <v>6132</v>
      </c>
      <c r="D61">
        <v>100000</v>
      </c>
      <c r="E61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8295</v>
      </c>
      <c r="O61" s="6">
        <f>(E61/D61)*100</f>
        <v>125.13700000000001</v>
      </c>
      <c r="P61" s="7">
        <f>E61/L61</f>
        <v>385.03692307692307</v>
      </c>
      <c r="Q61" t="str">
        <f>LEFT(N61,FIND("/",N61)-1)</f>
        <v>technology</v>
      </c>
      <c r="R61" t="str">
        <f>REPLACE(N61,1,FIND("/",N61),"")</f>
        <v>hardware</v>
      </c>
      <c r="S61" s="12">
        <f>(((J61/60)/60)/24)+DATE(1970,1,1)</f>
        <v>42502.569120370375</v>
      </c>
      <c r="T61" s="12">
        <f>(((I61/60)/60)/24)+DATE(1970,1,1)</f>
        <v>42532.569120370375</v>
      </c>
      <c r="W61" s="19">
        <f>_xlfn.DAYS(T61,S61)</f>
        <v>30</v>
      </c>
      <c r="X61" s="20">
        <f>L61/W61</f>
        <v>10.833333333333334</v>
      </c>
      <c r="Y61" s="21">
        <f>E61/W61</f>
        <v>4171.2333333333336</v>
      </c>
    </row>
    <row r="62" spans="1:25" ht="48" x14ac:dyDescent="0.2">
      <c r="A62">
        <v>2006</v>
      </c>
      <c r="B62" s="3" t="s">
        <v>2007</v>
      </c>
      <c r="C62" s="3" t="s">
        <v>6116</v>
      </c>
      <c r="D62">
        <v>50000</v>
      </c>
      <c r="E62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8295</v>
      </c>
      <c r="O62" s="6">
        <f>(E62/D62)*100</f>
        <v>247.84</v>
      </c>
      <c r="P62" s="7">
        <f>E62/L62</f>
        <v>408.97689768976898</v>
      </c>
      <c r="Q62" t="str">
        <f>LEFT(N62,FIND("/",N62)-1)</f>
        <v>technology</v>
      </c>
      <c r="R62" t="str">
        <f>REPLACE(N62,1,FIND("/",N62),"")</f>
        <v>hardware</v>
      </c>
      <c r="S62" s="12">
        <f>(((J62/60)/60)/24)+DATE(1970,1,1)</f>
        <v>41941.500520833331</v>
      </c>
      <c r="T62" s="12">
        <f>(((I62/60)/60)/24)+DATE(1970,1,1)</f>
        <v>41976.542187500003</v>
      </c>
      <c r="W62" s="19">
        <f>_xlfn.DAYS(T62,S62)</f>
        <v>35</v>
      </c>
      <c r="X62" s="20">
        <f>L62/W62</f>
        <v>8.6571428571428566</v>
      </c>
      <c r="Y62" s="21">
        <f>E62/W62</f>
        <v>3540.5714285714284</v>
      </c>
    </row>
    <row r="63" spans="1:25" ht="48" x14ac:dyDescent="0.2">
      <c r="A63">
        <v>389</v>
      </c>
      <c r="B63" s="3" t="s">
        <v>390</v>
      </c>
      <c r="C63" s="3" t="s">
        <v>4499</v>
      </c>
      <c r="D63">
        <v>68000</v>
      </c>
      <c r="E63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8269</v>
      </c>
      <c r="O63" s="6">
        <f>(E63/D63)*100</f>
        <v>181.53547058823528</v>
      </c>
      <c r="P63" s="7">
        <f>E63/L63</f>
        <v>81.75107284768211</v>
      </c>
      <c r="Q63" t="str">
        <f>LEFT(N63,FIND("/",N63)-1)</f>
        <v>film &amp; video</v>
      </c>
      <c r="R63" t="str">
        <f>REPLACE(N63,1,FIND("/",N63),"")</f>
        <v>documentary</v>
      </c>
      <c r="S63" s="12">
        <f>(((J63/60)/60)/24)+DATE(1970,1,1)</f>
        <v>41674.063078703701</v>
      </c>
      <c r="T63" s="12">
        <f>(((I63/60)/60)/24)+DATE(1970,1,1)</f>
        <v>41705.957638888889</v>
      </c>
      <c r="W63" s="19">
        <f>_xlfn.DAYS(T63,S63)</f>
        <v>31</v>
      </c>
      <c r="X63" s="20">
        <f>L63/W63</f>
        <v>48.70967741935484</v>
      </c>
      <c r="Y63" s="21">
        <f>E63/W63</f>
        <v>3982.0683870967741</v>
      </c>
    </row>
    <row r="64" spans="1:25" ht="48" x14ac:dyDescent="0.2">
      <c r="A64">
        <v>2027</v>
      </c>
      <c r="B64" s="3" t="s">
        <v>2028</v>
      </c>
      <c r="C64" s="3" t="s">
        <v>6137</v>
      </c>
      <c r="D64">
        <v>100000</v>
      </c>
      <c r="E64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8295</v>
      </c>
      <c r="O64" s="6">
        <f>(E64/D64)*100</f>
        <v>120.24900000000001</v>
      </c>
      <c r="P64" s="7">
        <f>E64/L64</f>
        <v>223.09647495361781</v>
      </c>
      <c r="Q64" t="str">
        <f>LEFT(N64,FIND("/",N64)-1)</f>
        <v>technology</v>
      </c>
      <c r="R64" t="str">
        <f>REPLACE(N64,1,FIND("/",N64),"")</f>
        <v>hardware</v>
      </c>
      <c r="S64" s="12">
        <f>(((J64/60)/60)/24)+DATE(1970,1,1)</f>
        <v>42048.813877314817</v>
      </c>
      <c r="T64" s="12">
        <f>(((I64/60)/60)/24)+DATE(1970,1,1)</f>
        <v>42093.772210648152</v>
      </c>
      <c r="W64" s="19">
        <f>_xlfn.DAYS(T64,S64)</f>
        <v>45</v>
      </c>
      <c r="X64" s="20">
        <f>L64/W64</f>
        <v>11.977777777777778</v>
      </c>
      <c r="Y64" s="21">
        <f>E64/W64</f>
        <v>2672.2</v>
      </c>
    </row>
    <row r="65" spans="1:25" ht="48" x14ac:dyDescent="0.2">
      <c r="A65">
        <v>2004</v>
      </c>
      <c r="B65" s="3" t="s">
        <v>2005</v>
      </c>
      <c r="C65" s="3" t="s">
        <v>6114</v>
      </c>
      <c r="D65">
        <v>50000</v>
      </c>
      <c r="E65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8295</v>
      </c>
      <c r="O65" s="6">
        <f>(E65/D65)*100</f>
        <v>234.42048</v>
      </c>
      <c r="P65" s="7">
        <f>E65/L65</f>
        <v>331.10237288135596</v>
      </c>
      <c r="Q65" t="str">
        <f>LEFT(N65,FIND("/",N65)-1)</f>
        <v>technology</v>
      </c>
      <c r="R65" t="str">
        <f>REPLACE(N65,1,FIND("/",N65),"")</f>
        <v>hardware</v>
      </c>
      <c r="S65" s="12">
        <f>(((J65/60)/60)/24)+DATE(1970,1,1)</f>
        <v>41800.604895833334</v>
      </c>
      <c r="T65" s="12">
        <f>(((I65/60)/60)/24)+DATE(1970,1,1)</f>
        <v>41830.604895833334</v>
      </c>
      <c r="W65" s="19">
        <f>_xlfn.DAYS(T65,S65)</f>
        <v>30</v>
      </c>
      <c r="X65" s="20">
        <f>L65/W65</f>
        <v>11.8</v>
      </c>
      <c r="Y65" s="21">
        <f>E65/W65</f>
        <v>3907.0080000000003</v>
      </c>
    </row>
    <row r="66" spans="1:25" ht="48" x14ac:dyDescent="0.2">
      <c r="A66">
        <v>280</v>
      </c>
      <c r="B66" s="3" t="s">
        <v>281</v>
      </c>
      <c r="C66" s="3" t="s">
        <v>4390</v>
      </c>
      <c r="D66">
        <v>75000</v>
      </c>
      <c r="E66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8269</v>
      </c>
      <c r="O66" s="6">
        <f>(E66/D66)*100</f>
        <v>156.14400000000001</v>
      </c>
      <c r="P66" s="7">
        <f>E66/L66</f>
        <v>54.748948106591868</v>
      </c>
      <c r="Q66" t="str">
        <f>LEFT(N66,FIND("/",N66)-1)</f>
        <v>film &amp; video</v>
      </c>
      <c r="R66" t="str">
        <f>REPLACE(N66,1,FIND("/",N66),"")</f>
        <v>documentary</v>
      </c>
      <c r="S66" s="12">
        <f>(((J66/60)/60)/24)+DATE(1970,1,1)</f>
        <v>41744.590682870366</v>
      </c>
      <c r="T66" s="12">
        <f>(((I66/60)/60)/24)+DATE(1970,1,1)</f>
        <v>41789.590682870366</v>
      </c>
      <c r="W66" s="19">
        <f>_xlfn.DAYS(T66,S66)</f>
        <v>45</v>
      </c>
      <c r="X66" s="20">
        <f>L66/W66</f>
        <v>47.533333333333331</v>
      </c>
      <c r="Y66" s="21">
        <f>E66/W66</f>
        <v>2602.4</v>
      </c>
    </row>
    <row r="67" spans="1:25" ht="48" x14ac:dyDescent="0.2">
      <c r="A67">
        <v>1969</v>
      </c>
      <c r="B67" s="3" t="s">
        <v>1970</v>
      </c>
      <c r="C67" s="3" t="s">
        <v>6079</v>
      </c>
      <c r="D67">
        <v>20000</v>
      </c>
      <c r="E67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8295</v>
      </c>
      <c r="O67" s="6">
        <f>(E67/D67)*100</f>
        <v>579.08000000000004</v>
      </c>
      <c r="P67" s="7">
        <f>E67/L67</f>
        <v>61.375728669846318</v>
      </c>
      <c r="Q67" t="str">
        <f>LEFT(N67,FIND("/",N67)-1)</f>
        <v>technology</v>
      </c>
      <c r="R67" t="str">
        <f>REPLACE(N67,1,FIND("/",N67),"")</f>
        <v>hardware</v>
      </c>
      <c r="S67" s="12">
        <f>(((J67/60)/60)/24)+DATE(1970,1,1)</f>
        <v>42557.792453703703</v>
      </c>
      <c r="T67" s="12">
        <f>(((I67/60)/60)/24)+DATE(1970,1,1)</f>
        <v>42587.792453703703</v>
      </c>
      <c r="W67" s="19">
        <f>_xlfn.DAYS(T67,S67)</f>
        <v>30</v>
      </c>
      <c r="X67" s="20">
        <f>L67/W67</f>
        <v>62.9</v>
      </c>
      <c r="Y67" s="21">
        <f>E67/W67</f>
        <v>3860.5333333333333</v>
      </c>
    </row>
    <row r="68" spans="1:25" ht="48" x14ac:dyDescent="0.2">
      <c r="A68">
        <v>689</v>
      </c>
      <c r="B68" s="3" t="s">
        <v>690</v>
      </c>
      <c r="C68" s="3" t="s">
        <v>4799</v>
      </c>
      <c r="D68">
        <v>200000</v>
      </c>
      <c r="E68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6">
        <f>(E68/D68)*100</f>
        <v>57.648750000000007</v>
      </c>
      <c r="P68" s="7">
        <f>E68/L68</f>
        <v>343.14732142857144</v>
      </c>
      <c r="Q68" t="str">
        <f>LEFT(N68,FIND("/",N68)-1)</f>
        <v>technology</v>
      </c>
      <c r="R68" t="str">
        <f>REPLACE(N68,1,FIND("/",N68),"")</f>
        <v>wearables</v>
      </c>
      <c r="S68" s="12">
        <f>(((J68/60)/60)/24)+DATE(1970,1,1)</f>
        <v>42675.66778935185</v>
      </c>
      <c r="T68" s="12">
        <f>(((I68/60)/60)/24)+DATE(1970,1,1)</f>
        <v>42712.207638888889</v>
      </c>
      <c r="W68" s="19">
        <f>_xlfn.DAYS(T68,S68)</f>
        <v>37</v>
      </c>
      <c r="X68" s="20">
        <f>L68/W68</f>
        <v>9.0810810810810807</v>
      </c>
      <c r="Y68" s="21">
        <f>E68/W68</f>
        <v>3116.1486486486488</v>
      </c>
    </row>
    <row r="69" spans="1:25" ht="48" x14ac:dyDescent="0.2">
      <c r="A69">
        <v>2062</v>
      </c>
      <c r="B69" s="3" t="s">
        <v>2063</v>
      </c>
      <c r="C69" s="3" t="s">
        <v>6172</v>
      </c>
      <c r="D69">
        <v>100000</v>
      </c>
      <c r="E69">
        <v>114977</v>
      </c>
      <c r="F69" t="s">
        <v>8219</v>
      </c>
      <c r="G69" t="s">
        <v>8232</v>
      </c>
      <c r="H69" t="s">
        <v>8253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8295</v>
      </c>
      <c r="O69" s="6">
        <f>(E69/D69)*100</f>
        <v>114.97699999999999</v>
      </c>
      <c r="P69" s="7">
        <f>E69/L69</f>
        <v>566.38916256157631</v>
      </c>
      <c r="Q69" t="str">
        <f>LEFT(N69,FIND("/",N69)-1)</f>
        <v>technology</v>
      </c>
      <c r="R69" t="str">
        <f>REPLACE(N69,1,FIND("/",N69),"")</f>
        <v>hardware</v>
      </c>
      <c r="S69" s="12">
        <f>(((J69/60)/60)/24)+DATE(1970,1,1)</f>
        <v>42423.3830787037</v>
      </c>
      <c r="T69" s="12">
        <f>(((I69/60)/60)/24)+DATE(1970,1,1)</f>
        <v>42453.341412037036</v>
      </c>
      <c r="W69" s="19">
        <f>_xlfn.DAYS(T69,S69)</f>
        <v>30</v>
      </c>
      <c r="X69" s="20">
        <f>L69/W69</f>
        <v>6.7666666666666666</v>
      </c>
      <c r="Y69" s="21">
        <f>E69/W69</f>
        <v>3832.5666666666666</v>
      </c>
    </row>
    <row r="70" spans="1:25" ht="48" x14ac:dyDescent="0.2">
      <c r="A70">
        <v>332</v>
      </c>
      <c r="B70" s="3" t="s">
        <v>333</v>
      </c>
      <c r="C70" s="3" t="s">
        <v>4442</v>
      </c>
      <c r="D70">
        <v>100000</v>
      </c>
      <c r="E70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8269</v>
      </c>
      <c r="O70" s="6">
        <f>(E70/D70)*100</f>
        <v>113.015</v>
      </c>
      <c r="P70" s="7">
        <f>E70/L70</f>
        <v>203.63063063063063</v>
      </c>
      <c r="Q70" t="str">
        <f>LEFT(N70,FIND("/",N70)-1)</f>
        <v>film &amp; video</v>
      </c>
      <c r="R70" t="str">
        <f>REPLACE(N70,1,FIND("/",N70),"")</f>
        <v>documentary</v>
      </c>
      <c r="S70" s="12">
        <f>(((J70/60)/60)/24)+DATE(1970,1,1)</f>
        <v>42263.680289351847</v>
      </c>
      <c r="T70" s="12">
        <f>(((I70/60)/60)/24)+DATE(1970,1,1)</f>
        <v>42305.333333333328</v>
      </c>
      <c r="W70" s="19">
        <f>_xlfn.DAYS(T70,S70)</f>
        <v>42</v>
      </c>
      <c r="X70" s="20">
        <f>L70/W70</f>
        <v>13.214285714285714</v>
      </c>
      <c r="Y70" s="21">
        <f>E70/W70</f>
        <v>2690.8333333333335</v>
      </c>
    </row>
    <row r="71" spans="1:25" ht="64" x14ac:dyDescent="0.2">
      <c r="A71">
        <v>3034</v>
      </c>
      <c r="B71" s="3" t="s">
        <v>3034</v>
      </c>
      <c r="C71" s="3" t="s">
        <v>7144</v>
      </c>
      <c r="D71">
        <v>100000</v>
      </c>
      <c r="E71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8303</v>
      </c>
      <c r="O71" s="6">
        <f>(E71/D71)*100</f>
        <v>112.53599999999999</v>
      </c>
      <c r="P71" s="7">
        <f>E71/L71</f>
        <v>89.314285714285717</v>
      </c>
      <c r="Q71" t="str">
        <f>LEFT(N71,FIND("/",N71)-1)</f>
        <v>theater</v>
      </c>
      <c r="R71" t="str">
        <f>REPLACE(N71,1,FIND("/",N71),"")</f>
        <v>spaces</v>
      </c>
      <c r="S71" s="12">
        <f>(((J71/60)/60)/24)+DATE(1970,1,1)</f>
        <v>42644.535358796296</v>
      </c>
      <c r="T71" s="12">
        <f>(((I71/60)/60)/24)+DATE(1970,1,1)</f>
        <v>42675.165972222225</v>
      </c>
      <c r="W71" s="19">
        <f>_xlfn.DAYS(T71,S71)</f>
        <v>31</v>
      </c>
      <c r="X71" s="20">
        <f>L71/W71</f>
        <v>40.645161290322584</v>
      </c>
      <c r="Y71" s="21">
        <f>E71/W71</f>
        <v>3630.1935483870966</v>
      </c>
    </row>
    <row r="72" spans="1:25" ht="48" x14ac:dyDescent="0.2">
      <c r="A72">
        <v>1961</v>
      </c>
      <c r="B72" s="3" t="s">
        <v>1962</v>
      </c>
      <c r="C72" s="3" t="s">
        <v>6071</v>
      </c>
      <c r="D72">
        <v>10000</v>
      </c>
      <c r="E72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8295</v>
      </c>
      <c r="O72" s="6">
        <f>(E72/D72)*100</f>
        <v>1105.3811999999998</v>
      </c>
      <c r="P72" s="7">
        <f>E72/L72</f>
        <v>67.690214329454989</v>
      </c>
      <c r="Q72" t="str">
        <f>LEFT(N72,FIND("/",N72)-1)</f>
        <v>technology</v>
      </c>
      <c r="R72" t="str">
        <f>REPLACE(N72,1,FIND("/",N72),"")</f>
        <v>hardware</v>
      </c>
      <c r="S72" s="12">
        <f>(((J72/60)/60)/24)+DATE(1970,1,1)</f>
        <v>41148.194641203707</v>
      </c>
      <c r="T72" s="12">
        <f>(((I72/60)/60)/24)+DATE(1970,1,1)</f>
        <v>41188.165972222225</v>
      </c>
      <c r="W72" s="19">
        <f>_xlfn.DAYS(T72,S72)</f>
        <v>40</v>
      </c>
      <c r="X72" s="20">
        <f>L72/W72</f>
        <v>40.825000000000003</v>
      </c>
      <c r="Y72" s="21">
        <f>E72/W72</f>
        <v>2763.453</v>
      </c>
    </row>
    <row r="73" spans="1:25" ht="48" x14ac:dyDescent="0.2">
      <c r="A73">
        <v>2624</v>
      </c>
      <c r="B73" s="3" t="s">
        <v>2624</v>
      </c>
      <c r="C73" s="3" t="s">
        <v>6734</v>
      </c>
      <c r="D73">
        <v>8000</v>
      </c>
      <c r="E73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8301</v>
      </c>
      <c r="O73" s="6">
        <f>(E73/D73)*100</f>
        <v>1379.4206249999997</v>
      </c>
      <c r="P73" s="7">
        <f>E73/L73</f>
        <v>31.820544982698959</v>
      </c>
      <c r="Q73" t="str">
        <f>LEFT(N73,FIND("/",N73)-1)</f>
        <v>technology</v>
      </c>
      <c r="R73" t="str">
        <f>REPLACE(N73,1,FIND("/",N73),"")</f>
        <v>space exploration</v>
      </c>
      <c r="S73" s="12">
        <f>(((J73/60)/60)/24)+DATE(1970,1,1)</f>
        <v>41144.42155092593</v>
      </c>
      <c r="T73" s="12">
        <f>(((I73/60)/60)/24)+DATE(1970,1,1)</f>
        <v>41165.42155092593</v>
      </c>
      <c r="W73" s="19">
        <f>_xlfn.DAYS(T73,S73)</f>
        <v>21</v>
      </c>
      <c r="X73" s="20">
        <f>L73/W73</f>
        <v>165.14285714285714</v>
      </c>
      <c r="Y73" s="21">
        <f>E73/W73</f>
        <v>5254.9357142857143</v>
      </c>
    </row>
    <row r="74" spans="1:25" ht="48" x14ac:dyDescent="0.2">
      <c r="A74">
        <v>2002</v>
      </c>
      <c r="B74" s="3" t="s">
        <v>2003</v>
      </c>
      <c r="C74" s="3" t="s">
        <v>6112</v>
      </c>
      <c r="D74">
        <v>50000</v>
      </c>
      <c r="E74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8295</v>
      </c>
      <c r="O74" s="6">
        <f>(E74/D74)*100</f>
        <v>216.79422000000002</v>
      </c>
      <c r="P74" s="7">
        <f>E74/L74</f>
        <v>78.834261818181815</v>
      </c>
      <c r="Q74" t="str">
        <f>LEFT(N74,FIND("/",N74)-1)</f>
        <v>technology</v>
      </c>
      <c r="R74" t="str">
        <f>REPLACE(N74,1,FIND("/",N74),"")</f>
        <v>hardware</v>
      </c>
      <c r="S74" s="12">
        <f>(((J74/60)/60)/24)+DATE(1970,1,1)</f>
        <v>42728.71230324074</v>
      </c>
      <c r="T74" s="12">
        <f>(((I74/60)/60)/24)+DATE(1970,1,1)</f>
        <v>42758.71230324074</v>
      </c>
      <c r="W74" s="19">
        <f>_xlfn.DAYS(T74,S74)</f>
        <v>30</v>
      </c>
      <c r="X74" s="20">
        <f>L74/W74</f>
        <v>45.833333333333336</v>
      </c>
      <c r="Y74" s="21">
        <f>E74/W74</f>
        <v>3613.2370000000001</v>
      </c>
    </row>
    <row r="75" spans="1:25" ht="48" x14ac:dyDescent="0.2">
      <c r="A75">
        <v>2605</v>
      </c>
      <c r="B75" s="3" t="s">
        <v>2605</v>
      </c>
      <c r="C75" s="3" t="s">
        <v>6715</v>
      </c>
      <c r="D75">
        <v>100000</v>
      </c>
      <c r="E75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8301</v>
      </c>
      <c r="O75" s="6">
        <f>(E75/D75)*100</f>
        <v>107.42157000000002</v>
      </c>
      <c r="P75" s="7">
        <f>E75/L75</f>
        <v>60.965703745743475</v>
      </c>
      <c r="Q75" t="str">
        <f>LEFT(N75,FIND("/",N75)-1)</f>
        <v>technology</v>
      </c>
      <c r="R75" t="str">
        <f>REPLACE(N75,1,FIND("/",N75),"")</f>
        <v>space exploration</v>
      </c>
      <c r="S75" s="12">
        <f>(((J75/60)/60)/24)+DATE(1970,1,1)</f>
        <v>42508.541550925926</v>
      </c>
      <c r="T75" s="12">
        <f>(((I75/60)/60)/24)+DATE(1970,1,1)</f>
        <v>42538.541550925926</v>
      </c>
      <c r="W75" s="19">
        <f>_xlfn.DAYS(T75,S75)</f>
        <v>30</v>
      </c>
      <c r="X75" s="20">
        <f>L75/W75</f>
        <v>58.733333333333334</v>
      </c>
      <c r="Y75" s="21">
        <f>E75/W75</f>
        <v>3580.7190000000001</v>
      </c>
    </row>
    <row r="76" spans="1:25" ht="48" x14ac:dyDescent="0.2">
      <c r="A76">
        <v>699</v>
      </c>
      <c r="B76" s="3" t="s">
        <v>700</v>
      </c>
      <c r="C76" s="3" t="s">
        <v>4809</v>
      </c>
      <c r="D76">
        <v>130000</v>
      </c>
      <c r="E76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6">
        <f>(E76/D76)*100</f>
        <v>82.422107692307705</v>
      </c>
      <c r="P76" s="7">
        <f>E76/L76</f>
        <v>120.39184269662923</v>
      </c>
      <c r="Q76" t="str">
        <f>LEFT(N76,FIND("/",N76)-1)</f>
        <v>technology</v>
      </c>
      <c r="R76" t="str">
        <f>REPLACE(N76,1,FIND("/",N76),"")</f>
        <v>wearables</v>
      </c>
      <c r="S76" s="12">
        <f>(((J76/60)/60)/24)+DATE(1970,1,1)</f>
        <v>41563.485509259262</v>
      </c>
      <c r="T76" s="12">
        <f>(((I76/60)/60)/24)+DATE(1970,1,1)</f>
        <v>41600.666666666664</v>
      </c>
      <c r="W76" s="19">
        <f>_xlfn.DAYS(T76,S76)</f>
        <v>37</v>
      </c>
      <c r="X76" s="20">
        <f>L76/W76</f>
        <v>24.054054054054053</v>
      </c>
      <c r="Y76" s="21">
        <f>E76/W76</f>
        <v>2895.9118918918921</v>
      </c>
    </row>
    <row r="77" spans="1:25" ht="48" x14ac:dyDescent="0.2">
      <c r="A77">
        <v>2609</v>
      </c>
      <c r="B77" s="3" t="s">
        <v>2609</v>
      </c>
      <c r="C77" s="3" t="s">
        <v>6719</v>
      </c>
      <c r="D77">
        <v>35000</v>
      </c>
      <c r="E77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8301</v>
      </c>
      <c r="O77" s="6">
        <f>(E77/D77)*100</f>
        <v>303.80111428571428</v>
      </c>
      <c r="P77" s="7">
        <f>E77/L77</f>
        <v>157.29347633136095</v>
      </c>
      <c r="Q77" t="str">
        <f>LEFT(N77,FIND("/",N77)-1)</f>
        <v>technology</v>
      </c>
      <c r="R77" t="str">
        <f>REPLACE(N77,1,FIND("/",N77),"")</f>
        <v>space exploration</v>
      </c>
      <c r="S77" s="12">
        <f>(((J77/60)/60)/24)+DATE(1970,1,1)</f>
        <v>41075.237858796296</v>
      </c>
      <c r="T77" s="12">
        <f>(((I77/60)/60)/24)+DATE(1970,1,1)</f>
        <v>41105.237858796296</v>
      </c>
      <c r="W77" s="19">
        <f>_xlfn.DAYS(T77,S77)</f>
        <v>30</v>
      </c>
      <c r="X77" s="20">
        <f>L77/W77</f>
        <v>22.533333333333335</v>
      </c>
      <c r="Y77" s="21">
        <f>E77/W77</f>
        <v>3544.3463333333334</v>
      </c>
    </row>
    <row r="78" spans="1:25" ht="48" x14ac:dyDescent="0.2">
      <c r="A78">
        <v>1951</v>
      </c>
      <c r="B78" s="3" t="s">
        <v>1952</v>
      </c>
      <c r="C78" s="3" t="s">
        <v>6061</v>
      </c>
      <c r="D78">
        <v>50000</v>
      </c>
      <c r="E78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8295</v>
      </c>
      <c r="O78" s="6">
        <f>(E78/D78)*100</f>
        <v>212.44399999999999</v>
      </c>
      <c r="P78" s="7">
        <f>E78/L78</f>
        <v>127.36450839328538</v>
      </c>
      <c r="Q78" t="str">
        <f>LEFT(N78,FIND("/",N78)-1)</f>
        <v>technology</v>
      </c>
      <c r="R78" t="str">
        <f>REPLACE(N78,1,FIND("/",N78),"")</f>
        <v>hardware</v>
      </c>
      <c r="S78" s="12">
        <f>(((J78/60)/60)/24)+DATE(1970,1,1)</f>
        <v>42651.420567129629</v>
      </c>
      <c r="T78" s="12">
        <f>(((I78/60)/60)/24)+DATE(1970,1,1)</f>
        <v>42681.462233796294</v>
      </c>
      <c r="W78" s="19">
        <f>_xlfn.DAYS(T78,S78)</f>
        <v>30</v>
      </c>
      <c r="X78" s="20">
        <f>L78/W78</f>
        <v>27.8</v>
      </c>
      <c r="Y78" s="21">
        <f>E78/W78</f>
        <v>3540.7333333333331</v>
      </c>
    </row>
    <row r="79" spans="1:25" ht="48" x14ac:dyDescent="0.2">
      <c r="A79">
        <v>653</v>
      </c>
      <c r="B79" s="3" t="s">
        <v>654</v>
      </c>
      <c r="C79" s="3" t="s">
        <v>4763</v>
      </c>
      <c r="D79">
        <v>75000</v>
      </c>
      <c r="E79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8273</v>
      </c>
      <c r="O79" s="6">
        <f>(E79/D79)*100</f>
        <v>141.446</v>
      </c>
      <c r="P79" s="7">
        <f>E79/L79</f>
        <v>95.830623306233065</v>
      </c>
      <c r="Q79" t="str">
        <f>LEFT(N79,FIND("/",N79)-1)</f>
        <v>technology</v>
      </c>
      <c r="R79" t="str">
        <f>REPLACE(N79,1,FIND("/",N79),"")</f>
        <v>wearables</v>
      </c>
      <c r="S79" s="12">
        <f>(((J79/60)/60)/24)+DATE(1970,1,1)</f>
        <v>42199.618518518517</v>
      </c>
      <c r="T79" s="12">
        <f>(((I79/60)/60)/24)+DATE(1970,1,1)</f>
        <v>42236.618518518517</v>
      </c>
      <c r="W79" s="19">
        <f>_xlfn.DAYS(T79,S79)</f>
        <v>37</v>
      </c>
      <c r="X79" s="20">
        <f>L79/W79</f>
        <v>29.918918918918919</v>
      </c>
      <c r="Y79" s="21">
        <f>E79/W79</f>
        <v>2867.1486486486488</v>
      </c>
    </row>
    <row r="80" spans="1:25" ht="48" x14ac:dyDescent="0.2">
      <c r="A80">
        <v>2245</v>
      </c>
      <c r="B80" s="3" t="s">
        <v>2246</v>
      </c>
      <c r="C80" s="3" t="s">
        <v>6355</v>
      </c>
      <c r="D80">
        <v>4000</v>
      </c>
      <c r="E80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8297</v>
      </c>
      <c r="O80" s="6">
        <f>(E80/D80)*100</f>
        <v>2647.0250000000001</v>
      </c>
      <c r="P80" s="7">
        <f>E80/L80</f>
        <v>53.475252525252522</v>
      </c>
      <c r="Q80" t="str">
        <f>LEFT(N80,FIND("/",N80)-1)</f>
        <v>games</v>
      </c>
      <c r="R80" t="str">
        <f>REPLACE(N80,1,FIND("/",N80),"")</f>
        <v>tabletop games</v>
      </c>
      <c r="S80" s="12">
        <f>(((J80/60)/60)/24)+DATE(1970,1,1)</f>
        <v>41660.708530092597</v>
      </c>
      <c r="T80" s="12">
        <f>(((I80/60)/60)/24)+DATE(1970,1,1)</f>
        <v>41691.75</v>
      </c>
      <c r="W80" s="19">
        <f>_xlfn.DAYS(T80,S80)</f>
        <v>31</v>
      </c>
      <c r="X80" s="20">
        <f>L80/W80</f>
        <v>63.87096774193548</v>
      </c>
      <c r="Y80" s="21">
        <f>E80/W80</f>
        <v>3415.516129032258</v>
      </c>
    </row>
    <row r="81" spans="1:25" ht="16" x14ac:dyDescent="0.2">
      <c r="A81">
        <v>2726</v>
      </c>
      <c r="B81" s="3" t="s">
        <v>2726</v>
      </c>
      <c r="C81" s="3" t="s">
        <v>6836</v>
      </c>
      <c r="D81">
        <v>100000</v>
      </c>
      <c r="E81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8295</v>
      </c>
      <c r="O81" s="6">
        <f>(E81/D81)*100</f>
        <v>105.745</v>
      </c>
      <c r="P81" s="7">
        <f>E81/L81</f>
        <v>261.74504950495049</v>
      </c>
      <c r="Q81" t="str">
        <f>LEFT(N81,FIND("/",N81)-1)</f>
        <v>technology</v>
      </c>
      <c r="R81" t="str">
        <f>REPLACE(N81,1,FIND("/",N81),"")</f>
        <v>hardware</v>
      </c>
      <c r="S81" s="12">
        <f>(((J81/60)/60)/24)+DATE(1970,1,1)</f>
        <v>42452.579988425925</v>
      </c>
      <c r="T81" s="12">
        <f>(((I81/60)/60)/24)+DATE(1970,1,1)</f>
        <v>42482.579988425925</v>
      </c>
      <c r="W81" s="19">
        <f>_xlfn.DAYS(T81,S81)</f>
        <v>30</v>
      </c>
      <c r="X81" s="20">
        <f>L81/W81</f>
        <v>13.466666666666667</v>
      </c>
      <c r="Y81" s="21">
        <f>E81/W81</f>
        <v>3524.8333333333335</v>
      </c>
    </row>
    <row r="82" spans="1:25" ht="48" x14ac:dyDescent="0.2">
      <c r="A82">
        <v>2336</v>
      </c>
      <c r="B82" s="3" t="s">
        <v>2337</v>
      </c>
      <c r="C82" s="3" t="s">
        <v>6446</v>
      </c>
      <c r="D82">
        <v>20000</v>
      </c>
      <c r="E82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8298</v>
      </c>
      <c r="O82" s="6">
        <f>(E82/D82)*100</f>
        <v>520.73254999999995</v>
      </c>
      <c r="P82" s="7">
        <f>E82/L82</f>
        <v>48.104623556581984</v>
      </c>
      <c r="Q82" t="str">
        <f>LEFT(N82,FIND("/",N82)-1)</f>
        <v>food</v>
      </c>
      <c r="R82" t="str">
        <f>REPLACE(N82,1,FIND("/",N82),"")</f>
        <v>small batch</v>
      </c>
      <c r="S82" s="12">
        <f>(((J82/60)/60)/24)+DATE(1970,1,1)</f>
        <v>41666.924710648149</v>
      </c>
      <c r="T82" s="12">
        <f>(((I82/60)/60)/24)+DATE(1970,1,1)</f>
        <v>41706.924710648149</v>
      </c>
      <c r="W82" s="19">
        <f>_xlfn.DAYS(T82,S82)</f>
        <v>40</v>
      </c>
      <c r="X82" s="20">
        <f>L82/W82</f>
        <v>54.125</v>
      </c>
      <c r="Y82" s="21">
        <f>E82/W82</f>
        <v>2603.66275</v>
      </c>
    </row>
    <row r="83" spans="1:25" ht="48" x14ac:dyDescent="0.2">
      <c r="A83">
        <v>2047</v>
      </c>
      <c r="B83" s="3" t="s">
        <v>2048</v>
      </c>
      <c r="C83" s="3" t="s">
        <v>6157</v>
      </c>
      <c r="D83">
        <v>98000</v>
      </c>
      <c r="E83">
        <v>100939</v>
      </c>
      <c r="F83" t="s">
        <v>8219</v>
      </c>
      <c r="G83" t="s">
        <v>8226</v>
      </c>
      <c r="H83" t="s">
        <v>8248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8295</v>
      </c>
      <c r="O83" s="6">
        <f>(E83/D83)*100</f>
        <v>102.99897959183673</v>
      </c>
      <c r="P83" s="7">
        <f>E83/L83</f>
        <v>227.85327313769753</v>
      </c>
      <c r="Q83" t="str">
        <f>LEFT(N83,FIND("/",N83)-1)</f>
        <v>technology</v>
      </c>
      <c r="R83" t="str">
        <f>REPLACE(N83,1,FIND("/",N83),"")</f>
        <v>hardware</v>
      </c>
      <c r="S83" s="12">
        <f>(((J83/60)/60)/24)+DATE(1970,1,1)</f>
        <v>42081.903587962966</v>
      </c>
      <c r="T83" s="12">
        <f>(((I83/60)/60)/24)+DATE(1970,1,1)</f>
        <v>42111</v>
      </c>
      <c r="W83" s="19">
        <f>_xlfn.DAYS(T83,S83)</f>
        <v>30</v>
      </c>
      <c r="X83" s="20">
        <f>L83/W83</f>
        <v>14.766666666666667</v>
      </c>
      <c r="Y83" s="21">
        <f>E83/W83</f>
        <v>3364.6333333333332</v>
      </c>
    </row>
    <row r="84" spans="1:25" ht="48" x14ac:dyDescent="0.2">
      <c r="A84">
        <v>3838</v>
      </c>
      <c r="B84" s="3" t="s">
        <v>3835</v>
      </c>
      <c r="C84" s="3" t="s">
        <v>7947</v>
      </c>
      <c r="D84">
        <v>100000</v>
      </c>
      <c r="E84">
        <v>100824</v>
      </c>
      <c r="F84" t="s">
        <v>8219</v>
      </c>
      <c r="G84" t="s">
        <v>8235</v>
      </c>
      <c r="H84" t="s">
        <v>8255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8271</v>
      </c>
      <c r="O84" s="6">
        <f>(E84/D84)*100</f>
        <v>100.824</v>
      </c>
      <c r="P84" s="7">
        <f>E84/L84</f>
        <v>1008.24</v>
      </c>
      <c r="Q84" t="str">
        <f>LEFT(N84,FIND("/",N84)-1)</f>
        <v>theater</v>
      </c>
      <c r="R84" t="str">
        <f>REPLACE(N84,1,FIND("/",N84),"")</f>
        <v>plays</v>
      </c>
      <c r="S84" s="12">
        <f>(((J84/60)/60)/24)+DATE(1970,1,1)</f>
        <v>42116.710752314815</v>
      </c>
      <c r="T84" s="12">
        <f>(((I84/60)/60)/24)+DATE(1970,1,1)</f>
        <v>42146.710752314815</v>
      </c>
      <c r="W84" s="19">
        <f>_xlfn.DAYS(T84,S84)</f>
        <v>30</v>
      </c>
      <c r="X84" s="20">
        <f>L84/W84</f>
        <v>3.3333333333333335</v>
      </c>
      <c r="Y84" s="21">
        <f>E84/W84</f>
        <v>3360.8</v>
      </c>
    </row>
    <row r="85" spans="1:25" ht="48" x14ac:dyDescent="0.2">
      <c r="A85">
        <v>1958</v>
      </c>
      <c r="B85" s="3" t="s">
        <v>1959</v>
      </c>
      <c r="C85" s="3" t="s">
        <v>6068</v>
      </c>
      <c r="D85">
        <v>7000</v>
      </c>
      <c r="E85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8295</v>
      </c>
      <c r="O85" s="6">
        <f>(E85/D85)*100</f>
        <v>1435.5717142857143</v>
      </c>
      <c r="P85" s="7">
        <f>E85/L85</f>
        <v>74.107684365781708</v>
      </c>
      <c r="Q85" t="str">
        <f>LEFT(N85,FIND("/",N85)-1)</f>
        <v>technology</v>
      </c>
      <c r="R85" t="str">
        <f>REPLACE(N85,1,FIND("/",N85),"")</f>
        <v>hardware</v>
      </c>
      <c r="S85" s="12">
        <f>(((J85/60)/60)/24)+DATE(1970,1,1)</f>
        <v>41326.987974537034</v>
      </c>
      <c r="T85" s="12">
        <f>(((I85/60)/60)/24)+DATE(1970,1,1)</f>
        <v>41356.94630787037</v>
      </c>
      <c r="W85" s="19">
        <f>_xlfn.DAYS(T85,S85)</f>
        <v>30</v>
      </c>
      <c r="X85" s="20">
        <f>L85/W85</f>
        <v>45.2</v>
      </c>
      <c r="Y85" s="21">
        <f>E85/W85</f>
        <v>3349.6673333333333</v>
      </c>
    </row>
    <row r="86" spans="1:25" ht="48" x14ac:dyDescent="0.2">
      <c r="A86">
        <v>3557</v>
      </c>
      <c r="B86" s="3" t="s">
        <v>3556</v>
      </c>
      <c r="C86" s="3" t="s">
        <v>7667</v>
      </c>
      <c r="D86">
        <v>100000</v>
      </c>
      <c r="E86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8271</v>
      </c>
      <c r="O86" s="6">
        <f>(E86/D86)*100</f>
        <v>100.03599999999999</v>
      </c>
      <c r="P86" s="7">
        <f>E86/L86</f>
        <v>179.27598566308242</v>
      </c>
      <c r="Q86" t="str">
        <f>LEFT(N86,FIND("/",N86)-1)</f>
        <v>theater</v>
      </c>
      <c r="R86" t="str">
        <f>REPLACE(N86,1,FIND("/",N86),"")</f>
        <v>plays</v>
      </c>
      <c r="S86" s="12">
        <f>(((J86/60)/60)/24)+DATE(1970,1,1)</f>
        <v>41730.276747685188</v>
      </c>
      <c r="T86" s="12">
        <f>(((I86/60)/60)/24)+DATE(1970,1,1)</f>
        <v>41764.276747685188</v>
      </c>
      <c r="W86" s="19">
        <f>_xlfn.DAYS(T86,S86)</f>
        <v>34</v>
      </c>
      <c r="X86" s="20">
        <f>L86/W86</f>
        <v>16.411764705882351</v>
      </c>
      <c r="Y86" s="21">
        <f>E86/W86</f>
        <v>2942.2352941176468</v>
      </c>
    </row>
    <row r="87" spans="1:25" ht="48" x14ac:dyDescent="0.2">
      <c r="A87">
        <v>259</v>
      </c>
      <c r="B87" s="3" t="s">
        <v>260</v>
      </c>
      <c r="C87" s="3" t="s">
        <v>4369</v>
      </c>
      <c r="D87">
        <v>75000</v>
      </c>
      <c r="E87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8269</v>
      </c>
      <c r="O87" s="6">
        <f>(E87/D87)*100</f>
        <v>131.93789333333334</v>
      </c>
      <c r="P87" s="7">
        <f>E87/L87</f>
        <v>105.04609341825902</v>
      </c>
      <c r="Q87" t="str">
        <f>LEFT(N87,FIND("/",N87)-1)</f>
        <v>film &amp; video</v>
      </c>
      <c r="R87" t="str">
        <f>REPLACE(N87,1,FIND("/",N87),"")</f>
        <v>documentary</v>
      </c>
      <c r="S87" s="12">
        <f>(((J87/60)/60)/24)+DATE(1970,1,1)</f>
        <v>42072.738067129627</v>
      </c>
      <c r="T87" s="12">
        <f>(((I87/60)/60)/24)+DATE(1970,1,1)</f>
        <v>42102.738067129627</v>
      </c>
      <c r="W87" s="19">
        <f>_xlfn.DAYS(T87,S87)</f>
        <v>30</v>
      </c>
      <c r="X87" s="20">
        <f>L87/W87</f>
        <v>31.4</v>
      </c>
      <c r="Y87" s="21">
        <f>E87/W87</f>
        <v>3298.4473333333331</v>
      </c>
    </row>
    <row r="88" spans="1:25" ht="48" x14ac:dyDescent="0.2">
      <c r="A88">
        <v>978</v>
      </c>
      <c r="B88" s="3" t="s">
        <v>979</v>
      </c>
      <c r="C88" s="3" t="s">
        <v>5088</v>
      </c>
      <c r="D88">
        <v>172889</v>
      </c>
      <c r="E88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6">
        <f>(E88/D88)*100</f>
        <v>56.263267182990241</v>
      </c>
      <c r="P88" s="7">
        <f>E88/L88</f>
        <v>790.83739837398377</v>
      </c>
      <c r="Q88" t="str">
        <f>LEFT(N88,FIND("/",N88)-1)</f>
        <v>technology</v>
      </c>
      <c r="R88" t="str">
        <f>REPLACE(N88,1,FIND("/",N88),"")</f>
        <v>wearables</v>
      </c>
      <c r="S88" s="12">
        <f>(((J88/60)/60)/24)+DATE(1970,1,1)</f>
        <v>42395.309039351851</v>
      </c>
      <c r="T88" s="12">
        <f>(((I88/60)/60)/24)+DATE(1970,1,1)</f>
        <v>42425.309039351851</v>
      </c>
      <c r="W88" s="19">
        <f>_xlfn.DAYS(T88,S88)</f>
        <v>30</v>
      </c>
      <c r="X88" s="20">
        <f>L88/W88</f>
        <v>4.0999999999999996</v>
      </c>
      <c r="Y88" s="21">
        <f>E88/W88</f>
        <v>3242.4333333333334</v>
      </c>
    </row>
    <row r="89" spans="1:25" ht="48" x14ac:dyDescent="0.2">
      <c r="A89">
        <v>1950</v>
      </c>
      <c r="B89" s="3" t="s">
        <v>1951</v>
      </c>
      <c r="C89" s="3" t="s">
        <v>6060</v>
      </c>
      <c r="D89">
        <v>48000</v>
      </c>
      <c r="E89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8295</v>
      </c>
      <c r="O89" s="6">
        <f>(E89/D89)*100</f>
        <v>200.51866666666669</v>
      </c>
      <c r="P89" s="7">
        <f>E89/L89</f>
        <v>51.3054157782516</v>
      </c>
      <c r="Q89" t="str">
        <f>LEFT(N89,FIND("/",N89)-1)</f>
        <v>technology</v>
      </c>
      <c r="R89" t="str">
        <f>REPLACE(N89,1,FIND("/",N89),"")</f>
        <v>hardware</v>
      </c>
      <c r="S89" s="12">
        <f>(((J89/60)/60)/24)+DATE(1970,1,1)</f>
        <v>40624.181400462963</v>
      </c>
      <c r="T89" s="12">
        <f>(((I89/60)/60)/24)+DATE(1970,1,1)</f>
        <v>40655.181400462963</v>
      </c>
      <c r="W89" s="19">
        <f>_xlfn.DAYS(T89,S89)</f>
        <v>31</v>
      </c>
      <c r="X89" s="20">
        <f>L89/W89</f>
        <v>60.516129032258064</v>
      </c>
      <c r="Y89" s="21">
        <f>E89/W89</f>
        <v>3104.8051612903228</v>
      </c>
    </row>
    <row r="90" spans="1:25" ht="32" x14ac:dyDescent="0.2">
      <c r="A90">
        <v>2010</v>
      </c>
      <c r="B90" s="3" t="s">
        <v>2011</v>
      </c>
      <c r="C90" s="3" t="s">
        <v>6120</v>
      </c>
      <c r="D90">
        <v>30000</v>
      </c>
      <c r="E90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8295</v>
      </c>
      <c r="O90" s="6">
        <f>(E90/D90)*100</f>
        <v>320.05299999999994</v>
      </c>
      <c r="P90" s="7">
        <f>E90/L90</f>
        <v>55.276856649395505</v>
      </c>
      <c r="Q90" t="str">
        <f>LEFT(N90,FIND("/",N90)-1)</f>
        <v>technology</v>
      </c>
      <c r="R90" t="str">
        <f>REPLACE(N90,1,FIND("/",N90),"")</f>
        <v>hardware</v>
      </c>
      <c r="S90" s="12">
        <f>(((J90/60)/60)/24)+DATE(1970,1,1)</f>
        <v>42570.996423611112</v>
      </c>
      <c r="T90" s="12">
        <f>(((I90/60)/60)/24)+DATE(1970,1,1)</f>
        <v>42600.996423611112</v>
      </c>
      <c r="W90" s="19">
        <f>_xlfn.DAYS(T90,S90)</f>
        <v>30</v>
      </c>
      <c r="X90" s="20">
        <f>L90/W90</f>
        <v>57.9</v>
      </c>
      <c r="Y90" s="21">
        <f>E90/W90</f>
        <v>3200.5299999999997</v>
      </c>
    </row>
    <row r="91" spans="1:25" ht="48" x14ac:dyDescent="0.2">
      <c r="A91">
        <v>2620</v>
      </c>
      <c r="B91" s="3" t="s">
        <v>2620</v>
      </c>
      <c r="C91" s="3" t="s">
        <v>6730</v>
      </c>
      <c r="D91">
        <v>65000</v>
      </c>
      <c r="E91">
        <v>93374</v>
      </c>
      <c r="F91" t="s">
        <v>8219</v>
      </c>
      <c r="G91" t="s">
        <v>8226</v>
      </c>
      <c r="H91" t="s">
        <v>8248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8301</v>
      </c>
      <c r="O91" s="6">
        <f>(E91/D91)*100</f>
        <v>143.65230769230772</v>
      </c>
      <c r="P91" s="7">
        <f>E91/L91</f>
        <v>74.639488409272587</v>
      </c>
      <c r="Q91" t="str">
        <f>LEFT(N91,FIND("/",N91)-1)</f>
        <v>technology</v>
      </c>
      <c r="R91" t="str">
        <f>REPLACE(N91,1,FIND("/",N91),"")</f>
        <v>space exploration</v>
      </c>
      <c r="S91" s="12">
        <f>(((J91/60)/60)/24)+DATE(1970,1,1)</f>
        <v>42251.16715277778</v>
      </c>
      <c r="T91" s="12">
        <f>(((I91/60)/60)/24)+DATE(1970,1,1)</f>
        <v>42288.041666666672</v>
      </c>
      <c r="W91" s="19">
        <f>_xlfn.DAYS(T91,S91)</f>
        <v>37</v>
      </c>
      <c r="X91" s="20">
        <f>L91/W91</f>
        <v>33.810810810810814</v>
      </c>
      <c r="Y91" s="21">
        <f>E91/W91</f>
        <v>2523.6216216216217</v>
      </c>
    </row>
    <row r="92" spans="1:25" ht="48" x14ac:dyDescent="0.2">
      <c r="A92">
        <v>2185</v>
      </c>
      <c r="B92" s="3" t="s">
        <v>2186</v>
      </c>
      <c r="C92" s="3" t="s">
        <v>6295</v>
      </c>
      <c r="D92">
        <v>5000</v>
      </c>
      <c r="E92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8297</v>
      </c>
      <c r="O92" s="6">
        <f>(E92/D92)*100</f>
        <v>1856.97</v>
      </c>
      <c r="P92" s="7">
        <f>E92/L92</f>
        <v>149.03451043338683</v>
      </c>
      <c r="Q92" t="str">
        <f>LEFT(N92,FIND("/",N92)-1)</f>
        <v>games</v>
      </c>
      <c r="R92" t="str">
        <f>REPLACE(N92,1,FIND("/",N92),"")</f>
        <v>tabletop games</v>
      </c>
      <c r="S92" s="12">
        <f>(((J92/60)/60)/24)+DATE(1970,1,1)</f>
        <v>41319.349988425929</v>
      </c>
      <c r="T92" s="12">
        <f>(((I92/60)/60)/24)+DATE(1970,1,1)</f>
        <v>41359.349988425929</v>
      </c>
      <c r="W92" s="19">
        <f>_xlfn.DAYS(T92,S92)</f>
        <v>40</v>
      </c>
      <c r="X92" s="20">
        <f>L92/W92</f>
        <v>15.574999999999999</v>
      </c>
      <c r="Y92" s="21">
        <f>E92/W92</f>
        <v>2321.2125000000001</v>
      </c>
    </row>
    <row r="93" spans="1:25" ht="32" x14ac:dyDescent="0.2">
      <c r="A93">
        <v>2710</v>
      </c>
      <c r="B93" s="3" t="s">
        <v>2710</v>
      </c>
      <c r="C93" s="3" t="s">
        <v>6820</v>
      </c>
      <c r="D93">
        <v>60000</v>
      </c>
      <c r="E93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8303</v>
      </c>
      <c r="O93" s="6">
        <f>(E93/D93)*100</f>
        <v>153.90035000000003</v>
      </c>
      <c r="P93" s="7">
        <f>E93/L93</f>
        <v>84.871516544117654</v>
      </c>
      <c r="Q93" t="str">
        <f>LEFT(N93,FIND("/",N93)-1)</f>
        <v>theater</v>
      </c>
      <c r="R93" t="str">
        <f>REPLACE(N93,1,FIND("/",N93),"")</f>
        <v>spaces</v>
      </c>
      <c r="S93" s="12">
        <f>(((J93/60)/60)/24)+DATE(1970,1,1)</f>
        <v>41828.229490740741</v>
      </c>
      <c r="T93" s="12">
        <f>(((I93/60)/60)/24)+DATE(1970,1,1)</f>
        <v>41860.083333333336</v>
      </c>
      <c r="W93" s="19">
        <f>_xlfn.DAYS(T93,S93)</f>
        <v>32</v>
      </c>
      <c r="X93" s="20">
        <f>L93/W93</f>
        <v>34</v>
      </c>
      <c r="Y93" s="21">
        <f>E93/W93</f>
        <v>2885.6315625000002</v>
      </c>
    </row>
    <row r="94" spans="1:25" ht="32" x14ac:dyDescent="0.2">
      <c r="A94">
        <v>2016</v>
      </c>
      <c r="B94" s="3" t="s">
        <v>2017</v>
      </c>
      <c r="C94" s="3" t="s">
        <v>6126</v>
      </c>
      <c r="D94">
        <v>10000</v>
      </c>
      <c r="E94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8295</v>
      </c>
      <c r="O94" s="6">
        <f>(E94/D94)*100</f>
        <v>921.54219999999998</v>
      </c>
      <c r="P94" s="7">
        <f>E94/L94</f>
        <v>192.38876826722338</v>
      </c>
      <c r="Q94" t="str">
        <f>LEFT(N94,FIND("/",N94)-1)</f>
        <v>technology</v>
      </c>
      <c r="R94" t="str">
        <f>REPLACE(N94,1,FIND("/",N94),"")</f>
        <v>hardware</v>
      </c>
      <c r="S94" s="12">
        <f>(((J94/60)/60)/24)+DATE(1970,1,1)</f>
        <v>41312.88077546296</v>
      </c>
      <c r="T94" s="12">
        <f>(((I94/60)/60)/24)+DATE(1970,1,1)</f>
        <v>41342.88077546296</v>
      </c>
      <c r="W94" s="19">
        <f>_xlfn.DAYS(T94,S94)</f>
        <v>30</v>
      </c>
      <c r="X94" s="20">
        <f>L94/W94</f>
        <v>15.966666666666667</v>
      </c>
      <c r="Y94" s="21">
        <f>E94/W94</f>
        <v>3071.8073333333332</v>
      </c>
    </row>
    <row r="95" spans="1:25" ht="32" x14ac:dyDescent="0.2">
      <c r="A95">
        <v>1501</v>
      </c>
      <c r="B95" s="3" t="s">
        <v>1502</v>
      </c>
      <c r="C95" s="3" t="s">
        <v>5611</v>
      </c>
      <c r="D95">
        <v>52000</v>
      </c>
      <c r="E95">
        <v>86492</v>
      </c>
      <c r="F95" t="s">
        <v>8219</v>
      </c>
      <c r="G95" t="s">
        <v>8229</v>
      </c>
      <c r="H95" t="s">
        <v>8251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8285</v>
      </c>
      <c r="O95" s="6">
        <f>(E95/D95)*100</f>
        <v>166.33076923076925</v>
      </c>
      <c r="P95" s="7">
        <f>E95/L95</f>
        <v>97.731073446327684</v>
      </c>
      <c r="Q95" t="str">
        <f>LEFT(N95,FIND("/",N95)-1)</f>
        <v>photography</v>
      </c>
      <c r="R95" t="str">
        <f>REPLACE(N95,1,FIND("/",N95),"")</f>
        <v>photobooks</v>
      </c>
      <c r="S95" s="12">
        <f>(((J95/60)/60)/24)+DATE(1970,1,1)</f>
        <v>42163.583599537036</v>
      </c>
      <c r="T95" s="12">
        <f>(((I95/60)/60)/24)+DATE(1970,1,1)</f>
        <v>42193.583599537036</v>
      </c>
      <c r="W95" s="19">
        <f>_xlfn.DAYS(T95,S95)</f>
        <v>30</v>
      </c>
      <c r="X95" s="20">
        <f>L95/W95</f>
        <v>29.5</v>
      </c>
      <c r="Y95" s="21">
        <f>E95/W95</f>
        <v>2883.0666666666666</v>
      </c>
    </row>
    <row r="96" spans="1:25" ht="48" x14ac:dyDescent="0.2">
      <c r="A96">
        <v>248</v>
      </c>
      <c r="B96" s="3" t="s">
        <v>249</v>
      </c>
      <c r="C96" s="3" t="s">
        <v>4358</v>
      </c>
      <c r="D96">
        <v>85000</v>
      </c>
      <c r="E96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8269</v>
      </c>
      <c r="O96" s="6">
        <f>(E96/D96)*100</f>
        <v>101.33294117647058</v>
      </c>
      <c r="P96" s="7">
        <f>E96/L96</f>
        <v>589.95205479452056</v>
      </c>
      <c r="Q96" t="str">
        <f>LEFT(N96,FIND("/",N96)-1)</f>
        <v>film &amp; video</v>
      </c>
      <c r="R96" t="str">
        <f>REPLACE(N96,1,FIND("/",N96),"")</f>
        <v>documentary</v>
      </c>
      <c r="S96" s="12">
        <f>(((J96/60)/60)/24)+DATE(1970,1,1)</f>
        <v>40870.774409722224</v>
      </c>
      <c r="T96" s="12">
        <f>(((I96/60)/60)/24)+DATE(1970,1,1)</f>
        <v>40915.774409722224</v>
      </c>
      <c r="W96" s="19">
        <f>_xlfn.DAYS(T96,S96)</f>
        <v>45</v>
      </c>
      <c r="X96" s="20">
        <f>L96/W96</f>
        <v>3.2444444444444445</v>
      </c>
      <c r="Y96" s="21">
        <f>E96/W96</f>
        <v>1914.0666666666666</v>
      </c>
    </row>
    <row r="97" spans="1:25" ht="48" x14ac:dyDescent="0.2">
      <c r="A97">
        <v>3123</v>
      </c>
      <c r="B97" s="3" t="s">
        <v>3123</v>
      </c>
      <c r="C97" s="3" t="s">
        <v>7233</v>
      </c>
      <c r="D97">
        <v>125000</v>
      </c>
      <c r="E97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6">
        <f>(E97/D97)*100</f>
        <v>68.153599999999997</v>
      </c>
      <c r="P97" s="7">
        <f>E97/L97</f>
        <v>244.80459770114942</v>
      </c>
      <c r="Q97" t="str">
        <f>LEFT(N97,FIND("/",N97)-1)</f>
        <v>theater</v>
      </c>
      <c r="R97" t="str">
        <f>REPLACE(N97,1,FIND("/",N97),"")</f>
        <v>spaces</v>
      </c>
      <c r="S97" s="12">
        <f>(((J97/60)/60)/24)+DATE(1970,1,1)</f>
        <v>42530.993032407408</v>
      </c>
      <c r="T97" s="12">
        <f>(((I97/60)/60)/24)+DATE(1970,1,1)</f>
        <v>42560.993032407408</v>
      </c>
      <c r="W97" s="19">
        <f>_xlfn.DAYS(T97,S97)</f>
        <v>30</v>
      </c>
      <c r="X97" s="20">
        <f>L97/W97</f>
        <v>11.6</v>
      </c>
      <c r="Y97" s="21">
        <f>E97/W97</f>
        <v>2839.7333333333331</v>
      </c>
    </row>
    <row r="98" spans="1:25" ht="48" x14ac:dyDescent="0.2">
      <c r="A98">
        <v>1336</v>
      </c>
      <c r="B98" s="3" t="s">
        <v>1337</v>
      </c>
      <c r="C98" s="3" t="s">
        <v>5446</v>
      </c>
      <c r="D98">
        <v>100000</v>
      </c>
      <c r="E98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6">
        <f>(E98/D98)*100</f>
        <v>84.946999999999989</v>
      </c>
      <c r="P98" s="7">
        <f>E98/L98</f>
        <v>379.22767857142856</v>
      </c>
      <c r="Q98" t="str">
        <f>LEFT(N98,FIND("/",N98)-1)</f>
        <v>technology</v>
      </c>
      <c r="R98" t="str">
        <f>REPLACE(N98,1,FIND("/",N98),"")</f>
        <v>wearables</v>
      </c>
      <c r="S98" s="12">
        <f>(((J98/60)/60)/24)+DATE(1970,1,1)</f>
        <v>41955.863750000004</v>
      </c>
      <c r="T98" s="12">
        <f>(((I98/60)/60)/24)+DATE(1970,1,1)</f>
        <v>41990.863750000004</v>
      </c>
      <c r="W98" s="19">
        <f>_xlfn.DAYS(T98,S98)</f>
        <v>35</v>
      </c>
      <c r="X98" s="20">
        <f>L98/W98</f>
        <v>6.4</v>
      </c>
      <c r="Y98" s="21">
        <f>E98/W98</f>
        <v>2427.0571428571429</v>
      </c>
    </row>
    <row r="99" spans="1:25" ht="48" x14ac:dyDescent="0.2">
      <c r="A99">
        <v>1960</v>
      </c>
      <c r="B99" s="3" t="s">
        <v>1961</v>
      </c>
      <c r="C99" s="3" t="s">
        <v>6070</v>
      </c>
      <c r="D99">
        <v>70000</v>
      </c>
      <c r="E99">
        <v>82532</v>
      </c>
      <c r="F99" t="s">
        <v>8219</v>
      </c>
      <c r="G99" t="s">
        <v>8235</v>
      </c>
      <c r="H99" t="s">
        <v>8255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8295</v>
      </c>
      <c r="O99" s="6">
        <f>(E99/D99)*100</f>
        <v>117.90285714285716</v>
      </c>
      <c r="P99" s="7">
        <f>E99/L99</f>
        <v>2500.969696969697</v>
      </c>
      <c r="Q99" t="str">
        <f>LEFT(N99,FIND("/",N99)-1)</f>
        <v>technology</v>
      </c>
      <c r="R99" t="str">
        <f>REPLACE(N99,1,FIND("/",N99),"")</f>
        <v>hardware</v>
      </c>
      <c r="S99" s="12">
        <f>(((J99/60)/60)/24)+DATE(1970,1,1)</f>
        <v>41964.362743055557</v>
      </c>
      <c r="T99" s="12">
        <f>(((I99/60)/60)/24)+DATE(1970,1,1)</f>
        <v>41994.362743055557</v>
      </c>
      <c r="W99" s="19">
        <f>_xlfn.DAYS(T99,S99)</f>
        <v>30</v>
      </c>
      <c r="X99" s="20">
        <f>L99/W99</f>
        <v>1.1000000000000001</v>
      </c>
      <c r="Y99" s="21">
        <f>E99/W99</f>
        <v>2751.0666666666666</v>
      </c>
    </row>
    <row r="100" spans="1:25" ht="48" x14ac:dyDescent="0.2">
      <c r="A100">
        <v>387</v>
      </c>
      <c r="B100" s="3" t="s">
        <v>388</v>
      </c>
      <c r="C100" s="3" t="s">
        <v>4497</v>
      </c>
      <c r="D100">
        <v>38000</v>
      </c>
      <c r="E100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8269</v>
      </c>
      <c r="O100" s="6">
        <f>(E100/D100)*100</f>
        <v>213.98947368421051</v>
      </c>
      <c r="P100" s="7">
        <f>E100/L100</f>
        <v>144.69039145907473</v>
      </c>
      <c r="Q100" t="str">
        <f>LEFT(N100,FIND("/",N100)-1)</f>
        <v>film &amp; video</v>
      </c>
      <c r="R100" t="str">
        <f>REPLACE(N100,1,FIND("/",N100),"")</f>
        <v>documentary</v>
      </c>
      <c r="S100" s="12">
        <f>(((J100/60)/60)/24)+DATE(1970,1,1)</f>
        <v>42200.67659722222</v>
      </c>
      <c r="T100" s="12">
        <f>(((I100/60)/60)/24)+DATE(1970,1,1)</f>
        <v>42231.25</v>
      </c>
      <c r="W100" s="19">
        <f>_xlfn.DAYS(T100,S100)</f>
        <v>31</v>
      </c>
      <c r="X100" s="20">
        <f>L100/W100</f>
        <v>18.129032258064516</v>
      </c>
      <c r="Y100" s="21">
        <f>E100/W100</f>
        <v>2623.0967741935483</v>
      </c>
    </row>
    <row r="101" spans="1:25" ht="48" x14ac:dyDescent="0.2">
      <c r="A101">
        <v>1311</v>
      </c>
      <c r="B101" s="3" t="s">
        <v>1312</v>
      </c>
      <c r="C101" s="3" t="s">
        <v>5421</v>
      </c>
      <c r="D101">
        <v>250000</v>
      </c>
      <c r="E101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6">
        <f>(E101/D101)*100</f>
        <v>32.027999999999999</v>
      </c>
      <c r="P101" s="7">
        <f>E101/L101</f>
        <v>800.7</v>
      </c>
      <c r="Q101" t="str">
        <f>LEFT(N101,FIND("/",N101)-1)</f>
        <v>technology</v>
      </c>
      <c r="R101" t="str">
        <f>REPLACE(N101,1,FIND("/",N101),"")</f>
        <v>wearables</v>
      </c>
      <c r="S101" s="12">
        <f>(((J101/60)/60)/24)+DATE(1970,1,1)</f>
        <v>42669.802303240736</v>
      </c>
      <c r="T101" s="12">
        <f>(((I101/60)/60)/24)+DATE(1970,1,1)</f>
        <v>42704.843969907408</v>
      </c>
      <c r="W101" s="19">
        <f>_xlfn.DAYS(T101,S101)</f>
        <v>35</v>
      </c>
      <c r="X101" s="20">
        <f>L101/W101</f>
        <v>2.8571428571428572</v>
      </c>
      <c r="Y101" s="21">
        <f>E101/W101</f>
        <v>2287.7142857142858</v>
      </c>
    </row>
    <row r="102" spans="1:25" ht="48" x14ac:dyDescent="0.2">
      <c r="A102">
        <v>2065</v>
      </c>
      <c r="B102" s="3" t="s">
        <v>2066</v>
      </c>
      <c r="C102" s="3" t="s">
        <v>6175</v>
      </c>
      <c r="D102">
        <v>40000</v>
      </c>
      <c r="E102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8295</v>
      </c>
      <c r="O102" s="6">
        <f>(E102/D102)*100</f>
        <v>199.215125</v>
      </c>
      <c r="P102" s="7">
        <f>E102/L102</f>
        <v>51.212114395886893</v>
      </c>
      <c r="Q102" t="str">
        <f>LEFT(N102,FIND("/",N102)-1)</f>
        <v>technology</v>
      </c>
      <c r="R102" t="str">
        <f>REPLACE(N102,1,FIND("/",N102),"")</f>
        <v>hardware</v>
      </c>
      <c r="S102" s="12">
        <f>(((J102/60)/60)/24)+DATE(1970,1,1)</f>
        <v>41603.333668981482</v>
      </c>
      <c r="T102" s="12">
        <f>(((I102/60)/60)/24)+DATE(1970,1,1)</f>
        <v>41633.333668981482</v>
      </c>
      <c r="W102" s="19">
        <f>_xlfn.DAYS(T102,S102)</f>
        <v>30</v>
      </c>
      <c r="X102" s="20">
        <f>L102/W102</f>
        <v>51.866666666666667</v>
      </c>
      <c r="Y102" s="21">
        <f>E102/W102</f>
        <v>2656.2016666666668</v>
      </c>
    </row>
    <row r="103" spans="1:25" ht="48" x14ac:dyDescent="0.2">
      <c r="A103">
        <v>2310</v>
      </c>
      <c r="B103" s="3" t="s">
        <v>2311</v>
      </c>
      <c r="C103" s="3" t="s">
        <v>6420</v>
      </c>
      <c r="D103">
        <v>18500</v>
      </c>
      <c r="E103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8279</v>
      </c>
      <c r="O103" s="6">
        <f>(E103/D103)*100</f>
        <v>428.83978378378379</v>
      </c>
      <c r="P103" s="7">
        <f>E103/L103</f>
        <v>64.816470588235291</v>
      </c>
      <c r="Q103" t="str">
        <f>LEFT(N103,FIND("/",N103)-1)</f>
        <v>music</v>
      </c>
      <c r="R103" t="str">
        <f>REPLACE(N103,1,FIND("/",N103),"")</f>
        <v>indie rock</v>
      </c>
      <c r="S103" s="12">
        <f>(((J103/60)/60)/24)+DATE(1970,1,1)</f>
        <v>41324.79415509259</v>
      </c>
      <c r="T103" s="12">
        <f>(((I103/60)/60)/24)+DATE(1970,1,1)</f>
        <v>41354.752488425926</v>
      </c>
      <c r="W103" s="19">
        <f>_xlfn.DAYS(T103,S103)</f>
        <v>30</v>
      </c>
      <c r="X103" s="20">
        <f>L103/W103</f>
        <v>40.799999999999997</v>
      </c>
      <c r="Y103" s="21">
        <f>E103/W103</f>
        <v>2644.5120000000002</v>
      </c>
    </row>
    <row r="104" spans="1:25" ht="48" x14ac:dyDescent="0.2">
      <c r="A104">
        <v>2072</v>
      </c>
      <c r="B104" s="3" t="s">
        <v>2073</v>
      </c>
      <c r="C104" s="3" t="s">
        <v>6182</v>
      </c>
      <c r="D104">
        <v>71500</v>
      </c>
      <c r="E104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8295</v>
      </c>
      <c r="O104" s="6">
        <f>(E104/D104)*100</f>
        <v>110.73146853146854</v>
      </c>
      <c r="P104" s="7">
        <f>E104/L104</f>
        <v>226.20857142857142</v>
      </c>
      <c r="Q104" t="str">
        <f>LEFT(N104,FIND("/",N104)-1)</f>
        <v>technology</v>
      </c>
      <c r="R104" t="str">
        <f>REPLACE(N104,1,FIND("/",N104),"")</f>
        <v>hardware</v>
      </c>
      <c r="S104" s="12">
        <f>(((J104/60)/60)/24)+DATE(1970,1,1)</f>
        <v>42467.581388888888</v>
      </c>
      <c r="T104" s="12">
        <f>(((I104/60)/60)/24)+DATE(1970,1,1)</f>
        <v>42497.581388888888</v>
      </c>
      <c r="W104" s="19">
        <f>_xlfn.DAYS(T104,S104)</f>
        <v>30</v>
      </c>
      <c r="X104" s="20">
        <f>L104/W104</f>
        <v>11.666666666666666</v>
      </c>
      <c r="Y104" s="21">
        <f>E104/W104</f>
        <v>2639.1</v>
      </c>
    </row>
    <row r="105" spans="1:25" ht="48" x14ac:dyDescent="0.2">
      <c r="A105">
        <v>328</v>
      </c>
      <c r="B105" s="3" t="s">
        <v>329</v>
      </c>
      <c r="C105" s="3" t="s">
        <v>4438</v>
      </c>
      <c r="D105">
        <v>75000</v>
      </c>
      <c r="E105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8269</v>
      </c>
      <c r="O105" s="6">
        <f>(E105/D105)*100</f>
        <v>103.61439999999999</v>
      </c>
      <c r="P105" s="7">
        <f>E105/L105</f>
        <v>156.04578313253012</v>
      </c>
      <c r="Q105" t="str">
        <f>LEFT(N105,FIND("/",N105)-1)</f>
        <v>film &amp; video</v>
      </c>
      <c r="R105" t="str">
        <f>REPLACE(N105,1,FIND("/",N105),"")</f>
        <v>documentary</v>
      </c>
      <c r="S105" s="12">
        <f>(((J105/60)/60)/24)+DATE(1970,1,1)</f>
        <v>42278.946620370371</v>
      </c>
      <c r="T105" s="12">
        <f>(((I105/60)/60)/24)+DATE(1970,1,1)</f>
        <v>42309.166666666672</v>
      </c>
      <c r="W105" s="19">
        <f>_xlfn.DAYS(T105,S105)</f>
        <v>31</v>
      </c>
      <c r="X105" s="20">
        <f>L105/W105</f>
        <v>16.06451612903226</v>
      </c>
      <c r="Y105" s="21">
        <f>E105/W105</f>
        <v>2506.8000000000002</v>
      </c>
    </row>
    <row r="106" spans="1:25" ht="32" x14ac:dyDescent="0.2">
      <c r="A106">
        <v>1025</v>
      </c>
      <c r="B106" s="3" t="s">
        <v>1026</v>
      </c>
      <c r="C106" s="3" t="s">
        <v>5135</v>
      </c>
      <c r="D106">
        <v>70000</v>
      </c>
      <c r="E10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8280</v>
      </c>
      <c r="O106" s="6">
        <f>(E106/D106)*100</f>
        <v>109.92831428571431</v>
      </c>
      <c r="P106" s="7">
        <f>E106/L106</f>
        <v>71.848571428571432</v>
      </c>
      <c r="Q106" t="str">
        <f>LEFT(N106,FIND("/",N106)-1)</f>
        <v>music</v>
      </c>
      <c r="R106" t="str">
        <f>REPLACE(N106,1,FIND("/",N106),"")</f>
        <v>electronic music</v>
      </c>
      <c r="S106" s="12">
        <f>(((J106/60)/60)/24)+DATE(1970,1,1)</f>
        <v>42049.833761574075</v>
      </c>
      <c r="T106" s="12">
        <f>(((I106/60)/60)/24)+DATE(1970,1,1)</f>
        <v>42079.792094907403</v>
      </c>
      <c r="W106" s="19">
        <f>_xlfn.DAYS(T106,S106)</f>
        <v>30</v>
      </c>
      <c r="X106" s="20">
        <f>L106/W106</f>
        <v>35.700000000000003</v>
      </c>
      <c r="Y106" s="21">
        <f>E106/W106</f>
        <v>2564.9940000000001</v>
      </c>
    </row>
    <row r="107" spans="1:25" ht="48" x14ac:dyDescent="0.2">
      <c r="A107">
        <v>2056</v>
      </c>
      <c r="B107" s="3" t="s">
        <v>2057</v>
      </c>
      <c r="C107" s="3" t="s">
        <v>6166</v>
      </c>
      <c r="D107">
        <v>50000</v>
      </c>
      <c r="E107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8295</v>
      </c>
      <c r="O107" s="6">
        <f>(E107/D107)*100</f>
        <v>153.452</v>
      </c>
      <c r="P107" s="7">
        <f>E107/L107</f>
        <v>138.49458483754512</v>
      </c>
      <c r="Q107" t="str">
        <f>LEFT(N107,FIND("/",N107)-1)</f>
        <v>technology</v>
      </c>
      <c r="R107" t="str">
        <f>REPLACE(N107,1,FIND("/",N107),"")</f>
        <v>hardware</v>
      </c>
      <c r="S107" s="12">
        <f>(((J107/60)/60)/24)+DATE(1970,1,1)</f>
        <v>41351.76090277778</v>
      </c>
      <c r="T107" s="12">
        <f>(((I107/60)/60)/24)+DATE(1970,1,1)</f>
        <v>41381.76090277778</v>
      </c>
      <c r="W107" s="19">
        <f>_xlfn.DAYS(T107,S107)</f>
        <v>30</v>
      </c>
      <c r="X107" s="20">
        <f>L107/W107</f>
        <v>18.466666666666665</v>
      </c>
      <c r="Y107" s="21">
        <f>E107/W107</f>
        <v>2557.5333333333333</v>
      </c>
    </row>
    <row r="108" spans="1:25" ht="48" x14ac:dyDescent="0.2">
      <c r="A108">
        <v>292</v>
      </c>
      <c r="B108" s="3" t="s">
        <v>293</v>
      </c>
      <c r="C108" s="3" t="s">
        <v>4402</v>
      </c>
      <c r="D108">
        <v>75000</v>
      </c>
      <c r="E108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8269</v>
      </c>
      <c r="O108" s="6">
        <f>(E108/D108)*100</f>
        <v>101.50693333333334</v>
      </c>
      <c r="P108" s="7">
        <f>E108/L108</f>
        <v>154.42231237322514</v>
      </c>
      <c r="Q108" t="str">
        <f>LEFT(N108,FIND("/",N108)-1)</f>
        <v>film &amp; video</v>
      </c>
      <c r="R108" t="str">
        <f>REPLACE(N108,1,FIND("/",N108),"")</f>
        <v>documentary</v>
      </c>
      <c r="S108" s="12">
        <f>(((J108/60)/60)/24)+DATE(1970,1,1)</f>
        <v>40812.803229166668</v>
      </c>
      <c r="T108" s="12">
        <f>(((I108/60)/60)/24)+DATE(1970,1,1)</f>
        <v>40845.165972222225</v>
      </c>
      <c r="W108" s="19">
        <f>_xlfn.DAYS(T108,S108)</f>
        <v>33</v>
      </c>
      <c r="X108" s="20">
        <f>L108/W108</f>
        <v>14.939393939393939</v>
      </c>
      <c r="Y108" s="21">
        <f>E108/W108</f>
        <v>2306.9757575757576</v>
      </c>
    </row>
    <row r="109" spans="1:25" ht="48" x14ac:dyDescent="0.2">
      <c r="A109">
        <v>2267</v>
      </c>
      <c r="B109" s="3" t="s">
        <v>2268</v>
      </c>
      <c r="C109" s="3" t="s">
        <v>6377</v>
      </c>
      <c r="D109">
        <v>20000</v>
      </c>
      <c r="E109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8297</v>
      </c>
      <c r="O109" s="6">
        <f>(E109/D109)*100</f>
        <v>380.52499999999998</v>
      </c>
      <c r="P109" s="7">
        <f>E109/L109</f>
        <v>188.37871287128712</v>
      </c>
      <c r="Q109" t="str">
        <f>LEFT(N109,FIND("/",N109)-1)</f>
        <v>games</v>
      </c>
      <c r="R109" t="str">
        <f>REPLACE(N109,1,FIND("/",N109),"")</f>
        <v>tabletop games</v>
      </c>
      <c r="S109" s="12">
        <f>(((J109/60)/60)/24)+DATE(1970,1,1)</f>
        <v>41968.829826388886</v>
      </c>
      <c r="T109" s="12">
        <f>(((I109/60)/60)/24)+DATE(1970,1,1)</f>
        <v>41994.041666666672</v>
      </c>
      <c r="W109" s="19">
        <f>_xlfn.DAYS(T109,S109)</f>
        <v>26</v>
      </c>
      <c r="X109" s="20">
        <f>L109/W109</f>
        <v>15.538461538461538</v>
      </c>
      <c r="Y109" s="21">
        <f>E109/W109</f>
        <v>2927.1153846153848</v>
      </c>
    </row>
    <row r="110" spans="1:25" ht="48" x14ac:dyDescent="0.2">
      <c r="A110">
        <v>2032</v>
      </c>
      <c r="B110" s="3" t="s">
        <v>2033</v>
      </c>
      <c r="C110" s="3" t="s">
        <v>6142</v>
      </c>
      <c r="D110">
        <v>25000</v>
      </c>
      <c r="E110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8295</v>
      </c>
      <c r="O110" s="6">
        <f>(E110/D110)*100</f>
        <v>304.18799999999999</v>
      </c>
      <c r="P110" s="7">
        <f>E110/L110</f>
        <v>143.21468926553672</v>
      </c>
      <c r="Q110" t="str">
        <f>LEFT(N110,FIND("/",N110)-1)</f>
        <v>technology</v>
      </c>
      <c r="R110" t="str">
        <f>REPLACE(N110,1,FIND("/",N110),"")</f>
        <v>hardware</v>
      </c>
      <c r="S110" s="12">
        <f>(((J110/60)/60)/24)+DATE(1970,1,1)</f>
        <v>42689.565671296295</v>
      </c>
      <c r="T110" s="12">
        <f>(((I110/60)/60)/24)+DATE(1970,1,1)</f>
        <v>42719.208333333328</v>
      </c>
      <c r="W110" s="19">
        <f>_xlfn.DAYS(T110,S110)</f>
        <v>30</v>
      </c>
      <c r="X110" s="20">
        <f>L110/W110</f>
        <v>17.7</v>
      </c>
      <c r="Y110" s="21">
        <f>E110/W110</f>
        <v>2534.9</v>
      </c>
    </row>
    <row r="111" spans="1:25" ht="48" x14ac:dyDescent="0.2">
      <c r="A111">
        <v>1974</v>
      </c>
      <c r="B111" s="3" t="s">
        <v>1975</v>
      </c>
      <c r="C111" s="3" t="s">
        <v>6084</v>
      </c>
      <c r="D111">
        <v>20000</v>
      </c>
      <c r="E111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8295</v>
      </c>
      <c r="O111" s="6">
        <f>(E111/D111)*100</f>
        <v>375.49599999999998</v>
      </c>
      <c r="P111" s="7">
        <f>E111/L111</f>
        <v>186.81393034825871</v>
      </c>
      <c r="Q111" t="str">
        <f>LEFT(N111,FIND("/",N111)-1)</f>
        <v>technology</v>
      </c>
      <c r="R111" t="str">
        <f>REPLACE(N111,1,FIND("/",N111),"")</f>
        <v>hardware</v>
      </c>
      <c r="S111" s="12">
        <f>(((J111/60)/60)/24)+DATE(1970,1,1)</f>
        <v>41445.334131944444</v>
      </c>
      <c r="T111" s="12">
        <f>(((I111/60)/60)/24)+DATE(1970,1,1)</f>
        <v>41505.334131944444</v>
      </c>
      <c r="W111" s="19">
        <f>_xlfn.DAYS(T111,S111)</f>
        <v>60</v>
      </c>
      <c r="X111" s="20">
        <f>L111/W111</f>
        <v>6.7</v>
      </c>
      <c r="Y111" s="21">
        <f>E111/W111</f>
        <v>1251.6533333333332</v>
      </c>
    </row>
    <row r="112" spans="1:25" ht="48" x14ac:dyDescent="0.2">
      <c r="A112">
        <v>644</v>
      </c>
      <c r="B112" s="3" t="s">
        <v>645</v>
      </c>
      <c r="C112" s="3" t="s">
        <v>4754</v>
      </c>
      <c r="D112">
        <v>25000</v>
      </c>
      <c r="E112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8273</v>
      </c>
      <c r="O112" s="6">
        <f>(E112/D112)*100</f>
        <v>300.11791999999997</v>
      </c>
      <c r="P112" s="7">
        <f>E112/L112</f>
        <v>73.486268364348675</v>
      </c>
      <c r="Q112" t="str">
        <f>LEFT(N112,FIND("/",N112)-1)</f>
        <v>technology</v>
      </c>
      <c r="R112" t="str">
        <f>REPLACE(N112,1,FIND("/",N112),"")</f>
        <v>wearables</v>
      </c>
      <c r="S112" s="12">
        <f>(((J112/60)/60)/24)+DATE(1970,1,1)</f>
        <v>41898.665960648148</v>
      </c>
      <c r="T112" s="12">
        <f>(((I112/60)/60)/24)+DATE(1970,1,1)</f>
        <v>41941.041666666664</v>
      </c>
      <c r="W112" s="19">
        <f>_xlfn.DAYS(T112,S112)</f>
        <v>43</v>
      </c>
      <c r="X112" s="20">
        <f>L112/W112</f>
        <v>23.744186046511629</v>
      </c>
      <c r="Y112" s="21">
        <f>E112/W112</f>
        <v>1744.8716279069768</v>
      </c>
    </row>
    <row r="113" spans="1:25" ht="48" x14ac:dyDescent="0.2">
      <c r="A113">
        <v>2030</v>
      </c>
      <c r="B113" s="3" t="s">
        <v>2031</v>
      </c>
      <c r="C113" s="3" t="s">
        <v>6140</v>
      </c>
      <c r="D113">
        <v>32768</v>
      </c>
      <c r="E113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8295</v>
      </c>
      <c r="O113" s="6">
        <f>(E113/D113)*100</f>
        <v>226.239013671875</v>
      </c>
      <c r="P113" s="7">
        <f>E113/L113</f>
        <v>118.6144</v>
      </c>
      <c r="Q113" t="str">
        <f>LEFT(N113,FIND("/",N113)-1)</f>
        <v>technology</v>
      </c>
      <c r="R113" t="str">
        <f>REPLACE(N113,1,FIND("/",N113),"")</f>
        <v>hardware</v>
      </c>
      <c r="S113" s="12">
        <f>(((J113/60)/60)/24)+DATE(1970,1,1)</f>
        <v>41212.996481481481</v>
      </c>
      <c r="T113" s="12">
        <f>(((I113/60)/60)/24)+DATE(1970,1,1)</f>
        <v>41242.996481481481</v>
      </c>
      <c r="W113" s="19">
        <f>_xlfn.DAYS(T113,S113)</f>
        <v>30</v>
      </c>
      <c r="X113" s="20">
        <f>L113/W113</f>
        <v>20.833333333333332</v>
      </c>
      <c r="Y113" s="21">
        <f>E113/W113</f>
        <v>2471.1333333333332</v>
      </c>
    </row>
    <row r="114" spans="1:25" ht="48" x14ac:dyDescent="0.2">
      <c r="A114">
        <v>1967</v>
      </c>
      <c r="B114" s="3" t="s">
        <v>1968</v>
      </c>
      <c r="C114" s="3" t="s">
        <v>6077</v>
      </c>
      <c r="D114">
        <v>20000</v>
      </c>
      <c r="E114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8295</v>
      </c>
      <c r="O114" s="6">
        <f>(E114/D114)*100</f>
        <v>370.13</v>
      </c>
      <c r="P114" s="7">
        <f>E114/L114</f>
        <v>182.78024691358024</v>
      </c>
      <c r="Q114" t="str">
        <f>LEFT(N114,FIND("/",N114)-1)</f>
        <v>technology</v>
      </c>
      <c r="R114" t="str">
        <f>REPLACE(N114,1,FIND("/",N114),"")</f>
        <v>hardware</v>
      </c>
      <c r="S114" s="12">
        <f>(((J114/60)/60)/24)+DATE(1970,1,1)</f>
        <v>41730.663530092592</v>
      </c>
      <c r="T114" s="12">
        <f>(((I114/60)/60)/24)+DATE(1970,1,1)</f>
        <v>41760.663530092592</v>
      </c>
      <c r="W114" s="19">
        <f>_xlfn.DAYS(T114,S114)</f>
        <v>30</v>
      </c>
      <c r="X114" s="20">
        <f>L114/W114</f>
        <v>13.5</v>
      </c>
      <c r="Y114" s="21">
        <f>E114/W114</f>
        <v>2467.5333333333333</v>
      </c>
    </row>
    <row r="115" spans="1:25" ht="48" x14ac:dyDescent="0.2">
      <c r="A115">
        <v>2737</v>
      </c>
      <c r="B115" s="3" t="s">
        <v>2737</v>
      </c>
      <c r="C115" s="3" t="s">
        <v>6847</v>
      </c>
      <c r="D115">
        <v>30000</v>
      </c>
      <c r="E115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8295</v>
      </c>
      <c r="O115" s="6">
        <f>(E115/D115)*100</f>
        <v>246.0608</v>
      </c>
      <c r="P115" s="7">
        <f>E115/L115</f>
        <v>161.88210526315791</v>
      </c>
      <c r="Q115" t="str">
        <f>LEFT(N115,FIND("/",N115)-1)</f>
        <v>technology</v>
      </c>
      <c r="R115" t="str">
        <f>REPLACE(N115,1,FIND("/",N115),"")</f>
        <v>hardware</v>
      </c>
      <c r="S115" s="12">
        <f>(((J115/60)/60)/24)+DATE(1970,1,1)</f>
        <v>41611.917673611111</v>
      </c>
      <c r="T115" s="12">
        <f>(((I115/60)/60)/24)+DATE(1970,1,1)</f>
        <v>41654.791666666664</v>
      </c>
      <c r="W115" s="19">
        <f>_xlfn.DAYS(T115,S115)</f>
        <v>43</v>
      </c>
      <c r="X115" s="20">
        <f>L115/W115</f>
        <v>10.604651162790697</v>
      </c>
      <c r="Y115" s="21">
        <f>E115/W115</f>
        <v>1716.7032558139535</v>
      </c>
    </row>
    <row r="116" spans="1:25" ht="48" x14ac:dyDescent="0.2">
      <c r="A116">
        <v>2339</v>
      </c>
      <c r="B116" s="3" t="s">
        <v>2340</v>
      </c>
      <c r="C116" s="3" t="s">
        <v>6449</v>
      </c>
      <c r="D116">
        <v>25000</v>
      </c>
      <c r="E116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8298</v>
      </c>
      <c r="O116" s="6">
        <f>(E116/D116)*100</f>
        <v>294.20799999999997</v>
      </c>
      <c r="P116" s="7">
        <f>E116/L116</f>
        <v>66.623188405797094</v>
      </c>
      <c r="Q116" t="str">
        <f>LEFT(N116,FIND("/",N116)-1)</f>
        <v>food</v>
      </c>
      <c r="R116" t="str">
        <f>REPLACE(N116,1,FIND("/",N116),"")</f>
        <v>small batch</v>
      </c>
      <c r="S116" s="12">
        <f>(((J116/60)/60)/24)+DATE(1970,1,1)</f>
        <v>42692.79987268518</v>
      </c>
      <c r="T116" s="12">
        <f>(((I116/60)/60)/24)+DATE(1970,1,1)</f>
        <v>42723.332638888889</v>
      </c>
      <c r="W116" s="19">
        <f>_xlfn.DAYS(T116,S116)</f>
        <v>31</v>
      </c>
      <c r="X116" s="20">
        <f>L116/W116</f>
        <v>35.612903225806448</v>
      </c>
      <c r="Y116" s="21">
        <f>E116/W116</f>
        <v>2372.6451612903224</v>
      </c>
    </row>
    <row r="117" spans="1:25" ht="64" x14ac:dyDescent="0.2">
      <c r="A117">
        <v>1306</v>
      </c>
      <c r="B117" s="3" t="s">
        <v>1307</v>
      </c>
      <c r="C117" s="3" t="s">
        <v>5416</v>
      </c>
      <c r="D117">
        <v>110000</v>
      </c>
      <c r="E117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6">
        <f>(E117/D117)*100</f>
        <v>65.24636363636364</v>
      </c>
      <c r="P117" s="7">
        <f>E117/L117</f>
        <v>201.60393258426967</v>
      </c>
      <c r="Q117" t="str">
        <f>LEFT(N117,FIND("/",N117)-1)</f>
        <v>technology</v>
      </c>
      <c r="R117" t="str">
        <f>REPLACE(N117,1,FIND("/",N117),"")</f>
        <v>wearables</v>
      </c>
      <c r="S117" s="12">
        <f>(((J117/60)/60)/24)+DATE(1970,1,1)</f>
        <v>41947.457569444443</v>
      </c>
      <c r="T117" s="12">
        <f>(((I117/60)/60)/24)+DATE(1970,1,1)</f>
        <v>41977.457569444443</v>
      </c>
      <c r="W117" s="19">
        <f>_xlfn.DAYS(T117,S117)</f>
        <v>30</v>
      </c>
      <c r="X117" s="20">
        <f>L117/W117</f>
        <v>11.866666666666667</v>
      </c>
      <c r="Y117" s="21">
        <f>E117/W117</f>
        <v>2392.3666666666668</v>
      </c>
    </row>
    <row r="118" spans="1:25" ht="48" x14ac:dyDescent="0.2">
      <c r="A118">
        <v>277</v>
      </c>
      <c r="B118" s="3" t="s">
        <v>278</v>
      </c>
      <c r="C118" s="3" t="s">
        <v>4387</v>
      </c>
      <c r="D118">
        <v>65000</v>
      </c>
      <c r="E118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8269</v>
      </c>
      <c r="O118" s="6">
        <f>(E118/D118)*100</f>
        <v>110.38153846153847</v>
      </c>
      <c r="P118" s="7">
        <f>E118/L118</f>
        <v>75.444794952681391</v>
      </c>
      <c r="Q118" t="str">
        <f>LEFT(N118,FIND("/",N118)-1)</f>
        <v>film &amp; video</v>
      </c>
      <c r="R118" t="str">
        <f>REPLACE(N118,1,FIND("/",N118),"")</f>
        <v>documentary</v>
      </c>
      <c r="S118" s="12">
        <f>(((J118/60)/60)/24)+DATE(1970,1,1)</f>
        <v>42117.891423611116</v>
      </c>
      <c r="T118" s="12">
        <f>(((I118/60)/60)/24)+DATE(1970,1,1)</f>
        <v>42147.891423611116</v>
      </c>
      <c r="W118" s="19">
        <f>_xlfn.DAYS(T118,S118)</f>
        <v>30</v>
      </c>
      <c r="X118" s="20">
        <f>L118/W118</f>
        <v>31.7</v>
      </c>
      <c r="Y118" s="21">
        <f>E118/W118</f>
        <v>2391.6</v>
      </c>
    </row>
    <row r="119" spans="1:25" ht="48" x14ac:dyDescent="0.2">
      <c r="A119">
        <v>1952</v>
      </c>
      <c r="B119" s="3" t="s">
        <v>1953</v>
      </c>
      <c r="C119" s="3" t="s">
        <v>6062</v>
      </c>
      <c r="D119">
        <v>35000</v>
      </c>
      <c r="E119">
        <v>69465.33</v>
      </c>
      <c r="F119" t="s">
        <v>8219</v>
      </c>
      <c r="G119" t="s">
        <v>8229</v>
      </c>
      <c r="H119" t="s">
        <v>8251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8295</v>
      </c>
      <c r="O119" s="6">
        <f>(E119/D119)*100</f>
        <v>198.47237142857145</v>
      </c>
      <c r="P119" s="7">
        <f>E119/L119</f>
        <v>101.85532258064516</v>
      </c>
      <c r="Q119" t="str">
        <f>LEFT(N119,FIND("/",N119)-1)</f>
        <v>technology</v>
      </c>
      <c r="R119" t="str">
        <f>REPLACE(N119,1,FIND("/",N119),"")</f>
        <v>hardware</v>
      </c>
      <c r="S119" s="12">
        <f>(((J119/60)/60)/24)+DATE(1970,1,1)</f>
        <v>41526.60665509259</v>
      </c>
      <c r="T119" s="12">
        <f>(((I119/60)/60)/24)+DATE(1970,1,1)</f>
        <v>41563.60665509259</v>
      </c>
      <c r="W119" s="19">
        <f>_xlfn.DAYS(T119,S119)</f>
        <v>37</v>
      </c>
      <c r="X119" s="20">
        <f>L119/W119</f>
        <v>18.432432432432432</v>
      </c>
      <c r="Y119" s="21">
        <f>E119/W119</f>
        <v>1877.4413513513514</v>
      </c>
    </row>
    <row r="120" spans="1:25" ht="48" x14ac:dyDescent="0.2">
      <c r="A120">
        <v>2193</v>
      </c>
      <c r="B120" s="3" t="s">
        <v>2194</v>
      </c>
      <c r="C120" s="3" t="s">
        <v>6303</v>
      </c>
      <c r="D120">
        <v>15000</v>
      </c>
      <c r="E120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8297</v>
      </c>
      <c r="O120" s="6">
        <f>(E120/D120)*100</f>
        <v>452.37333333333333</v>
      </c>
      <c r="P120" s="7">
        <f>E120/L120</f>
        <v>75.647714604236342</v>
      </c>
      <c r="Q120" t="str">
        <f>LEFT(N120,FIND("/",N120)-1)</f>
        <v>games</v>
      </c>
      <c r="R120" t="str">
        <f>REPLACE(N120,1,FIND("/",N120),"")</f>
        <v>tabletop games</v>
      </c>
      <c r="S120" s="12">
        <f>(((J120/60)/60)/24)+DATE(1970,1,1)</f>
        <v>42664.405925925923</v>
      </c>
      <c r="T120" s="12">
        <f>(((I120/60)/60)/24)+DATE(1970,1,1)</f>
        <v>42695.207638888889</v>
      </c>
      <c r="W120" s="19">
        <f>_xlfn.DAYS(T120,S120)</f>
        <v>31</v>
      </c>
      <c r="X120" s="20">
        <f>L120/W120</f>
        <v>28.93548387096774</v>
      </c>
      <c r="Y120" s="21">
        <f>E120/W120</f>
        <v>2188.9032258064517</v>
      </c>
    </row>
    <row r="121" spans="1:25" ht="48" x14ac:dyDescent="0.2">
      <c r="A121">
        <v>295</v>
      </c>
      <c r="B121" s="3" t="s">
        <v>296</v>
      </c>
      <c r="C121" s="3" t="s">
        <v>4405</v>
      </c>
      <c r="D121">
        <v>50000</v>
      </c>
      <c r="E121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8269</v>
      </c>
      <c r="O121" s="6">
        <f>(E121/D121)*100</f>
        <v>133.10911999999999</v>
      </c>
      <c r="P121" s="7">
        <f>E121/L121</f>
        <v>100.08204511278196</v>
      </c>
      <c r="Q121" t="str">
        <f>LEFT(N121,FIND("/",N121)-1)</f>
        <v>film &amp; video</v>
      </c>
      <c r="R121" t="str">
        <f>REPLACE(N121,1,FIND("/",N121),"")</f>
        <v>documentary</v>
      </c>
      <c r="S121" s="12">
        <f>(((J121/60)/60)/24)+DATE(1970,1,1)</f>
        <v>41519.004733796297</v>
      </c>
      <c r="T121" s="12">
        <f>(((I121/60)/60)/24)+DATE(1970,1,1)</f>
        <v>41579</v>
      </c>
      <c r="W121" s="19">
        <f>_xlfn.DAYS(T121,S121)</f>
        <v>60</v>
      </c>
      <c r="X121" s="20">
        <f>L121/W121</f>
        <v>11.083333333333334</v>
      </c>
      <c r="Y121" s="21">
        <f>E121/W121</f>
        <v>1109.2426666666665</v>
      </c>
    </row>
    <row r="122" spans="1:25" ht="48" x14ac:dyDescent="0.2">
      <c r="A122">
        <v>2018</v>
      </c>
      <c r="B122" s="3" t="s">
        <v>2019</v>
      </c>
      <c r="C122" s="3" t="s">
        <v>6128</v>
      </c>
      <c r="D122">
        <v>65000</v>
      </c>
      <c r="E122">
        <v>66458.23</v>
      </c>
      <c r="F122" t="s">
        <v>8219</v>
      </c>
      <c r="G122" t="s">
        <v>8241</v>
      </c>
      <c r="H122" t="s">
        <v>8249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8295</v>
      </c>
      <c r="O122" s="6">
        <f>(E122/D122)*100</f>
        <v>102.24343076923077</v>
      </c>
      <c r="P122" s="7">
        <f>E122/L122</f>
        <v>147.68495555555555</v>
      </c>
      <c r="Q122" t="str">
        <f>LEFT(N122,FIND("/",N122)-1)</f>
        <v>technology</v>
      </c>
      <c r="R122" t="str">
        <f>REPLACE(N122,1,FIND("/",N122),"")</f>
        <v>hardware</v>
      </c>
      <c r="S122" s="12">
        <f>(((J122/60)/60)/24)+DATE(1970,1,1)</f>
        <v>42199.365844907406</v>
      </c>
      <c r="T122" s="12">
        <f>(((I122/60)/60)/24)+DATE(1970,1,1)</f>
        <v>42229.365844907406</v>
      </c>
      <c r="W122" s="19">
        <f>_xlfn.DAYS(T122,S122)</f>
        <v>30</v>
      </c>
      <c r="X122" s="20">
        <f>L122/W122</f>
        <v>15</v>
      </c>
      <c r="Y122" s="21">
        <f>E122/W122</f>
        <v>2215.2743333333333</v>
      </c>
    </row>
    <row r="123" spans="1:25" ht="48" x14ac:dyDescent="0.2">
      <c r="A123">
        <v>1681</v>
      </c>
      <c r="B123" s="3" t="s">
        <v>1682</v>
      </c>
      <c r="C123" s="3" t="s">
        <v>5791</v>
      </c>
      <c r="D123">
        <v>65000</v>
      </c>
      <c r="E123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6">
        <f>(E123/D123)*100</f>
        <v>101.42212307692309</v>
      </c>
      <c r="P123" s="7">
        <f>E123/L123</f>
        <v>74.575090497737563</v>
      </c>
      <c r="Q123" t="str">
        <f>LEFT(N123,FIND("/",N123)-1)</f>
        <v>music</v>
      </c>
      <c r="R123" t="str">
        <f>REPLACE(N123,1,FIND("/",N123),"")</f>
        <v>faith</v>
      </c>
      <c r="S123" s="12">
        <f>(((J123/60)/60)/24)+DATE(1970,1,1)</f>
        <v>42774.121342592596</v>
      </c>
      <c r="T123" s="12">
        <f>(((I123/60)/60)/24)+DATE(1970,1,1)</f>
        <v>42823.083333333328</v>
      </c>
      <c r="W123" s="19">
        <f>_xlfn.DAYS(T123,S123)</f>
        <v>49</v>
      </c>
      <c r="X123" s="20">
        <f>L123/W123</f>
        <v>18.040816326530614</v>
      </c>
      <c r="Y123" s="21">
        <f>E123/W123</f>
        <v>1345.3955102040818</v>
      </c>
    </row>
    <row r="124" spans="1:25" ht="32" x14ac:dyDescent="0.2">
      <c r="A124">
        <v>1533</v>
      </c>
      <c r="B124" s="3" t="s">
        <v>1534</v>
      </c>
      <c r="C124" s="3" t="s">
        <v>5643</v>
      </c>
      <c r="D124">
        <v>45000</v>
      </c>
      <c r="E124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8285</v>
      </c>
      <c r="O124" s="6">
        <f>(E124/D124)*100</f>
        <v>145.14000000000001</v>
      </c>
      <c r="P124" s="7">
        <f>E124/L124</f>
        <v>88.26081081081081</v>
      </c>
      <c r="Q124" t="str">
        <f>LEFT(N124,FIND("/",N124)-1)</f>
        <v>photography</v>
      </c>
      <c r="R124" t="str">
        <f>REPLACE(N124,1,FIND("/",N124),"")</f>
        <v>photobooks</v>
      </c>
      <c r="S124" s="12">
        <f>(((J124/60)/60)/24)+DATE(1970,1,1)</f>
        <v>42443.00204861111</v>
      </c>
      <c r="T124" s="12">
        <f>(((I124/60)/60)/24)+DATE(1970,1,1)</f>
        <v>42492.165972222225</v>
      </c>
      <c r="W124" s="19">
        <f>_xlfn.DAYS(T124,S124)</f>
        <v>49</v>
      </c>
      <c r="X124" s="20">
        <f>L124/W124</f>
        <v>15.102040816326531</v>
      </c>
      <c r="Y124" s="21">
        <f>E124/W124</f>
        <v>1332.9183673469388</v>
      </c>
    </row>
    <row r="125" spans="1:25" ht="32" x14ac:dyDescent="0.2">
      <c r="A125">
        <v>1748</v>
      </c>
      <c r="B125" s="3" t="s">
        <v>1749</v>
      </c>
      <c r="C125" s="3" t="s">
        <v>5858</v>
      </c>
      <c r="D125">
        <v>50000</v>
      </c>
      <c r="E125">
        <v>64974</v>
      </c>
      <c r="F125" t="s">
        <v>8219</v>
      </c>
      <c r="G125" t="s">
        <v>8229</v>
      </c>
      <c r="H125" t="s">
        <v>8251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8285</v>
      </c>
      <c r="O125" s="6">
        <f>(E125/D125)*100</f>
        <v>129.94800000000001</v>
      </c>
      <c r="P125" s="7">
        <f>E125/L125</f>
        <v>358.97237569060775</v>
      </c>
      <c r="Q125" t="str">
        <f>LEFT(N125,FIND("/",N125)-1)</f>
        <v>photography</v>
      </c>
      <c r="R125" t="str">
        <f>REPLACE(N125,1,FIND("/",N125),"")</f>
        <v>photobooks</v>
      </c>
      <c r="S125" s="12">
        <f>(((J125/60)/60)/24)+DATE(1970,1,1)</f>
        <v>42219.950729166667</v>
      </c>
      <c r="T125" s="12">
        <f>(((I125/60)/60)/24)+DATE(1970,1,1)</f>
        <v>42249.950729166667</v>
      </c>
      <c r="W125" s="19">
        <f>_xlfn.DAYS(T125,S125)</f>
        <v>30</v>
      </c>
      <c r="X125" s="20">
        <f>L125/W125</f>
        <v>6.0333333333333332</v>
      </c>
      <c r="Y125" s="21">
        <f>E125/W125</f>
        <v>2165.8000000000002</v>
      </c>
    </row>
    <row r="126" spans="1:25" ht="48" x14ac:dyDescent="0.2">
      <c r="A126">
        <v>2069</v>
      </c>
      <c r="B126" s="3" t="s">
        <v>2070</v>
      </c>
      <c r="C126" s="3" t="s">
        <v>6179</v>
      </c>
      <c r="D126">
        <v>50000</v>
      </c>
      <c r="E12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8295</v>
      </c>
      <c r="O126" s="6">
        <f>(E126/D126)*100</f>
        <v>128.40666000000002</v>
      </c>
      <c r="P126" s="7">
        <f>E126/L126</f>
        <v>244.11912547528519</v>
      </c>
      <c r="Q126" t="str">
        <f>LEFT(N126,FIND("/",N126)-1)</f>
        <v>technology</v>
      </c>
      <c r="R126" t="str">
        <f>REPLACE(N126,1,FIND("/",N126),"")</f>
        <v>hardware</v>
      </c>
      <c r="S126" s="12">
        <f>(((J126/60)/60)/24)+DATE(1970,1,1)</f>
        <v>42340.972118055557</v>
      </c>
      <c r="T126" s="12">
        <f>(((I126/60)/60)/24)+DATE(1970,1,1)</f>
        <v>42371.972118055557</v>
      </c>
      <c r="W126" s="19">
        <f>_xlfn.DAYS(T126,S126)</f>
        <v>31</v>
      </c>
      <c r="X126" s="20">
        <f>L126/W126</f>
        <v>8.4838709677419359</v>
      </c>
      <c r="Y126" s="21">
        <f>E126/W126</f>
        <v>2071.0751612903227</v>
      </c>
    </row>
    <row r="127" spans="1:25" ht="48" x14ac:dyDescent="0.2">
      <c r="A127">
        <v>2237</v>
      </c>
      <c r="B127" s="3" t="s">
        <v>2238</v>
      </c>
      <c r="C127" s="3" t="s">
        <v>6347</v>
      </c>
      <c r="D127">
        <v>18000</v>
      </c>
      <c r="E127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8297</v>
      </c>
      <c r="O127" s="6">
        <f>(E127/D127)*100</f>
        <v>352.92777777777775</v>
      </c>
      <c r="P127" s="7">
        <f>E127/L127</f>
        <v>64.625635808748726</v>
      </c>
      <c r="Q127" t="str">
        <f>LEFT(N127,FIND("/",N127)-1)</f>
        <v>games</v>
      </c>
      <c r="R127" t="str">
        <f>REPLACE(N127,1,FIND("/",N127),"")</f>
        <v>tabletop games</v>
      </c>
      <c r="S127" s="12">
        <f>(((J127/60)/60)/24)+DATE(1970,1,1)</f>
        <v>41915.003275462965</v>
      </c>
      <c r="T127" s="12">
        <f>(((I127/60)/60)/24)+DATE(1970,1,1)</f>
        <v>41955.332638888889</v>
      </c>
      <c r="W127" s="19">
        <f>_xlfn.DAYS(T127,S127)</f>
        <v>40</v>
      </c>
      <c r="X127" s="20">
        <f>L127/W127</f>
        <v>24.574999999999999</v>
      </c>
      <c r="Y127" s="21">
        <f>E127/W127</f>
        <v>1588.175</v>
      </c>
    </row>
    <row r="128" spans="1:25" ht="48" x14ac:dyDescent="0.2">
      <c r="A128">
        <v>353</v>
      </c>
      <c r="B128" s="3" t="s">
        <v>354</v>
      </c>
      <c r="C128" s="3" t="s">
        <v>4463</v>
      </c>
      <c r="D128">
        <v>58425</v>
      </c>
      <c r="E128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8269</v>
      </c>
      <c r="O128" s="6">
        <f>(E128/D128)*100</f>
        <v>108.61819426615318</v>
      </c>
      <c r="P128" s="7">
        <f>E128/L128</f>
        <v>103.52394779771615</v>
      </c>
      <c r="Q128" t="str">
        <f>LEFT(N128,FIND("/",N128)-1)</f>
        <v>film &amp; video</v>
      </c>
      <c r="R128" t="str">
        <f>REPLACE(N128,1,FIND("/",N128),"")</f>
        <v>documentary</v>
      </c>
      <c r="S128" s="12">
        <f>(((J128/60)/60)/24)+DATE(1970,1,1)</f>
        <v>42297.791886574079</v>
      </c>
      <c r="T128" s="12">
        <f>(((I128/60)/60)/24)+DATE(1970,1,1)</f>
        <v>42327.833553240736</v>
      </c>
      <c r="W128" s="19">
        <f>_xlfn.DAYS(T128,S128)</f>
        <v>30</v>
      </c>
      <c r="X128" s="20">
        <f>L128/W128</f>
        <v>20.433333333333334</v>
      </c>
      <c r="Y128" s="21">
        <f>E128/W128</f>
        <v>2115.3393333333333</v>
      </c>
    </row>
    <row r="129" spans="1:25" ht="48" x14ac:dyDescent="0.2">
      <c r="A129">
        <v>1522</v>
      </c>
      <c r="B129" s="3" t="s">
        <v>1523</v>
      </c>
      <c r="C129" s="3" t="s">
        <v>5632</v>
      </c>
      <c r="D129">
        <v>43500</v>
      </c>
      <c r="E129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8285</v>
      </c>
      <c r="O129" s="6">
        <f>(E129/D129)*100</f>
        <v>138.96574712643678</v>
      </c>
      <c r="P129" s="7">
        <f>E129/L129</f>
        <v>133.7391592920354</v>
      </c>
      <c r="Q129" t="str">
        <f>LEFT(N129,FIND("/",N129)-1)</f>
        <v>photography</v>
      </c>
      <c r="R129" t="str">
        <f>REPLACE(N129,1,FIND("/",N129),"")</f>
        <v>photobooks</v>
      </c>
      <c r="S129" s="12">
        <f>(((J129/60)/60)/24)+DATE(1970,1,1)</f>
        <v>41899.830312500002</v>
      </c>
      <c r="T129" s="12">
        <f>(((I129/60)/60)/24)+DATE(1970,1,1)</f>
        <v>41929.830312500002</v>
      </c>
      <c r="W129" s="19">
        <f>_xlfn.DAYS(T129,S129)</f>
        <v>30</v>
      </c>
      <c r="X129" s="20">
        <f>L129/W129</f>
        <v>15.066666666666666</v>
      </c>
      <c r="Y129" s="21">
        <f>E129/W129</f>
        <v>2015.0033333333333</v>
      </c>
    </row>
    <row r="130" spans="1:25" ht="32" x14ac:dyDescent="0.2">
      <c r="A130">
        <v>2996</v>
      </c>
      <c r="B130" s="3" t="s">
        <v>2996</v>
      </c>
      <c r="C130" s="3" t="s">
        <v>7106</v>
      </c>
      <c r="D130">
        <v>35000</v>
      </c>
      <c r="E130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8303</v>
      </c>
      <c r="O130" s="6">
        <f>(E130/D130)*100</f>
        <v>171.94285714285715</v>
      </c>
      <c r="P130" s="7">
        <f>E130/L130</f>
        <v>153.5204081632653</v>
      </c>
      <c r="Q130" t="str">
        <f>LEFT(N130,FIND("/",N130)-1)</f>
        <v>theater</v>
      </c>
      <c r="R130" t="str">
        <f>REPLACE(N130,1,FIND("/",N130),"")</f>
        <v>spaces</v>
      </c>
      <c r="S130" s="12">
        <f>(((J130/60)/60)/24)+DATE(1970,1,1)</f>
        <v>42090.912500000006</v>
      </c>
      <c r="T130" s="12">
        <f>(((I130/60)/60)/24)+DATE(1970,1,1)</f>
        <v>42150.912500000006</v>
      </c>
      <c r="W130" s="19">
        <f>_xlfn.DAYS(T130,S130)</f>
        <v>60</v>
      </c>
      <c r="X130" s="20">
        <f>L130/W130</f>
        <v>6.5333333333333332</v>
      </c>
      <c r="Y130" s="21">
        <f>E130/W130</f>
        <v>1003</v>
      </c>
    </row>
    <row r="131" spans="1:25" ht="32" x14ac:dyDescent="0.2">
      <c r="A131">
        <v>2031</v>
      </c>
      <c r="B131" s="3" t="s">
        <v>2032</v>
      </c>
      <c r="C131" s="3" t="s">
        <v>6141</v>
      </c>
      <c r="D131">
        <v>50000</v>
      </c>
      <c r="E131">
        <v>60175</v>
      </c>
      <c r="F131" t="s">
        <v>8219</v>
      </c>
      <c r="G131" t="s">
        <v>8233</v>
      </c>
      <c r="H131" t="s">
        <v>8249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8295</v>
      </c>
      <c r="O131" s="6">
        <f>(E131/D131)*100</f>
        <v>120.35</v>
      </c>
      <c r="P131" s="7">
        <f>E131/L131</f>
        <v>118.45472440944881</v>
      </c>
      <c r="Q131" t="str">
        <f>LEFT(N131,FIND("/",N131)-1)</f>
        <v>technology</v>
      </c>
      <c r="R131" t="str">
        <f>REPLACE(N131,1,FIND("/",N131),"")</f>
        <v>hardware</v>
      </c>
      <c r="S131" s="12">
        <f>(((J131/60)/60)/24)+DATE(1970,1,1)</f>
        <v>41975.329317129625</v>
      </c>
      <c r="T131" s="12">
        <f>(((I131/60)/60)/24)+DATE(1970,1,1)</f>
        <v>42013.041666666672</v>
      </c>
      <c r="W131" s="19">
        <f>_xlfn.DAYS(T131,S131)</f>
        <v>38</v>
      </c>
      <c r="X131" s="20">
        <f>L131/W131</f>
        <v>13.368421052631579</v>
      </c>
      <c r="Y131" s="21">
        <f>E131/W131</f>
        <v>1583.5526315789473</v>
      </c>
    </row>
    <row r="132" spans="1:25" ht="16" x14ac:dyDescent="0.2">
      <c r="A132">
        <v>2049</v>
      </c>
      <c r="B132" s="3" t="s">
        <v>2050</v>
      </c>
      <c r="C132" s="3" t="s">
        <v>6159</v>
      </c>
      <c r="D132">
        <v>50000</v>
      </c>
      <c r="E132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8295</v>
      </c>
      <c r="O132" s="6">
        <f>(E132/D132)*100</f>
        <v>120.19070000000001</v>
      </c>
      <c r="P132" s="7">
        <f>E132/L132</f>
        <v>80.991037735849048</v>
      </c>
      <c r="Q132" t="str">
        <f>LEFT(N132,FIND("/",N132)-1)</f>
        <v>technology</v>
      </c>
      <c r="R132" t="str">
        <f>REPLACE(N132,1,FIND("/",N132),"")</f>
        <v>hardware</v>
      </c>
      <c r="S132" s="12">
        <f>(((J132/60)/60)/24)+DATE(1970,1,1)</f>
        <v>41575.527349537035</v>
      </c>
      <c r="T132" s="12">
        <f>(((I132/60)/60)/24)+DATE(1970,1,1)</f>
        <v>41610.957638888889</v>
      </c>
      <c r="W132" s="19">
        <f>_xlfn.DAYS(T132,S132)</f>
        <v>35</v>
      </c>
      <c r="X132" s="20">
        <f>L132/W132</f>
        <v>21.2</v>
      </c>
      <c r="Y132" s="21">
        <f>E132/W132</f>
        <v>1717.01</v>
      </c>
    </row>
    <row r="133" spans="1:25" ht="48" x14ac:dyDescent="0.2">
      <c r="A133">
        <v>1250</v>
      </c>
      <c r="B133" s="3" t="s">
        <v>1251</v>
      </c>
      <c r="C133" s="3" t="s">
        <v>5360</v>
      </c>
      <c r="D133">
        <v>30000</v>
      </c>
      <c r="E133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8276</v>
      </c>
      <c r="O133" s="6">
        <f>(E133/D133)*100</f>
        <v>200.15333333333331</v>
      </c>
      <c r="P133" s="7">
        <f>E133/L133</f>
        <v>118.2007874015748</v>
      </c>
      <c r="Q133" t="str">
        <f>LEFT(N133,FIND("/",N133)-1)</f>
        <v>music</v>
      </c>
      <c r="R133" t="str">
        <f>REPLACE(N133,1,FIND("/",N133),"")</f>
        <v>rock</v>
      </c>
      <c r="S133" s="12">
        <f>(((J133/60)/60)/24)+DATE(1970,1,1)</f>
        <v>41843.64271990741</v>
      </c>
      <c r="T133" s="12">
        <f>(((I133/60)/60)/24)+DATE(1970,1,1)</f>
        <v>41888.64271990741</v>
      </c>
      <c r="W133" s="19">
        <f>_xlfn.DAYS(T133,S133)</f>
        <v>45</v>
      </c>
      <c r="X133" s="20">
        <f>L133/W133</f>
        <v>11.28888888888889</v>
      </c>
      <c r="Y133" s="21">
        <f>E133/W133</f>
        <v>1334.3555555555556</v>
      </c>
    </row>
    <row r="134" spans="1:25" ht="48" x14ac:dyDescent="0.2">
      <c r="A134">
        <v>1480</v>
      </c>
      <c r="B134" s="3" t="s">
        <v>1481</v>
      </c>
      <c r="C134" s="3" t="s">
        <v>5590</v>
      </c>
      <c r="D134">
        <v>50000</v>
      </c>
      <c r="E134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8288</v>
      </c>
      <c r="O134" s="6">
        <f>(E134/D134)*100</f>
        <v>117.04040000000001</v>
      </c>
      <c r="P134" s="7">
        <f>E134/L134</f>
        <v>92.157795275590544</v>
      </c>
      <c r="Q134" t="str">
        <f>LEFT(N134,FIND("/",N134)-1)</f>
        <v>publishing</v>
      </c>
      <c r="R134" t="str">
        <f>REPLACE(N134,1,FIND("/",N134),"")</f>
        <v>radio &amp; podcasts</v>
      </c>
      <c r="S134" s="12">
        <f>(((J134/60)/60)/24)+DATE(1970,1,1)</f>
        <v>41464.934016203704</v>
      </c>
      <c r="T134" s="12">
        <f>(((I134/60)/60)/24)+DATE(1970,1,1)</f>
        <v>41481.708333333336</v>
      </c>
      <c r="W134" s="19">
        <f>_xlfn.DAYS(T134,S134)</f>
        <v>17</v>
      </c>
      <c r="X134" s="20">
        <f>L134/W134</f>
        <v>37.352941176470587</v>
      </c>
      <c r="Y134" s="21">
        <f>E134/W134</f>
        <v>3442.3647058823526</v>
      </c>
    </row>
    <row r="135" spans="1:25" ht="32" x14ac:dyDescent="0.2">
      <c r="A135">
        <v>2725</v>
      </c>
      <c r="B135" s="3" t="s">
        <v>2725</v>
      </c>
      <c r="C135" s="3" t="s">
        <v>6835</v>
      </c>
      <c r="D135">
        <v>40000</v>
      </c>
      <c r="E135">
        <v>57817</v>
      </c>
      <c r="F135" t="s">
        <v>8219</v>
      </c>
      <c r="G135" t="s">
        <v>8229</v>
      </c>
      <c r="H135" t="s">
        <v>8251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8295</v>
      </c>
      <c r="O135" s="6">
        <f>(E135/D135)*100</f>
        <v>144.54249999999999</v>
      </c>
      <c r="P135" s="7">
        <f>E135/L135</f>
        <v>511.65486725663715</v>
      </c>
      <c r="Q135" t="str">
        <f>LEFT(N135,FIND("/",N135)-1)</f>
        <v>technology</v>
      </c>
      <c r="R135" t="str">
        <f>REPLACE(N135,1,FIND("/",N135),"")</f>
        <v>hardware</v>
      </c>
      <c r="S135" s="12">
        <f>(((J135/60)/60)/24)+DATE(1970,1,1)</f>
        <v>42745.744618055556</v>
      </c>
      <c r="T135" s="12">
        <f>(((I135/60)/60)/24)+DATE(1970,1,1)</f>
        <v>42795.744618055556</v>
      </c>
      <c r="W135" s="19">
        <f>_xlfn.DAYS(T135,S135)</f>
        <v>50</v>
      </c>
      <c r="X135" s="20">
        <f>L135/W135</f>
        <v>2.2599999999999998</v>
      </c>
      <c r="Y135" s="21">
        <f>E135/W135</f>
        <v>1156.3399999999999</v>
      </c>
    </row>
    <row r="136" spans="1:25" ht="48" x14ac:dyDescent="0.2">
      <c r="A136">
        <v>2077</v>
      </c>
      <c r="B136" s="3" t="s">
        <v>2078</v>
      </c>
      <c r="C136" s="3" t="s">
        <v>6187</v>
      </c>
      <c r="D136">
        <v>50000</v>
      </c>
      <c r="E136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8295</v>
      </c>
      <c r="O136" s="6">
        <f>(E136/D136)*100</f>
        <v>115.50800000000001</v>
      </c>
      <c r="P136" s="7">
        <f>E136/L136</f>
        <v>307.20212765957444</v>
      </c>
      <c r="Q136" t="str">
        <f>LEFT(N136,FIND("/",N136)-1)</f>
        <v>technology</v>
      </c>
      <c r="R136" t="str">
        <f>REPLACE(N136,1,FIND("/",N136),"")</f>
        <v>hardware</v>
      </c>
      <c r="S136" s="12">
        <f>(((J136/60)/60)/24)+DATE(1970,1,1)</f>
        <v>42103.042546296296</v>
      </c>
      <c r="T136" s="12">
        <f>(((I136/60)/60)/24)+DATE(1970,1,1)</f>
        <v>42160.875</v>
      </c>
      <c r="W136" s="19">
        <f>_xlfn.DAYS(T136,S136)</f>
        <v>57</v>
      </c>
      <c r="X136" s="20">
        <f>L136/W136</f>
        <v>3.2982456140350878</v>
      </c>
      <c r="Y136" s="21">
        <f>E136/W136</f>
        <v>1013.2280701754386</v>
      </c>
    </row>
    <row r="137" spans="1:25" ht="48" x14ac:dyDescent="0.2">
      <c r="A137">
        <v>258</v>
      </c>
      <c r="B137" s="3" t="s">
        <v>259</v>
      </c>
      <c r="C137" s="3" t="s">
        <v>4368</v>
      </c>
      <c r="D137">
        <v>30000</v>
      </c>
      <c r="E137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8269</v>
      </c>
      <c r="O137" s="6">
        <f>(E137/D137)*100</f>
        <v>191.14</v>
      </c>
      <c r="P137" s="7">
        <f>E137/L137</f>
        <v>83.345930232558146</v>
      </c>
      <c r="Q137" t="str">
        <f>LEFT(N137,FIND("/",N137)-1)</f>
        <v>film &amp; video</v>
      </c>
      <c r="R137" t="str">
        <f>REPLACE(N137,1,FIND("/",N137),"")</f>
        <v>documentary</v>
      </c>
      <c r="S137" s="12">
        <f>(((J137/60)/60)/24)+DATE(1970,1,1)</f>
        <v>40682.051689814813</v>
      </c>
      <c r="T137" s="12">
        <f>(((I137/60)/60)/24)+DATE(1970,1,1)</f>
        <v>40712.051689814813</v>
      </c>
      <c r="W137" s="19">
        <f>_xlfn.DAYS(T137,S137)</f>
        <v>30</v>
      </c>
      <c r="X137" s="20">
        <f>L137/W137</f>
        <v>22.933333333333334</v>
      </c>
      <c r="Y137" s="21">
        <f>E137/W137</f>
        <v>1911.4</v>
      </c>
    </row>
    <row r="138" spans="1:25" ht="48" x14ac:dyDescent="0.2">
      <c r="A138">
        <v>1017</v>
      </c>
      <c r="B138" s="3" t="s">
        <v>1018</v>
      </c>
      <c r="C138" s="3" t="s">
        <v>5127</v>
      </c>
      <c r="D138">
        <v>250000</v>
      </c>
      <c r="E138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6">
        <f>(E138/D138)*100</f>
        <v>22.878799999999998</v>
      </c>
      <c r="P138" s="7">
        <f>E138/L138</f>
        <v>161.11830985915492</v>
      </c>
      <c r="Q138" t="str">
        <f>LEFT(N138,FIND("/",N138)-1)</f>
        <v>technology</v>
      </c>
      <c r="R138" t="str">
        <f>REPLACE(N138,1,FIND("/",N138),"")</f>
        <v>wearables</v>
      </c>
      <c r="S138" s="12">
        <f>(((J138/60)/60)/24)+DATE(1970,1,1)</f>
        <v>42289.675173611111</v>
      </c>
      <c r="T138" s="12">
        <f>(((I138/60)/60)/24)+DATE(1970,1,1)</f>
        <v>42329.716840277775</v>
      </c>
      <c r="W138" s="19">
        <f>_xlfn.DAYS(T138,S138)</f>
        <v>40</v>
      </c>
      <c r="X138" s="20">
        <f>L138/W138</f>
        <v>8.875</v>
      </c>
      <c r="Y138" s="21">
        <f>E138/W138</f>
        <v>1429.925</v>
      </c>
    </row>
    <row r="139" spans="1:25" ht="48" x14ac:dyDescent="0.2">
      <c r="A139">
        <v>2271</v>
      </c>
      <c r="B139" s="3" t="s">
        <v>2272</v>
      </c>
      <c r="C139" s="3" t="s">
        <v>6381</v>
      </c>
      <c r="D139">
        <v>20000</v>
      </c>
      <c r="E139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8297</v>
      </c>
      <c r="O139" s="6">
        <f>(E139/D139)*100</f>
        <v>283.09000000000003</v>
      </c>
      <c r="P139" s="7">
        <f>E139/L139</f>
        <v>42.63403614457831</v>
      </c>
      <c r="Q139" t="str">
        <f>LEFT(N139,FIND("/",N139)-1)</f>
        <v>games</v>
      </c>
      <c r="R139" t="str">
        <f>REPLACE(N139,1,FIND("/",N139),"")</f>
        <v>tabletop games</v>
      </c>
      <c r="S139" s="12">
        <f>(((J139/60)/60)/24)+DATE(1970,1,1)</f>
        <v>42684.000046296293</v>
      </c>
      <c r="T139" s="12">
        <f>(((I139/60)/60)/24)+DATE(1970,1,1)</f>
        <v>42714.000046296293</v>
      </c>
      <c r="W139" s="19">
        <f>_xlfn.DAYS(T139,S139)</f>
        <v>30</v>
      </c>
      <c r="X139" s="20">
        <f>L139/W139</f>
        <v>44.266666666666666</v>
      </c>
      <c r="Y139" s="21">
        <f>E139/W139</f>
        <v>1887.2666666666667</v>
      </c>
    </row>
    <row r="140" spans="1:25" ht="48" x14ac:dyDescent="0.2">
      <c r="A140">
        <v>1970</v>
      </c>
      <c r="B140" s="3" t="s">
        <v>1971</v>
      </c>
      <c r="C140" s="3" t="s">
        <v>6080</v>
      </c>
      <c r="D140">
        <v>5000</v>
      </c>
      <c r="E140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8295</v>
      </c>
      <c r="O140" s="6">
        <f>(E140/D140)*100</f>
        <v>1131.8</v>
      </c>
      <c r="P140" s="7">
        <f>E140/L140</f>
        <v>80.727532097004286</v>
      </c>
      <c r="Q140" t="str">
        <f>LEFT(N140,FIND("/",N140)-1)</f>
        <v>technology</v>
      </c>
      <c r="R140" t="str">
        <f>REPLACE(N140,1,FIND("/",N140),"")</f>
        <v>hardware</v>
      </c>
      <c r="S140" s="12">
        <f>(((J140/60)/60)/24)+DATE(1970,1,1)</f>
        <v>41324.193298611113</v>
      </c>
      <c r="T140" s="12">
        <f>(((I140/60)/60)/24)+DATE(1970,1,1)</f>
        <v>41384.151631944449</v>
      </c>
      <c r="W140" s="19">
        <f>_xlfn.DAYS(T140,S140)</f>
        <v>60</v>
      </c>
      <c r="X140" s="20">
        <f>L140/W140</f>
        <v>11.683333333333334</v>
      </c>
      <c r="Y140" s="21">
        <f>E140/W140</f>
        <v>943.16666666666663</v>
      </c>
    </row>
    <row r="141" spans="1:25" ht="48" x14ac:dyDescent="0.2">
      <c r="A141">
        <v>2071</v>
      </c>
      <c r="B141" s="3" t="s">
        <v>2072</v>
      </c>
      <c r="C141" s="3" t="s">
        <v>6181</v>
      </c>
      <c r="D141">
        <v>20000</v>
      </c>
      <c r="E141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8295</v>
      </c>
      <c r="O141" s="6">
        <f>(E141/D141)*100</f>
        <v>280.73</v>
      </c>
      <c r="P141" s="7">
        <f>E141/L141</f>
        <v>201.96402877697841</v>
      </c>
      <c r="Q141" t="str">
        <f>LEFT(N141,FIND("/",N141)-1)</f>
        <v>technology</v>
      </c>
      <c r="R141" t="str">
        <f>REPLACE(N141,1,FIND("/",N141),"")</f>
        <v>hardware</v>
      </c>
      <c r="S141" s="12">
        <f>(((J141/60)/60)/24)+DATE(1970,1,1)</f>
        <v>42600.278749999998</v>
      </c>
      <c r="T141" s="12">
        <f>(((I141/60)/60)/24)+DATE(1970,1,1)</f>
        <v>42645.278749999998</v>
      </c>
      <c r="W141" s="19">
        <f>_xlfn.DAYS(T141,S141)</f>
        <v>45</v>
      </c>
      <c r="X141" s="20">
        <f>L141/W141</f>
        <v>6.177777777777778</v>
      </c>
      <c r="Y141" s="21">
        <f>E141/W141</f>
        <v>1247.6888888888889</v>
      </c>
    </row>
    <row r="142" spans="1:25" ht="48" x14ac:dyDescent="0.2">
      <c r="A142">
        <v>3166</v>
      </c>
      <c r="B142" s="3" t="s">
        <v>3166</v>
      </c>
      <c r="C142" s="3" t="s">
        <v>7276</v>
      </c>
      <c r="D142">
        <v>35000</v>
      </c>
      <c r="E142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8271</v>
      </c>
      <c r="O142" s="6">
        <f>(E142/D142)*100</f>
        <v>160.22808571428573</v>
      </c>
      <c r="P142" s="7">
        <f>E142/L142</f>
        <v>60.300892473118282</v>
      </c>
      <c r="Q142" t="str">
        <f>LEFT(N142,FIND("/",N142)-1)</f>
        <v>theater</v>
      </c>
      <c r="R142" t="str">
        <f>REPLACE(N142,1,FIND("/",N142),"")</f>
        <v>plays</v>
      </c>
      <c r="S142" s="12">
        <f>(((J142/60)/60)/24)+DATE(1970,1,1)</f>
        <v>41940.69158564815</v>
      </c>
      <c r="T142" s="12">
        <f>(((I142/60)/60)/24)+DATE(1970,1,1)</f>
        <v>41969.332638888889</v>
      </c>
      <c r="W142" s="19">
        <f>_xlfn.DAYS(T142,S142)</f>
        <v>29</v>
      </c>
      <c r="X142" s="20">
        <f>L142/W142</f>
        <v>32.068965517241381</v>
      </c>
      <c r="Y142" s="21">
        <f>E142/W142</f>
        <v>1933.7872413793104</v>
      </c>
    </row>
    <row r="143" spans="1:25" ht="32" x14ac:dyDescent="0.2">
      <c r="A143">
        <v>393</v>
      </c>
      <c r="B143" s="3" t="s">
        <v>394</v>
      </c>
      <c r="C143" s="3" t="s">
        <v>4503</v>
      </c>
      <c r="D143">
        <v>50000</v>
      </c>
      <c r="E143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8269</v>
      </c>
      <c r="O143" s="6">
        <f>(E143/D143)*100</f>
        <v>110.446</v>
      </c>
      <c r="P143" s="7">
        <f>E143/L143</f>
        <v>157.33048433048432</v>
      </c>
      <c r="Q143" t="str">
        <f>LEFT(N143,FIND("/",N143)-1)</f>
        <v>film &amp; video</v>
      </c>
      <c r="R143" t="str">
        <f>REPLACE(N143,1,FIND("/",N143),"")</f>
        <v>documentary</v>
      </c>
      <c r="S143" s="12">
        <f>(((J143/60)/60)/24)+DATE(1970,1,1)</f>
        <v>41526.708935185183</v>
      </c>
      <c r="T143" s="12">
        <f>(((I143/60)/60)/24)+DATE(1970,1,1)</f>
        <v>41557.708935185183</v>
      </c>
      <c r="W143" s="19">
        <f>_xlfn.DAYS(T143,S143)</f>
        <v>31</v>
      </c>
      <c r="X143" s="20">
        <f>L143/W143</f>
        <v>11.32258064516129</v>
      </c>
      <c r="Y143" s="21">
        <f>E143/W143</f>
        <v>1781.3870967741937</v>
      </c>
    </row>
    <row r="144" spans="1:25" ht="32" x14ac:dyDescent="0.2">
      <c r="A144">
        <v>342</v>
      </c>
      <c r="B144" s="3" t="s">
        <v>343</v>
      </c>
      <c r="C144" s="3" t="s">
        <v>4452</v>
      </c>
      <c r="D144">
        <v>55000</v>
      </c>
      <c r="E144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8269</v>
      </c>
      <c r="O144" s="6">
        <f>(E144/D144)*100</f>
        <v>100.36639999999998</v>
      </c>
      <c r="P144" s="7">
        <f>E144/L144</f>
        <v>169.85083076923075</v>
      </c>
      <c r="Q144" t="str">
        <f>LEFT(N144,FIND("/",N144)-1)</f>
        <v>film &amp; video</v>
      </c>
      <c r="R144" t="str">
        <f>REPLACE(N144,1,FIND("/",N144),"")</f>
        <v>documentary</v>
      </c>
      <c r="S144" s="12">
        <f>(((J144/60)/60)/24)+DATE(1970,1,1)</f>
        <v>42459.780844907407</v>
      </c>
      <c r="T144" s="12">
        <f>(((I144/60)/60)/24)+DATE(1970,1,1)</f>
        <v>42489.780844907407</v>
      </c>
      <c r="W144" s="19">
        <f>_xlfn.DAYS(T144,S144)</f>
        <v>30</v>
      </c>
      <c r="X144" s="20">
        <f>L144/W144</f>
        <v>10.833333333333334</v>
      </c>
      <c r="Y144" s="21">
        <f>E144/W144</f>
        <v>1840.0506666666665</v>
      </c>
    </row>
    <row r="145" spans="1:25" ht="64" x14ac:dyDescent="0.2">
      <c r="A145">
        <v>4</v>
      </c>
      <c r="B145" s="3" t="s">
        <v>6</v>
      </c>
      <c r="C145" s="3" t="s">
        <v>4115</v>
      </c>
      <c r="D145">
        <v>44000</v>
      </c>
      <c r="E145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8265</v>
      </c>
      <c r="O145" s="6">
        <f>(E145/D145)*100</f>
        <v>122.99154545454545</v>
      </c>
      <c r="P145" s="7">
        <f>E145/L145</f>
        <v>190.55028169014085</v>
      </c>
      <c r="Q145" t="str">
        <f>LEFT(N145,FIND("/",N145)-1)</f>
        <v>film &amp; video</v>
      </c>
      <c r="R145" t="str">
        <f>REPLACE(N145,1,FIND("/",N145),"")</f>
        <v>television</v>
      </c>
      <c r="S145" s="12">
        <f>(((J145/60)/60)/24)+DATE(1970,1,1)</f>
        <v>42327.834247685183</v>
      </c>
      <c r="T145" s="12">
        <f>(((I145/60)/60)/24)+DATE(1970,1,1)</f>
        <v>42357.834247685183</v>
      </c>
      <c r="W145" s="19">
        <f>_xlfn.DAYS(T145,S145)</f>
        <v>30</v>
      </c>
      <c r="X145" s="20">
        <f>L145/W145</f>
        <v>9.4666666666666668</v>
      </c>
      <c r="Y145" s="21">
        <f>E145/W145</f>
        <v>1803.876</v>
      </c>
    </row>
    <row r="146" spans="1:25" ht="48" x14ac:dyDescent="0.2">
      <c r="A146">
        <v>735</v>
      </c>
      <c r="B146" s="3" t="s">
        <v>736</v>
      </c>
      <c r="C146" s="3" t="s">
        <v>4845</v>
      </c>
      <c r="D146">
        <v>47000</v>
      </c>
      <c r="E146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8274</v>
      </c>
      <c r="O146" s="6">
        <f>(E146/D146)*100</f>
        <v>114.40638297872341</v>
      </c>
      <c r="P146" s="7">
        <f>E146/L146</f>
        <v>234.80786026200875</v>
      </c>
      <c r="Q146" t="str">
        <f>LEFT(N146,FIND("/",N146)-1)</f>
        <v>publishing</v>
      </c>
      <c r="R146" t="str">
        <f>REPLACE(N146,1,FIND("/",N146),"")</f>
        <v>nonfiction</v>
      </c>
      <c r="S146" s="12">
        <f>(((J146/60)/60)/24)+DATE(1970,1,1)</f>
        <v>41946.029467592591</v>
      </c>
      <c r="T146" s="12">
        <f>(((I146/60)/60)/24)+DATE(1970,1,1)</f>
        <v>41977.027083333334</v>
      </c>
      <c r="W146" s="19">
        <f>_xlfn.DAYS(T146,S146)</f>
        <v>31</v>
      </c>
      <c r="X146" s="20">
        <f>L146/W146</f>
        <v>7.387096774193548</v>
      </c>
      <c r="Y146" s="21">
        <f>E146/W146</f>
        <v>1734.5483870967741</v>
      </c>
    </row>
    <row r="147" spans="1:25" ht="48" x14ac:dyDescent="0.2">
      <c r="A147">
        <v>2733</v>
      </c>
      <c r="B147" s="3" t="s">
        <v>2733</v>
      </c>
      <c r="C147" s="3" t="s">
        <v>6843</v>
      </c>
      <c r="D147">
        <v>50000</v>
      </c>
      <c r="E147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8295</v>
      </c>
      <c r="O147" s="6">
        <f>(E147/D147)*100</f>
        <v>107.538</v>
      </c>
      <c r="P147" s="7">
        <f>E147/L147</f>
        <v>451.84033613445376</v>
      </c>
      <c r="Q147" t="str">
        <f>LEFT(N147,FIND("/",N147)-1)</f>
        <v>technology</v>
      </c>
      <c r="R147" t="str">
        <f>REPLACE(N147,1,FIND("/",N147),"")</f>
        <v>hardware</v>
      </c>
      <c r="S147" s="12">
        <f>(((J147/60)/60)/24)+DATE(1970,1,1)</f>
        <v>42044.272847222222</v>
      </c>
      <c r="T147" s="12">
        <f>(((I147/60)/60)/24)+DATE(1970,1,1)</f>
        <v>42104.231180555551</v>
      </c>
      <c r="W147" s="19">
        <f>_xlfn.DAYS(T147,S147)</f>
        <v>60</v>
      </c>
      <c r="X147" s="20">
        <f>L147/W147</f>
        <v>1.9833333333333334</v>
      </c>
      <c r="Y147" s="21">
        <f>E147/W147</f>
        <v>896.15</v>
      </c>
    </row>
    <row r="148" spans="1:25" ht="48" x14ac:dyDescent="0.2">
      <c r="A148">
        <v>2194</v>
      </c>
      <c r="B148" s="3" t="s">
        <v>2195</v>
      </c>
      <c r="C148" s="3" t="s">
        <v>6304</v>
      </c>
      <c r="D148">
        <v>10000</v>
      </c>
      <c r="E148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8297</v>
      </c>
      <c r="O148" s="6">
        <f>(E148/D148)*100</f>
        <v>537.37</v>
      </c>
      <c r="P148" s="7">
        <f>E148/L148</f>
        <v>61.203872437357631</v>
      </c>
      <c r="Q148" t="str">
        <f>LEFT(N148,FIND("/",N148)-1)</f>
        <v>games</v>
      </c>
      <c r="R148" t="str">
        <f>REPLACE(N148,1,FIND("/",N148),"")</f>
        <v>tabletop games</v>
      </c>
      <c r="S148" s="12">
        <f>(((J148/60)/60)/24)+DATE(1970,1,1)</f>
        <v>42425.757986111115</v>
      </c>
      <c r="T148" s="12">
        <f>(((I148/60)/60)/24)+DATE(1970,1,1)</f>
        <v>42455.716319444444</v>
      </c>
      <c r="W148" s="19">
        <f>_xlfn.DAYS(T148,S148)</f>
        <v>30</v>
      </c>
      <c r="X148" s="20">
        <f>L148/W148</f>
        <v>29.266666666666666</v>
      </c>
      <c r="Y148" s="21">
        <f>E148/W148</f>
        <v>1791.2333333333333</v>
      </c>
    </row>
    <row r="149" spans="1:25" ht="48" x14ac:dyDescent="0.2">
      <c r="A149">
        <v>707</v>
      </c>
      <c r="B149" s="3" t="s">
        <v>708</v>
      </c>
      <c r="C149" s="3" t="s">
        <v>4817</v>
      </c>
      <c r="D149">
        <v>68000</v>
      </c>
      <c r="E149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6">
        <f>(E149/D149)*100</f>
        <v>78.927352941176466</v>
      </c>
      <c r="P149" s="7">
        <f>E149/L149</f>
        <v>117.69868421052631</v>
      </c>
      <c r="Q149" t="str">
        <f>LEFT(N149,FIND("/",N149)-1)</f>
        <v>technology</v>
      </c>
      <c r="R149" t="str">
        <f>REPLACE(N149,1,FIND("/",N149),"")</f>
        <v>wearables</v>
      </c>
      <c r="S149" s="12">
        <f>(((J149/60)/60)/24)+DATE(1970,1,1)</f>
        <v>42696.663506944446</v>
      </c>
      <c r="T149" s="12">
        <f>(((I149/60)/60)/24)+DATE(1970,1,1)</f>
        <v>42736.663506944446</v>
      </c>
      <c r="W149" s="19">
        <f>_xlfn.DAYS(T149,S149)</f>
        <v>40</v>
      </c>
      <c r="X149" s="20">
        <f>L149/W149</f>
        <v>11.4</v>
      </c>
      <c r="Y149" s="21">
        <f>E149/W149</f>
        <v>1341.7649999999999</v>
      </c>
    </row>
    <row r="150" spans="1:25" ht="48" x14ac:dyDescent="0.2">
      <c r="A150">
        <v>2198</v>
      </c>
      <c r="B150" s="3" t="s">
        <v>2199</v>
      </c>
      <c r="C150" s="3" t="s">
        <v>6308</v>
      </c>
      <c r="D150">
        <v>40000</v>
      </c>
      <c r="E150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8297</v>
      </c>
      <c r="O150" s="6">
        <f>(E150/D150)*100</f>
        <v>132.89249999999998</v>
      </c>
      <c r="P150" s="7">
        <f>E150/L150</f>
        <v>81.654377880184327</v>
      </c>
      <c r="Q150" t="str">
        <f>LEFT(N150,FIND("/",N150)-1)</f>
        <v>games</v>
      </c>
      <c r="R150" t="str">
        <f>REPLACE(N150,1,FIND("/",N150),"")</f>
        <v>tabletop games</v>
      </c>
      <c r="S150" s="12">
        <f>(((J150/60)/60)/24)+DATE(1970,1,1)</f>
        <v>42292.513888888891</v>
      </c>
      <c r="T150" s="12">
        <f>(((I150/60)/60)/24)+DATE(1970,1,1)</f>
        <v>42322.555555555555</v>
      </c>
      <c r="W150" s="19">
        <f>_xlfn.DAYS(T150,S150)</f>
        <v>30</v>
      </c>
      <c r="X150" s="20">
        <f>L150/W150</f>
        <v>21.7</v>
      </c>
      <c r="Y150" s="21">
        <f>E150/W150</f>
        <v>1771.9</v>
      </c>
    </row>
    <row r="151" spans="1:25" ht="48" x14ac:dyDescent="0.2">
      <c r="A151">
        <v>1949</v>
      </c>
      <c r="B151" s="3" t="s">
        <v>1950</v>
      </c>
      <c r="C151" s="3" t="s">
        <v>6059</v>
      </c>
      <c r="D151">
        <v>50000</v>
      </c>
      <c r="E151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8295</v>
      </c>
      <c r="O151" s="6">
        <f>(E151/D151)*100</f>
        <v>106.00260000000002</v>
      </c>
      <c r="P151" s="7">
        <f>E151/L151</f>
        <v>56.204984093319197</v>
      </c>
      <c r="Q151" t="str">
        <f>LEFT(N151,FIND("/",N151)-1)</f>
        <v>technology</v>
      </c>
      <c r="R151" t="str">
        <f>REPLACE(N151,1,FIND("/",N151),"")</f>
        <v>hardware</v>
      </c>
      <c r="S151" s="12">
        <f>(((J151/60)/60)/24)+DATE(1970,1,1)</f>
        <v>41800.423043981478</v>
      </c>
      <c r="T151" s="12">
        <f>(((I151/60)/60)/24)+DATE(1970,1,1)</f>
        <v>41830.423043981478</v>
      </c>
      <c r="W151" s="19">
        <f>_xlfn.DAYS(T151,S151)</f>
        <v>30</v>
      </c>
      <c r="X151" s="20">
        <f>L151/W151</f>
        <v>31.433333333333334</v>
      </c>
      <c r="Y151" s="21">
        <f>E151/W151</f>
        <v>1766.71</v>
      </c>
    </row>
    <row r="152" spans="1:25" ht="32" x14ac:dyDescent="0.2">
      <c r="A152">
        <v>3027</v>
      </c>
      <c r="B152" s="3" t="s">
        <v>3027</v>
      </c>
      <c r="C152" s="3" t="s">
        <v>7137</v>
      </c>
      <c r="D152">
        <v>40000</v>
      </c>
      <c r="E152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8303</v>
      </c>
      <c r="O152" s="6">
        <f>(E152/D152)*100</f>
        <v>131.44</v>
      </c>
      <c r="P152" s="7">
        <f>E152/L152</f>
        <v>164.3</v>
      </c>
      <c r="Q152" t="str">
        <f>LEFT(N152,FIND("/",N152)-1)</f>
        <v>theater</v>
      </c>
      <c r="R152" t="str">
        <f>REPLACE(N152,1,FIND("/",N152),"")</f>
        <v>spaces</v>
      </c>
      <c r="S152" s="12">
        <f>(((J152/60)/60)/24)+DATE(1970,1,1)</f>
        <v>42053.704293981486</v>
      </c>
      <c r="T152" s="12">
        <f>(((I152/60)/60)/24)+DATE(1970,1,1)</f>
        <v>42083.662627314814</v>
      </c>
      <c r="W152" s="19">
        <f>_xlfn.DAYS(T152,S152)</f>
        <v>30</v>
      </c>
      <c r="X152" s="20">
        <f>L152/W152</f>
        <v>10.666666666666666</v>
      </c>
      <c r="Y152" s="21">
        <f>E152/W152</f>
        <v>1752.5333333333333</v>
      </c>
    </row>
    <row r="153" spans="1:25" ht="48" x14ac:dyDescent="0.2">
      <c r="A153">
        <v>325</v>
      </c>
      <c r="B153" s="3" t="s">
        <v>326</v>
      </c>
      <c r="C153" s="3" t="s">
        <v>4435</v>
      </c>
      <c r="D153">
        <v>50000</v>
      </c>
      <c r="E153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8269</v>
      </c>
      <c r="O153" s="6">
        <f>(E153/D153)*100</f>
        <v>104.396</v>
      </c>
      <c r="P153" s="7">
        <f>E153/L153</f>
        <v>70.921195652173907</v>
      </c>
      <c r="Q153" t="str">
        <f>LEFT(N153,FIND("/",N153)-1)</f>
        <v>film &amp; video</v>
      </c>
      <c r="R153" t="str">
        <f>REPLACE(N153,1,FIND("/",N153),"")</f>
        <v>documentary</v>
      </c>
      <c r="S153" s="12">
        <f>(((J153/60)/60)/24)+DATE(1970,1,1)</f>
        <v>42689.187881944439</v>
      </c>
      <c r="T153" s="12">
        <f>(((I153/60)/60)/24)+DATE(1970,1,1)</f>
        <v>42724.187881944439</v>
      </c>
      <c r="W153" s="19">
        <f>_xlfn.DAYS(T153,S153)</f>
        <v>35</v>
      </c>
      <c r="X153" s="20">
        <f>L153/W153</f>
        <v>21.028571428571428</v>
      </c>
      <c r="Y153" s="21">
        <f>E153/W153</f>
        <v>1491.3714285714286</v>
      </c>
    </row>
    <row r="154" spans="1:25" ht="48" x14ac:dyDescent="0.2">
      <c r="A154">
        <v>401</v>
      </c>
      <c r="B154" s="3" t="s">
        <v>402</v>
      </c>
      <c r="C154" s="3" t="s">
        <v>4511</v>
      </c>
      <c r="D154">
        <v>50000</v>
      </c>
      <c r="E154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8269</v>
      </c>
      <c r="O154" s="6">
        <f>(E154/D154)*100</f>
        <v>103.812</v>
      </c>
      <c r="P154" s="7">
        <f>E154/L154</f>
        <v>711.04109589041093</v>
      </c>
      <c r="Q154" t="str">
        <f>LEFT(N154,FIND("/",N154)-1)</f>
        <v>film &amp; video</v>
      </c>
      <c r="R154" t="str">
        <f>REPLACE(N154,1,FIND("/",N154),"")</f>
        <v>documentary</v>
      </c>
      <c r="S154" s="12">
        <f>(((J154/60)/60)/24)+DATE(1970,1,1)</f>
        <v>40732.842245370368</v>
      </c>
      <c r="T154" s="12">
        <f>(((I154/60)/60)/24)+DATE(1970,1,1)</f>
        <v>40762.842245370368</v>
      </c>
      <c r="W154" s="19">
        <f>_xlfn.DAYS(T154,S154)</f>
        <v>30</v>
      </c>
      <c r="X154" s="20">
        <f>L154/W154</f>
        <v>2.4333333333333331</v>
      </c>
      <c r="Y154" s="21">
        <f>E154/W154</f>
        <v>1730.2</v>
      </c>
    </row>
    <row r="155" spans="1:25" ht="48" x14ac:dyDescent="0.2">
      <c r="A155">
        <v>288</v>
      </c>
      <c r="B155" s="3" t="s">
        <v>289</v>
      </c>
      <c r="C155" s="3" t="s">
        <v>4398</v>
      </c>
      <c r="D155">
        <v>50000</v>
      </c>
      <c r="E155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8269</v>
      </c>
      <c r="O155" s="6">
        <f>(E155/D155)*100</f>
        <v>103.21061999999999</v>
      </c>
      <c r="P155" s="7">
        <f>E155/L155</f>
        <v>115.44812080536913</v>
      </c>
      <c r="Q155" t="str">
        <f>LEFT(N155,FIND("/",N155)-1)</f>
        <v>film &amp; video</v>
      </c>
      <c r="R155" t="str">
        <f>REPLACE(N155,1,FIND("/",N155),"")</f>
        <v>documentary</v>
      </c>
      <c r="S155" s="12">
        <f>(((J155/60)/60)/24)+DATE(1970,1,1)</f>
        <v>41051.168900462959</v>
      </c>
      <c r="T155" s="12">
        <f>(((I155/60)/60)/24)+DATE(1970,1,1)</f>
        <v>41086.168900462959</v>
      </c>
      <c r="W155" s="19">
        <f>_xlfn.DAYS(T155,S155)</f>
        <v>35</v>
      </c>
      <c r="X155" s="20">
        <f>L155/W155</f>
        <v>12.771428571428572</v>
      </c>
      <c r="Y155" s="21">
        <f>E155/W155</f>
        <v>1474.4374285714284</v>
      </c>
    </row>
    <row r="156" spans="1:25" ht="48" x14ac:dyDescent="0.2">
      <c r="A156">
        <v>358</v>
      </c>
      <c r="B156" s="3" t="s">
        <v>359</v>
      </c>
      <c r="C156" s="3" t="s">
        <v>4468</v>
      </c>
      <c r="D156">
        <v>50000</v>
      </c>
      <c r="E156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8269</v>
      </c>
      <c r="O156" s="6">
        <f>(E156/D156)*100</f>
        <v>103.08800000000001</v>
      </c>
      <c r="P156" s="7">
        <f>E156/L156</f>
        <v>193.04868913857678</v>
      </c>
      <c r="Q156" t="str">
        <f>LEFT(N156,FIND("/",N156)-1)</f>
        <v>film &amp; video</v>
      </c>
      <c r="R156" t="str">
        <f>REPLACE(N156,1,FIND("/",N156),"")</f>
        <v>documentary</v>
      </c>
      <c r="S156" s="12">
        <f>(((J156/60)/60)/24)+DATE(1970,1,1)</f>
        <v>42507.860196759255</v>
      </c>
      <c r="T156" s="12">
        <f>(((I156/60)/60)/24)+DATE(1970,1,1)</f>
        <v>42536.625</v>
      </c>
      <c r="W156" s="19">
        <f>_xlfn.DAYS(T156,S156)</f>
        <v>29</v>
      </c>
      <c r="X156" s="20">
        <f>L156/W156</f>
        <v>9.2068965517241388</v>
      </c>
      <c r="Y156" s="21">
        <f>E156/W156</f>
        <v>1777.3793103448277</v>
      </c>
    </row>
    <row r="157" spans="1:25" ht="48" x14ac:dyDescent="0.2">
      <c r="A157">
        <v>2998</v>
      </c>
      <c r="B157" s="3" t="s">
        <v>2998</v>
      </c>
      <c r="C157" s="3" t="s">
        <v>7108</v>
      </c>
      <c r="D157">
        <v>50000</v>
      </c>
      <c r="E157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8303</v>
      </c>
      <c r="O157" s="6">
        <f>(E157/D157)*100</f>
        <v>103.029</v>
      </c>
      <c r="P157" s="7">
        <f>E157/L157</f>
        <v>118.97113163972287</v>
      </c>
      <c r="Q157" t="str">
        <f>LEFT(N157,FIND("/",N157)-1)</f>
        <v>theater</v>
      </c>
      <c r="R157" t="str">
        <f>REPLACE(N157,1,FIND("/",N157),"")</f>
        <v>spaces</v>
      </c>
      <c r="S157" s="12">
        <f>(((J157/60)/60)/24)+DATE(1970,1,1)</f>
        <v>41778.193622685183</v>
      </c>
      <c r="T157" s="12">
        <f>(((I157/60)/60)/24)+DATE(1970,1,1)</f>
        <v>41806.184027777781</v>
      </c>
      <c r="W157" s="19">
        <f>_xlfn.DAYS(T157,S157)</f>
        <v>28</v>
      </c>
      <c r="X157" s="20">
        <f>L157/W157</f>
        <v>15.464285714285714</v>
      </c>
      <c r="Y157" s="21">
        <f>E157/W157</f>
        <v>1839.8035714285713</v>
      </c>
    </row>
    <row r="158" spans="1:25" ht="32" x14ac:dyDescent="0.2">
      <c r="A158">
        <v>3691</v>
      </c>
      <c r="B158" s="3" t="s">
        <v>3688</v>
      </c>
      <c r="C158" s="3" t="s">
        <v>7801</v>
      </c>
      <c r="D158">
        <v>40000</v>
      </c>
      <c r="E158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8271</v>
      </c>
      <c r="O158" s="6">
        <f>(E158/D158)*100</f>
        <v>127.96000000000001</v>
      </c>
      <c r="P158" s="7">
        <f>E158/L158</f>
        <v>186.80291970802921</v>
      </c>
      <c r="Q158" t="str">
        <f>LEFT(N158,FIND("/",N158)-1)</f>
        <v>theater</v>
      </c>
      <c r="R158" t="str">
        <f>REPLACE(N158,1,FIND("/",N158),"")</f>
        <v>plays</v>
      </c>
      <c r="S158" s="12">
        <f>(((J158/60)/60)/24)+DATE(1970,1,1)</f>
        <v>42020.700567129628</v>
      </c>
      <c r="T158" s="12">
        <f>(((I158/60)/60)/24)+DATE(1970,1,1)</f>
        <v>42065.207638888889</v>
      </c>
      <c r="W158" s="19">
        <f>_xlfn.DAYS(T158,S158)</f>
        <v>45</v>
      </c>
      <c r="X158" s="20">
        <f>L158/W158</f>
        <v>6.0888888888888886</v>
      </c>
      <c r="Y158" s="21">
        <f>E158/W158</f>
        <v>1137.4222222222222</v>
      </c>
    </row>
    <row r="159" spans="1:25" ht="48" x14ac:dyDescent="0.2">
      <c r="A159">
        <v>1343</v>
      </c>
      <c r="B159" s="3" t="s">
        <v>1344</v>
      </c>
      <c r="C159" s="3" t="s">
        <v>5453</v>
      </c>
      <c r="D159">
        <v>50000</v>
      </c>
      <c r="E159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6">
        <f>(E159/D159)*100</f>
        <v>102.298</v>
      </c>
      <c r="P159" s="7">
        <f>E159/L159</f>
        <v>158.35603715170279</v>
      </c>
      <c r="Q159" t="str">
        <f>LEFT(N159,FIND("/",N159)-1)</f>
        <v>technology</v>
      </c>
      <c r="R159" t="str">
        <f>REPLACE(N159,1,FIND("/",N159),"")</f>
        <v>wearables</v>
      </c>
      <c r="S159" s="12">
        <f>(((J159/60)/60)/24)+DATE(1970,1,1)</f>
        <v>42542.526423611111</v>
      </c>
      <c r="T159" s="12">
        <f>(((I159/60)/60)/24)+DATE(1970,1,1)</f>
        <v>42601.165972222225</v>
      </c>
      <c r="W159" s="19">
        <f>_xlfn.DAYS(T159,S159)</f>
        <v>59</v>
      </c>
      <c r="X159" s="20">
        <f>L159/W159</f>
        <v>5.4745762711864403</v>
      </c>
      <c r="Y159" s="21">
        <f>E159/W159</f>
        <v>866.93220338983053</v>
      </c>
    </row>
    <row r="160" spans="1:25" ht="32" x14ac:dyDescent="0.2">
      <c r="A160">
        <v>1210</v>
      </c>
      <c r="B160" s="3" t="s">
        <v>1211</v>
      </c>
      <c r="C160" s="3" t="s">
        <v>5320</v>
      </c>
      <c r="D160">
        <v>20000</v>
      </c>
      <c r="E160">
        <v>50863</v>
      </c>
      <c r="F160" t="s">
        <v>8219</v>
      </c>
      <c r="G160" t="s">
        <v>8235</v>
      </c>
      <c r="H160" t="s">
        <v>8255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8285</v>
      </c>
      <c r="O160" s="6">
        <f>(E160/D160)*100</f>
        <v>254.31499999999997</v>
      </c>
      <c r="P160" s="7">
        <f>E160/L160</f>
        <v>493.81553398058253</v>
      </c>
      <c r="Q160" t="str">
        <f>LEFT(N160,FIND("/",N160)-1)</f>
        <v>photography</v>
      </c>
      <c r="R160" t="str">
        <f>REPLACE(N160,1,FIND("/",N160),"")</f>
        <v>photobooks</v>
      </c>
      <c r="S160" s="12">
        <f>(((J160/60)/60)/24)+DATE(1970,1,1)</f>
        <v>42132.941805555558</v>
      </c>
      <c r="T160" s="12">
        <f>(((I160/60)/60)/24)+DATE(1970,1,1)</f>
        <v>42155.875</v>
      </c>
      <c r="W160" s="19">
        <f>_xlfn.DAYS(T160,S160)</f>
        <v>23</v>
      </c>
      <c r="X160" s="20">
        <f>L160/W160</f>
        <v>4.4782608695652177</v>
      </c>
      <c r="Y160" s="21">
        <f>E160/W160</f>
        <v>2211.4347826086955</v>
      </c>
    </row>
    <row r="161" spans="1:25" ht="48" x14ac:dyDescent="0.2">
      <c r="A161">
        <v>2709</v>
      </c>
      <c r="B161" s="3" t="s">
        <v>2709</v>
      </c>
      <c r="C161" s="3" t="s">
        <v>6819</v>
      </c>
      <c r="D161">
        <v>50000</v>
      </c>
      <c r="E161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8303</v>
      </c>
      <c r="O161" s="6">
        <f>(E161/D161)*100</f>
        <v>101.60599999999999</v>
      </c>
      <c r="P161" s="7">
        <f>E161/L161</f>
        <v>164.94480519480518</v>
      </c>
      <c r="Q161" t="str">
        <f>LEFT(N161,FIND("/",N161)-1)</f>
        <v>theater</v>
      </c>
      <c r="R161" t="str">
        <f>REPLACE(N161,1,FIND("/",N161),"")</f>
        <v>spaces</v>
      </c>
      <c r="S161" s="12">
        <f>(((J161/60)/60)/24)+DATE(1970,1,1)</f>
        <v>42612.149780092594</v>
      </c>
      <c r="T161" s="12">
        <f>(((I161/60)/60)/24)+DATE(1970,1,1)</f>
        <v>42647.165972222225</v>
      </c>
      <c r="W161" s="19">
        <f>_xlfn.DAYS(T161,S161)</f>
        <v>35</v>
      </c>
      <c r="X161" s="20">
        <f>L161/W161</f>
        <v>8.8000000000000007</v>
      </c>
      <c r="Y161" s="21">
        <f>E161/W161</f>
        <v>1451.5142857142857</v>
      </c>
    </row>
    <row r="162" spans="1:25" ht="48" x14ac:dyDescent="0.2">
      <c r="A162">
        <v>2308</v>
      </c>
      <c r="B162" s="3" t="s">
        <v>2309</v>
      </c>
      <c r="C162" s="3" t="s">
        <v>6418</v>
      </c>
      <c r="D162">
        <v>50000</v>
      </c>
      <c r="E162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8279</v>
      </c>
      <c r="O162" s="6">
        <f>(E162/D162)*100</f>
        <v>101.30622</v>
      </c>
      <c r="P162" s="7">
        <f>E162/L162</f>
        <v>82.496921824104234</v>
      </c>
      <c r="Q162" t="str">
        <f>LEFT(N162,FIND("/",N162)-1)</f>
        <v>music</v>
      </c>
      <c r="R162" t="str">
        <f>REPLACE(N162,1,FIND("/",N162),"")</f>
        <v>indie rock</v>
      </c>
      <c r="S162" s="12">
        <f>(((J162/60)/60)/24)+DATE(1970,1,1)</f>
        <v>41851.962916666671</v>
      </c>
      <c r="T162" s="12">
        <f>(((I162/60)/60)/24)+DATE(1970,1,1)</f>
        <v>41880.041666666664</v>
      </c>
      <c r="W162" s="19">
        <f>_xlfn.DAYS(T162,S162)</f>
        <v>29</v>
      </c>
      <c r="X162" s="20">
        <f>L162/W162</f>
        <v>21.172413793103448</v>
      </c>
      <c r="Y162" s="21">
        <f>E162/W162</f>
        <v>1746.6589655172413</v>
      </c>
    </row>
    <row r="163" spans="1:25" ht="32" x14ac:dyDescent="0.2">
      <c r="A163">
        <v>1957</v>
      </c>
      <c r="B163" s="3" t="s">
        <v>1958</v>
      </c>
      <c r="C163" s="3" t="s">
        <v>6067</v>
      </c>
      <c r="D163">
        <v>30000</v>
      </c>
      <c r="E163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8295</v>
      </c>
      <c r="O163" s="6">
        <f>(E163/D163)*100</f>
        <v>167.50470000000001</v>
      </c>
      <c r="P163" s="7">
        <f>E163/L163</f>
        <v>76.138500000000008</v>
      </c>
      <c r="Q163" t="str">
        <f>LEFT(N163,FIND("/",N163)-1)</f>
        <v>technology</v>
      </c>
      <c r="R163" t="str">
        <f>REPLACE(N163,1,FIND("/",N163),"")</f>
        <v>hardware</v>
      </c>
      <c r="S163" s="12">
        <f>(((J163/60)/60)/24)+DATE(1970,1,1)</f>
        <v>41179.098530092589</v>
      </c>
      <c r="T163" s="12">
        <f>(((I163/60)/60)/24)+DATE(1970,1,1)</f>
        <v>41209.098530092589</v>
      </c>
      <c r="W163" s="19">
        <f>_xlfn.DAYS(T163,S163)</f>
        <v>30</v>
      </c>
      <c r="X163" s="20">
        <f>L163/W163</f>
        <v>22</v>
      </c>
      <c r="Y163" s="21">
        <f>E163/W163</f>
        <v>1675.047</v>
      </c>
    </row>
    <row r="164" spans="1:25" ht="48" x14ac:dyDescent="0.2">
      <c r="A164">
        <v>333</v>
      </c>
      <c r="B164" s="3" t="s">
        <v>334</v>
      </c>
      <c r="C164" s="3" t="s">
        <v>4443</v>
      </c>
      <c r="D164">
        <v>40000</v>
      </c>
      <c r="E164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8269</v>
      </c>
      <c r="O164" s="6">
        <f>(E164/D164)*100</f>
        <v>125.22750000000001</v>
      </c>
      <c r="P164" s="7">
        <f>E164/L164</f>
        <v>188.31203007518798</v>
      </c>
      <c r="Q164" t="str">
        <f>LEFT(N164,FIND("/",N164)-1)</f>
        <v>film &amp; video</v>
      </c>
      <c r="R164" t="str">
        <f>REPLACE(N164,1,FIND("/",N164),"")</f>
        <v>documentary</v>
      </c>
      <c r="S164" s="12">
        <f>(((J164/60)/60)/24)+DATE(1970,1,1)</f>
        <v>42437.636469907404</v>
      </c>
      <c r="T164" s="12">
        <f>(((I164/60)/60)/24)+DATE(1970,1,1)</f>
        <v>42467.59480324074</v>
      </c>
      <c r="W164" s="19">
        <f>_xlfn.DAYS(T164,S164)</f>
        <v>30</v>
      </c>
      <c r="X164" s="20">
        <f>L164/W164</f>
        <v>8.8666666666666671</v>
      </c>
      <c r="Y164" s="21">
        <f>E164/W164</f>
        <v>1669.7</v>
      </c>
    </row>
    <row r="165" spans="1:25" ht="48" x14ac:dyDescent="0.2">
      <c r="A165">
        <v>1364</v>
      </c>
      <c r="B165" s="3" t="s">
        <v>1365</v>
      </c>
      <c r="C165" s="3" t="s">
        <v>5474</v>
      </c>
      <c r="D165">
        <v>42000</v>
      </c>
      <c r="E165">
        <v>49830</v>
      </c>
      <c r="F165" t="s">
        <v>8219</v>
      </c>
      <c r="G165" t="s">
        <v>8232</v>
      </c>
      <c r="H165" t="s">
        <v>8253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8276</v>
      </c>
      <c r="O165" s="6">
        <f>(E165/D165)*100</f>
        <v>118.64285714285714</v>
      </c>
      <c r="P165" s="7">
        <f>E165/L165</f>
        <v>346.04166666666669</v>
      </c>
      <c r="Q165" t="str">
        <f>LEFT(N165,FIND("/",N165)-1)</f>
        <v>music</v>
      </c>
      <c r="R165" t="str">
        <f>REPLACE(N165,1,FIND("/",N165),"")</f>
        <v>rock</v>
      </c>
      <c r="S165" s="12">
        <f>(((J165/60)/60)/24)+DATE(1970,1,1)</f>
        <v>41951.695671296293</v>
      </c>
      <c r="T165" s="12">
        <f>(((I165/60)/60)/24)+DATE(1970,1,1)</f>
        <v>42011.6956712963</v>
      </c>
      <c r="W165" s="19">
        <f>_xlfn.DAYS(T165,S165)</f>
        <v>60</v>
      </c>
      <c r="X165" s="20">
        <f>L165/W165</f>
        <v>2.4</v>
      </c>
      <c r="Y165" s="21">
        <f>E165/W165</f>
        <v>830.5</v>
      </c>
    </row>
    <row r="166" spans="1:25" ht="48" x14ac:dyDescent="0.2">
      <c r="A166">
        <v>1202</v>
      </c>
      <c r="B166" s="3" t="s">
        <v>1203</v>
      </c>
      <c r="C166" s="3" t="s">
        <v>5312</v>
      </c>
      <c r="D166">
        <v>25000</v>
      </c>
      <c r="E166">
        <v>49811</v>
      </c>
      <c r="F166" t="s">
        <v>8219</v>
      </c>
      <c r="G166" t="s">
        <v>8226</v>
      </c>
      <c r="H166" t="s">
        <v>8248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8285</v>
      </c>
      <c r="O166" s="6">
        <f>(E166/D166)*100</f>
        <v>199.244</v>
      </c>
      <c r="P166" s="7">
        <f>E166/L166</f>
        <v>183.80442804428046</v>
      </c>
      <c r="Q166" t="str">
        <f>LEFT(N166,FIND("/",N166)-1)</f>
        <v>photography</v>
      </c>
      <c r="R166" t="str">
        <f>REPLACE(N166,1,FIND("/",N166),"")</f>
        <v>photobooks</v>
      </c>
      <c r="S166" s="12">
        <f>(((J166/60)/60)/24)+DATE(1970,1,1)</f>
        <v>42152.288819444439</v>
      </c>
      <c r="T166" s="12">
        <f>(((I166/60)/60)/24)+DATE(1970,1,1)</f>
        <v>42182.288819444439</v>
      </c>
      <c r="W166" s="19">
        <f>_xlfn.DAYS(T166,S166)</f>
        <v>30</v>
      </c>
      <c r="X166" s="20">
        <f>L166/W166</f>
        <v>9.0333333333333332</v>
      </c>
      <c r="Y166" s="21">
        <f>E166/W166</f>
        <v>1660.3666666666666</v>
      </c>
    </row>
    <row r="167" spans="1:25" ht="48" x14ac:dyDescent="0.2">
      <c r="A167">
        <v>12</v>
      </c>
      <c r="B167" s="3" t="s">
        <v>14</v>
      </c>
      <c r="C167" s="3" t="s">
        <v>4123</v>
      </c>
      <c r="D167">
        <v>30000</v>
      </c>
      <c r="E167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8265</v>
      </c>
      <c r="O167" s="6">
        <f>(E167/D167)*100</f>
        <v>165.29333333333335</v>
      </c>
      <c r="P167" s="7">
        <f>E167/L167</f>
        <v>59.961305925030231</v>
      </c>
      <c r="Q167" t="str">
        <f>LEFT(N167,FIND("/",N167)-1)</f>
        <v>film &amp; video</v>
      </c>
      <c r="R167" t="str">
        <f>REPLACE(N167,1,FIND("/",N167),"")</f>
        <v>television</v>
      </c>
      <c r="S167" s="12">
        <f>(((J167/60)/60)/24)+DATE(1970,1,1)</f>
        <v>41791.713252314818</v>
      </c>
      <c r="T167" s="12">
        <f>(((I167/60)/60)/24)+DATE(1970,1,1)</f>
        <v>41836.125</v>
      </c>
      <c r="W167" s="19">
        <f>_xlfn.DAYS(T167,S167)</f>
        <v>45</v>
      </c>
      <c r="X167" s="20">
        <f>L167/W167</f>
        <v>18.377777777777776</v>
      </c>
      <c r="Y167" s="21">
        <f>E167/W167</f>
        <v>1101.9555555555555</v>
      </c>
    </row>
    <row r="168" spans="1:25" ht="48" x14ac:dyDescent="0.2">
      <c r="A168">
        <v>2727</v>
      </c>
      <c r="B168" s="3" t="s">
        <v>2727</v>
      </c>
      <c r="C168" s="3" t="s">
        <v>6837</v>
      </c>
      <c r="D168">
        <v>10000</v>
      </c>
      <c r="E168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8295</v>
      </c>
      <c r="O168" s="6">
        <f>(E168/D168)*100</f>
        <v>493.21000000000004</v>
      </c>
      <c r="P168" s="7">
        <f>E168/L168</f>
        <v>69.760961810466767</v>
      </c>
      <c r="Q168" t="str">
        <f>LEFT(N168,FIND("/",N168)-1)</f>
        <v>technology</v>
      </c>
      <c r="R168" t="str">
        <f>REPLACE(N168,1,FIND("/",N168),"")</f>
        <v>hardware</v>
      </c>
      <c r="S168" s="12">
        <f>(((J168/60)/60)/24)+DATE(1970,1,1)</f>
        <v>42198.676655092597</v>
      </c>
      <c r="T168" s="12">
        <f>(((I168/60)/60)/24)+DATE(1970,1,1)</f>
        <v>42223.676655092597</v>
      </c>
      <c r="W168" s="19">
        <f>_xlfn.DAYS(T168,S168)</f>
        <v>25</v>
      </c>
      <c r="X168" s="20">
        <f>L168/W168</f>
        <v>28.28</v>
      </c>
      <c r="Y168" s="21">
        <f>E168/W168</f>
        <v>1972.84</v>
      </c>
    </row>
    <row r="169" spans="1:25" ht="48" x14ac:dyDescent="0.2">
      <c r="A169">
        <v>2060</v>
      </c>
      <c r="B169" s="3" t="s">
        <v>2061</v>
      </c>
      <c r="C169" s="3" t="s">
        <v>6170</v>
      </c>
      <c r="D169">
        <v>25000</v>
      </c>
      <c r="E169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8295</v>
      </c>
      <c r="O169" s="6">
        <f>(E169/D169)*100</f>
        <v>196.4</v>
      </c>
      <c r="P169" s="7">
        <f>E169/L169</f>
        <v>35.997067448680355</v>
      </c>
      <c r="Q169" t="str">
        <f>LEFT(N169,FIND("/",N169)-1)</f>
        <v>technology</v>
      </c>
      <c r="R169" t="str">
        <f>REPLACE(N169,1,FIND("/",N169),"")</f>
        <v>hardware</v>
      </c>
      <c r="S169" s="12">
        <f>(((J169/60)/60)/24)+DATE(1970,1,1)</f>
        <v>41783.642939814818</v>
      </c>
      <c r="T169" s="12">
        <f>(((I169/60)/60)/24)+DATE(1970,1,1)</f>
        <v>41843.642939814818</v>
      </c>
      <c r="W169" s="19">
        <f>_xlfn.DAYS(T169,S169)</f>
        <v>60</v>
      </c>
      <c r="X169" s="20">
        <f>L169/W169</f>
        <v>22.733333333333334</v>
      </c>
      <c r="Y169" s="21">
        <f>E169/W169</f>
        <v>818.33333333333337</v>
      </c>
    </row>
    <row r="170" spans="1:25" ht="48" x14ac:dyDescent="0.2">
      <c r="A170">
        <v>2116</v>
      </c>
      <c r="B170" s="3" t="s">
        <v>2117</v>
      </c>
      <c r="C170" s="3" t="s">
        <v>6226</v>
      </c>
      <c r="D170">
        <v>48000</v>
      </c>
      <c r="E170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8279</v>
      </c>
      <c r="O170" s="6">
        <f>(E170/D170)*100</f>
        <v>100.90416666666667</v>
      </c>
      <c r="P170" s="7">
        <f>E170/L170</f>
        <v>526.45652173913038</v>
      </c>
      <c r="Q170" t="str">
        <f>LEFT(N170,FIND("/",N170)-1)</f>
        <v>music</v>
      </c>
      <c r="R170" t="str">
        <f>REPLACE(N170,1,FIND("/",N170),"")</f>
        <v>indie rock</v>
      </c>
      <c r="S170" s="12">
        <f>(((J170/60)/60)/24)+DATE(1970,1,1)</f>
        <v>41136.777812500004</v>
      </c>
      <c r="T170" s="12">
        <f>(((I170/60)/60)/24)+DATE(1970,1,1)</f>
        <v>41184.777812500004</v>
      </c>
      <c r="W170" s="19">
        <f>_xlfn.DAYS(T170,S170)</f>
        <v>48</v>
      </c>
      <c r="X170" s="20">
        <f>L170/W170</f>
        <v>1.9166666666666667</v>
      </c>
      <c r="Y170" s="21">
        <f>E170/W170</f>
        <v>1009.0416666666666</v>
      </c>
    </row>
    <row r="171" spans="1:25" ht="32" x14ac:dyDescent="0.2">
      <c r="A171">
        <v>1469</v>
      </c>
      <c r="B171" s="3" t="s">
        <v>1470</v>
      </c>
      <c r="C171" s="3" t="s">
        <v>5579</v>
      </c>
      <c r="D171">
        <v>44250</v>
      </c>
      <c r="E171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8288</v>
      </c>
      <c r="O171" s="6">
        <f>(E171/D171)*100</f>
        <v>108.42485875706214</v>
      </c>
      <c r="P171" s="7">
        <f>E171/L171</f>
        <v>149.46417445482865</v>
      </c>
      <c r="Q171" t="str">
        <f>LEFT(N171,FIND("/",N171)-1)</f>
        <v>publishing</v>
      </c>
      <c r="R171" t="str">
        <f>REPLACE(N171,1,FIND("/",N171),"")</f>
        <v>radio &amp; podcasts</v>
      </c>
      <c r="S171" s="12">
        <f>(((J171/60)/60)/24)+DATE(1970,1,1)</f>
        <v>41290.598483796297</v>
      </c>
      <c r="T171" s="12">
        <f>(((I171/60)/60)/24)+DATE(1970,1,1)</f>
        <v>41320.598483796297</v>
      </c>
      <c r="W171" s="19">
        <f>_xlfn.DAYS(T171,S171)</f>
        <v>30</v>
      </c>
      <c r="X171" s="20">
        <f>L171/W171</f>
        <v>10.7</v>
      </c>
      <c r="Y171" s="21">
        <f>E171/W171</f>
        <v>1599.2666666666667</v>
      </c>
    </row>
    <row r="172" spans="1:25" ht="48" x14ac:dyDescent="0.2">
      <c r="A172">
        <v>641</v>
      </c>
      <c r="B172" s="3" t="s">
        <v>642</v>
      </c>
      <c r="C172" s="3" t="s">
        <v>4751</v>
      </c>
      <c r="D172">
        <v>40000</v>
      </c>
      <c r="E172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8273</v>
      </c>
      <c r="O172" s="6">
        <f>(E172/D172)*100</f>
        <v>119.16249999999999</v>
      </c>
      <c r="P172" s="7">
        <f>E172/L172</f>
        <v>151.31746031746033</v>
      </c>
      <c r="Q172" t="str">
        <f>LEFT(N172,FIND("/",N172)-1)</f>
        <v>technology</v>
      </c>
      <c r="R172" t="str">
        <f>REPLACE(N172,1,FIND("/",N172),"")</f>
        <v>wearables</v>
      </c>
      <c r="S172" s="12">
        <f>(((J172/60)/60)/24)+DATE(1970,1,1)</f>
        <v>42199.57</v>
      </c>
      <c r="T172" s="12">
        <f>(((I172/60)/60)/24)+DATE(1970,1,1)</f>
        <v>42229.57</v>
      </c>
      <c r="W172" s="19">
        <f>_xlfn.DAYS(T172,S172)</f>
        <v>30</v>
      </c>
      <c r="X172" s="20">
        <f>L172/W172</f>
        <v>10.5</v>
      </c>
      <c r="Y172" s="21">
        <f>E172/W172</f>
        <v>1588.8333333333333</v>
      </c>
    </row>
    <row r="173" spans="1:25" ht="48" x14ac:dyDescent="0.2">
      <c r="A173">
        <v>2050</v>
      </c>
      <c r="B173" s="3" t="s">
        <v>2051</v>
      </c>
      <c r="C173" s="3" t="s">
        <v>6160</v>
      </c>
      <c r="D173">
        <v>10000</v>
      </c>
      <c r="E173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8295</v>
      </c>
      <c r="O173" s="6">
        <f>(E173/D173)*100</f>
        <v>473.27000000000004</v>
      </c>
      <c r="P173" s="7">
        <f>E173/L173</f>
        <v>278.39411764705881</v>
      </c>
      <c r="Q173" t="str">
        <f>LEFT(N173,FIND("/",N173)-1)</f>
        <v>technology</v>
      </c>
      <c r="R173" t="str">
        <f>REPLACE(N173,1,FIND("/",N173),"")</f>
        <v>hardware</v>
      </c>
      <c r="S173" s="12">
        <f>(((J173/60)/60)/24)+DATE(1970,1,1)</f>
        <v>42115.071504629625</v>
      </c>
      <c r="T173" s="12">
        <f>(((I173/60)/60)/24)+DATE(1970,1,1)</f>
        <v>42155.071504629625</v>
      </c>
      <c r="W173" s="19">
        <f>_xlfn.DAYS(T173,S173)</f>
        <v>40</v>
      </c>
      <c r="X173" s="20">
        <f>L173/W173</f>
        <v>4.25</v>
      </c>
      <c r="Y173" s="21">
        <f>E173/W173</f>
        <v>1183.175</v>
      </c>
    </row>
    <row r="174" spans="1:25" ht="48" x14ac:dyDescent="0.2">
      <c r="A174">
        <v>1530</v>
      </c>
      <c r="B174" s="3" t="s">
        <v>1531</v>
      </c>
      <c r="C174" s="3" t="s">
        <v>5640</v>
      </c>
      <c r="D174">
        <v>35000</v>
      </c>
      <c r="E174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8285</v>
      </c>
      <c r="O174" s="6">
        <f>(E174/D174)*100</f>
        <v>134.82571428571427</v>
      </c>
      <c r="P174" s="7">
        <f>E174/L174</f>
        <v>53.991990846681922</v>
      </c>
      <c r="Q174" t="str">
        <f>LEFT(N174,FIND("/",N174)-1)</f>
        <v>photography</v>
      </c>
      <c r="R174" t="str">
        <f>REPLACE(N174,1,FIND("/",N174),"")</f>
        <v>photobooks</v>
      </c>
      <c r="S174" s="12">
        <f>(((J174/60)/60)/24)+DATE(1970,1,1)</f>
        <v>42275.767303240747</v>
      </c>
      <c r="T174" s="12">
        <f>(((I174/60)/60)/24)+DATE(1970,1,1)</f>
        <v>42300.767303240747</v>
      </c>
      <c r="W174" s="19">
        <f>_xlfn.DAYS(T174,S174)</f>
        <v>25</v>
      </c>
      <c r="X174" s="20">
        <f>L174/W174</f>
        <v>34.96</v>
      </c>
      <c r="Y174" s="21">
        <f>E174/W174</f>
        <v>1887.56</v>
      </c>
    </row>
    <row r="175" spans="1:25" ht="48" x14ac:dyDescent="0.2">
      <c r="A175">
        <v>1076</v>
      </c>
      <c r="B175" s="3" t="s">
        <v>1077</v>
      </c>
      <c r="C175" s="3" t="s">
        <v>5186</v>
      </c>
      <c r="D175">
        <v>75000</v>
      </c>
      <c r="E175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6">
        <f>(E175/D175)*100</f>
        <v>62.765333333333331</v>
      </c>
      <c r="P175" s="7">
        <f>E175/L175</f>
        <v>48.281025641025643</v>
      </c>
      <c r="Q175" t="str">
        <f>LEFT(N175,FIND("/",N175)-1)</f>
        <v>games</v>
      </c>
      <c r="R175" t="str">
        <f>REPLACE(N175,1,FIND("/",N175),"")</f>
        <v>video games</v>
      </c>
      <c r="S175" s="12">
        <f>(((J175/60)/60)/24)+DATE(1970,1,1)</f>
        <v>41838.377893518518</v>
      </c>
      <c r="T175" s="12">
        <f>(((I175/60)/60)/24)+DATE(1970,1,1)</f>
        <v>41893.377893518518</v>
      </c>
      <c r="W175" s="19">
        <f>_xlfn.DAYS(T175,S175)</f>
        <v>55</v>
      </c>
      <c r="X175" s="20">
        <f>L175/W175</f>
        <v>17.727272727272727</v>
      </c>
      <c r="Y175" s="21">
        <f>E175/W175</f>
        <v>855.89090909090908</v>
      </c>
    </row>
    <row r="176" spans="1:25" ht="48" x14ac:dyDescent="0.2">
      <c r="A176">
        <v>2708</v>
      </c>
      <c r="B176" s="3" t="s">
        <v>2708</v>
      </c>
      <c r="C176" s="3" t="s">
        <v>6818</v>
      </c>
      <c r="D176">
        <v>20000</v>
      </c>
      <c r="E17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8303</v>
      </c>
      <c r="O176" s="6">
        <f>(E176/D176)*100</f>
        <v>233.21535</v>
      </c>
      <c r="P176" s="7">
        <f>E176/L176</f>
        <v>44.464318398474738</v>
      </c>
      <c r="Q176" t="str">
        <f>LEFT(N176,FIND("/",N176)-1)</f>
        <v>theater</v>
      </c>
      <c r="R176" t="str">
        <f>REPLACE(N176,1,FIND("/",N176),"")</f>
        <v>spaces</v>
      </c>
      <c r="S176" s="12">
        <f>(((J176/60)/60)/24)+DATE(1970,1,1)</f>
        <v>42512.698217592595</v>
      </c>
      <c r="T176" s="12">
        <f>(((I176/60)/60)/24)+DATE(1970,1,1)</f>
        <v>42572.698217592595</v>
      </c>
      <c r="W176" s="19">
        <f>_xlfn.DAYS(T176,S176)</f>
        <v>60</v>
      </c>
      <c r="X176" s="20">
        <f>L176/W176</f>
        <v>17.483333333333334</v>
      </c>
      <c r="Y176" s="21">
        <f>E176/W176</f>
        <v>777.3845</v>
      </c>
    </row>
    <row r="177" spans="1:25" ht="48" x14ac:dyDescent="0.2">
      <c r="A177">
        <v>2925</v>
      </c>
      <c r="B177" s="3" t="s">
        <v>2925</v>
      </c>
      <c r="C177" s="3" t="s">
        <v>7035</v>
      </c>
      <c r="D177">
        <v>45000</v>
      </c>
      <c r="E177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8305</v>
      </c>
      <c r="O177" s="6">
        <f>(E177/D177)*100</f>
        <v>102.44597777777777</v>
      </c>
      <c r="P177" s="7">
        <f>E177/L177</f>
        <v>231.66175879396985</v>
      </c>
      <c r="Q177" t="str">
        <f>LEFT(N177,FIND("/",N177)-1)</f>
        <v>theater</v>
      </c>
      <c r="R177" t="str">
        <f>REPLACE(N177,1,FIND("/",N177),"")</f>
        <v>musical</v>
      </c>
      <c r="S177" s="12">
        <f>(((J177/60)/60)/24)+DATE(1970,1,1)</f>
        <v>41863.584120370368</v>
      </c>
      <c r="T177" s="12">
        <f>(((I177/60)/60)/24)+DATE(1970,1,1)</f>
        <v>41893.584120370368</v>
      </c>
      <c r="W177" s="19">
        <f>_xlfn.DAYS(T177,S177)</f>
        <v>30</v>
      </c>
      <c r="X177" s="20">
        <f>L177/W177</f>
        <v>6.6333333333333337</v>
      </c>
      <c r="Y177" s="21">
        <f>E177/W177</f>
        <v>1536.6896666666667</v>
      </c>
    </row>
    <row r="178" spans="1:25" ht="32" x14ac:dyDescent="0.2">
      <c r="A178">
        <v>1467</v>
      </c>
      <c r="B178" s="3" t="s">
        <v>1468</v>
      </c>
      <c r="C178" s="3" t="s">
        <v>5577</v>
      </c>
      <c r="D178">
        <v>40000</v>
      </c>
      <c r="E178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8288</v>
      </c>
      <c r="O178" s="6">
        <f>(E178/D178)*100</f>
        <v>115.08</v>
      </c>
      <c r="P178" s="7">
        <f>E178/L178</f>
        <v>76.72</v>
      </c>
      <c r="Q178" t="str">
        <f>LEFT(N178,FIND("/",N178)-1)</f>
        <v>publishing</v>
      </c>
      <c r="R178" t="str">
        <f>REPLACE(N178,1,FIND("/",N178),"")</f>
        <v>radio &amp; podcasts</v>
      </c>
      <c r="S178" s="12">
        <f>(((J178/60)/60)/24)+DATE(1970,1,1)</f>
        <v>40933.80190972222</v>
      </c>
      <c r="T178" s="12">
        <f>(((I178/60)/60)/24)+DATE(1970,1,1)</f>
        <v>40993.760243055556</v>
      </c>
      <c r="W178" s="19">
        <f>_xlfn.DAYS(T178,S178)</f>
        <v>60</v>
      </c>
      <c r="X178" s="20">
        <f>L178/W178</f>
        <v>10</v>
      </c>
      <c r="Y178" s="21">
        <f>E178/W178</f>
        <v>767.2</v>
      </c>
    </row>
    <row r="179" spans="1:25" ht="32" x14ac:dyDescent="0.2">
      <c r="A179">
        <v>2730</v>
      </c>
      <c r="B179" s="3" t="s">
        <v>2730</v>
      </c>
      <c r="C179" s="3" t="s">
        <v>6840</v>
      </c>
      <c r="D179">
        <v>27000</v>
      </c>
      <c r="E179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8295</v>
      </c>
      <c r="O179" s="6">
        <f>(E179/D179)*100</f>
        <v>170.29262962962963</v>
      </c>
      <c r="P179" s="7">
        <f>E179/L179</f>
        <v>67.417903225806455</v>
      </c>
      <c r="Q179" t="str">
        <f>LEFT(N179,FIND("/",N179)-1)</f>
        <v>technology</v>
      </c>
      <c r="R179" t="str">
        <f>REPLACE(N179,1,FIND("/",N179),"")</f>
        <v>hardware</v>
      </c>
      <c r="S179" s="12">
        <f>(((J179/60)/60)/24)+DATE(1970,1,1)</f>
        <v>41351.541377314818</v>
      </c>
      <c r="T179" s="12">
        <f>(((I179/60)/60)/24)+DATE(1970,1,1)</f>
        <v>41386.541377314818</v>
      </c>
      <c r="W179" s="19">
        <f>_xlfn.DAYS(T179,S179)</f>
        <v>35</v>
      </c>
      <c r="X179" s="20">
        <f>L179/W179</f>
        <v>19.485714285714284</v>
      </c>
      <c r="Y179" s="21">
        <f>E179/W179</f>
        <v>1313.6860000000001</v>
      </c>
    </row>
    <row r="180" spans="1:25" ht="48" x14ac:dyDescent="0.2">
      <c r="A180">
        <v>282</v>
      </c>
      <c r="B180" s="3" t="s">
        <v>283</v>
      </c>
      <c r="C180" s="3" t="s">
        <v>4392</v>
      </c>
      <c r="D180">
        <v>45000</v>
      </c>
      <c r="E180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8269</v>
      </c>
      <c r="O180" s="6">
        <f>(E180/D180)*100</f>
        <v>101.18888888888888</v>
      </c>
      <c r="P180" s="7">
        <f>E180/L180</f>
        <v>254.38547486033519</v>
      </c>
      <c r="Q180" t="str">
        <f>LEFT(N180,FIND("/",N180)-1)</f>
        <v>film &amp; video</v>
      </c>
      <c r="R180" t="str">
        <f>REPLACE(N180,1,FIND("/",N180),"")</f>
        <v>documentary</v>
      </c>
      <c r="S180" s="12">
        <f>(((J180/60)/60)/24)+DATE(1970,1,1)</f>
        <v>40194.920046296298</v>
      </c>
      <c r="T180" s="12">
        <f>(((I180/60)/60)/24)+DATE(1970,1,1)</f>
        <v>40231.916666666664</v>
      </c>
      <c r="W180" s="19">
        <f>_xlfn.DAYS(T180,S180)</f>
        <v>37</v>
      </c>
      <c r="X180" s="20">
        <f>L180/W180</f>
        <v>4.8378378378378377</v>
      </c>
      <c r="Y180" s="21">
        <f>E180/W180</f>
        <v>1230.6756756756756</v>
      </c>
    </row>
    <row r="181" spans="1:25" ht="48" x14ac:dyDescent="0.2">
      <c r="A181">
        <v>3004</v>
      </c>
      <c r="B181" s="3" t="s">
        <v>3004</v>
      </c>
      <c r="C181" s="3" t="s">
        <v>7114</v>
      </c>
      <c r="D181">
        <v>40000</v>
      </c>
      <c r="E181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8303</v>
      </c>
      <c r="O181" s="6">
        <f>(E181/D181)*100</f>
        <v>112.815</v>
      </c>
      <c r="P181" s="7">
        <f>E181/L181</f>
        <v>162.90974729241879</v>
      </c>
      <c r="Q181" t="str">
        <f>LEFT(N181,FIND("/",N181)-1)</f>
        <v>theater</v>
      </c>
      <c r="R181" t="str">
        <f>REPLACE(N181,1,FIND("/",N181),"")</f>
        <v>spaces</v>
      </c>
      <c r="S181" s="12">
        <f>(((J181/60)/60)/24)+DATE(1970,1,1)</f>
        <v>41928.881064814814</v>
      </c>
      <c r="T181" s="12">
        <f>(((I181/60)/60)/24)+DATE(1970,1,1)</f>
        <v>41958.922731481478</v>
      </c>
      <c r="W181" s="19">
        <f>_xlfn.DAYS(T181,S181)</f>
        <v>30</v>
      </c>
      <c r="X181" s="20">
        <f>L181/W181</f>
        <v>9.2333333333333325</v>
      </c>
      <c r="Y181" s="21">
        <f>E181/W181</f>
        <v>1504.2</v>
      </c>
    </row>
    <row r="182" spans="1:25" ht="48" x14ac:dyDescent="0.2">
      <c r="A182">
        <v>2269</v>
      </c>
      <c r="B182" s="3" t="s">
        <v>2270</v>
      </c>
      <c r="C182" s="3" t="s">
        <v>6379</v>
      </c>
      <c r="D182">
        <v>2500</v>
      </c>
      <c r="E182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8297</v>
      </c>
      <c r="O182" s="6">
        <f>(E182/D182)*100</f>
        <v>1801.64</v>
      </c>
      <c r="P182" s="7">
        <f>E182/L182</f>
        <v>49.934589800443462</v>
      </c>
      <c r="Q182" t="str">
        <f>LEFT(N182,FIND("/",N182)-1)</f>
        <v>games</v>
      </c>
      <c r="R182" t="str">
        <f>REPLACE(N182,1,FIND("/",N182),"")</f>
        <v>tabletop games</v>
      </c>
      <c r="S182" s="12">
        <f>(((J182/60)/60)/24)+DATE(1970,1,1)</f>
        <v>42776.704432870371</v>
      </c>
      <c r="T182" s="12">
        <f>(((I182/60)/60)/24)+DATE(1970,1,1)</f>
        <v>42801.208333333328</v>
      </c>
      <c r="W182" s="19">
        <f>_xlfn.DAYS(T182,S182)</f>
        <v>25</v>
      </c>
      <c r="X182" s="20">
        <f>L182/W182</f>
        <v>36.08</v>
      </c>
      <c r="Y182" s="21">
        <f>E182/W182</f>
        <v>1801.64</v>
      </c>
    </row>
    <row r="183" spans="1:25" ht="48" x14ac:dyDescent="0.2">
      <c r="A183">
        <v>2033</v>
      </c>
      <c r="B183" s="3" t="s">
        <v>2034</v>
      </c>
      <c r="C183" s="3" t="s">
        <v>6143</v>
      </c>
      <c r="D183">
        <v>25000</v>
      </c>
      <c r="E183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8295</v>
      </c>
      <c r="O183" s="6">
        <f>(E183/D183)*100</f>
        <v>178.67599999999999</v>
      </c>
      <c r="P183" s="7">
        <f>E183/L183</f>
        <v>282.71518987341773</v>
      </c>
      <c r="Q183" t="str">
        <f>LEFT(N183,FIND("/",N183)-1)</f>
        <v>technology</v>
      </c>
      <c r="R183" t="str">
        <f>REPLACE(N183,1,FIND("/",N183),"")</f>
        <v>hardware</v>
      </c>
      <c r="S183" s="12">
        <f>(((J183/60)/60)/24)+DATE(1970,1,1)</f>
        <v>41725.082384259258</v>
      </c>
      <c r="T183" s="12">
        <f>(((I183/60)/60)/24)+DATE(1970,1,1)</f>
        <v>41755.082384259258</v>
      </c>
      <c r="W183" s="19">
        <f>_xlfn.DAYS(T183,S183)</f>
        <v>30</v>
      </c>
      <c r="X183" s="20">
        <f>L183/W183</f>
        <v>5.2666666666666666</v>
      </c>
      <c r="Y183" s="21">
        <f>E183/W183</f>
        <v>1488.9666666666667</v>
      </c>
    </row>
    <row r="184" spans="1:25" ht="48" x14ac:dyDescent="0.2">
      <c r="A184">
        <v>347</v>
      </c>
      <c r="B184" s="3" t="s">
        <v>348</v>
      </c>
      <c r="C184" s="3" t="s">
        <v>4457</v>
      </c>
      <c r="D184">
        <v>40000</v>
      </c>
      <c r="E184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8269</v>
      </c>
      <c r="O184" s="6">
        <f>(E184/D184)*100</f>
        <v>111.59049999999999</v>
      </c>
      <c r="P184" s="7">
        <f>E184/L184</f>
        <v>117.77361477572559</v>
      </c>
      <c r="Q184" t="str">
        <f>LEFT(N184,FIND("/",N184)-1)</f>
        <v>film &amp; video</v>
      </c>
      <c r="R184" t="str">
        <f>REPLACE(N184,1,FIND("/",N184),"")</f>
        <v>documentary</v>
      </c>
      <c r="S184" s="12">
        <f>(((J184/60)/60)/24)+DATE(1970,1,1)</f>
        <v>42292.495474537034</v>
      </c>
      <c r="T184" s="12">
        <f>(((I184/60)/60)/24)+DATE(1970,1,1)</f>
        <v>42322.537141203706</v>
      </c>
      <c r="W184" s="19">
        <f>_xlfn.DAYS(T184,S184)</f>
        <v>30</v>
      </c>
      <c r="X184" s="20">
        <f>L184/W184</f>
        <v>12.633333333333333</v>
      </c>
      <c r="Y184" s="21">
        <f>E184/W184</f>
        <v>1487.8733333333332</v>
      </c>
    </row>
    <row r="185" spans="1:25" ht="32" x14ac:dyDescent="0.2">
      <c r="A185">
        <v>648</v>
      </c>
      <c r="B185" s="3" t="s">
        <v>649</v>
      </c>
      <c r="C185" s="3" t="s">
        <v>4758</v>
      </c>
      <c r="D185">
        <v>35000</v>
      </c>
      <c r="E185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8273</v>
      </c>
      <c r="O185" s="6">
        <f>(E185/D185)*100</f>
        <v>126.82285714285715</v>
      </c>
      <c r="P185" s="7">
        <f>E185/L185</f>
        <v>1644</v>
      </c>
      <c r="Q185" t="str">
        <f>LEFT(N185,FIND("/",N185)-1)</f>
        <v>technology</v>
      </c>
      <c r="R185" t="str">
        <f>REPLACE(N185,1,FIND("/",N185),"")</f>
        <v>wearables</v>
      </c>
      <c r="S185" s="12">
        <f>(((J185/60)/60)/24)+DATE(1970,1,1)</f>
        <v>41891.693379629629</v>
      </c>
      <c r="T185" s="12">
        <f>(((I185/60)/60)/24)+DATE(1970,1,1)</f>
        <v>41926.693379629629</v>
      </c>
      <c r="W185" s="19">
        <f>_xlfn.DAYS(T185,S185)</f>
        <v>35</v>
      </c>
      <c r="X185" s="20">
        <f>L185/W185</f>
        <v>0.77142857142857146</v>
      </c>
      <c r="Y185" s="21">
        <f>E185/W185</f>
        <v>1268.2285714285715</v>
      </c>
    </row>
    <row r="186" spans="1:25" ht="48" x14ac:dyDescent="0.2">
      <c r="A186">
        <v>340</v>
      </c>
      <c r="B186" s="3" t="s">
        <v>341</v>
      </c>
      <c r="C186" s="3" t="s">
        <v>4450</v>
      </c>
      <c r="D186">
        <v>35000</v>
      </c>
      <c r="E186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8269</v>
      </c>
      <c r="O186" s="6">
        <f>(E186/D186)*100</f>
        <v>125.02285714285715</v>
      </c>
      <c r="P186" s="7">
        <f>E186/L186</f>
        <v>146.34782608695653</v>
      </c>
      <c r="Q186" t="str">
        <f>LEFT(N186,FIND("/",N186)-1)</f>
        <v>film &amp; video</v>
      </c>
      <c r="R186" t="str">
        <f>REPLACE(N186,1,FIND("/",N186),"")</f>
        <v>documentary</v>
      </c>
      <c r="S186" s="12">
        <f>(((J186/60)/60)/24)+DATE(1970,1,1)</f>
        <v>42772.669062500005</v>
      </c>
      <c r="T186" s="12">
        <f>(((I186/60)/60)/24)+DATE(1970,1,1)</f>
        <v>42802.875</v>
      </c>
      <c r="W186" s="19">
        <f>_xlfn.DAYS(T186,S186)</f>
        <v>30</v>
      </c>
      <c r="X186" s="20">
        <f>L186/W186</f>
        <v>9.9666666666666668</v>
      </c>
      <c r="Y186" s="21">
        <f>E186/W186</f>
        <v>1458.6</v>
      </c>
    </row>
    <row r="187" spans="1:25" ht="48" x14ac:dyDescent="0.2">
      <c r="A187">
        <v>351</v>
      </c>
      <c r="B187" s="3" t="s">
        <v>352</v>
      </c>
      <c r="C187" s="3" t="s">
        <v>4461</v>
      </c>
      <c r="D187">
        <v>34000</v>
      </c>
      <c r="E187">
        <v>43296</v>
      </c>
      <c r="F187" t="s">
        <v>8219</v>
      </c>
      <c r="G187" t="s">
        <v>8227</v>
      </c>
      <c r="H187" t="s">
        <v>8249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8269</v>
      </c>
      <c r="O187" s="6">
        <f>(E187/D187)*100</f>
        <v>127.34117647058822</v>
      </c>
      <c r="P187" s="7">
        <f>E187/L187</f>
        <v>44.912863070539416</v>
      </c>
      <c r="Q187" t="str">
        <f>LEFT(N187,FIND("/",N187)-1)</f>
        <v>film &amp; video</v>
      </c>
      <c r="R187" t="str">
        <f>REPLACE(N187,1,FIND("/",N187),"")</f>
        <v>documentary</v>
      </c>
      <c r="S187" s="12">
        <f>(((J187/60)/60)/24)+DATE(1970,1,1)</f>
        <v>42427.964745370366</v>
      </c>
      <c r="T187" s="12">
        <f>(((I187/60)/60)/24)+DATE(1970,1,1)</f>
        <v>42467.923078703709</v>
      </c>
      <c r="W187" s="19">
        <f>_xlfn.DAYS(T187,S187)</f>
        <v>40</v>
      </c>
      <c r="X187" s="20">
        <f>L187/W187</f>
        <v>24.1</v>
      </c>
      <c r="Y187" s="21">
        <f>E187/W187</f>
        <v>1082.4000000000001</v>
      </c>
    </row>
    <row r="188" spans="1:25" ht="48" x14ac:dyDescent="0.2">
      <c r="A188">
        <v>2059</v>
      </c>
      <c r="B188" s="3" t="s">
        <v>2060</v>
      </c>
      <c r="C188" s="3" t="s">
        <v>6169</v>
      </c>
      <c r="D188">
        <v>30000</v>
      </c>
      <c r="E188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8295</v>
      </c>
      <c r="O188" s="6">
        <f>(E188/D188)*100</f>
        <v>143.45666666666668</v>
      </c>
      <c r="P188" s="7">
        <f>E188/L188</f>
        <v>114.76533333333333</v>
      </c>
      <c r="Q188" t="str">
        <f>LEFT(N188,FIND("/",N188)-1)</f>
        <v>technology</v>
      </c>
      <c r="R188" t="str">
        <f>REPLACE(N188,1,FIND("/",N188),"")</f>
        <v>hardware</v>
      </c>
      <c r="S188" s="12">
        <f>(((J188/60)/60)/24)+DATE(1970,1,1)</f>
        <v>42361.602476851855</v>
      </c>
      <c r="T188" s="12">
        <f>(((I188/60)/60)/24)+DATE(1970,1,1)</f>
        <v>42400.915972222225</v>
      </c>
      <c r="W188" s="19">
        <f>_xlfn.DAYS(T188,S188)</f>
        <v>39</v>
      </c>
      <c r="X188" s="20">
        <f>L188/W188</f>
        <v>9.615384615384615</v>
      </c>
      <c r="Y188" s="21">
        <f>E188/W188</f>
        <v>1103.5128205128206</v>
      </c>
    </row>
    <row r="189" spans="1:25" ht="64" x14ac:dyDescent="0.2">
      <c r="A189">
        <v>669</v>
      </c>
      <c r="B189" s="3" t="s">
        <v>670</v>
      </c>
      <c r="C189" s="3" t="s">
        <v>4779</v>
      </c>
      <c r="D189">
        <v>200000</v>
      </c>
      <c r="E189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6">
        <f>(E189/D189)*100</f>
        <v>21.5075</v>
      </c>
      <c r="P189" s="7">
        <f>E189/L189</f>
        <v>1536.25</v>
      </c>
      <c r="Q189" t="str">
        <f>LEFT(N189,FIND("/",N189)-1)</f>
        <v>technology</v>
      </c>
      <c r="R189" t="str">
        <f>REPLACE(N189,1,FIND("/",N189),"")</f>
        <v>wearables</v>
      </c>
      <c r="S189" s="12">
        <f>(((J189/60)/60)/24)+DATE(1970,1,1)</f>
        <v>42527.625671296293</v>
      </c>
      <c r="T189" s="12">
        <f>(((I189/60)/60)/24)+DATE(1970,1,1)</f>
        <v>42557.625671296293</v>
      </c>
      <c r="W189" s="19">
        <f>_xlfn.DAYS(T189,S189)</f>
        <v>30</v>
      </c>
      <c r="X189" s="20">
        <f>L189/W189</f>
        <v>0.93333333333333335</v>
      </c>
      <c r="Y189" s="21">
        <f>E189/W189</f>
        <v>1433.8333333333333</v>
      </c>
    </row>
    <row r="190" spans="1:25" ht="48" x14ac:dyDescent="0.2">
      <c r="A190">
        <v>331</v>
      </c>
      <c r="B190" s="3" t="s">
        <v>332</v>
      </c>
      <c r="C190" s="3" t="s">
        <v>4441</v>
      </c>
      <c r="D190">
        <v>40000</v>
      </c>
      <c r="E190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8269</v>
      </c>
      <c r="O190" s="6">
        <f>(E190/D190)*100</f>
        <v>106.60499999999999</v>
      </c>
      <c r="P190" s="7">
        <f>E190/L190</f>
        <v>97.356164383561648</v>
      </c>
      <c r="Q190" t="str">
        <f>LEFT(N190,FIND("/",N190)-1)</f>
        <v>film &amp; video</v>
      </c>
      <c r="R190" t="str">
        <f>REPLACE(N190,1,FIND("/",N190),"")</f>
        <v>documentary</v>
      </c>
      <c r="S190" s="12">
        <f>(((J190/60)/60)/24)+DATE(1970,1,1)</f>
        <v>42507.581412037034</v>
      </c>
      <c r="T190" s="12">
        <f>(((I190/60)/60)/24)+DATE(1970,1,1)</f>
        <v>42538.581412037034</v>
      </c>
      <c r="W190" s="19">
        <f>_xlfn.DAYS(T190,S190)</f>
        <v>31</v>
      </c>
      <c r="X190" s="20">
        <f>L190/W190</f>
        <v>14.129032258064516</v>
      </c>
      <c r="Y190" s="21">
        <f>E190/W190</f>
        <v>1375.5483870967741</v>
      </c>
    </row>
    <row r="191" spans="1:25" ht="48" x14ac:dyDescent="0.2">
      <c r="A191">
        <v>2340</v>
      </c>
      <c r="B191" s="3" t="s">
        <v>2341</v>
      </c>
      <c r="C191" s="3" t="s">
        <v>6450</v>
      </c>
      <c r="D191">
        <v>40000</v>
      </c>
      <c r="E191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8298</v>
      </c>
      <c r="O191" s="6">
        <f>(E191/D191)*100</f>
        <v>105.77749999999999</v>
      </c>
      <c r="P191" s="7">
        <f>E191/L191</f>
        <v>104.99007444168734</v>
      </c>
      <c r="Q191" t="str">
        <f>LEFT(N191,FIND("/",N191)-1)</f>
        <v>food</v>
      </c>
      <c r="R191" t="str">
        <f>REPLACE(N191,1,FIND("/",N191),"")</f>
        <v>small batch</v>
      </c>
      <c r="S191" s="12">
        <f>(((J191/60)/60)/24)+DATE(1970,1,1)</f>
        <v>42643.642800925925</v>
      </c>
      <c r="T191" s="12">
        <f>(((I191/60)/60)/24)+DATE(1970,1,1)</f>
        <v>42673.642800925925</v>
      </c>
      <c r="W191" s="19">
        <f>_xlfn.DAYS(T191,S191)</f>
        <v>30</v>
      </c>
      <c r="X191" s="20">
        <f>L191/W191</f>
        <v>13.433333333333334</v>
      </c>
      <c r="Y191" s="21">
        <f>E191/W191</f>
        <v>1410.3666666666666</v>
      </c>
    </row>
    <row r="192" spans="1:25" ht="48" x14ac:dyDescent="0.2">
      <c r="A192">
        <v>2646</v>
      </c>
      <c r="B192" s="3" t="s">
        <v>2646</v>
      </c>
      <c r="C192" s="3" t="s">
        <v>6756</v>
      </c>
      <c r="D192">
        <v>500000</v>
      </c>
      <c r="E19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6">
        <f>(E192/D192)*100</f>
        <v>8.4172840000000004</v>
      </c>
      <c r="P192" s="7">
        <f>E192/L192</f>
        <v>78.666205607476627</v>
      </c>
      <c r="Q192" t="str">
        <f>LEFT(N192,FIND("/",N192)-1)</f>
        <v>technology</v>
      </c>
      <c r="R192" t="str">
        <f>REPLACE(N192,1,FIND("/",N192),"")</f>
        <v>space exploration</v>
      </c>
      <c r="S192" s="12">
        <f>(((J192/60)/60)/24)+DATE(1970,1,1)</f>
        <v>42226.313298611116</v>
      </c>
      <c r="T192" s="12">
        <f>(((I192/60)/60)/24)+DATE(1970,1,1)</f>
        <v>42256.313298611116</v>
      </c>
      <c r="W192" s="19">
        <f>_xlfn.DAYS(T192,S192)</f>
        <v>30</v>
      </c>
      <c r="X192" s="20">
        <f>L192/W192</f>
        <v>17.833333333333332</v>
      </c>
      <c r="Y192" s="21">
        <f>E192/W192</f>
        <v>1402.8806666666667</v>
      </c>
    </row>
    <row r="193" spans="1:25" ht="48" x14ac:dyDescent="0.2">
      <c r="A193">
        <v>3066</v>
      </c>
      <c r="B193" s="3" t="s">
        <v>3066</v>
      </c>
      <c r="C193" s="3" t="s">
        <v>7176</v>
      </c>
      <c r="D193">
        <v>350000</v>
      </c>
      <c r="E193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6">
        <f>(E193/D193)*100</f>
        <v>11.985714285714286</v>
      </c>
      <c r="P193" s="7">
        <f>E193/L193</f>
        <v>2796.6666666666665</v>
      </c>
      <c r="Q193" t="str">
        <f>LEFT(N193,FIND("/",N193)-1)</f>
        <v>theater</v>
      </c>
      <c r="R193" t="str">
        <f>REPLACE(N193,1,FIND("/",N193),"")</f>
        <v>spaces</v>
      </c>
      <c r="S193" s="12">
        <f>(((J193/60)/60)/24)+DATE(1970,1,1)</f>
        <v>42531.228437500002</v>
      </c>
      <c r="T193" s="12">
        <f>(((I193/60)/60)/24)+DATE(1970,1,1)</f>
        <v>42561.228437500002</v>
      </c>
      <c r="W193" s="19">
        <f>_xlfn.DAYS(T193,S193)</f>
        <v>30</v>
      </c>
      <c r="X193" s="20">
        <f>L193/W193</f>
        <v>0.5</v>
      </c>
      <c r="Y193" s="21">
        <f>E193/W193</f>
        <v>1398.3333333333333</v>
      </c>
    </row>
    <row r="194" spans="1:25" ht="48" x14ac:dyDescent="0.2">
      <c r="A194">
        <v>284</v>
      </c>
      <c r="B194" s="3" t="s">
        <v>285</v>
      </c>
      <c r="C194" s="3" t="s">
        <v>4394</v>
      </c>
      <c r="D194">
        <v>40000</v>
      </c>
      <c r="E194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8269</v>
      </c>
      <c r="O194" s="6">
        <f>(E194/D194)*100</f>
        <v>104.62615</v>
      </c>
      <c r="P194" s="7">
        <f>E194/L194</f>
        <v>55.066394736842106</v>
      </c>
      <c r="Q194" t="str">
        <f>LEFT(N194,FIND("/",N194)-1)</f>
        <v>film &amp; video</v>
      </c>
      <c r="R194" t="str">
        <f>REPLACE(N194,1,FIND("/",N194),"")</f>
        <v>documentary</v>
      </c>
      <c r="S194" s="12">
        <f>(((J194/60)/60)/24)+DATE(1970,1,1)</f>
        <v>40904.738194444442</v>
      </c>
      <c r="T194" s="12">
        <f>(((I194/60)/60)/24)+DATE(1970,1,1)</f>
        <v>40929.738194444442</v>
      </c>
      <c r="W194" s="19">
        <f>_xlfn.DAYS(T194,S194)</f>
        <v>25</v>
      </c>
      <c r="X194" s="20">
        <f>L194/W194</f>
        <v>30.4</v>
      </c>
      <c r="Y194" s="21">
        <f>E194/W194</f>
        <v>1674.0183999999999</v>
      </c>
    </row>
    <row r="195" spans="1:25" ht="32" x14ac:dyDescent="0.2">
      <c r="A195">
        <v>2703</v>
      </c>
      <c r="B195" s="3" t="s">
        <v>2703</v>
      </c>
      <c r="C195" s="3" t="s">
        <v>6813</v>
      </c>
      <c r="D195">
        <v>40000</v>
      </c>
      <c r="E195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6">
        <f>(E195/D195)*100</f>
        <v>103.75000000000001</v>
      </c>
      <c r="P195" s="7">
        <f>E195/L195</f>
        <v>922.22222222222217</v>
      </c>
      <c r="Q195" t="str">
        <f>LEFT(N195,FIND("/",N195)-1)</f>
        <v>theater</v>
      </c>
      <c r="R195" t="str">
        <f>REPLACE(N195,1,FIND("/",N195),"")</f>
        <v>spaces</v>
      </c>
      <c r="S195" s="12">
        <f>(((J195/60)/60)/24)+DATE(1970,1,1)</f>
        <v>42756.690162037034</v>
      </c>
      <c r="T195" s="12">
        <f>(((I195/60)/60)/24)+DATE(1970,1,1)</f>
        <v>42816.648495370369</v>
      </c>
      <c r="W195" s="19">
        <f>_xlfn.DAYS(T195,S195)</f>
        <v>60</v>
      </c>
      <c r="X195" s="20">
        <f>L195/W195</f>
        <v>0.75</v>
      </c>
      <c r="Y195" s="21">
        <f>E195/W195</f>
        <v>691.66666666666663</v>
      </c>
    </row>
    <row r="196" spans="1:25" ht="48" x14ac:dyDescent="0.2">
      <c r="A196">
        <v>241</v>
      </c>
      <c r="B196" s="3" t="s">
        <v>243</v>
      </c>
      <c r="C196" s="3" t="s">
        <v>4351</v>
      </c>
      <c r="D196">
        <v>36400</v>
      </c>
      <c r="E196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8269</v>
      </c>
      <c r="O196" s="6">
        <f>(E196/D196)*100</f>
        <v>112.63736263736264</v>
      </c>
      <c r="P196" s="7">
        <f>E196/L196</f>
        <v>109.04255319148936</v>
      </c>
      <c r="Q196" t="str">
        <f>LEFT(N196,FIND("/",N196)-1)</f>
        <v>film &amp; video</v>
      </c>
      <c r="R196" t="str">
        <f>REPLACE(N196,1,FIND("/",N196),"")</f>
        <v>documentary</v>
      </c>
      <c r="S196" s="12">
        <f>(((J196/60)/60)/24)+DATE(1970,1,1)</f>
        <v>41949.697962962964</v>
      </c>
      <c r="T196" s="12">
        <f>(((I196/60)/60)/24)+DATE(1970,1,1)</f>
        <v>41994.697962962964</v>
      </c>
      <c r="W196" s="19">
        <f>_xlfn.DAYS(T196,S196)</f>
        <v>45</v>
      </c>
      <c r="X196" s="20">
        <f>L196/W196</f>
        <v>8.3555555555555561</v>
      </c>
      <c r="Y196" s="21">
        <f>E196/W196</f>
        <v>911.11111111111109</v>
      </c>
    </row>
    <row r="197" spans="1:25" ht="48" x14ac:dyDescent="0.2">
      <c r="A197">
        <v>2942</v>
      </c>
      <c r="B197" s="3" t="s">
        <v>2942</v>
      </c>
      <c r="C197" s="3" t="s">
        <v>7052</v>
      </c>
      <c r="D197">
        <v>200000</v>
      </c>
      <c r="E197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6">
        <f>(E197/D197)*100</f>
        <v>20.424999999999997</v>
      </c>
      <c r="P197" s="7">
        <f>E197/L197</f>
        <v>202.22772277227722</v>
      </c>
      <c r="Q197" t="str">
        <f>LEFT(N197,FIND("/",N197)-1)</f>
        <v>theater</v>
      </c>
      <c r="R197" t="str">
        <f>REPLACE(N197,1,FIND("/",N197),"")</f>
        <v>spaces</v>
      </c>
      <c r="S197" s="12">
        <f>(((J197/60)/60)/24)+DATE(1970,1,1)</f>
        <v>42334.803923611107</v>
      </c>
      <c r="T197" s="12">
        <f>(((I197/60)/60)/24)+DATE(1970,1,1)</f>
        <v>42354.845833333333</v>
      </c>
      <c r="W197" s="19">
        <f>_xlfn.DAYS(T197,S197)</f>
        <v>20</v>
      </c>
      <c r="X197" s="20">
        <f>L197/W197</f>
        <v>10.1</v>
      </c>
      <c r="Y197" s="21">
        <f>E197/W197</f>
        <v>2042.5</v>
      </c>
    </row>
    <row r="198" spans="1:25" ht="32" x14ac:dyDescent="0.2">
      <c r="A198">
        <v>355</v>
      </c>
      <c r="B198" s="3" t="s">
        <v>356</v>
      </c>
      <c r="C198" s="3" t="s">
        <v>4465</v>
      </c>
      <c r="D198">
        <v>35000</v>
      </c>
      <c r="E198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8269</v>
      </c>
      <c r="O198" s="6">
        <f>(E198/D198)*100</f>
        <v>116.25714285714285</v>
      </c>
      <c r="P198" s="7">
        <f>E198/L198</f>
        <v>246.60606060606059</v>
      </c>
      <c r="Q198" t="str">
        <f>LEFT(N198,FIND("/",N198)-1)</f>
        <v>film &amp; video</v>
      </c>
      <c r="R198" t="str">
        <f>REPLACE(N198,1,FIND("/",N198),"")</f>
        <v>documentary</v>
      </c>
      <c r="S198" s="12">
        <f>(((J198/60)/60)/24)+DATE(1970,1,1)</f>
        <v>41943.293912037036</v>
      </c>
      <c r="T198" s="12">
        <f>(((I198/60)/60)/24)+DATE(1970,1,1)</f>
        <v>41974.3355787037</v>
      </c>
      <c r="W198" s="19">
        <f>_xlfn.DAYS(T198,S198)</f>
        <v>31</v>
      </c>
      <c r="X198" s="20">
        <f>L198/W198</f>
        <v>5.32258064516129</v>
      </c>
      <c r="Y198" s="21">
        <f>E198/W198</f>
        <v>1312.5806451612902</v>
      </c>
    </row>
    <row r="199" spans="1:25" ht="32" x14ac:dyDescent="0.2">
      <c r="A199">
        <v>278</v>
      </c>
      <c r="B199" s="3" t="s">
        <v>279</v>
      </c>
      <c r="C199" s="3" t="s">
        <v>4388</v>
      </c>
      <c r="D199">
        <v>27000</v>
      </c>
      <c r="E199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8269</v>
      </c>
      <c r="O199" s="6">
        <f>(E199/D199)*100</f>
        <v>150.34814814814814</v>
      </c>
      <c r="P199" s="7">
        <f>E199/L199</f>
        <v>97.816867469879512</v>
      </c>
      <c r="Q199" t="str">
        <f>LEFT(N199,FIND("/",N199)-1)</f>
        <v>film &amp; video</v>
      </c>
      <c r="R199" t="str">
        <f>REPLACE(N199,1,FIND("/",N199),"")</f>
        <v>documentary</v>
      </c>
      <c r="S199" s="12">
        <f>(((J199/60)/60)/24)+DATE(1970,1,1)</f>
        <v>41164.040960648148</v>
      </c>
      <c r="T199" s="12">
        <f>(((I199/60)/60)/24)+DATE(1970,1,1)</f>
        <v>41194.040960648148</v>
      </c>
      <c r="W199" s="19">
        <f>_xlfn.DAYS(T199,S199)</f>
        <v>30</v>
      </c>
      <c r="X199" s="20">
        <f>L199/W199</f>
        <v>13.833333333333334</v>
      </c>
      <c r="Y199" s="21">
        <f>E199/W199</f>
        <v>1353.1333333333334</v>
      </c>
    </row>
    <row r="200" spans="1:25" ht="48" x14ac:dyDescent="0.2">
      <c r="A200">
        <v>2443</v>
      </c>
      <c r="B200" s="3" t="s">
        <v>2444</v>
      </c>
      <c r="C200" s="3" t="s">
        <v>6553</v>
      </c>
      <c r="D200">
        <v>20000</v>
      </c>
      <c r="E200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8298</v>
      </c>
      <c r="O200" s="6">
        <f>(E200/D200)*100</f>
        <v>202.51495</v>
      </c>
      <c r="P200" s="7">
        <f>E200/L200</f>
        <v>130.23469453376205</v>
      </c>
      <c r="Q200" t="str">
        <f>LEFT(N200,FIND("/",N200)-1)</f>
        <v>food</v>
      </c>
      <c r="R200" t="str">
        <f>REPLACE(N200,1,FIND("/",N200),"")</f>
        <v>small batch</v>
      </c>
      <c r="S200" s="12">
        <f>(((J200/60)/60)/24)+DATE(1970,1,1)</f>
        <v>41836.625254629631</v>
      </c>
      <c r="T200" s="12">
        <f>(((I200/60)/60)/24)+DATE(1970,1,1)</f>
        <v>41866.625254629631</v>
      </c>
      <c r="W200" s="19">
        <f>_xlfn.DAYS(T200,S200)</f>
        <v>30</v>
      </c>
      <c r="X200" s="20">
        <f>L200/W200</f>
        <v>10.366666666666667</v>
      </c>
      <c r="Y200" s="21">
        <f>E200/W200</f>
        <v>1350.0996666666665</v>
      </c>
    </row>
    <row r="201" spans="1:25" ht="32" x14ac:dyDescent="0.2">
      <c r="A201">
        <v>1315</v>
      </c>
      <c r="B201" s="3" t="s">
        <v>1316</v>
      </c>
      <c r="C201" s="3" t="s">
        <v>5425</v>
      </c>
      <c r="D201">
        <v>100000</v>
      </c>
      <c r="E201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6">
        <f>(E201/D201)*100</f>
        <v>40.404000000000003</v>
      </c>
      <c r="P201" s="7">
        <f>E201/L201</f>
        <v>162.91935483870967</v>
      </c>
      <c r="Q201" t="str">
        <f>LEFT(N201,FIND("/",N201)-1)</f>
        <v>technology</v>
      </c>
      <c r="R201" t="str">
        <f>REPLACE(N201,1,FIND("/",N201),"")</f>
        <v>wearables</v>
      </c>
      <c r="S201" s="12">
        <f>(((J201/60)/60)/24)+DATE(1970,1,1)</f>
        <v>42278.498240740737</v>
      </c>
      <c r="T201" s="12">
        <f>(((I201/60)/60)/24)+DATE(1970,1,1)</f>
        <v>42314.041666666672</v>
      </c>
      <c r="W201" s="19">
        <f>_xlfn.DAYS(T201,S201)</f>
        <v>36</v>
      </c>
      <c r="X201" s="20">
        <f>L201/W201</f>
        <v>6.8888888888888893</v>
      </c>
      <c r="Y201" s="21">
        <f>E201/W201</f>
        <v>1122.3333333333333</v>
      </c>
    </row>
    <row r="202" spans="1:25" ht="48" x14ac:dyDescent="0.2">
      <c r="A202">
        <v>37</v>
      </c>
      <c r="B202" s="3" t="s">
        <v>39</v>
      </c>
      <c r="C202" s="3" t="s">
        <v>4148</v>
      </c>
      <c r="D202">
        <v>22000</v>
      </c>
      <c r="E202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8265</v>
      </c>
      <c r="O202" s="6">
        <f>(E202/D202)*100</f>
        <v>183.44090909090909</v>
      </c>
      <c r="P202" s="7">
        <f>E202/L202</f>
        <v>159.51383399209487</v>
      </c>
      <c r="Q202" t="str">
        <f>LEFT(N202,FIND("/",N202)-1)</f>
        <v>film &amp; video</v>
      </c>
      <c r="R202" t="str">
        <f>REPLACE(N202,1,FIND("/",N202),"")</f>
        <v>television</v>
      </c>
      <c r="S202" s="12">
        <f>(((J202/60)/60)/24)+DATE(1970,1,1)</f>
        <v>42032.693043981482</v>
      </c>
      <c r="T202" s="12">
        <f>(((I202/60)/60)/24)+DATE(1970,1,1)</f>
        <v>42062.693043981482</v>
      </c>
      <c r="W202" s="19">
        <f>_xlfn.DAYS(T202,S202)</f>
        <v>30</v>
      </c>
      <c r="X202" s="20">
        <f>L202/W202</f>
        <v>8.4333333333333336</v>
      </c>
      <c r="Y202" s="21">
        <f>E202/W202</f>
        <v>1345.2333333333333</v>
      </c>
    </row>
    <row r="203" spans="1:25" ht="48" x14ac:dyDescent="0.2">
      <c r="A203">
        <v>1194</v>
      </c>
      <c r="B203" s="3" t="s">
        <v>1195</v>
      </c>
      <c r="C203" s="3" t="s">
        <v>5304</v>
      </c>
      <c r="D203">
        <v>12500</v>
      </c>
      <c r="E203">
        <v>40280</v>
      </c>
      <c r="F203" t="s">
        <v>8219</v>
      </c>
      <c r="G203" t="s">
        <v>8241</v>
      </c>
      <c r="H203" t="s">
        <v>8249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8285</v>
      </c>
      <c r="O203" s="6">
        <f>(E203/D203)*100</f>
        <v>322.24</v>
      </c>
      <c r="P203" s="7">
        <f>E203/L203</f>
        <v>56.414565826330531</v>
      </c>
      <c r="Q203" t="str">
        <f>LEFT(N203,FIND("/",N203)-1)</f>
        <v>photography</v>
      </c>
      <c r="R203" t="str">
        <f>REPLACE(N203,1,FIND("/",N203),"")</f>
        <v>photobooks</v>
      </c>
      <c r="S203" s="12">
        <f>(((J203/60)/60)/24)+DATE(1970,1,1)</f>
        <v>42072.488182870366</v>
      </c>
      <c r="T203" s="12">
        <f>(((I203/60)/60)/24)+DATE(1970,1,1)</f>
        <v>42102.488182870366</v>
      </c>
      <c r="W203" s="19">
        <f>_xlfn.DAYS(T203,S203)</f>
        <v>30</v>
      </c>
      <c r="X203" s="20">
        <f>L203/W203</f>
        <v>23.8</v>
      </c>
      <c r="Y203" s="21">
        <f>E203/W203</f>
        <v>1342.6666666666667</v>
      </c>
    </row>
    <row r="204" spans="1:25" ht="32" x14ac:dyDescent="0.2">
      <c r="A204">
        <v>3648</v>
      </c>
      <c r="B204" s="3" t="s">
        <v>3646</v>
      </c>
      <c r="C204" s="3" t="s">
        <v>7758</v>
      </c>
      <c r="D204">
        <v>40000</v>
      </c>
      <c r="E204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8271</v>
      </c>
      <c r="O204" s="6">
        <f>(E204/D204)*100</f>
        <v>100.38249999999999</v>
      </c>
      <c r="P204" s="7">
        <f>E204/L204</f>
        <v>550.04109589041093</v>
      </c>
      <c r="Q204" t="str">
        <f>LEFT(N204,FIND("/",N204)-1)</f>
        <v>theater</v>
      </c>
      <c r="R204" t="str">
        <f>REPLACE(N204,1,FIND("/",N204),"")</f>
        <v>plays</v>
      </c>
      <c r="S204" s="12">
        <f>(((J204/60)/60)/24)+DATE(1970,1,1)</f>
        <v>41887.292187500003</v>
      </c>
      <c r="T204" s="12">
        <f>(((I204/60)/60)/24)+DATE(1970,1,1)</f>
        <v>41917.292187500003</v>
      </c>
      <c r="W204" s="19">
        <f>_xlfn.DAYS(T204,S204)</f>
        <v>30</v>
      </c>
      <c r="X204" s="20">
        <f>L204/W204</f>
        <v>2.4333333333333331</v>
      </c>
      <c r="Y204" s="21">
        <f>E204/W204</f>
        <v>1338.4333333333334</v>
      </c>
    </row>
    <row r="205" spans="1:25" ht="48" x14ac:dyDescent="0.2">
      <c r="A205">
        <v>2045</v>
      </c>
      <c r="B205" s="3" t="s">
        <v>2046</v>
      </c>
      <c r="C205" s="3" t="s">
        <v>6155</v>
      </c>
      <c r="D205">
        <v>4900</v>
      </c>
      <c r="E205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8295</v>
      </c>
      <c r="O205" s="6">
        <f>(E205/D205)*100</f>
        <v>819.18387755102037</v>
      </c>
      <c r="P205" s="7">
        <f>E205/L205</f>
        <v>152.62361216730039</v>
      </c>
      <c r="Q205" t="str">
        <f>LEFT(N205,FIND("/",N205)-1)</f>
        <v>technology</v>
      </c>
      <c r="R205" t="str">
        <f>REPLACE(N205,1,FIND("/",N205),"")</f>
        <v>hardware</v>
      </c>
      <c r="S205" s="12">
        <f>(((J205/60)/60)/24)+DATE(1970,1,1)</f>
        <v>41069.088506944441</v>
      </c>
      <c r="T205" s="12">
        <f>(((I205/60)/60)/24)+DATE(1970,1,1)</f>
        <v>41099.088506944441</v>
      </c>
      <c r="W205" s="19">
        <f>_xlfn.DAYS(T205,S205)</f>
        <v>30</v>
      </c>
      <c r="X205" s="20">
        <f>L205/W205</f>
        <v>8.7666666666666675</v>
      </c>
      <c r="Y205" s="21">
        <f>E205/W205</f>
        <v>1338.0003333333334</v>
      </c>
    </row>
    <row r="206" spans="1:25" ht="48" x14ac:dyDescent="0.2">
      <c r="A206">
        <v>961</v>
      </c>
      <c r="B206" s="3" t="s">
        <v>962</v>
      </c>
      <c r="C206" s="3" t="s">
        <v>5071</v>
      </c>
      <c r="D206">
        <v>95000</v>
      </c>
      <c r="E206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6">
        <f>(E206/D206)*100</f>
        <v>42.188421052631583</v>
      </c>
      <c r="P206" s="7">
        <f>E206/L206</f>
        <v>364.35454545454547</v>
      </c>
      <c r="Q206" t="str">
        <f>LEFT(N206,FIND("/",N206)-1)</f>
        <v>technology</v>
      </c>
      <c r="R206" t="str">
        <f>REPLACE(N206,1,FIND("/",N206),"")</f>
        <v>wearables</v>
      </c>
      <c r="S206" s="12">
        <f>(((J206/60)/60)/24)+DATE(1970,1,1)</f>
        <v>42740.693692129629</v>
      </c>
      <c r="T206" s="12">
        <f>(((I206/60)/60)/24)+DATE(1970,1,1)</f>
        <v>42786.791666666672</v>
      </c>
      <c r="W206" s="19">
        <f>_xlfn.DAYS(T206,S206)</f>
        <v>46</v>
      </c>
      <c r="X206" s="20">
        <f>L206/W206</f>
        <v>2.3913043478260869</v>
      </c>
      <c r="Y206" s="21">
        <f>E206/W206</f>
        <v>871.28260869565213</v>
      </c>
    </row>
    <row r="207" spans="1:25" ht="48" x14ac:dyDescent="0.2">
      <c r="A207">
        <v>1521</v>
      </c>
      <c r="B207" s="3" t="s">
        <v>1522</v>
      </c>
      <c r="C207" s="3" t="s">
        <v>5631</v>
      </c>
      <c r="D207">
        <v>37500</v>
      </c>
      <c r="E207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8285</v>
      </c>
      <c r="O207" s="6">
        <f>(E207/D207)*100</f>
        <v>106.81333333333333</v>
      </c>
      <c r="P207" s="7">
        <f>E207/L207</f>
        <v>170.44680851063831</v>
      </c>
      <c r="Q207" t="str">
        <f>LEFT(N207,FIND("/",N207)-1)</f>
        <v>photography</v>
      </c>
      <c r="R207" t="str">
        <f>REPLACE(N207,1,FIND("/",N207),"")</f>
        <v>photobooks</v>
      </c>
      <c r="S207" s="12">
        <f>(((J207/60)/60)/24)+DATE(1970,1,1)</f>
        <v>42493.167719907404</v>
      </c>
      <c r="T207" s="12">
        <f>(((I207/60)/60)/24)+DATE(1970,1,1)</f>
        <v>42528.167719907404</v>
      </c>
      <c r="W207" s="19">
        <f>_xlfn.DAYS(T207,S207)</f>
        <v>35</v>
      </c>
      <c r="X207" s="20">
        <f>L207/W207</f>
        <v>6.7142857142857144</v>
      </c>
      <c r="Y207" s="21">
        <f>E207/W207</f>
        <v>1144.4285714285713</v>
      </c>
    </row>
    <row r="208" spans="1:25" ht="48" x14ac:dyDescent="0.2">
      <c r="A208">
        <v>3547</v>
      </c>
      <c r="B208" s="3" t="s">
        <v>3546</v>
      </c>
      <c r="C208" s="3" t="s">
        <v>7657</v>
      </c>
      <c r="D208">
        <v>35000</v>
      </c>
      <c r="E208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8271</v>
      </c>
      <c r="O208" s="6">
        <f>(E208/D208)*100</f>
        <v>114.40928571428573</v>
      </c>
      <c r="P208" s="7">
        <f>E208/L208</f>
        <v>119.17633928571429</v>
      </c>
      <c r="Q208" t="str">
        <f>LEFT(N208,FIND("/",N208)-1)</f>
        <v>theater</v>
      </c>
      <c r="R208" t="str">
        <f>REPLACE(N208,1,FIND("/",N208),"")</f>
        <v>plays</v>
      </c>
      <c r="S208" s="12">
        <f>(((J208/60)/60)/24)+DATE(1970,1,1)</f>
        <v>42480.078715277778</v>
      </c>
      <c r="T208" s="12">
        <f>(((I208/60)/60)/24)+DATE(1970,1,1)</f>
        <v>42504.165972222225</v>
      </c>
      <c r="W208" s="19">
        <f>_xlfn.DAYS(T208,S208)</f>
        <v>24</v>
      </c>
      <c r="X208" s="20">
        <f>L208/W208</f>
        <v>14</v>
      </c>
      <c r="Y208" s="21">
        <f>E208/W208</f>
        <v>1668.46875</v>
      </c>
    </row>
    <row r="209" spans="1:25" ht="48" x14ac:dyDescent="0.2">
      <c r="A209">
        <v>2054</v>
      </c>
      <c r="B209" s="3" t="s">
        <v>2055</v>
      </c>
      <c r="C209" s="3" t="s">
        <v>6164</v>
      </c>
      <c r="D209">
        <v>35000</v>
      </c>
      <c r="E209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8295</v>
      </c>
      <c r="O209" s="6">
        <f>(E209/D209)*100</f>
        <v>113.59142857142857</v>
      </c>
      <c r="P209" s="7">
        <f>E209/L209</f>
        <v>64.020933977455712</v>
      </c>
      <c r="Q209" t="str">
        <f>LEFT(N209,FIND("/",N209)-1)</f>
        <v>technology</v>
      </c>
      <c r="R209" t="str">
        <f>REPLACE(N209,1,FIND("/",N209),"")</f>
        <v>hardware</v>
      </c>
      <c r="S209" s="12">
        <f>(((J209/60)/60)/24)+DATE(1970,1,1)</f>
        <v>41731.520949074074</v>
      </c>
      <c r="T209" s="12">
        <f>(((I209/60)/60)/24)+DATE(1970,1,1)</f>
        <v>41761.520949074074</v>
      </c>
      <c r="W209" s="19">
        <f>_xlfn.DAYS(T209,S209)</f>
        <v>30</v>
      </c>
      <c r="X209" s="20">
        <f>L209/W209</f>
        <v>20.7</v>
      </c>
      <c r="Y209" s="21">
        <f>E209/W209</f>
        <v>1325.2333333333333</v>
      </c>
    </row>
    <row r="210" spans="1:25" ht="32" x14ac:dyDescent="0.2">
      <c r="A210">
        <v>1476</v>
      </c>
      <c r="B210" s="3" t="s">
        <v>1477</v>
      </c>
      <c r="C210" s="3" t="s">
        <v>5586</v>
      </c>
      <c r="D210">
        <v>6000</v>
      </c>
      <c r="E210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8288</v>
      </c>
      <c r="O210" s="6">
        <f>(E210/D210)*100</f>
        <v>661.55466666666666</v>
      </c>
      <c r="P210" s="7">
        <f>E210/L210</f>
        <v>43.333275109170302</v>
      </c>
      <c r="Q210" t="str">
        <f>LEFT(N210,FIND("/",N210)-1)</f>
        <v>publishing</v>
      </c>
      <c r="R210" t="str">
        <f>REPLACE(N210,1,FIND("/",N210),"")</f>
        <v>radio &amp; podcasts</v>
      </c>
      <c r="S210" s="12">
        <f>(((J210/60)/60)/24)+DATE(1970,1,1)</f>
        <v>40766.041921296295</v>
      </c>
      <c r="T210" s="12">
        <f>(((I210/60)/60)/24)+DATE(1970,1,1)</f>
        <v>40796.041921296295</v>
      </c>
      <c r="W210" s="19">
        <f>_xlfn.DAYS(T210,S210)</f>
        <v>30</v>
      </c>
      <c r="X210" s="20">
        <f>L210/W210</f>
        <v>30.533333333333335</v>
      </c>
      <c r="Y210" s="21">
        <f>E210/W210</f>
        <v>1323.1093333333333</v>
      </c>
    </row>
    <row r="211" spans="1:25" ht="48" x14ac:dyDescent="0.2">
      <c r="A211">
        <v>2280</v>
      </c>
      <c r="B211" s="3" t="s">
        <v>2281</v>
      </c>
      <c r="C211" s="3" t="s">
        <v>6390</v>
      </c>
      <c r="D211">
        <v>9800</v>
      </c>
      <c r="E211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8297</v>
      </c>
      <c r="O211" s="6">
        <f>(E211/D211)*100</f>
        <v>403.57653061224488</v>
      </c>
      <c r="P211" s="7">
        <f>E211/L211</f>
        <v>82.396874999999994</v>
      </c>
      <c r="Q211" t="str">
        <f>LEFT(N211,FIND("/",N211)-1)</f>
        <v>games</v>
      </c>
      <c r="R211" t="str">
        <f>REPLACE(N211,1,FIND("/",N211),"")</f>
        <v>tabletop games</v>
      </c>
      <c r="S211" s="12">
        <f>(((J211/60)/60)/24)+DATE(1970,1,1)</f>
        <v>42234.624895833331</v>
      </c>
      <c r="T211" s="12">
        <f>(((I211/60)/60)/24)+DATE(1970,1,1)</f>
        <v>42264.624895833331</v>
      </c>
      <c r="W211" s="19">
        <f>_xlfn.DAYS(T211,S211)</f>
        <v>30</v>
      </c>
      <c r="X211" s="20">
        <f>L211/W211</f>
        <v>16</v>
      </c>
      <c r="Y211" s="21">
        <f>E211/W211</f>
        <v>1318.35</v>
      </c>
    </row>
    <row r="212" spans="1:25" ht="48" x14ac:dyDescent="0.2">
      <c r="A212">
        <v>2036</v>
      </c>
      <c r="B212" s="3" t="s">
        <v>2037</v>
      </c>
      <c r="C212" s="3" t="s">
        <v>6146</v>
      </c>
      <c r="D212">
        <v>30000</v>
      </c>
      <c r="E212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8295</v>
      </c>
      <c r="O212" s="6">
        <f>(E212/D212)*100</f>
        <v>131.66833333333335</v>
      </c>
      <c r="P212" s="7">
        <f>E212/L212</f>
        <v>46.580778301886795</v>
      </c>
      <c r="Q212" t="str">
        <f>LEFT(N212,FIND("/",N212)-1)</f>
        <v>technology</v>
      </c>
      <c r="R212" t="str">
        <f>REPLACE(N212,1,FIND("/",N212),"")</f>
        <v>hardware</v>
      </c>
      <c r="S212" s="12">
        <f>(((J212/60)/60)/24)+DATE(1970,1,1)</f>
        <v>41738.864803240744</v>
      </c>
      <c r="T212" s="12">
        <f>(((I212/60)/60)/24)+DATE(1970,1,1)</f>
        <v>41768.864803240744</v>
      </c>
      <c r="W212" s="19">
        <f>_xlfn.DAYS(T212,S212)</f>
        <v>30</v>
      </c>
      <c r="X212" s="20">
        <f>L212/W212</f>
        <v>28.266666666666666</v>
      </c>
      <c r="Y212" s="21">
        <f>E212/W212</f>
        <v>1316.6833333333334</v>
      </c>
    </row>
    <row r="213" spans="1:25" ht="48" x14ac:dyDescent="0.2">
      <c r="A213">
        <v>1215</v>
      </c>
      <c r="B213" s="3" t="s">
        <v>1216</v>
      </c>
      <c r="C213" s="3" t="s">
        <v>5325</v>
      </c>
      <c r="D213">
        <v>5000</v>
      </c>
      <c r="E213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8285</v>
      </c>
      <c r="O213" s="6">
        <f>(E213/D213)*100</f>
        <v>786.0802000000001</v>
      </c>
      <c r="P213" s="7">
        <f>E213/L213</f>
        <v>71.592003642987251</v>
      </c>
      <c r="Q213" t="str">
        <f>LEFT(N213,FIND("/",N213)-1)</f>
        <v>photography</v>
      </c>
      <c r="R213" t="str">
        <f>REPLACE(N213,1,FIND("/",N213),"")</f>
        <v>photobooks</v>
      </c>
      <c r="S213" s="12">
        <f>(((J213/60)/60)/24)+DATE(1970,1,1)</f>
        <v>41759.923101851848</v>
      </c>
      <c r="T213" s="12">
        <f>(((I213/60)/60)/24)+DATE(1970,1,1)</f>
        <v>41789.923101851848</v>
      </c>
      <c r="W213" s="19">
        <f>_xlfn.DAYS(T213,S213)</f>
        <v>30</v>
      </c>
      <c r="X213" s="20">
        <f>L213/W213</f>
        <v>18.3</v>
      </c>
      <c r="Y213" s="21">
        <f>E213/W213</f>
        <v>1310.1336666666668</v>
      </c>
    </row>
    <row r="214" spans="1:25" ht="48" x14ac:dyDescent="0.2">
      <c r="A214">
        <v>2706</v>
      </c>
      <c r="B214" s="3" t="s">
        <v>2706</v>
      </c>
      <c r="C214" s="3" t="s">
        <v>6816</v>
      </c>
      <c r="D214">
        <v>35000</v>
      </c>
      <c r="E214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8303</v>
      </c>
      <c r="O214" s="6">
        <f>(E214/D214)*100</f>
        <v>112.29714285714284</v>
      </c>
      <c r="P214" s="7">
        <f>E214/L214</f>
        <v>149.44486692015209</v>
      </c>
      <c r="Q214" t="str">
        <f>LEFT(N214,FIND("/",N214)-1)</f>
        <v>theater</v>
      </c>
      <c r="R214" t="str">
        <f>REPLACE(N214,1,FIND("/",N214),"")</f>
        <v>spaces</v>
      </c>
      <c r="S214" s="12">
        <f>(((J214/60)/60)/24)+DATE(1970,1,1)</f>
        <v>41899.294942129629</v>
      </c>
      <c r="T214" s="12">
        <f>(((I214/60)/60)/24)+DATE(1970,1,1)</f>
        <v>41928.290972222225</v>
      </c>
      <c r="W214" s="19">
        <f>_xlfn.DAYS(T214,S214)</f>
        <v>29</v>
      </c>
      <c r="X214" s="20">
        <f>L214/W214</f>
        <v>9.068965517241379</v>
      </c>
      <c r="Y214" s="21">
        <f>E214/W214</f>
        <v>1355.3103448275863</v>
      </c>
    </row>
    <row r="215" spans="1:25" ht="32" x14ac:dyDescent="0.2">
      <c r="A215">
        <v>1196</v>
      </c>
      <c r="B215" s="3" t="s">
        <v>1197</v>
      </c>
      <c r="C215" s="3" t="s">
        <v>5306</v>
      </c>
      <c r="D215">
        <v>14500</v>
      </c>
      <c r="E215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8285</v>
      </c>
      <c r="O215" s="6">
        <f>(E215/D215)*100</f>
        <v>269.91034482758624</v>
      </c>
      <c r="P215" s="7">
        <f>E215/L215</f>
        <v>76.439453125</v>
      </c>
      <c r="Q215" t="str">
        <f>LEFT(N215,FIND("/",N215)-1)</f>
        <v>photography</v>
      </c>
      <c r="R215" t="str">
        <f>REPLACE(N215,1,FIND("/",N215),"")</f>
        <v>photobooks</v>
      </c>
      <c r="S215" s="12">
        <f>(((J215/60)/60)/24)+DATE(1970,1,1)</f>
        <v>42326.818738425922</v>
      </c>
      <c r="T215" s="12">
        <f>(((I215/60)/60)/24)+DATE(1970,1,1)</f>
        <v>42356.818738425922</v>
      </c>
      <c r="W215" s="19">
        <f>_xlfn.DAYS(T215,S215)</f>
        <v>30</v>
      </c>
      <c r="X215" s="20">
        <f>L215/W215</f>
        <v>17.066666666666666</v>
      </c>
      <c r="Y215" s="21">
        <f>E215/W215</f>
        <v>1304.5666666666666</v>
      </c>
    </row>
    <row r="216" spans="1:25" ht="48" x14ac:dyDescent="0.2">
      <c r="A216">
        <v>2602</v>
      </c>
      <c r="B216" s="3" t="s">
        <v>2602</v>
      </c>
      <c r="C216" s="3" t="s">
        <v>6712</v>
      </c>
      <c r="D216">
        <v>12000</v>
      </c>
      <c r="E216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8301</v>
      </c>
      <c r="O216" s="6">
        <f>(E216/D216)*100</f>
        <v>326.0916666666667</v>
      </c>
      <c r="P216" s="7">
        <f>E216/L216</f>
        <v>80.022494887525568</v>
      </c>
      <c r="Q216" t="str">
        <f>LEFT(N216,FIND("/",N216)-1)</f>
        <v>technology</v>
      </c>
      <c r="R216" t="str">
        <f>REPLACE(N216,1,FIND("/",N216),"")</f>
        <v>space exploration</v>
      </c>
      <c r="S216" s="12">
        <f>(((J216/60)/60)/24)+DATE(1970,1,1)</f>
        <v>41915.747314814813</v>
      </c>
      <c r="T216" s="12">
        <f>(((I216/60)/60)/24)+DATE(1970,1,1)</f>
        <v>41955.888888888891</v>
      </c>
      <c r="W216" s="19">
        <f>_xlfn.DAYS(T216,S216)</f>
        <v>40</v>
      </c>
      <c r="X216" s="20">
        <f>L216/W216</f>
        <v>12.225</v>
      </c>
      <c r="Y216" s="21">
        <f>E216/W216</f>
        <v>978.27499999999998</v>
      </c>
    </row>
    <row r="217" spans="1:25" ht="48" x14ac:dyDescent="0.2">
      <c r="A217">
        <v>361</v>
      </c>
      <c r="B217" s="3" t="s">
        <v>362</v>
      </c>
      <c r="C217" s="3" t="s">
        <v>4471</v>
      </c>
      <c r="D217">
        <v>35000</v>
      </c>
      <c r="E217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8269</v>
      </c>
      <c r="O217" s="6">
        <f>(E217/D217)*100</f>
        <v>111.07699999999998</v>
      </c>
      <c r="P217" s="7">
        <f>E217/L217</f>
        <v>109.82189265536722</v>
      </c>
      <c r="Q217" t="str">
        <f>LEFT(N217,FIND("/",N217)-1)</f>
        <v>film &amp; video</v>
      </c>
      <c r="R217" t="str">
        <f>REPLACE(N217,1,FIND("/",N217),"")</f>
        <v>documentary</v>
      </c>
      <c r="S217" s="12">
        <f>(((J217/60)/60)/24)+DATE(1970,1,1)</f>
        <v>41936.001226851848</v>
      </c>
      <c r="T217" s="12">
        <f>(((I217/60)/60)/24)+DATE(1970,1,1)</f>
        <v>41966.042893518519</v>
      </c>
      <c r="W217" s="19">
        <f>_xlfn.DAYS(T217,S217)</f>
        <v>30</v>
      </c>
      <c r="X217" s="20">
        <f>L217/W217</f>
        <v>11.8</v>
      </c>
      <c r="Y217" s="21">
        <f>E217/W217</f>
        <v>1295.8983333333333</v>
      </c>
    </row>
    <row r="218" spans="1:25" ht="48" x14ac:dyDescent="0.2">
      <c r="A218">
        <v>1274</v>
      </c>
      <c r="B218" s="3" t="s">
        <v>1275</v>
      </c>
      <c r="C218" s="3" t="s">
        <v>5384</v>
      </c>
      <c r="D218">
        <v>25000</v>
      </c>
      <c r="E218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8276</v>
      </c>
      <c r="O218" s="6">
        <f>(E218/D218)*100</f>
        <v>154.97535999999999</v>
      </c>
      <c r="P218" s="7">
        <f>E218/L218</f>
        <v>82.963254817987149</v>
      </c>
      <c r="Q218" t="str">
        <f>LEFT(N218,FIND("/",N218)-1)</f>
        <v>music</v>
      </c>
      <c r="R218" t="str">
        <f>REPLACE(N218,1,FIND("/",N218),"")</f>
        <v>rock</v>
      </c>
      <c r="S218" s="12">
        <f>(((J218/60)/60)/24)+DATE(1970,1,1)</f>
        <v>41116.690104166664</v>
      </c>
      <c r="T218" s="12">
        <f>(((I218/60)/60)/24)+DATE(1970,1,1)</f>
        <v>41151.690104166664</v>
      </c>
      <c r="W218" s="19">
        <f>_xlfn.DAYS(T218,S218)</f>
        <v>35</v>
      </c>
      <c r="X218" s="20">
        <f>L218/W218</f>
        <v>13.342857142857143</v>
      </c>
      <c r="Y218" s="21">
        <f>E218/W218</f>
        <v>1106.966857142857</v>
      </c>
    </row>
    <row r="219" spans="1:25" ht="48" x14ac:dyDescent="0.2">
      <c r="A219">
        <v>366</v>
      </c>
      <c r="B219" s="3" t="s">
        <v>367</v>
      </c>
      <c r="C219" s="3" t="s">
        <v>4476</v>
      </c>
      <c r="D219">
        <v>38000</v>
      </c>
      <c r="E219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8269</v>
      </c>
      <c r="O219" s="6">
        <f>(E219/D219)*100</f>
        <v>101.31578947368421</v>
      </c>
      <c r="P219" s="7">
        <f>E219/L219</f>
        <v>287.31343283582089</v>
      </c>
      <c r="Q219" t="str">
        <f>LEFT(N219,FIND("/",N219)-1)</f>
        <v>film &amp; video</v>
      </c>
      <c r="R219" t="str">
        <f>REPLACE(N219,1,FIND("/",N219),"")</f>
        <v>documentary</v>
      </c>
      <c r="S219" s="12">
        <f>(((J219/60)/60)/24)+DATE(1970,1,1)</f>
        <v>41019.793032407404</v>
      </c>
      <c r="T219" s="12">
        <f>(((I219/60)/60)/24)+DATE(1970,1,1)</f>
        <v>41049.793032407404</v>
      </c>
      <c r="W219" s="19">
        <f>_xlfn.DAYS(T219,S219)</f>
        <v>30</v>
      </c>
      <c r="X219" s="20">
        <f>L219/W219</f>
        <v>4.4666666666666668</v>
      </c>
      <c r="Y219" s="21">
        <f>E219/W219</f>
        <v>1283.3333333333333</v>
      </c>
    </row>
    <row r="220" spans="1:25" ht="32" x14ac:dyDescent="0.2">
      <c r="A220">
        <v>24</v>
      </c>
      <c r="B220" s="3" t="s">
        <v>26</v>
      </c>
      <c r="C220" s="3" t="s">
        <v>4135</v>
      </c>
      <c r="D220">
        <v>35000</v>
      </c>
      <c r="E220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8265</v>
      </c>
      <c r="O220" s="6">
        <f>(E220/D220)*100</f>
        <v>108.80768571428572</v>
      </c>
      <c r="P220" s="7">
        <f>E220/L220</f>
        <v>66.346149825783982</v>
      </c>
      <c r="Q220" t="str">
        <f>LEFT(N220,FIND("/",N220)-1)</f>
        <v>film &amp; video</v>
      </c>
      <c r="R220" t="str">
        <f>REPLACE(N220,1,FIND("/",N220),"")</f>
        <v>television</v>
      </c>
      <c r="S220" s="12">
        <f>(((J220/60)/60)/24)+DATE(1970,1,1)</f>
        <v>42229.820173611108</v>
      </c>
      <c r="T220" s="12">
        <f>(((I220/60)/60)/24)+DATE(1970,1,1)</f>
        <v>42262.818750000006</v>
      </c>
      <c r="W220" s="19">
        <f>_xlfn.DAYS(T220,S220)</f>
        <v>33</v>
      </c>
      <c r="X220" s="20">
        <f>L220/W220</f>
        <v>17.393939393939394</v>
      </c>
      <c r="Y220" s="21">
        <f>E220/W220</f>
        <v>1154.0209090909091</v>
      </c>
    </row>
    <row r="221" spans="1:25" ht="48" x14ac:dyDescent="0.2">
      <c r="A221">
        <v>1197</v>
      </c>
      <c r="B221" s="3" t="s">
        <v>1198</v>
      </c>
      <c r="C221" s="3" t="s">
        <v>5307</v>
      </c>
      <c r="D221">
        <v>15000</v>
      </c>
      <c r="E221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8285</v>
      </c>
      <c r="O221" s="6">
        <f>(E221/D221)*100</f>
        <v>253.29333333333332</v>
      </c>
      <c r="P221" s="7">
        <f>E221/L221</f>
        <v>121</v>
      </c>
      <c r="Q221" t="str">
        <f>LEFT(N221,FIND("/",N221)-1)</f>
        <v>photography</v>
      </c>
      <c r="R221" t="str">
        <f>REPLACE(N221,1,FIND("/",N221),"")</f>
        <v>photobooks</v>
      </c>
      <c r="S221" s="12">
        <f>(((J221/60)/60)/24)+DATE(1970,1,1)</f>
        <v>42503.66474537037</v>
      </c>
      <c r="T221" s="12">
        <f>(((I221/60)/60)/24)+DATE(1970,1,1)</f>
        <v>42534.249305555553</v>
      </c>
      <c r="W221" s="19">
        <f>_xlfn.DAYS(T221,S221)</f>
        <v>31</v>
      </c>
      <c r="X221" s="20">
        <f>L221/W221</f>
        <v>10.129032258064516</v>
      </c>
      <c r="Y221" s="21">
        <f>E221/W221</f>
        <v>1225.6129032258063</v>
      </c>
    </row>
    <row r="222" spans="1:25" ht="48" x14ac:dyDescent="0.2">
      <c r="A222">
        <v>257</v>
      </c>
      <c r="B222" s="3" t="s">
        <v>258</v>
      </c>
      <c r="C222" s="3" t="s">
        <v>4367</v>
      </c>
      <c r="D222">
        <v>35000</v>
      </c>
      <c r="E222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8269</v>
      </c>
      <c r="O222" s="6">
        <f>(E222/D222)*100</f>
        <v>106.72648571428572</v>
      </c>
      <c r="P222" s="7">
        <f>E222/L222</f>
        <v>66.70405357142856</v>
      </c>
      <c r="Q222" t="str">
        <f>LEFT(N222,FIND("/",N222)-1)</f>
        <v>film &amp; video</v>
      </c>
      <c r="R222" t="str">
        <f>REPLACE(N222,1,FIND("/",N222),"")</f>
        <v>documentary</v>
      </c>
      <c r="S222" s="12">
        <f>(((J222/60)/60)/24)+DATE(1970,1,1)</f>
        <v>42479.626875000002</v>
      </c>
      <c r="T222" s="12">
        <f>(((I222/60)/60)/24)+DATE(1970,1,1)</f>
        <v>42509.626875000002</v>
      </c>
      <c r="W222" s="19">
        <f>_xlfn.DAYS(T222,S222)</f>
        <v>30</v>
      </c>
      <c r="X222" s="20">
        <f>L222/W222</f>
        <v>18.666666666666668</v>
      </c>
      <c r="Y222" s="21">
        <f>E222/W222</f>
        <v>1245.1423333333332</v>
      </c>
    </row>
    <row r="223" spans="1:25" ht="48" x14ac:dyDescent="0.2">
      <c r="A223">
        <v>2005</v>
      </c>
      <c r="B223" s="3" t="s">
        <v>2006</v>
      </c>
      <c r="C223" s="3" t="s">
        <v>6115</v>
      </c>
      <c r="D223">
        <v>30000</v>
      </c>
      <c r="E223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8295</v>
      </c>
      <c r="O223" s="6">
        <f>(E223/D223)*100</f>
        <v>123.68010000000001</v>
      </c>
      <c r="P223" s="7">
        <f>E223/L223</f>
        <v>194.26193717277485</v>
      </c>
      <c r="Q223" t="str">
        <f>LEFT(N223,FIND("/",N223)-1)</f>
        <v>technology</v>
      </c>
      <c r="R223" t="str">
        <f>REPLACE(N223,1,FIND("/",N223),"")</f>
        <v>hardware</v>
      </c>
      <c r="S223" s="12">
        <f>(((J223/60)/60)/24)+DATE(1970,1,1)</f>
        <v>41535.812708333331</v>
      </c>
      <c r="T223" s="12">
        <f>(((I223/60)/60)/24)+DATE(1970,1,1)</f>
        <v>41563.165972222225</v>
      </c>
      <c r="W223" s="19">
        <f>_xlfn.DAYS(T223,S223)</f>
        <v>28</v>
      </c>
      <c r="X223" s="20">
        <f>L223/W223</f>
        <v>6.8214285714285712</v>
      </c>
      <c r="Y223" s="21">
        <f>E223/W223</f>
        <v>1325.1439285714284</v>
      </c>
    </row>
    <row r="224" spans="1:25" ht="48" x14ac:dyDescent="0.2">
      <c r="A224">
        <v>404</v>
      </c>
      <c r="B224" s="3" t="s">
        <v>405</v>
      </c>
      <c r="C224" s="3" t="s">
        <v>4514</v>
      </c>
      <c r="D224">
        <v>35000</v>
      </c>
      <c r="E224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8269</v>
      </c>
      <c r="O224" s="6">
        <f>(E224/D224)*100</f>
        <v>103.09142857142857</v>
      </c>
      <c r="P224" s="7">
        <f>E224/L224</f>
        <v>133.14391143911439</v>
      </c>
      <c r="Q224" t="str">
        <f>LEFT(N224,FIND("/",N224)-1)</f>
        <v>film &amp; video</v>
      </c>
      <c r="R224" t="str">
        <f>REPLACE(N224,1,FIND("/",N224),"")</f>
        <v>documentary</v>
      </c>
      <c r="S224" s="12">
        <f>(((J224/60)/60)/24)+DATE(1970,1,1)</f>
        <v>41646.628032407411</v>
      </c>
      <c r="T224" s="12">
        <f>(((I224/60)/60)/24)+DATE(1970,1,1)</f>
        <v>41675.961111111108</v>
      </c>
      <c r="W224" s="19">
        <f>_xlfn.DAYS(T224,S224)</f>
        <v>29</v>
      </c>
      <c r="X224" s="20">
        <f>L224/W224</f>
        <v>9.3448275862068968</v>
      </c>
      <c r="Y224" s="21">
        <f>E224/W224</f>
        <v>1244.2068965517242</v>
      </c>
    </row>
    <row r="225" spans="1:25" ht="48" x14ac:dyDescent="0.2">
      <c r="A225">
        <v>321</v>
      </c>
      <c r="B225" s="3" t="s">
        <v>322</v>
      </c>
      <c r="C225" s="3" t="s">
        <v>4431</v>
      </c>
      <c r="D225">
        <v>35000</v>
      </c>
      <c r="E225">
        <v>35932</v>
      </c>
      <c r="F225" t="s">
        <v>8219</v>
      </c>
      <c r="G225" t="s">
        <v>8236</v>
      </c>
      <c r="H225" t="s">
        <v>8249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8269</v>
      </c>
      <c r="O225" s="6">
        <f>(E225/D225)*100</f>
        <v>102.66285714285715</v>
      </c>
      <c r="P225" s="7">
        <f>E225/L225</f>
        <v>106.62314540059347</v>
      </c>
      <c r="Q225" t="str">
        <f>LEFT(N225,FIND("/",N225)-1)</f>
        <v>film &amp; video</v>
      </c>
      <c r="R225" t="str">
        <f>REPLACE(N225,1,FIND("/",N225),"")</f>
        <v>documentary</v>
      </c>
      <c r="S225" s="12">
        <f>(((J225/60)/60)/24)+DATE(1970,1,1)</f>
        <v>42647.446597222224</v>
      </c>
      <c r="T225" s="12">
        <f>(((I225/60)/60)/24)+DATE(1970,1,1)</f>
        <v>42682.488263888896</v>
      </c>
      <c r="W225" s="19">
        <f>_xlfn.DAYS(T225,S225)</f>
        <v>35</v>
      </c>
      <c r="X225" s="20">
        <f>L225/W225</f>
        <v>9.6285714285714281</v>
      </c>
      <c r="Y225" s="21">
        <f>E225/W225</f>
        <v>1026.6285714285714</v>
      </c>
    </row>
    <row r="226" spans="1:25" ht="48" x14ac:dyDescent="0.2">
      <c r="A226">
        <v>2330</v>
      </c>
      <c r="B226" s="3" t="s">
        <v>2331</v>
      </c>
      <c r="C226" s="3" t="s">
        <v>6440</v>
      </c>
      <c r="D226">
        <v>35000</v>
      </c>
      <c r="E226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8298</v>
      </c>
      <c r="O226" s="6">
        <f>(E226/D226)*100</f>
        <v>102.42285714285715</v>
      </c>
      <c r="P226" s="7">
        <f>E226/L226</f>
        <v>219.92638036809817</v>
      </c>
      <c r="Q226" t="str">
        <f>LEFT(N226,FIND("/",N226)-1)</f>
        <v>food</v>
      </c>
      <c r="R226" t="str">
        <f>REPLACE(N226,1,FIND("/",N226),"")</f>
        <v>small batch</v>
      </c>
      <c r="S226" s="12">
        <f>(((J226/60)/60)/24)+DATE(1970,1,1)</f>
        <v>42332.89980324074</v>
      </c>
      <c r="T226" s="12">
        <f>(((I226/60)/60)/24)+DATE(1970,1,1)</f>
        <v>42363</v>
      </c>
      <c r="W226" s="19">
        <f>_xlfn.DAYS(T226,S226)</f>
        <v>31</v>
      </c>
      <c r="X226" s="20">
        <f>L226/W226</f>
        <v>5.258064516129032</v>
      </c>
      <c r="Y226" s="21">
        <f>E226/W226</f>
        <v>1156.3870967741937</v>
      </c>
    </row>
    <row r="227" spans="1:25" ht="48" x14ac:dyDescent="0.2">
      <c r="A227">
        <v>330</v>
      </c>
      <c r="B227" s="3" t="s">
        <v>331</v>
      </c>
      <c r="C227" s="3" t="s">
        <v>4440</v>
      </c>
      <c r="D227">
        <v>35000</v>
      </c>
      <c r="E227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8269</v>
      </c>
      <c r="O227" s="6">
        <f>(E227/D227)*100</f>
        <v>101.82857142857142</v>
      </c>
      <c r="P227" s="7">
        <f>E227/L227</f>
        <v>104.82352941176471</v>
      </c>
      <c r="Q227" t="str">
        <f>LEFT(N227,FIND("/",N227)-1)</f>
        <v>film &amp; video</v>
      </c>
      <c r="R227" t="str">
        <f>REPLACE(N227,1,FIND("/",N227),"")</f>
        <v>documentary</v>
      </c>
      <c r="S227" s="12">
        <f>(((J227/60)/60)/24)+DATE(1970,1,1)</f>
        <v>41379.515775462962</v>
      </c>
      <c r="T227" s="12">
        <f>(((I227/60)/60)/24)+DATE(1970,1,1)</f>
        <v>41411.165972222225</v>
      </c>
      <c r="W227" s="19">
        <f>_xlfn.DAYS(T227,S227)</f>
        <v>32</v>
      </c>
      <c r="X227" s="20">
        <f>L227/W227</f>
        <v>10.625</v>
      </c>
      <c r="Y227" s="21">
        <f>E227/W227</f>
        <v>1113.75</v>
      </c>
    </row>
    <row r="228" spans="1:25" ht="48" x14ac:dyDescent="0.2">
      <c r="A228">
        <v>1256</v>
      </c>
      <c r="B228" s="3" t="s">
        <v>1257</v>
      </c>
      <c r="C228" s="3" t="s">
        <v>5366</v>
      </c>
      <c r="D228">
        <v>30000</v>
      </c>
      <c r="E228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8276</v>
      </c>
      <c r="O228" s="6">
        <f>(E228/D228)*100</f>
        <v>117.96376666666666</v>
      </c>
      <c r="P228" s="7">
        <f>E228/L228</f>
        <v>98.030831024930734</v>
      </c>
      <c r="Q228" t="str">
        <f>LEFT(N228,FIND("/",N228)-1)</f>
        <v>music</v>
      </c>
      <c r="R228" t="str">
        <f>REPLACE(N228,1,FIND("/",N228),"")</f>
        <v>rock</v>
      </c>
      <c r="S228" s="12">
        <f>(((J228/60)/60)/24)+DATE(1970,1,1)</f>
        <v>40921.919340277782</v>
      </c>
      <c r="T228" s="12">
        <f>(((I228/60)/60)/24)+DATE(1970,1,1)</f>
        <v>40951.919340277782</v>
      </c>
      <c r="W228" s="19">
        <f>_xlfn.DAYS(T228,S228)</f>
        <v>30</v>
      </c>
      <c r="X228" s="20">
        <f>L228/W228</f>
        <v>12.033333333333333</v>
      </c>
      <c r="Y228" s="21">
        <f>E228/W228</f>
        <v>1179.6376666666665</v>
      </c>
    </row>
    <row r="229" spans="1:25" ht="32" x14ac:dyDescent="0.2">
      <c r="A229">
        <v>693</v>
      </c>
      <c r="B229" s="3" t="s">
        <v>694</v>
      </c>
      <c r="C229" s="3" t="s">
        <v>4803</v>
      </c>
      <c r="D229">
        <v>100000</v>
      </c>
      <c r="E229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6">
        <f>(E229/D229)*100</f>
        <v>35.338000000000001</v>
      </c>
      <c r="P229" s="7">
        <f>E229/L229</f>
        <v>119.38513513513513</v>
      </c>
      <c r="Q229" t="str">
        <f>LEFT(N229,FIND("/",N229)-1)</f>
        <v>technology</v>
      </c>
      <c r="R229" t="str">
        <f>REPLACE(N229,1,FIND("/",N229),"")</f>
        <v>wearables</v>
      </c>
      <c r="S229" s="12">
        <f>(((J229/60)/60)/24)+DATE(1970,1,1)</f>
        <v>42094.808182870373</v>
      </c>
      <c r="T229" s="12">
        <f>(((I229/60)/60)/24)+DATE(1970,1,1)</f>
        <v>42124.808182870373</v>
      </c>
      <c r="W229" s="19">
        <f>_xlfn.DAYS(T229,S229)</f>
        <v>30</v>
      </c>
      <c r="X229" s="20">
        <f>L229/W229</f>
        <v>9.8666666666666671</v>
      </c>
      <c r="Y229" s="21">
        <f>E229/W229</f>
        <v>1177.9333333333334</v>
      </c>
    </row>
    <row r="230" spans="1:25" ht="16" x14ac:dyDescent="0.2">
      <c r="A230">
        <v>2989</v>
      </c>
      <c r="B230" s="3" t="s">
        <v>2989</v>
      </c>
      <c r="C230" s="3" t="s">
        <v>7099</v>
      </c>
      <c r="D230">
        <v>20000</v>
      </c>
      <c r="E230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8303</v>
      </c>
      <c r="O230" s="6">
        <f>(E230/D230)*100</f>
        <v>176.535</v>
      </c>
      <c r="P230" s="7">
        <f>E230/L230</f>
        <v>96.997252747252745</v>
      </c>
      <c r="Q230" t="str">
        <f>LEFT(N230,FIND("/",N230)-1)</f>
        <v>theater</v>
      </c>
      <c r="R230" t="str">
        <f>REPLACE(N230,1,FIND("/",N230),"")</f>
        <v>spaces</v>
      </c>
      <c r="S230" s="12">
        <f>(((J230/60)/60)/24)+DATE(1970,1,1)</f>
        <v>42337.02039351852</v>
      </c>
      <c r="T230" s="12">
        <f>(((I230/60)/60)/24)+DATE(1970,1,1)</f>
        <v>42359.207638888889</v>
      </c>
      <c r="W230" s="19">
        <f>_xlfn.DAYS(T230,S230)</f>
        <v>22</v>
      </c>
      <c r="X230" s="20">
        <f>L230/W230</f>
        <v>16.545454545454547</v>
      </c>
      <c r="Y230" s="21">
        <f>E230/W230</f>
        <v>1604.8636363636363</v>
      </c>
    </row>
    <row r="231" spans="1:25" ht="48" x14ac:dyDescent="0.2">
      <c r="A231">
        <v>2454</v>
      </c>
      <c r="B231" s="3" t="s">
        <v>2455</v>
      </c>
      <c r="C231" s="3" t="s">
        <v>6564</v>
      </c>
      <c r="D231">
        <v>35000</v>
      </c>
      <c r="E231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8298</v>
      </c>
      <c r="O231" s="6">
        <f>(E231/D231)*100</f>
        <v>100.84571428571429</v>
      </c>
      <c r="P231" s="7">
        <f>E231/L231</f>
        <v>271.50769230769231</v>
      </c>
      <c r="Q231" t="str">
        <f>LEFT(N231,FIND("/",N231)-1)</f>
        <v>food</v>
      </c>
      <c r="R231" t="str">
        <f>REPLACE(N231,1,FIND("/",N231),"")</f>
        <v>small batch</v>
      </c>
      <c r="S231" s="12">
        <f>(((J231/60)/60)/24)+DATE(1970,1,1)</f>
        <v>42770.201481481476</v>
      </c>
      <c r="T231" s="12">
        <f>(((I231/60)/60)/24)+DATE(1970,1,1)</f>
        <v>42805.201481481476</v>
      </c>
      <c r="W231" s="19">
        <f>_xlfn.DAYS(T231,S231)</f>
        <v>35</v>
      </c>
      <c r="X231" s="20">
        <f>L231/W231</f>
        <v>3.7142857142857144</v>
      </c>
      <c r="Y231" s="21">
        <f>E231/W231</f>
        <v>1008.4571428571429</v>
      </c>
    </row>
    <row r="232" spans="1:25" ht="32" x14ac:dyDescent="0.2">
      <c r="A232">
        <v>3237</v>
      </c>
      <c r="B232" s="3" t="s">
        <v>3237</v>
      </c>
      <c r="C232" s="3" t="s">
        <v>7347</v>
      </c>
      <c r="D232">
        <v>35000</v>
      </c>
      <c r="E232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8271</v>
      </c>
      <c r="O232" s="6">
        <f>(E232/D232)*100</f>
        <v>100.78754285714287</v>
      </c>
      <c r="P232" s="7">
        <f>E232/L232</f>
        <v>131.13620817843866</v>
      </c>
      <c r="Q232" t="str">
        <f>LEFT(N232,FIND("/",N232)-1)</f>
        <v>theater</v>
      </c>
      <c r="R232" t="str">
        <f>REPLACE(N232,1,FIND("/",N232),"")</f>
        <v>plays</v>
      </c>
      <c r="S232" s="12">
        <f>(((J232/60)/60)/24)+DATE(1970,1,1)</f>
        <v>42252.474351851852</v>
      </c>
      <c r="T232" s="12">
        <f>(((I232/60)/60)/24)+DATE(1970,1,1)</f>
        <v>42276.165972222225</v>
      </c>
      <c r="W232" s="19">
        <f>_xlfn.DAYS(T232,S232)</f>
        <v>24</v>
      </c>
      <c r="X232" s="20">
        <f>L232/W232</f>
        <v>11.208333333333334</v>
      </c>
      <c r="Y232" s="21">
        <f>E232/W232</f>
        <v>1469.8183333333334</v>
      </c>
    </row>
    <row r="233" spans="1:25" ht="32" x14ac:dyDescent="0.2">
      <c r="A233">
        <v>998</v>
      </c>
      <c r="B233" s="3" t="s">
        <v>999</v>
      </c>
      <c r="C233" s="3" t="s">
        <v>5108</v>
      </c>
      <c r="D233">
        <v>60000</v>
      </c>
      <c r="E233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6">
        <f>(E233/D233)*100</f>
        <v>58.558333333333337</v>
      </c>
      <c r="P233" s="7">
        <f>E233/L233</f>
        <v>153.42794759825327</v>
      </c>
      <c r="Q233" t="str">
        <f>LEFT(N233,FIND("/",N233)-1)</f>
        <v>technology</v>
      </c>
      <c r="R233" t="str">
        <f>REPLACE(N233,1,FIND("/",N233),"")</f>
        <v>wearables</v>
      </c>
      <c r="S233" s="12">
        <f>(((J233/60)/60)/24)+DATE(1970,1,1)</f>
        <v>42282.168993055559</v>
      </c>
      <c r="T233" s="12">
        <f>(((I233/60)/60)/24)+DATE(1970,1,1)</f>
        <v>42327.210659722223</v>
      </c>
      <c r="W233" s="19">
        <f>_xlfn.DAYS(T233,S233)</f>
        <v>45</v>
      </c>
      <c r="X233" s="20">
        <f>L233/W233</f>
        <v>5.0888888888888886</v>
      </c>
      <c r="Y233" s="21">
        <f>E233/W233</f>
        <v>780.77777777777783</v>
      </c>
    </row>
    <row r="234" spans="1:25" ht="64" x14ac:dyDescent="0.2">
      <c r="A234">
        <v>3215</v>
      </c>
      <c r="B234" s="3" t="s">
        <v>3215</v>
      </c>
      <c r="C234" s="3" t="s">
        <v>7325</v>
      </c>
      <c r="D234">
        <v>35000</v>
      </c>
      <c r="E234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8271</v>
      </c>
      <c r="O234" s="6">
        <f>(E234/D234)*100</f>
        <v>100.35142857142858</v>
      </c>
      <c r="P234" s="7">
        <f>E234/L234</f>
        <v>262.11194029850748</v>
      </c>
      <c r="Q234" t="str">
        <f>LEFT(N234,FIND("/",N234)-1)</f>
        <v>theater</v>
      </c>
      <c r="R234" t="str">
        <f>REPLACE(N234,1,FIND("/",N234),"")</f>
        <v>plays</v>
      </c>
      <c r="S234" s="12">
        <f>(((J234/60)/60)/24)+DATE(1970,1,1)</f>
        <v>42219.665173611109</v>
      </c>
      <c r="T234" s="12">
        <f>(((I234/60)/60)/24)+DATE(1970,1,1)</f>
        <v>42257.165972222225</v>
      </c>
      <c r="W234" s="19">
        <f>_xlfn.DAYS(T234,S234)</f>
        <v>38</v>
      </c>
      <c r="X234" s="20">
        <f>L234/W234</f>
        <v>3.5263157894736841</v>
      </c>
      <c r="Y234" s="21">
        <f>E234/W234</f>
        <v>924.28947368421052</v>
      </c>
    </row>
    <row r="235" spans="1:25" ht="48" x14ac:dyDescent="0.2">
      <c r="A235">
        <v>2190</v>
      </c>
      <c r="B235" s="3" t="s">
        <v>2191</v>
      </c>
      <c r="C235" s="3" t="s">
        <v>6300</v>
      </c>
      <c r="D235">
        <v>19000</v>
      </c>
      <c r="E235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8297</v>
      </c>
      <c r="O235" s="6">
        <f>(E235/D235)*100</f>
        <v>184.61052631578946</v>
      </c>
      <c r="P235" s="7">
        <f>E235/L235</f>
        <v>65.318435754189949</v>
      </c>
      <c r="Q235" t="str">
        <f>LEFT(N235,FIND("/",N235)-1)</f>
        <v>games</v>
      </c>
      <c r="R235" t="str">
        <f>REPLACE(N235,1,FIND("/",N235),"")</f>
        <v>tabletop games</v>
      </c>
      <c r="S235" s="12">
        <f>(((J235/60)/60)/24)+DATE(1970,1,1)</f>
        <v>42417.625046296293</v>
      </c>
      <c r="T235" s="12">
        <f>(((I235/60)/60)/24)+DATE(1970,1,1)</f>
        <v>42452.290972222225</v>
      </c>
      <c r="W235" s="19">
        <f>_xlfn.DAYS(T235,S235)</f>
        <v>35</v>
      </c>
      <c r="X235" s="20">
        <f>L235/W235</f>
        <v>15.342857142857143</v>
      </c>
      <c r="Y235" s="21">
        <f>E235/W235</f>
        <v>1002.1714285714286</v>
      </c>
    </row>
    <row r="236" spans="1:25" ht="48" x14ac:dyDescent="0.2">
      <c r="A236">
        <v>1472</v>
      </c>
      <c r="B236" s="3" t="s">
        <v>1473</v>
      </c>
      <c r="C236" s="3" t="s">
        <v>5582</v>
      </c>
      <c r="D236">
        <v>25000</v>
      </c>
      <c r="E236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8288</v>
      </c>
      <c r="O236" s="6">
        <f>(E236/D236)*100</f>
        <v>138.70400000000001</v>
      </c>
      <c r="P236" s="7">
        <f>E236/L236</f>
        <v>103.20238095238095</v>
      </c>
      <c r="Q236" t="str">
        <f>LEFT(N236,FIND("/",N236)-1)</f>
        <v>publishing</v>
      </c>
      <c r="R236" t="str">
        <f>REPLACE(N236,1,FIND("/",N236),"")</f>
        <v>radio &amp; podcasts</v>
      </c>
      <c r="S236" s="12">
        <f>(((J236/60)/60)/24)+DATE(1970,1,1)</f>
        <v>41533.542858796296</v>
      </c>
      <c r="T236" s="12">
        <f>(((I236/60)/60)/24)+DATE(1970,1,1)</f>
        <v>41563.542858796296</v>
      </c>
      <c r="W236" s="19">
        <f>_xlfn.DAYS(T236,S236)</f>
        <v>30</v>
      </c>
      <c r="X236" s="20">
        <f>L236/W236</f>
        <v>11.2</v>
      </c>
      <c r="Y236" s="21">
        <f>E236/W236</f>
        <v>1155.8666666666666</v>
      </c>
    </row>
    <row r="237" spans="1:25" ht="48" x14ac:dyDescent="0.2">
      <c r="A237">
        <v>2178</v>
      </c>
      <c r="B237" s="3" t="s">
        <v>2179</v>
      </c>
      <c r="C237" s="3" t="s">
        <v>6288</v>
      </c>
      <c r="D237">
        <v>25000</v>
      </c>
      <c r="E237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8276</v>
      </c>
      <c r="O237" s="6">
        <f>(E237/D237)*100</f>
        <v>138.64000000000001</v>
      </c>
      <c r="P237" s="7">
        <f>E237/L237</f>
        <v>40.349243306169967</v>
      </c>
      <c r="Q237" t="str">
        <f>LEFT(N237,FIND("/",N237)-1)</f>
        <v>music</v>
      </c>
      <c r="R237" t="str">
        <f>REPLACE(N237,1,FIND("/",N237),"")</f>
        <v>rock</v>
      </c>
      <c r="S237" s="12">
        <f>(((J237/60)/60)/24)+DATE(1970,1,1)</f>
        <v>42723.63653935185</v>
      </c>
      <c r="T237" s="12">
        <f>(((I237/60)/60)/24)+DATE(1970,1,1)</f>
        <v>42753.63653935185</v>
      </c>
      <c r="W237" s="19">
        <f>_xlfn.DAYS(T237,S237)</f>
        <v>30</v>
      </c>
      <c r="X237" s="20">
        <f>L237/W237</f>
        <v>28.633333333333333</v>
      </c>
      <c r="Y237" s="21">
        <f>E237/W237</f>
        <v>1155.3333333333333</v>
      </c>
    </row>
    <row r="238" spans="1:25" ht="48" x14ac:dyDescent="0.2">
      <c r="A238">
        <v>344</v>
      </c>
      <c r="B238" s="3" t="s">
        <v>345</v>
      </c>
      <c r="C238" s="3" t="s">
        <v>4454</v>
      </c>
      <c r="D238">
        <v>33500</v>
      </c>
      <c r="E238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8269</v>
      </c>
      <c r="O238" s="6">
        <f>(E238/D238)*100</f>
        <v>102.08358208955224</v>
      </c>
      <c r="P238" s="7">
        <f>E238/L238</f>
        <v>119.99298245614035</v>
      </c>
      <c r="Q238" t="str">
        <f>LEFT(N238,FIND("/",N238)-1)</f>
        <v>film &amp; video</v>
      </c>
      <c r="R238" t="str">
        <f>REPLACE(N238,1,FIND("/",N238),"")</f>
        <v>documentary</v>
      </c>
      <c r="S238" s="12">
        <f>(((J238/60)/60)/24)+DATE(1970,1,1)</f>
        <v>42111.970995370371</v>
      </c>
      <c r="T238" s="12">
        <f>(((I238/60)/60)/24)+DATE(1970,1,1)</f>
        <v>42156.097222222219</v>
      </c>
      <c r="W238" s="19">
        <f>_xlfn.DAYS(T238,S238)</f>
        <v>45</v>
      </c>
      <c r="X238" s="20">
        <f>L238/W238</f>
        <v>6.333333333333333</v>
      </c>
      <c r="Y238" s="21">
        <f>E238/W238</f>
        <v>759.95555555555552</v>
      </c>
    </row>
    <row r="239" spans="1:25" ht="48" x14ac:dyDescent="0.2">
      <c r="A239">
        <v>1369</v>
      </c>
      <c r="B239" s="3" t="s">
        <v>1370</v>
      </c>
      <c r="C239" s="3" t="s">
        <v>5479</v>
      </c>
      <c r="D239">
        <v>32360</v>
      </c>
      <c r="E239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8276</v>
      </c>
      <c r="O239" s="6">
        <f>(E239/D239)*100</f>
        <v>105.34805315203954</v>
      </c>
      <c r="P239" s="7">
        <f>E239/L239</f>
        <v>83.967068965517228</v>
      </c>
      <c r="Q239" t="str">
        <f>LEFT(N239,FIND("/",N239)-1)</f>
        <v>music</v>
      </c>
      <c r="R239" t="str">
        <f>REPLACE(N239,1,FIND("/",N239),"")</f>
        <v>rock</v>
      </c>
      <c r="S239" s="12">
        <f>(((J239/60)/60)/24)+DATE(1970,1,1)</f>
        <v>41710.594282407408</v>
      </c>
      <c r="T239" s="12">
        <f>(((I239/60)/60)/24)+DATE(1970,1,1)</f>
        <v>41740.594282407408</v>
      </c>
      <c r="W239" s="19">
        <f>_xlfn.DAYS(T239,S239)</f>
        <v>30</v>
      </c>
      <c r="X239" s="20">
        <f>L239/W239</f>
        <v>13.533333333333333</v>
      </c>
      <c r="Y239" s="21">
        <f>E239/W239</f>
        <v>1136.3543333333332</v>
      </c>
    </row>
    <row r="240" spans="1:25" ht="48" x14ac:dyDescent="0.2">
      <c r="A240">
        <v>1953</v>
      </c>
      <c r="B240" s="3" t="s">
        <v>1954</v>
      </c>
      <c r="C240" s="3" t="s">
        <v>6063</v>
      </c>
      <c r="D240">
        <v>15000</v>
      </c>
      <c r="E240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8295</v>
      </c>
      <c r="O240" s="6">
        <f>(E240/D240)*100</f>
        <v>225.94666666666666</v>
      </c>
      <c r="P240" s="7">
        <f>E240/L240</f>
        <v>230.55782312925169</v>
      </c>
      <c r="Q240" t="str">
        <f>LEFT(N240,FIND("/",N240)-1)</f>
        <v>technology</v>
      </c>
      <c r="R240" t="str">
        <f>REPLACE(N240,1,FIND("/",N240),"")</f>
        <v>hardware</v>
      </c>
      <c r="S240" s="12">
        <f>(((J240/60)/60)/24)+DATE(1970,1,1)</f>
        <v>40941.199826388889</v>
      </c>
      <c r="T240" s="12">
        <f>(((I240/60)/60)/24)+DATE(1970,1,1)</f>
        <v>40970.125</v>
      </c>
      <c r="W240" s="19">
        <f>_xlfn.DAYS(T240,S240)</f>
        <v>29</v>
      </c>
      <c r="X240" s="20">
        <f>L240/W240</f>
        <v>5.068965517241379</v>
      </c>
      <c r="Y240" s="21">
        <f>E240/W240</f>
        <v>1168.6896551724137</v>
      </c>
    </row>
    <row r="241" spans="1:25" ht="48" x14ac:dyDescent="0.2">
      <c r="A241">
        <v>711</v>
      </c>
      <c r="B241" s="3" t="s">
        <v>712</v>
      </c>
      <c r="C241" s="3" t="s">
        <v>4821</v>
      </c>
      <c r="D241">
        <v>100000</v>
      </c>
      <c r="E241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6">
        <f>(E241/D241)*100</f>
        <v>33.790999999999997</v>
      </c>
      <c r="P241" s="7">
        <f>E241/L241</f>
        <v>99.973372781065095</v>
      </c>
      <c r="Q241" t="str">
        <f>LEFT(N241,FIND("/",N241)-1)</f>
        <v>technology</v>
      </c>
      <c r="R241" t="str">
        <f>REPLACE(N241,1,FIND("/",N241),"")</f>
        <v>wearables</v>
      </c>
      <c r="S241" s="12">
        <f>(((J241/60)/60)/24)+DATE(1970,1,1)</f>
        <v>42678.459120370375</v>
      </c>
      <c r="T241" s="12">
        <f>(((I241/60)/60)/24)+DATE(1970,1,1)</f>
        <v>42718.500787037032</v>
      </c>
      <c r="W241" s="19">
        <f>_xlfn.DAYS(T241,S241)</f>
        <v>40</v>
      </c>
      <c r="X241" s="20">
        <f>L241/W241</f>
        <v>8.4499999999999993</v>
      </c>
      <c r="Y241" s="21">
        <f>E241/W241</f>
        <v>844.77499999999998</v>
      </c>
    </row>
    <row r="242" spans="1:25" ht="48" x14ac:dyDescent="0.2">
      <c r="A242">
        <v>2038</v>
      </c>
      <c r="B242" s="3" t="s">
        <v>2039</v>
      </c>
      <c r="C242" s="3" t="s">
        <v>6148</v>
      </c>
      <c r="D242">
        <v>8000</v>
      </c>
      <c r="E242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8295</v>
      </c>
      <c r="O242" s="6">
        <f>(E242/D242)*100</f>
        <v>420.51249999999999</v>
      </c>
      <c r="P242" s="7">
        <f>E242/L242</f>
        <v>164.90686274509804</v>
      </c>
      <c r="Q242" t="str">
        <f>LEFT(N242,FIND("/",N242)-1)</f>
        <v>technology</v>
      </c>
      <c r="R242" t="str">
        <f>REPLACE(N242,1,FIND("/",N242),"")</f>
        <v>hardware</v>
      </c>
      <c r="S242" s="12">
        <f>(((J242/60)/60)/24)+DATE(1970,1,1)</f>
        <v>41424.27107638889</v>
      </c>
      <c r="T242" s="12">
        <f>(((I242/60)/60)/24)+DATE(1970,1,1)</f>
        <v>41456.75</v>
      </c>
      <c r="W242" s="19">
        <f>_xlfn.DAYS(T242,S242)</f>
        <v>32</v>
      </c>
      <c r="X242" s="20">
        <f>L242/W242</f>
        <v>6.375</v>
      </c>
      <c r="Y242" s="21">
        <f>E242/W242</f>
        <v>1051.28125</v>
      </c>
    </row>
    <row r="243" spans="1:25" ht="48" x14ac:dyDescent="0.2">
      <c r="A243">
        <v>1910</v>
      </c>
      <c r="B243" s="3" t="s">
        <v>1911</v>
      </c>
      <c r="C243" s="3" t="s">
        <v>6020</v>
      </c>
      <c r="D243">
        <v>85000</v>
      </c>
      <c r="E243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6">
        <f>(E243/D243)*100</f>
        <v>39.395294117647055</v>
      </c>
      <c r="P243" s="7">
        <f>E243/L243</f>
        <v>117.49473684210527</v>
      </c>
      <c r="Q243" t="str">
        <f>LEFT(N243,FIND("/",N243)-1)</f>
        <v>technology</v>
      </c>
      <c r="R243" t="str">
        <f>REPLACE(N243,1,FIND("/",N243),"")</f>
        <v>gadgets</v>
      </c>
      <c r="S243" s="12">
        <f>(((J243/60)/60)/24)+DATE(1970,1,1)</f>
        <v>42264.963159722218</v>
      </c>
      <c r="T243" s="12">
        <f>(((I243/60)/60)/24)+DATE(1970,1,1)</f>
        <v>42308.947916666672</v>
      </c>
      <c r="W243" s="19">
        <f>_xlfn.DAYS(T243,S243)</f>
        <v>44</v>
      </c>
      <c r="X243" s="20">
        <f>L243/W243</f>
        <v>6.4772727272727275</v>
      </c>
      <c r="Y243" s="21">
        <f>E243/W243</f>
        <v>761.0454545454545</v>
      </c>
    </row>
    <row r="244" spans="1:25" ht="32" x14ac:dyDescent="0.2">
      <c r="A244">
        <v>1975</v>
      </c>
      <c r="B244" s="3" t="s">
        <v>1976</v>
      </c>
      <c r="C244" s="3" t="s">
        <v>6085</v>
      </c>
      <c r="D244">
        <v>16000</v>
      </c>
      <c r="E244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8295</v>
      </c>
      <c r="O244" s="6">
        <f>(E244/D244)*100</f>
        <v>208.70837499999996</v>
      </c>
      <c r="P244" s="7">
        <f>E244/L244</f>
        <v>131.98948616600788</v>
      </c>
      <c r="Q244" t="str">
        <f>LEFT(N244,FIND("/",N244)-1)</f>
        <v>technology</v>
      </c>
      <c r="R244" t="str">
        <f>REPLACE(N244,1,FIND("/",N244),"")</f>
        <v>hardware</v>
      </c>
      <c r="S244" s="12">
        <f>(((J244/60)/60)/24)+DATE(1970,1,1)</f>
        <v>41313.755219907405</v>
      </c>
      <c r="T244" s="12">
        <f>(((I244/60)/60)/24)+DATE(1970,1,1)</f>
        <v>41343.755219907405</v>
      </c>
      <c r="W244" s="19">
        <f>_xlfn.DAYS(T244,S244)</f>
        <v>30</v>
      </c>
      <c r="X244" s="20">
        <f>L244/W244</f>
        <v>8.4333333333333336</v>
      </c>
      <c r="Y244" s="21">
        <f>E244/W244</f>
        <v>1113.1113333333333</v>
      </c>
    </row>
    <row r="245" spans="1:25" ht="48" x14ac:dyDescent="0.2">
      <c r="A245">
        <v>1477</v>
      </c>
      <c r="B245" s="3" t="s">
        <v>1478</v>
      </c>
      <c r="C245" s="3" t="s">
        <v>5587</v>
      </c>
      <c r="D245">
        <v>30000</v>
      </c>
      <c r="E245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8288</v>
      </c>
      <c r="O245" s="6">
        <f>(E245/D245)*100</f>
        <v>111.31</v>
      </c>
      <c r="P245" s="7">
        <f>E245/L245</f>
        <v>90.495934959349597</v>
      </c>
      <c r="Q245" t="str">
        <f>LEFT(N245,FIND("/",N245)-1)</f>
        <v>publishing</v>
      </c>
      <c r="R245" t="str">
        <f>REPLACE(N245,1,FIND("/",N245),"")</f>
        <v>radio &amp; podcasts</v>
      </c>
      <c r="S245" s="12">
        <f>(((J245/60)/60)/24)+DATE(1970,1,1)</f>
        <v>40840.615787037037</v>
      </c>
      <c r="T245" s="12">
        <f>(((I245/60)/60)/24)+DATE(1970,1,1)</f>
        <v>40900.125</v>
      </c>
      <c r="W245" s="19">
        <f>_xlfn.DAYS(T245,S245)</f>
        <v>60</v>
      </c>
      <c r="X245" s="20">
        <f>L245/W245</f>
        <v>6.15</v>
      </c>
      <c r="Y245" s="21">
        <f>E245/W245</f>
        <v>556.54999999999995</v>
      </c>
    </row>
    <row r="246" spans="1:25" ht="32" x14ac:dyDescent="0.2">
      <c r="A246">
        <v>2026</v>
      </c>
      <c r="B246" s="3" t="s">
        <v>2027</v>
      </c>
      <c r="C246" s="3" t="s">
        <v>6136</v>
      </c>
      <c r="D246">
        <v>25000</v>
      </c>
      <c r="E24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8295</v>
      </c>
      <c r="O246" s="6">
        <f>(E246/D246)*100</f>
        <v>133.48307999999997</v>
      </c>
      <c r="P246" s="7">
        <f>E246/L246</f>
        <v>73.503898678414089</v>
      </c>
      <c r="Q246" t="str">
        <f>LEFT(N246,FIND("/",N246)-1)</f>
        <v>technology</v>
      </c>
      <c r="R246" t="str">
        <f>REPLACE(N246,1,FIND("/",N246),"")</f>
        <v>hardware</v>
      </c>
      <c r="S246" s="12">
        <f>(((J246/60)/60)/24)+DATE(1970,1,1)</f>
        <v>41704.735937500001</v>
      </c>
      <c r="T246" s="12">
        <f>(((I246/60)/60)/24)+DATE(1970,1,1)</f>
        <v>41750.165972222225</v>
      </c>
      <c r="W246" s="19">
        <f>_xlfn.DAYS(T246,S246)</f>
        <v>46</v>
      </c>
      <c r="X246" s="20">
        <f>L246/W246</f>
        <v>9.8695652173913047</v>
      </c>
      <c r="Y246" s="21">
        <f>E246/W246</f>
        <v>725.45152173913038</v>
      </c>
    </row>
    <row r="247" spans="1:25" ht="48" x14ac:dyDescent="0.2">
      <c r="A247">
        <v>1471</v>
      </c>
      <c r="B247" s="3" t="s">
        <v>1472</v>
      </c>
      <c r="C247" s="3" t="s">
        <v>5581</v>
      </c>
      <c r="D247">
        <v>32000</v>
      </c>
      <c r="E247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8288</v>
      </c>
      <c r="O247" s="6">
        <f>(E247/D247)*100</f>
        <v>103.840625</v>
      </c>
      <c r="P247" s="7">
        <f>E247/L247</f>
        <v>96.877551020408163</v>
      </c>
      <c r="Q247" t="str">
        <f>LEFT(N247,FIND("/",N247)-1)</f>
        <v>publishing</v>
      </c>
      <c r="R247" t="str">
        <f>REPLACE(N247,1,FIND("/",N247),"")</f>
        <v>radio &amp; podcasts</v>
      </c>
      <c r="S247" s="12">
        <f>(((J247/60)/60)/24)+DATE(1970,1,1)</f>
        <v>42073.957569444443</v>
      </c>
      <c r="T247" s="12">
        <f>(((I247/60)/60)/24)+DATE(1970,1,1)</f>
        <v>42103.957569444443</v>
      </c>
      <c r="W247" s="19">
        <f>_xlfn.DAYS(T247,S247)</f>
        <v>30</v>
      </c>
      <c r="X247" s="20">
        <f>L247/W247</f>
        <v>11.433333333333334</v>
      </c>
      <c r="Y247" s="21">
        <f>E247/W247</f>
        <v>1107.6333333333334</v>
      </c>
    </row>
    <row r="248" spans="1:25" ht="48" x14ac:dyDescent="0.2">
      <c r="A248">
        <v>722</v>
      </c>
      <c r="B248" s="3" t="s">
        <v>723</v>
      </c>
      <c r="C248" s="3" t="s">
        <v>4832</v>
      </c>
      <c r="D248">
        <v>25000</v>
      </c>
      <c r="E248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8274</v>
      </c>
      <c r="O248" s="6">
        <f>(E248/D248)*100</f>
        <v>132.024</v>
      </c>
      <c r="P248" s="7">
        <f>E248/L248</f>
        <v>215.72549019607843</v>
      </c>
      <c r="Q248" t="str">
        <f>LEFT(N248,FIND("/",N248)-1)</f>
        <v>publishing</v>
      </c>
      <c r="R248" t="str">
        <f>REPLACE(N248,1,FIND("/",N248),"")</f>
        <v>nonfiction</v>
      </c>
      <c r="S248" s="12">
        <f>(((J248/60)/60)/24)+DATE(1970,1,1)</f>
        <v>40977.805300925924</v>
      </c>
      <c r="T248" s="12">
        <f>(((I248/60)/60)/24)+DATE(1970,1,1)</f>
        <v>41007.76363425926</v>
      </c>
      <c r="W248" s="19">
        <f>_xlfn.DAYS(T248,S248)</f>
        <v>30</v>
      </c>
      <c r="X248" s="20">
        <f>L248/W248</f>
        <v>5.0999999999999996</v>
      </c>
      <c r="Y248" s="21">
        <f>E248/W248</f>
        <v>1100.2</v>
      </c>
    </row>
    <row r="249" spans="1:25" ht="48" x14ac:dyDescent="0.2">
      <c r="A249">
        <v>3029</v>
      </c>
      <c r="B249" s="3" t="s">
        <v>3029</v>
      </c>
      <c r="C249" s="3" t="s">
        <v>7139</v>
      </c>
      <c r="D249">
        <v>30000</v>
      </c>
      <c r="E249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8303</v>
      </c>
      <c r="O249" s="6">
        <f>(E249/D249)*100</f>
        <v>109.67666666666666</v>
      </c>
      <c r="P249" s="7">
        <f>E249/L249</f>
        <v>94.548850574712645</v>
      </c>
      <c r="Q249" t="str">
        <f>LEFT(N249,FIND("/",N249)-1)</f>
        <v>theater</v>
      </c>
      <c r="R249" t="str">
        <f>REPLACE(N249,1,FIND("/",N249),"")</f>
        <v>spaces</v>
      </c>
      <c r="S249" s="12">
        <f>(((J249/60)/60)/24)+DATE(1970,1,1)</f>
        <v>41932.708877314813</v>
      </c>
      <c r="T249" s="12">
        <f>(((I249/60)/60)/24)+DATE(1970,1,1)</f>
        <v>41961.190972222219</v>
      </c>
      <c r="W249" s="19">
        <f>_xlfn.DAYS(T249,S249)</f>
        <v>29</v>
      </c>
      <c r="X249" s="20">
        <f>L249/W249</f>
        <v>12</v>
      </c>
      <c r="Y249" s="21">
        <f>E249/W249</f>
        <v>1134.5862068965516</v>
      </c>
    </row>
    <row r="250" spans="1:25" ht="48" x14ac:dyDescent="0.2">
      <c r="A250">
        <v>854</v>
      </c>
      <c r="B250" s="3" t="s">
        <v>855</v>
      </c>
      <c r="C250" s="3" t="s">
        <v>4964</v>
      </c>
      <c r="D250">
        <v>27800</v>
      </c>
      <c r="E250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8277</v>
      </c>
      <c r="O250" s="6">
        <f>(E250/D250)*100</f>
        <v>118.2205035971223</v>
      </c>
      <c r="P250" s="7">
        <f>E250/L250</f>
        <v>65.8623246492986</v>
      </c>
      <c r="Q250" t="str">
        <f>LEFT(N250,FIND("/",N250)-1)</f>
        <v>music</v>
      </c>
      <c r="R250" t="str">
        <f>REPLACE(N250,1,FIND("/",N250),"")</f>
        <v>metal</v>
      </c>
      <c r="S250" s="12">
        <f>(((J250/60)/60)/24)+DATE(1970,1,1)</f>
        <v>42702.212337962963</v>
      </c>
      <c r="T250" s="12">
        <f>(((I250/60)/60)/24)+DATE(1970,1,1)</f>
        <v>42732.212337962963</v>
      </c>
      <c r="W250" s="19">
        <f>_xlfn.DAYS(T250,S250)</f>
        <v>30</v>
      </c>
      <c r="X250" s="20">
        <f>L250/W250</f>
        <v>16.633333333333333</v>
      </c>
      <c r="Y250" s="21">
        <f>E250/W250</f>
        <v>1095.51</v>
      </c>
    </row>
    <row r="251" spans="1:25" ht="48" x14ac:dyDescent="0.2">
      <c r="A251">
        <v>39</v>
      </c>
      <c r="B251" s="3" t="s">
        <v>41</v>
      </c>
      <c r="C251" s="3" t="s">
        <v>4150</v>
      </c>
      <c r="D251">
        <v>25000</v>
      </c>
      <c r="E251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8265</v>
      </c>
      <c r="O251" s="6">
        <f>(E251/D251)*100</f>
        <v>130.98000000000002</v>
      </c>
      <c r="P251" s="7">
        <f>E251/L251</f>
        <v>150.89861751152074</v>
      </c>
      <c r="Q251" t="str">
        <f>LEFT(N251,FIND("/",N251)-1)</f>
        <v>film &amp; video</v>
      </c>
      <c r="R251" t="str">
        <f>REPLACE(N251,1,FIND("/",N251),"")</f>
        <v>television</v>
      </c>
      <c r="S251" s="12">
        <f>(((J251/60)/60)/24)+DATE(1970,1,1)</f>
        <v>41754.047083333331</v>
      </c>
      <c r="T251" s="12">
        <f>(((I251/60)/60)/24)+DATE(1970,1,1)</f>
        <v>41784.957638888889</v>
      </c>
      <c r="W251" s="19">
        <f>_xlfn.DAYS(T251,S251)</f>
        <v>30</v>
      </c>
      <c r="X251" s="20">
        <f>L251/W251</f>
        <v>7.2333333333333334</v>
      </c>
      <c r="Y251" s="21">
        <f>E251/W251</f>
        <v>1091.5</v>
      </c>
    </row>
    <row r="252" spans="1:25" ht="48" x14ac:dyDescent="0.2">
      <c r="A252">
        <v>2607</v>
      </c>
      <c r="B252" s="3" t="s">
        <v>2607</v>
      </c>
      <c r="C252" s="3" t="s">
        <v>6717</v>
      </c>
      <c r="D252">
        <v>8000</v>
      </c>
      <c r="E252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8301</v>
      </c>
      <c r="O252" s="6">
        <f>(E252/D252)*100</f>
        <v>407.7</v>
      </c>
      <c r="P252" s="7">
        <f>E252/L252</f>
        <v>81.949748743718587</v>
      </c>
      <c r="Q252" t="str">
        <f>LEFT(N252,FIND("/",N252)-1)</f>
        <v>technology</v>
      </c>
      <c r="R252" t="str">
        <f>REPLACE(N252,1,FIND("/",N252),"")</f>
        <v>space exploration</v>
      </c>
      <c r="S252" s="12">
        <f>(((J252/60)/60)/24)+DATE(1970,1,1)</f>
        <v>42184.874675925923</v>
      </c>
      <c r="T252" s="12">
        <f>(((I252/60)/60)/24)+DATE(1970,1,1)</f>
        <v>42228.083333333328</v>
      </c>
      <c r="W252" s="19">
        <f>_xlfn.DAYS(T252,S252)</f>
        <v>44</v>
      </c>
      <c r="X252" s="20">
        <f>L252/W252</f>
        <v>9.045454545454545</v>
      </c>
      <c r="Y252" s="21">
        <f>E252/W252</f>
        <v>741.27272727272725</v>
      </c>
    </row>
    <row r="253" spans="1:25" ht="32" x14ac:dyDescent="0.2">
      <c r="A253">
        <v>2610</v>
      </c>
      <c r="B253" s="3" t="s">
        <v>2610</v>
      </c>
      <c r="C253" s="3" t="s">
        <v>6720</v>
      </c>
      <c r="D253">
        <v>22765</v>
      </c>
      <c r="E253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8301</v>
      </c>
      <c r="O253" s="6">
        <f>(E253/D253)*100</f>
        <v>141.3251043268175</v>
      </c>
      <c r="P253" s="7">
        <f>E253/L253</f>
        <v>55.758509532062391</v>
      </c>
      <c r="Q253" t="str">
        <f>LEFT(N253,FIND("/",N253)-1)</f>
        <v>technology</v>
      </c>
      <c r="R253" t="str">
        <f>REPLACE(N253,1,FIND("/",N253),"")</f>
        <v>space exploration</v>
      </c>
      <c r="S253" s="12">
        <f>(((J253/60)/60)/24)+DATE(1970,1,1)</f>
        <v>42564.881076388891</v>
      </c>
      <c r="T253" s="12">
        <f>(((I253/60)/60)/24)+DATE(1970,1,1)</f>
        <v>42604.290972222225</v>
      </c>
      <c r="W253" s="19">
        <f>_xlfn.DAYS(T253,S253)</f>
        <v>40</v>
      </c>
      <c r="X253" s="20">
        <f>L253/W253</f>
        <v>14.425000000000001</v>
      </c>
      <c r="Y253" s="21">
        <f>E253/W253</f>
        <v>804.31650000000002</v>
      </c>
    </row>
    <row r="254" spans="1:25" ht="48" x14ac:dyDescent="0.2">
      <c r="A254">
        <v>654</v>
      </c>
      <c r="B254" s="3" t="s">
        <v>655</v>
      </c>
      <c r="C254" s="3" t="s">
        <v>4764</v>
      </c>
      <c r="D254">
        <v>12000</v>
      </c>
      <c r="E254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8273</v>
      </c>
      <c r="O254" s="6">
        <f>(E254/D254)*100</f>
        <v>267.29166666666669</v>
      </c>
      <c r="P254" s="7">
        <f>E254/L254</f>
        <v>31.663376110562684</v>
      </c>
      <c r="Q254" t="str">
        <f>LEFT(N254,FIND("/",N254)-1)</f>
        <v>technology</v>
      </c>
      <c r="R254" t="str">
        <f>REPLACE(N254,1,FIND("/",N254),"")</f>
        <v>wearables</v>
      </c>
      <c r="S254" s="12">
        <f>(((J254/60)/60)/24)+DATE(1970,1,1)</f>
        <v>42163.957326388889</v>
      </c>
      <c r="T254" s="12">
        <f>(((I254/60)/60)/24)+DATE(1970,1,1)</f>
        <v>42193.957326388889</v>
      </c>
      <c r="W254" s="19">
        <f>_xlfn.DAYS(T254,S254)</f>
        <v>30</v>
      </c>
      <c r="X254" s="20">
        <f>L254/W254</f>
        <v>33.766666666666666</v>
      </c>
      <c r="Y254" s="21">
        <f>E254/W254</f>
        <v>1069.1666666666667</v>
      </c>
    </row>
    <row r="255" spans="1:25" ht="48" x14ac:dyDescent="0.2">
      <c r="A255">
        <v>285</v>
      </c>
      <c r="B255" s="3" t="s">
        <v>286</v>
      </c>
      <c r="C255" s="3" t="s">
        <v>4395</v>
      </c>
      <c r="D255">
        <v>14000</v>
      </c>
      <c r="E25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8269</v>
      </c>
      <c r="O255" s="6">
        <f>(E255/D255)*100</f>
        <v>228.82507142857142</v>
      </c>
      <c r="P255" s="7">
        <f>E255/L255</f>
        <v>56.901438721136763</v>
      </c>
      <c r="Q255" t="str">
        <f>LEFT(N255,FIND("/",N255)-1)</f>
        <v>film &amp; video</v>
      </c>
      <c r="R255" t="str">
        <f>REPLACE(N255,1,FIND("/",N255),"")</f>
        <v>documentary</v>
      </c>
      <c r="S255" s="12">
        <f>(((J255/60)/60)/24)+DATE(1970,1,1)</f>
        <v>41506.756111111114</v>
      </c>
      <c r="T255" s="12">
        <f>(((I255/60)/60)/24)+DATE(1970,1,1)</f>
        <v>41536.756111111114</v>
      </c>
      <c r="W255" s="19">
        <f>_xlfn.DAYS(T255,S255)</f>
        <v>30</v>
      </c>
      <c r="X255" s="20">
        <f>L255/W255</f>
        <v>18.766666666666666</v>
      </c>
      <c r="Y255" s="21">
        <f>E255/W255</f>
        <v>1067.8503333333333</v>
      </c>
    </row>
    <row r="256" spans="1:25" ht="32" x14ac:dyDescent="0.2">
      <c r="A256">
        <v>2239</v>
      </c>
      <c r="B256" s="3" t="s">
        <v>2240</v>
      </c>
      <c r="C256" s="3" t="s">
        <v>6349</v>
      </c>
      <c r="D256">
        <v>25000</v>
      </c>
      <c r="E25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8297</v>
      </c>
      <c r="O256" s="6">
        <f>(E256/D256)*100</f>
        <v>128.02668</v>
      </c>
      <c r="P256" s="7">
        <f>E256/L256</f>
        <v>75.133028169014082</v>
      </c>
      <c r="Q256" t="str">
        <f>LEFT(N256,FIND("/",N256)-1)</f>
        <v>games</v>
      </c>
      <c r="R256" t="str">
        <f>REPLACE(N256,1,FIND("/",N256),"")</f>
        <v>tabletop games</v>
      </c>
      <c r="S256" s="12">
        <f>(((J256/60)/60)/24)+DATE(1970,1,1)</f>
        <v>41572.958495370374</v>
      </c>
      <c r="T256" s="12">
        <f>(((I256/60)/60)/24)+DATE(1970,1,1)</f>
        <v>41609.168055555558</v>
      </c>
      <c r="W256" s="19">
        <f>_xlfn.DAYS(T256,S256)</f>
        <v>37</v>
      </c>
      <c r="X256" s="20">
        <f>L256/W256</f>
        <v>11.513513513513514</v>
      </c>
      <c r="Y256" s="21">
        <f>E256/W256</f>
        <v>865.04513513513507</v>
      </c>
    </row>
    <row r="257" spans="1:25" ht="48" x14ac:dyDescent="0.2">
      <c r="A257">
        <v>18</v>
      </c>
      <c r="B257" s="3" t="s">
        <v>20</v>
      </c>
      <c r="C257" s="3" t="s">
        <v>4129</v>
      </c>
      <c r="D257">
        <v>30000</v>
      </c>
      <c r="E257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8265</v>
      </c>
      <c r="O257" s="6">
        <f>(E257/D257)*100</f>
        <v>106.32110000000002</v>
      </c>
      <c r="P257" s="7">
        <f>E257/L257</f>
        <v>93.264122807017543</v>
      </c>
      <c r="Q257" t="str">
        <f>LEFT(N257,FIND("/",N257)-1)</f>
        <v>film &amp; video</v>
      </c>
      <c r="R257" t="str">
        <f>REPLACE(N257,1,FIND("/",N257),"")</f>
        <v>television</v>
      </c>
      <c r="S257" s="12">
        <f>(((J257/60)/60)/24)+DATE(1970,1,1)</f>
        <v>41869.542314814818</v>
      </c>
      <c r="T257" s="12">
        <f>(((I257/60)/60)/24)+DATE(1970,1,1)</f>
        <v>41899.542314814818</v>
      </c>
      <c r="W257" s="19">
        <f>_xlfn.DAYS(T257,S257)</f>
        <v>30</v>
      </c>
      <c r="X257" s="20">
        <f>L257/W257</f>
        <v>11.4</v>
      </c>
      <c r="Y257" s="21">
        <f>E257/W257</f>
        <v>1063.211</v>
      </c>
    </row>
    <row r="258" spans="1:25" ht="48" x14ac:dyDescent="0.2">
      <c r="A258">
        <v>3282</v>
      </c>
      <c r="B258" s="3" t="s">
        <v>3282</v>
      </c>
      <c r="C258" s="3" t="s">
        <v>7392</v>
      </c>
      <c r="D258">
        <v>31000</v>
      </c>
      <c r="E258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8271</v>
      </c>
      <c r="O258" s="6">
        <f>(E258/D258)*100</f>
        <v>102.6467741935484</v>
      </c>
      <c r="P258" s="7">
        <f>E258/L258</f>
        <v>134.26371308016877</v>
      </c>
      <c r="Q258" t="str">
        <f>LEFT(N258,FIND("/",N258)-1)</f>
        <v>theater</v>
      </c>
      <c r="R258" t="str">
        <f>REPLACE(N258,1,FIND("/",N258),"")</f>
        <v>plays</v>
      </c>
      <c r="S258" s="12">
        <f>(((J258/60)/60)/24)+DATE(1970,1,1)</f>
        <v>42445.19430555556</v>
      </c>
      <c r="T258" s="12">
        <f>(((I258/60)/60)/24)+DATE(1970,1,1)</f>
        <v>42489.19430555556</v>
      </c>
      <c r="W258" s="19">
        <f>_xlfn.DAYS(T258,S258)</f>
        <v>44</v>
      </c>
      <c r="X258" s="20">
        <f>L258/W258</f>
        <v>5.3863636363636367</v>
      </c>
      <c r="Y258" s="21">
        <f>E258/W258</f>
        <v>723.19318181818187</v>
      </c>
    </row>
    <row r="259" spans="1:25" ht="48" x14ac:dyDescent="0.2">
      <c r="A259">
        <v>2715</v>
      </c>
      <c r="B259" s="3" t="s">
        <v>2715</v>
      </c>
      <c r="C259" s="3" t="s">
        <v>6825</v>
      </c>
      <c r="D259">
        <v>12000</v>
      </c>
      <c r="E259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8303</v>
      </c>
      <c r="O259" s="6">
        <f>(E259/D259)*100</f>
        <v>264.62241666666665</v>
      </c>
      <c r="P259" s="7">
        <f>E259/L259</f>
        <v>57.631016333938291</v>
      </c>
      <c r="Q259" t="str">
        <f>LEFT(N259,FIND("/",N259)-1)</f>
        <v>theater</v>
      </c>
      <c r="R259" t="str">
        <f>REPLACE(N259,1,FIND("/",N259),"")</f>
        <v>spaces</v>
      </c>
      <c r="S259" s="12">
        <f>(((J259/60)/60)/24)+DATE(1970,1,1)</f>
        <v>42387.398472222223</v>
      </c>
      <c r="T259" s="12">
        <f>(((I259/60)/60)/24)+DATE(1970,1,1)</f>
        <v>42421.398472222223</v>
      </c>
      <c r="W259" s="19">
        <f>_xlfn.DAYS(T259,S259)</f>
        <v>34</v>
      </c>
      <c r="X259" s="20">
        <f>L259/W259</f>
        <v>16.205882352941178</v>
      </c>
      <c r="Y259" s="21">
        <f>E259/W259</f>
        <v>933.96147058823522</v>
      </c>
    </row>
    <row r="260" spans="1:25" ht="48" x14ac:dyDescent="0.2">
      <c r="A260">
        <v>3036</v>
      </c>
      <c r="B260" s="3" t="s">
        <v>3036</v>
      </c>
      <c r="C260" s="3" t="s">
        <v>7146</v>
      </c>
      <c r="D260">
        <v>25000</v>
      </c>
      <c r="E260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8303</v>
      </c>
      <c r="O260" s="6">
        <f>(E260/D260)*100</f>
        <v>126.732</v>
      </c>
      <c r="P260" s="7">
        <f>E260/L260</f>
        <v>96.300911854103347</v>
      </c>
      <c r="Q260" t="str">
        <f>LEFT(N260,FIND("/",N260)-1)</f>
        <v>theater</v>
      </c>
      <c r="R260" t="str">
        <f>REPLACE(N260,1,FIND("/",N260),"")</f>
        <v>spaces</v>
      </c>
      <c r="S260" s="12">
        <f>(((J260/60)/60)/24)+DATE(1970,1,1)</f>
        <v>41466.785231481481</v>
      </c>
      <c r="T260" s="12">
        <f>(((I260/60)/60)/24)+DATE(1970,1,1)</f>
        <v>41502.499305555553</v>
      </c>
      <c r="W260" s="19">
        <f>_xlfn.DAYS(T260,S260)</f>
        <v>36</v>
      </c>
      <c r="X260" s="20">
        <f>L260/W260</f>
        <v>9.1388888888888893</v>
      </c>
      <c r="Y260" s="21">
        <f>E260/W260</f>
        <v>880.08333333333337</v>
      </c>
    </row>
    <row r="261" spans="1:25" ht="48" x14ac:dyDescent="0.2">
      <c r="A261">
        <v>250</v>
      </c>
      <c r="B261" s="3" t="s">
        <v>251</v>
      </c>
      <c r="C261" s="3" t="s">
        <v>4360</v>
      </c>
      <c r="D261">
        <v>30000</v>
      </c>
      <c r="E261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8269</v>
      </c>
      <c r="O261" s="6">
        <f>(E261/D261)*100</f>
        <v>105.58333333333334</v>
      </c>
      <c r="P261" s="7">
        <f>E261/L261</f>
        <v>72.482837528604122</v>
      </c>
      <c r="Q261" t="str">
        <f>LEFT(N261,FIND("/",N261)-1)</f>
        <v>film &amp; video</v>
      </c>
      <c r="R261" t="str">
        <f>REPLACE(N261,1,FIND("/",N261),"")</f>
        <v>documentary</v>
      </c>
      <c r="S261" s="12">
        <f>(((J261/60)/60)/24)+DATE(1970,1,1)</f>
        <v>41401.565868055557</v>
      </c>
      <c r="T261" s="12">
        <f>(((I261/60)/60)/24)+DATE(1970,1,1)</f>
        <v>41431.565868055557</v>
      </c>
      <c r="W261" s="19">
        <f>_xlfn.DAYS(T261,S261)</f>
        <v>30</v>
      </c>
      <c r="X261" s="20">
        <f>L261/W261</f>
        <v>14.566666666666666</v>
      </c>
      <c r="Y261" s="21">
        <f>E261/W261</f>
        <v>1055.8333333333333</v>
      </c>
    </row>
    <row r="262" spans="1:25" ht="48" x14ac:dyDescent="0.2">
      <c r="A262">
        <v>2298</v>
      </c>
      <c r="B262" s="3" t="s">
        <v>2299</v>
      </c>
      <c r="C262" s="3" t="s">
        <v>6408</v>
      </c>
      <c r="D262">
        <v>30000</v>
      </c>
      <c r="E262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8276</v>
      </c>
      <c r="O262" s="6">
        <f>(E262/D262)*100</f>
        <v>105.07333333333332</v>
      </c>
      <c r="P262" s="7">
        <f>E262/L262</f>
        <v>109.45138888888889</v>
      </c>
      <c r="Q262" t="str">
        <f>LEFT(N262,FIND("/",N262)-1)</f>
        <v>music</v>
      </c>
      <c r="R262" t="str">
        <f>REPLACE(N262,1,FIND("/",N262),"")</f>
        <v>rock</v>
      </c>
      <c r="S262" s="12">
        <f>(((J262/60)/60)/24)+DATE(1970,1,1)</f>
        <v>41694.84065972222</v>
      </c>
      <c r="T262" s="12">
        <f>(((I262/60)/60)/24)+DATE(1970,1,1)</f>
        <v>41724.798993055556</v>
      </c>
      <c r="W262" s="19">
        <f>_xlfn.DAYS(T262,S262)</f>
        <v>30</v>
      </c>
      <c r="X262" s="20">
        <f>L262/W262</f>
        <v>9.6</v>
      </c>
      <c r="Y262" s="21">
        <f>E262/W262</f>
        <v>1050.7333333333333</v>
      </c>
    </row>
    <row r="263" spans="1:25" ht="48" x14ac:dyDescent="0.2">
      <c r="A263">
        <v>271</v>
      </c>
      <c r="B263" s="3" t="s">
        <v>272</v>
      </c>
      <c r="C263" s="3" t="s">
        <v>4381</v>
      </c>
      <c r="D263">
        <v>30000</v>
      </c>
      <c r="E263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8269</v>
      </c>
      <c r="O263" s="6">
        <f>(E263/D263)*100</f>
        <v>104.67999999999999</v>
      </c>
      <c r="P263" s="7">
        <f>E263/L263</f>
        <v>109.42160278745645</v>
      </c>
      <c r="Q263" t="str">
        <f>LEFT(N263,FIND("/",N263)-1)</f>
        <v>film &amp; video</v>
      </c>
      <c r="R263" t="str">
        <f>REPLACE(N263,1,FIND("/",N263),"")</f>
        <v>documentary</v>
      </c>
      <c r="S263" s="12">
        <f>(((J263/60)/60)/24)+DATE(1970,1,1)</f>
        <v>41612.10024305556</v>
      </c>
      <c r="T263" s="12">
        <f>(((I263/60)/60)/24)+DATE(1970,1,1)</f>
        <v>41641.333333333336</v>
      </c>
      <c r="W263" s="19">
        <f>_xlfn.DAYS(T263,S263)</f>
        <v>29</v>
      </c>
      <c r="X263" s="20">
        <f>L263/W263</f>
        <v>9.8965517241379306</v>
      </c>
      <c r="Y263" s="21">
        <f>E263/W263</f>
        <v>1082.8965517241379</v>
      </c>
    </row>
    <row r="264" spans="1:25" ht="48" x14ac:dyDescent="0.2">
      <c r="A264">
        <v>1534</v>
      </c>
      <c r="B264" s="3" t="s">
        <v>1535</v>
      </c>
      <c r="C264" s="3" t="s">
        <v>5644</v>
      </c>
      <c r="D264">
        <v>7500</v>
      </c>
      <c r="E264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8285</v>
      </c>
      <c r="O264" s="6">
        <f>(E264/D264)*100</f>
        <v>417.73333333333335</v>
      </c>
      <c r="P264" s="7">
        <f>E264/L264</f>
        <v>84.905149051490511</v>
      </c>
      <c r="Q264" t="str">
        <f>LEFT(N264,FIND("/",N264)-1)</f>
        <v>photography</v>
      </c>
      <c r="R264" t="str">
        <f>REPLACE(N264,1,FIND("/",N264),"")</f>
        <v>photobooks</v>
      </c>
      <c r="S264" s="12">
        <f>(((J264/60)/60)/24)+DATE(1970,1,1)</f>
        <v>42221.67432870371</v>
      </c>
      <c r="T264" s="12">
        <f>(((I264/60)/60)/24)+DATE(1970,1,1)</f>
        <v>42251.67432870371</v>
      </c>
      <c r="W264" s="19">
        <f>_xlfn.DAYS(T264,S264)</f>
        <v>30</v>
      </c>
      <c r="X264" s="20">
        <f>L264/W264</f>
        <v>12.3</v>
      </c>
      <c r="Y264" s="21">
        <f>E264/W264</f>
        <v>1044.3333333333333</v>
      </c>
    </row>
    <row r="265" spans="1:25" ht="48" x14ac:dyDescent="0.2">
      <c r="A265">
        <v>2731</v>
      </c>
      <c r="B265" s="3" t="s">
        <v>2731</v>
      </c>
      <c r="C265" s="3" t="s">
        <v>6841</v>
      </c>
      <c r="D265">
        <v>30000</v>
      </c>
      <c r="E265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8295</v>
      </c>
      <c r="O265" s="6">
        <f>(E265/D265)*100</f>
        <v>104.30333333333333</v>
      </c>
      <c r="P265" s="7">
        <f>E265/L265</f>
        <v>845.70270270270271</v>
      </c>
      <c r="Q265" t="str">
        <f>LEFT(N265,FIND("/",N265)-1)</f>
        <v>technology</v>
      </c>
      <c r="R265" t="str">
        <f>REPLACE(N265,1,FIND("/",N265),"")</f>
        <v>hardware</v>
      </c>
      <c r="S265" s="12">
        <f>(((J265/60)/60)/24)+DATE(1970,1,1)</f>
        <v>41872.525717592594</v>
      </c>
      <c r="T265" s="12">
        <f>(((I265/60)/60)/24)+DATE(1970,1,1)</f>
        <v>41930.166666666664</v>
      </c>
      <c r="W265" s="19">
        <f>_xlfn.DAYS(T265,S265)</f>
        <v>58</v>
      </c>
      <c r="X265" s="20">
        <f>L265/W265</f>
        <v>0.63793103448275867</v>
      </c>
      <c r="Y265" s="21">
        <f>E265/W265</f>
        <v>539.5</v>
      </c>
    </row>
    <row r="266" spans="1:25" ht="48" x14ac:dyDescent="0.2">
      <c r="A266">
        <v>2017</v>
      </c>
      <c r="B266" s="3" t="s">
        <v>2018</v>
      </c>
      <c r="C266" s="3" t="s">
        <v>6127</v>
      </c>
      <c r="D266">
        <v>25000</v>
      </c>
      <c r="E26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8295</v>
      </c>
      <c r="O266" s="6">
        <f>(E266/D266)*100</f>
        <v>125.10239999999999</v>
      </c>
      <c r="P266" s="7">
        <f>E266/L266</f>
        <v>73.416901408450698</v>
      </c>
      <c r="Q266" t="str">
        <f>LEFT(N266,FIND("/",N266)-1)</f>
        <v>technology</v>
      </c>
      <c r="R266" t="str">
        <f>REPLACE(N266,1,FIND("/",N266),"")</f>
        <v>hardware</v>
      </c>
      <c r="S266" s="12">
        <f>(((J266/60)/60)/24)+DATE(1970,1,1)</f>
        <v>40961.057349537034</v>
      </c>
      <c r="T266" s="12">
        <f>(((I266/60)/60)/24)+DATE(1970,1,1)</f>
        <v>40992.166666666664</v>
      </c>
      <c r="W266" s="19">
        <f>_xlfn.DAYS(T266,S266)</f>
        <v>31</v>
      </c>
      <c r="X266" s="20">
        <f>L266/W266</f>
        <v>13.741935483870968</v>
      </c>
      <c r="Y266" s="21">
        <f>E266/W266</f>
        <v>1008.8903225806451</v>
      </c>
    </row>
    <row r="267" spans="1:25" ht="48" x14ac:dyDescent="0.2">
      <c r="A267">
        <v>1112</v>
      </c>
      <c r="B267" s="3" t="s">
        <v>1113</v>
      </c>
      <c r="C267" s="3" t="s">
        <v>5222</v>
      </c>
      <c r="D267">
        <v>88000</v>
      </c>
      <c r="E267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6">
        <f>(E267/D267)*100</f>
        <v>35.537409090909087</v>
      </c>
      <c r="P267" s="7">
        <f>E267/L267</f>
        <v>100.23371794871794</v>
      </c>
      <c r="Q267" t="str">
        <f>LEFT(N267,FIND("/",N267)-1)</f>
        <v>games</v>
      </c>
      <c r="R267" t="str">
        <f>REPLACE(N267,1,FIND("/",N267),"")</f>
        <v>video games</v>
      </c>
      <c r="S267" s="12">
        <f>(((J267/60)/60)/24)+DATE(1970,1,1)</f>
        <v>41963.759386574078</v>
      </c>
      <c r="T267" s="12">
        <f>(((I267/60)/60)/24)+DATE(1970,1,1)</f>
        <v>42023.354166666672</v>
      </c>
      <c r="W267" s="19">
        <f>_xlfn.DAYS(T267,S267)</f>
        <v>60</v>
      </c>
      <c r="X267" s="20">
        <f>L267/W267</f>
        <v>5.2</v>
      </c>
      <c r="Y267" s="21">
        <f>E267/W267</f>
        <v>521.21533333333332</v>
      </c>
    </row>
    <row r="268" spans="1:25" ht="48" x14ac:dyDescent="0.2">
      <c r="A268">
        <v>3425</v>
      </c>
      <c r="B268" s="3" t="s">
        <v>3424</v>
      </c>
      <c r="C268" s="3" t="s">
        <v>7535</v>
      </c>
      <c r="D268">
        <v>30000</v>
      </c>
      <c r="E268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8271</v>
      </c>
      <c r="O268" s="6">
        <f>(E268/D268)*100</f>
        <v>102.97033333333331</v>
      </c>
      <c r="P268" s="7">
        <f>E268/L268</f>
        <v>297.02980769230766</v>
      </c>
      <c r="Q268" t="str">
        <f>LEFT(N268,FIND("/",N268)-1)</f>
        <v>theater</v>
      </c>
      <c r="R268" t="str">
        <f>REPLACE(N268,1,FIND("/",N268),"")</f>
        <v>plays</v>
      </c>
      <c r="S268" s="12">
        <f>(((J268/60)/60)/24)+DATE(1970,1,1)</f>
        <v>41884.617314814815</v>
      </c>
      <c r="T268" s="12">
        <f>(((I268/60)/60)/24)+DATE(1970,1,1)</f>
        <v>41916.617314814815</v>
      </c>
      <c r="W268" s="19">
        <f>_xlfn.DAYS(T268,S268)</f>
        <v>32</v>
      </c>
      <c r="X268" s="20">
        <f>L268/W268</f>
        <v>3.25</v>
      </c>
      <c r="Y268" s="21">
        <f>E268/W268</f>
        <v>965.34687499999995</v>
      </c>
    </row>
    <row r="269" spans="1:25" ht="48" x14ac:dyDescent="0.2">
      <c r="A269">
        <v>43</v>
      </c>
      <c r="B269" s="3" t="s">
        <v>45</v>
      </c>
      <c r="C269" s="3" t="s">
        <v>4154</v>
      </c>
      <c r="D269">
        <v>10000</v>
      </c>
      <c r="E269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8265</v>
      </c>
      <c r="O269" s="6">
        <f>(E269/D269)*100</f>
        <v>308.65999999999997</v>
      </c>
      <c r="P269" s="7">
        <f>E269/L269</f>
        <v>117.36121673003802</v>
      </c>
      <c r="Q269" t="str">
        <f>LEFT(N269,FIND("/",N269)-1)</f>
        <v>film &amp; video</v>
      </c>
      <c r="R269" t="str">
        <f>REPLACE(N269,1,FIND("/",N269),"")</f>
        <v>television</v>
      </c>
      <c r="S269" s="12">
        <f>(((J269/60)/60)/24)+DATE(1970,1,1)</f>
        <v>41802.790347222224</v>
      </c>
      <c r="T269" s="12">
        <f>(((I269/60)/60)/24)+DATE(1970,1,1)</f>
        <v>41833</v>
      </c>
      <c r="W269" s="19">
        <f>_xlfn.DAYS(T269,S269)</f>
        <v>31</v>
      </c>
      <c r="X269" s="20">
        <f>L269/W269</f>
        <v>8.4838709677419359</v>
      </c>
      <c r="Y269" s="21">
        <f>E269/W269</f>
        <v>995.67741935483866</v>
      </c>
    </row>
    <row r="270" spans="1:25" ht="32" x14ac:dyDescent="0.2">
      <c r="A270">
        <v>1518</v>
      </c>
      <c r="B270" s="3" t="s">
        <v>1519</v>
      </c>
      <c r="C270" s="3" t="s">
        <v>5628</v>
      </c>
      <c r="D270">
        <v>15000</v>
      </c>
      <c r="E270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8285</v>
      </c>
      <c r="O270" s="6">
        <f>(E270/D270)*100</f>
        <v>205.36666666666665</v>
      </c>
      <c r="P270" s="7">
        <f>E270/L270</f>
        <v>130.52966101694915</v>
      </c>
      <c r="Q270" t="str">
        <f>LEFT(N270,FIND("/",N270)-1)</f>
        <v>photography</v>
      </c>
      <c r="R270" t="str">
        <f>REPLACE(N270,1,FIND("/",N270),"")</f>
        <v>photobooks</v>
      </c>
      <c r="S270" s="12">
        <f>(((J270/60)/60)/24)+DATE(1970,1,1)</f>
        <v>41760.8200462963</v>
      </c>
      <c r="T270" s="12">
        <f>(((I270/60)/60)/24)+DATE(1970,1,1)</f>
        <v>41790.8200462963</v>
      </c>
      <c r="W270" s="19">
        <f>_xlfn.DAYS(T270,S270)</f>
        <v>30</v>
      </c>
      <c r="X270" s="20">
        <f>L270/W270</f>
        <v>7.8666666666666663</v>
      </c>
      <c r="Y270" s="21">
        <f>E270/W270</f>
        <v>1026.8333333333333</v>
      </c>
    </row>
    <row r="271" spans="1:25" ht="48" x14ac:dyDescent="0.2">
      <c r="A271">
        <v>983</v>
      </c>
      <c r="B271" s="3" t="s">
        <v>984</v>
      </c>
      <c r="C271" s="3" t="s">
        <v>5093</v>
      </c>
      <c r="D271">
        <v>104219</v>
      </c>
      <c r="E271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6">
        <f>(E271/D271)*100</f>
        <v>29.506136117214709</v>
      </c>
      <c r="P271" s="7">
        <f>E271/L271</f>
        <v>171.79329608938548</v>
      </c>
      <c r="Q271" t="str">
        <f>LEFT(N271,FIND("/",N271)-1)</f>
        <v>technology</v>
      </c>
      <c r="R271" t="str">
        <f>REPLACE(N271,1,FIND("/",N271),"")</f>
        <v>wearables</v>
      </c>
      <c r="S271" s="12">
        <f>(((J271/60)/60)/24)+DATE(1970,1,1)</f>
        <v>42574.667650462965</v>
      </c>
      <c r="T271" s="12">
        <f>(((I271/60)/60)/24)+DATE(1970,1,1)</f>
        <v>42605.870833333334</v>
      </c>
      <c r="W271" s="19">
        <f>_xlfn.DAYS(T271,S271)</f>
        <v>31</v>
      </c>
      <c r="X271" s="20">
        <f>L271/W271</f>
        <v>5.774193548387097</v>
      </c>
      <c r="Y271" s="21">
        <f>E271/W271</f>
        <v>991.9677419354839</v>
      </c>
    </row>
    <row r="272" spans="1:25" ht="48" x14ac:dyDescent="0.2">
      <c r="A272">
        <v>2459</v>
      </c>
      <c r="B272" s="3" t="s">
        <v>2460</v>
      </c>
      <c r="C272" s="3" t="s">
        <v>6569</v>
      </c>
      <c r="D272">
        <v>30000</v>
      </c>
      <c r="E272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8298</v>
      </c>
      <c r="O272" s="6">
        <f>(E272/D272)*100</f>
        <v>102.25</v>
      </c>
      <c r="P272" s="7">
        <f>E272/L272</f>
        <v>108.77659574468085</v>
      </c>
      <c r="Q272" t="str">
        <f>LEFT(N272,FIND("/",N272)-1)</f>
        <v>food</v>
      </c>
      <c r="R272" t="str">
        <f>REPLACE(N272,1,FIND("/",N272),"")</f>
        <v>small batch</v>
      </c>
      <c r="S272" s="12">
        <f>(((J272/60)/60)/24)+DATE(1970,1,1)</f>
        <v>42407.637557870374</v>
      </c>
      <c r="T272" s="12">
        <f>(((I272/60)/60)/24)+DATE(1970,1,1)</f>
        <v>42452.595891203702</v>
      </c>
      <c r="W272" s="19">
        <f>_xlfn.DAYS(T272,S272)</f>
        <v>45</v>
      </c>
      <c r="X272" s="20">
        <f>L272/W272</f>
        <v>6.2666666666666666</v>
      </c>
      <c r="Y272" s="21">
        <f>E272/W272</f>
        <v>681.66666666666663</v>
      </c>
    </row>
    <row r="273" spans="1:25" ht="48" x14ac:dyDescent="0.2">
      <c r="A273">
        <v>3224</v>
      </c>
      <c r="B273" s="3" t="s">
        <v>3224</v>
      </c>
      <c r="C273" s="3" t="s">
        <v>7334</v>
      </c>
      <c r="D273">
        <v>30000</v>
      </c>
      <c r="E273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8271</v>
      </c>
      <c r="O273" s="6">
        <f>(E273/D273)*100</f>
        <v>102.03333333333333</v>
      </c>
      <c r="P273" s="7">
        <f>E273/L273</f>
        <v>141.71296296296296</v>
      </c>
      <c r="Q273" t="str">
        <f>LEFT(N273,FIND("/",N273)-1)</f>
        <v>theater</v>
      </c>
      <c r="R273" t="str">
        <f>REPLACE(N273,1,FIND("/",N273),"")</f>
        <v>plays</v>
      </c>
      <c r="S273" s="12">
        <f>(((J273/60)/60)/24)+DATE(1970,1,1)</f>
        <v>42697.850844907407</v>
      </c>
      <c r="T273" s="12">
        <f>(((I273/60)/60)/24)+DATE(1970,1,1)</f>
        <v>42745.208333333328</v>
      </c>
      <c r="W273" s="19">
        <f>_xlfn.DAYS(T273,S273)</f>
        <v>48</v>
      </c>
      <c r="X273" s="20">
        <f>L273/W273</f>
        <v>4.5</v>
      </c>
      <c r="Y273" s="21">
        <f>E273/W273</f>
        <v>637.70833333333337</v>
      </c>
    </row>
    <row r="274" spans="1:25" ht="48" x14ac:dyDescent="0.2">
      <c r="A274">
        <v>343</v>
      </c>
      <c r="B274" s="3" t="s">
        <v>344</v>
      </c>
      <c r="C274" s="3" t="s">
        <v>4453</v>
      </c>
      <c r="D274">
        <v>30000</v>
      </c>
      <c r="E274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8269</v>
      </c>
      <c r="O274" s="6">
        <f>(E274/D274)*100</f>
        <v>102.02863333333335</v>
      </c>
      <c r="P274" s="7">
        <f>E274/L274</f>
        <v>58.413339694656486</v>
      </c>
      <c r="Q274" t="str">
        <f>LEFT(N274,FIND("/",N274)-1)</f>
        <v>film &amp; video</v>
      </c>
      <c r="R274" t="str">
        <f>REPLACE(N274,1,FIND("/",N274),"")</f>
        <v>documentary</v>
      </c>
      <c r="S274" s="12">
        <f>(((J274/60)/60)/24)+DATE(1970,1,1)</f>
        <v>41926.73778935185</v>
      </c>
      <c r="T274" s="12">
        <f>(((I274/60)/60)/24)+DATE(1970,1,1)</f>
        <v>41957.125</v>
      </c>
      <c r="W274" s="19">
        <f>_xlfn.DAYS(T274,S274)</f>
        <v>31</v>
      </c>
      <c r="X274" s="20">
        <f>L274/W274</f>
        <v>16.903225806451612</v>
      </c>
      <c r="Y274" s="21">
        <f>E274/W274</f>
        <v>987.37387096774194</v>
      </c>
    </row>
    <row r="275" spans="1:25" ht="48" x14ac:dyDescent="0.2">
      <c r="A275">
        <v>370</v>
      </c>
      <c r="B275" s="3" t="s">
        <v>371</v>
      </c>
      <c r="C275" s="3" t="s">
        <v>4480</v>
      </c>
      <c r="D275">
        <v>25000</v>
      </c>
      <c r="E275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8269</v>
      </c>
      <c r="O275" s="6">
        <f>(E275/D275)*100</f>
        <v>122.02</v>
      </c>
      <c r="P275" s="7">
        <f>E275/L275</f>
        <v>709.41860465116281</v>
      </c>
      <c r="Q275" t="str">
        <f>LEFT(N275,FIND("/",N275)-1)</f>
        <v>film &amp; video</v>
      </c>
      <c r="R275" t="str">
        <f>REPLACE(N275,1,FIND("/",N275),"")</f>
        <v>documentary</v>
      </c>
      <c r="S275" s="12">
        <f>(((J275/60)/60)/24)+DATE(1970,1,1)</f>
        <v>42711.795138888891</v>
      </c>
      <c r="T275" s="12">
        <f>(((I275/60)/60)/24)+DATE(1970,1,1)</f>
        <v>42741.795138888891</v>
      </c>
      <c r="W275" s="19">
        <f>_xlfn.DAYS(T275,S275)</f>
        <v>30</v>
      </c>
      <c r="X275" s="20">
        <f>L275/W275</f>
        <v>1.4333333333333333</v>
      </c>
      <c r="Y275" s="21">
        <f>E275/W275</f>
        <v>1016.8333333333334</v>
      </c>
    </row>
    <row r="276" spans="1:25" ht="48" x14ac:dyDescent="0.2">
      <c r="A276">
        <v>1253</v>
      </c>
      <c r="B276" s="3" t="s">
        <v>1254</v>
      </c>
      <c r="C276" s="3" t="s">
        <v>5363</v>
      </c>
      <c r="D276">
        <v>10</v>
      </c>
      <c r="E27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8276</v>
      </c>
      <c r="O276" s="6">
        <f>(E276/D276)*100</f>
        <v>303833.2</v>
      </c>
      <c r="P276" s="7">
        <f>E276/L276</f>
        <v>42.73322081575246</v>
      </c>
      <c r="Q276" t="str">
        <f>LEFT(N276,FIND("/",N276)-1)</f>
        <v>music</v>
      </c>
      <c r="R276" t="str">
        <f>REPLACE(N276,1,FIND("/",N276),"")</f>
        <v>rock</v>
      </c>
      <c r="S276" s="12">
        <f>(((J276/60)/60)/24)+DATE(1970,1,1)</f>
        <v>41855.783645833333</v>
      </c>
      <c r="T276" s="12">
        <f>(((I276/60)/60)/24)+DATE(1970,1,1)</f>
        <v>41885.783645833333</v>
      </c>
      <c r="W276" s="19">
        <f>_xlfn.DAYS(T276,S276)</f>
        <v>30</v>
      </c>
      <c r="X276" s="20">
        <f>L276/W276</f>
        <v>23.7</v>
      </c>
      <c r="Y276" s="21">
        <f>E276/W276</f>
        <v>1012.7773333333333</v>
      </c>
    </row>
    <row r="277" spans="1:25" ht="48" x14ac:dyDescent="0.2">
      <c r="A277">
        <v>2057</v>
      </c>
      <c r="B277" s="3" t="s">
        <v>2058</v>
      </c>
      <c r="C277" s="3" t="s">
        <v>6167</v>
      </c>
      <c r="D277">
        <v>15000</v>
      </c>
      <c r="E277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8295</v>
      </c>
      <c r="O277" s="6">
        <f>(E277/D277)*100</f>
        <v>202.23220000000001</v>
      </c>
      <c r="P277" s="7">
        <f>E277/L277</f>
        <v>45.547792792792798</v>
      </c>
      <c r="Q277" t="str">
        <f>LEFT(N277,FIND("/",N277)-1)</f>
        <v>technology</v>
      </c>
      <c r="R277" t="str">
        <f>REPLACE(N277,1,FIND("/",N277),"")</f>
        <v>hardware</v>
      </c>
      <c r="S277" s="12">
        <f>(((J277/60)/60)/24)+DATE(1970,1,1)</f>
        <v>42396.494583333333</v>
      </c>
      <c r="T277" s="12">
        <f>(((I277/60)/60)/24)+DATE(1970,1,1)</f>
        <v>42426.494583333333</v>
      </c>
      <c r="W277" s="19">
        <f>_xlfn.DAYS(T277,S277)</f>
        <v>30</v>
      </c>
      <c r="X277" s="20">
        <f>L277/W277</f>
        <v>22.2</v>
      </c>
      <c r="Y277" s="21">
        <f>E277/W277</f>
        <v>1011.1610000000001</v>
      </c>
    </row>
    <row r="278" spans="1:25" ht="48" x14ac:dyDescent="0.2">
      <c r="A278">
        <v>411</v>
      </c>
      <c r="B278" s="3" t="s">
        <v>412</v>
      </c>
      <c r="C278" s="3" t="s">
        <v>4521</v>
      </c>
      <c r="D278">
        <v>30000</v>
      </c>
      <c r="E278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8269</v>
      </c>
      <c r="O278" s="6">
        <f>(E278/D278)*100</f>
        <v>101.05</v>
      </c>
      <c r="P278" s="7">
        <f>E278/L278</f>
        <v>125.78838174273859</v>
      </c>
      <c r="Q278" t="str">
        <f>LEFT(N278,FIND("/",N278)-1)</f>
        <v>film &amp; video</v>
      </c>
      <c r="R278" t="str">
        <f>REPLACE(N278,1,FIND("/",N278),"")</f>
        <v>documentary</v>
      </c>
      <c r="S278" s="12">
        <f>(((J278/60)/60)/24)+DATE(1970,1,1)</f>
        <v>41598.17597222222</v>
      </c>
      <c r="T278" s="12">
        <f>(((I278/60)/60)/24)+DATE(1970,1,1)</f>
        <v>41630.208333333336</v>
      </c>
      <c r="W278" s="19">
        <f>_xlfn.DAYS(T278,S278)</f>
        <v>32</v>
      </c>
      <c r="X278" s="20">
        <f>L278/W278</f>
        <v>7.53125</v>
      </c>
      <c r="Y278" s="21">
        <f>E278/W278</f>
        <v>947.34375</v>
      </c>
    </row>
    <row r="279" spans="1:25" ht="48" x14ac:dyDescent="0.2">
      <c r="A279">
        <v>2231</v>
      </c>
      <c r="B279" s="3" t="s">
        <v>2232</v>
      </c>
      <c r="C279" s="3" t="s">
        <v>6341</v>
      </c>
      <c r="D279">
        <v>2500</v>
      </c>
      <c r="E279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8297</v>
      </c>
      <c r="O279" s="6">
        <f>(E279/D279)*100</f>
        <v>1212.1296000000002</v>
      </c>
      <c r="P279" s="7">
        <f>E279/L279</f>
        <v>27.226630727762803</v>
      </c>
      <c r="Q279" t="str">
        <f>LEFT(N279,FIND("/",N279)-1)</f>
        <v>games</v>
      </c>
      <c r="R279" t="str">
        <f>REPLACE(N279,1,FIND("/",N279),"")</f>
        <v>tabletop games</v>
      </c>
      <c r="S279" s="12">
        <f>(((J279/60)/60)/24)+DATE(1970,1,1)</f>
        <v>41423.910891203705</v>
      </c>
      <c r="T279" s="12">
        <f>(((I279/60)/60)/24)+DATE(1970,1,1)</f>
        <v>41450.208333333336</v>
      </c>
      <c r="W279" s="19">
        <f>_xlfn.DAYS(T279,S279)</f>
        <v>27</v>
      </c>
      <c r="X279" s="20">
        <f>L279/W279</f>
        <v>41.222222222222221</v>
      </c>
      <c r="Y279" s="21">
        <f>E279/W279</f>
        <v>1122.3422222222223</v>
      </c>
    </row>
    <row r="280" spans="1:25" ht="32" x14ac:dyDescent="0.2">
      <c r="A280">
        <v>2728</v>
      </c>
      <c r="B280" s="3" t="s">
        <v>2728</v>
      </c>
      <c r="C280" s="3" t="s">
        <v>6838</v>
      </c>
      <c r="D280">
        <v>15000</v>
      </c>
      <c r="E280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8295</v>
      </c>
      <c r="O280" s="6">
        <f>(E280/D280)*100</f>
        <v>201.82666666666668</v>
      </c>
      <c r="P280" s="7">
        <f>E280/L280</f>
        <v>77.229591836734699</v>
      </c>
      <c r="Q280" t="str">
        <f>LEFT(N280,FIND("/",N280)-1)</f>
        <v>technology</v>
      </c>
      <c r="R280" t="str">
        <f>REPLACE(N280,1,FIND("/",N280),"")</f>
        <v>hardware</v>
      </c>
      <c r="S280" s="12">
        <f>(((J280/60)/60)/24)+DATE(1970,1,1)</f>
        <v>42333.59993055556</v>
      </c>
      <c r="T280" s="12">
        <f>(((I280/60)/60)/24)+DATE(1970,1,1)</f>
        <v>42368.59993055556</v>
      </c>
      <c r="W280" s="19">
        <f>_xlfn.DAYS(T280,S280)</f>
        <v>35</v>
      </c>
      <c r="X280" s="20">
        <f>L280/W280</f>
        <v>11.2</v>
      </c>
      <c r="Y280" s="21">
        <f>E280/W280</f>
        <v>864.97142857142853</v>
      </c>
    </row>
    <row r="281" spans="1:25" ht="32" x14ac:dyDescent="0.2">
      <c r="A281">
        <v>317</v>
      </c>
      <c r="B281" s="3" t="s">
        <v>318</v>
      </c>
      <c r="C281" s="3" t="s">
        <v>4427</v>
      </c>
      <c r="D281">
        <v>30000</v>
      </c>
      <c r="E281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8269</v>
      </c>
      <c r="O281" s="6">
        <f>(E281/D281)*100</f>
        <v>100.80333333333333</v>
      </c>
      <c r="P281" s="7">
        <f>E281/L281</f>
        <v>95.699367088607602</v>
      </c>
      <c r="Q281" t="str">
        <f>LEFT(N281,FIND("/",N281)-1)</f>
        <v>film &amp; video</v>
      </c>
      <c r="R281" t="str">
        <f>REPLACE(N281,1,FIND("/",N281),"")</f>
        <v>documentary</v>
      </c>
      <c r="S281" s="12">
        <f>(((J281/60)/60)/24)+DATE(1970,1,1)</f>
        <v>41589.676886574074</v>
      </c>
      <c r="T281" s="12">
        <f>(((I281/60)/60)/24)+DATE(1970,1,1)</f>
        <v>41619.676886574074</v>
      </c>
      <c r="W281" s="19">
        <f>_xlfn.DAYS(T281,S281)</f>
        <v>30</v>
      </c>
      <c r="X281" s="20">
        <f>L281/W281</f>
        <v>10.533333333333333</v>
      </c>
      <c r="Y281" s="21">
        <f>E281/W281</f>
        <v>1008.0333333333333</v>
      </c>
    </row>
    <row r="282" spans="1:25" ht="32" x14ac:dyDescent="0.2">
      <c r="A282">
        <v>2442</v>
      </c>
      <c r="B282" s="3" t="s">
        <v>2443</v>
      </c>
      <c r="C282" s="3" t="s">
        <v>6552</v>
      </c>
      <c r="D282">
        <v>24000</v>
      </c>
      <c r="E282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8298</v>
      </c>
      <c r="O282" s="6">
        <f>(E282/D282)*100</f>
        <v>125.94166666666666</v>
      </c>
      <c r="P282" s="7">
        <f>E282/L282</f>
        <v>81.252688172043008</v>
      </c>
      <c r="Q282" t="str">
        <f>LEFT(N282,FIND("/",N282)-1)</f>
        <v>food</v>
      </c>
      <c r="R282" t="str">
        <f>REPLACE(N282,1,FIND("/",N282),"")</f>
        <v>small batch</v>
      </c>
      <c r="S282" s="12">
        <f>(((J282/60)/60)/24)+DATE(1970,1,1)</f>
        <v>42052.666990740734</v>
      </c>
      <c r="T282" s="12">
        <f>(((I282/60)/60)/24)+DATE(1970,1,1)</f>
        <v>42082.625324074077</v>
      </c>
      <c r="W282" s="19">
        <f>_xlfn.DAYS(T282,S282)</f>
        <v>30</v>
      </c>
      <c r="X282" s="20">
        <f>L282/W282</f>
        <v>12.4</v>
      </c>
      <c r="Y282" s="21">
        <f>E282/W282</f>
        <v>1007.5333333333333</v>
      </c>
    </row>
    <row r="283" spans="1:25" ht="48" x14ac:dyDescent="0.2">
      <c r="A283">
        <v>658</v>
      </c>
      <c r="B283" s="3" t="s">
        <v>659</v>
      </c>
      <c r="C283" s="3" t="s">
        <v>4768</v>
      </c>
      <c r="D283">
        <v>28888</v>
      </c>
      <c r="E283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8273</v>
      </c>
      <c r="O283" s="6">
        <f>(E283/D283)*100</f>
        <v>104.46206037108834</v>
      </c>
      <c r="P283" s="7">
        <f>E283/L283</f>
        <v>109.33695652173913</v>
      </c>
      <c r="Q283" t="str">
        <f>LEFT(N283,FIND("/",N283)-1)</f>
        <v>technology</v>
      </c>
      <c r="R283" t="str">
        <f>REPLACE(N283,1,FIND("/",N283),"")</f>
        <v>wearables</v>
      </c>
      <c r="S283" s="12">
        <f>(((J283/60)/60)/24)+DATE(1970,1,1)</f>
        <v>42179.160752314812</v>
      </c>
      <c r="T283" s="12">
        <f>(((I283/60)/60)/24)+DATE(1970,1,1)</f>
        <v>42211.75</v>
      </c>
      <c r="W283" s="19">
        <f>_xlfn.DAYS(T283,S283)</f>
        <v>32</v>
      </c>
      <c r="X283" s="20">
        <f>L283/W283</f>
        <v>8.625</v>
      </c>
      <c r="Y283" s="21">
        <f>E283/W283</f>
        <v>943.03125</v>
      </c>
    </row>
    <row r="284" spans="1:25" ht="48" x14ac:dyDescent="0.2">
      <c r="A284">
        <v>150</v>
      </c>
      <c r="B284" s="3" t="s">
        <v>152</v>
      </c>
      <c r="C284" s="3" t="s">
        <v>4260</v>
      </c>
      <c r="D284">
        <v>130000</v>
      </c>
      <c r="E284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6">
        <f>(E284/D284)*100</f>
        <v>23.163076923076922</v>
      </c>
      <c r="P284" s="7">
        <f>E284/L284</f>
        <v>449.43283582089555</v>
      </c>
      <c r="Q284" t="str">
        <f>LEFT(N284,FIND("/",N284)-1)</f>
        <v>film &amp; video</v>
      </c>
      <c r="R284" t="str">
        <f>REPLACE(N284,1,FIND("/",N284),"")</f>
        <v>science fiction</v>
      </c>
      <c r="S284" s="12">
        <f>(((J284/60)/60)/24)+DATE(1970,1,1)</f>
        <v>42090.161828703705</v>
      </c>
      <c r="T284" s="12">
        <f>(((I284/60)/60)/24)+DATE(1970,1,1)</f>
        <v>42150.161828703705</v>
      </c>
      <c r="W284" s="19">
        <f>_xlfn.DAYS(T284,S284)</f>
        <v>60</v>
      </c>
      <c r="X284" s="20">
        <f>L284/W284</f>
        <v>1.1166666666666667</v>
      </c>
      <c r="Y284" s="21">
        <f>E284/W284</f>
        <v>501.86666666666667</v>
      </c>
    </row>
    <row r="285" spans="1:25" ht="48" x14ac:dyDescent="0.2">
      <c r="A285">
        <v>2037</v>
      </c>
      <c r="B285" s="3" t="s">
        <v>2038</v>
      </c>
      <c r="C285" s="3" t="s">
        <v>6147</v>
      </c>
      <c r="D285">
        <v>10000</v>
      </c>
      <c r="E285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8295</v>
      </c>
      <c r="O285" s="6">
        <f>(E285/D285)*100</f>
        <v>300.47639999999996</v>
      </c>
      <c r="P285" s="7">
        <f>E285/L285</f>
        <v>70.041118881118877</v>
      </c>
      <c r="Q285" t="str">
        <f>LEFT(N285,FIND("/",N285)-1)</f>
        <v>technology</v>
      </c>
      <c r="R285" t="str">
        <f>REPLACE(N285,1,FIND("/",N285),"")</f>
        <v>hardware</v>
      </c>
      <c r="S285" s="12">
        <f>(((J285/60)/60)/24)+DATE(1970,1,1)</f>
        <v>41578.210104166668</v>
      </c>
      <c r="T285" s="12">
        <f>(((I285/60)/60)/24)+DATE(1970,1,1)</f>
        <v>41638.251770833333</v>
      </c>
      <c r="W285" s="19">
        <f>_xlfn.DAYS(T285,S285)</f>
        <v>60</v>
      </c>
      <c r="X285" s="20">
        <f>L285/W285</f>
        <v>7.15</v>
      </c>
      <c r="Y285" s="21">
        <f>E285/W285</f>
        <v>500.79399999999998</v>
      </c>
    </row>
    <row r="286" spans="1:25" ht="48" x14ac:dyDescent="0.2">
      <c r="A286">
        <v>1536</v>
      </c>
      <c r="B286" s="3" t="s">
        <v>1537</v>
      </c>
      <c r="C286" s="3" t="s">
        <v>5646</v>
      </c>
      <c r="D286">
        <v>12000</v>
      </c>
      <c r="E28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8285</v>
      </c>
      <c r="O286" s="6">
        <f>(E286/D286)*100</f>
        <v>250.30841666666666</v>
      </c>
      <c r="P286" s="7">
        <f>E286/L286</f>
        <v>66.015406593406595</v>
      </c>
      <c r="Q286" t="str">
        <f>LEFT(N286,FIND("/",N286)-1)</f>
        <v>photography</v>
      </c>
      <c r="R286" t="str">
        <f>REPLACE(N286,1,FIND("/",N286),"")</f>
        <v>photobooks</v>
      </c>
      <c r="S286" s="12">
        <f>(((J286/60)/60)/24)+DATE(1970,1,1)</f>
        <v>42213.802199074074</v>
      </c>
      <c r="T286" s="12">
        <f>(((I286/60)/60)/24)+DATE(1970,1,1)</f>
        <v>42243.802199074074</v>
      </c>
      <c r="W286" s="19">
        <f>_xlfn.DAYS(T286,S286)</f>
        <v>30</v>
      </c>
      <c r="X286" s="20">
        <f>L286/W286</f>
        <v>15.166666666666666</v>
      </c>
      <c r="Y286" s="21">
        <f>E286/W286</f>
        <v>1001.2336666666666</v>
      </c>
    </row>
    <row r="287" spans="1:25" ht="48" x14ac:dyDescent="0.2">
      <c r="A287">
        <v>2717</v>
      </c>
      <c r="B287" s="3" t="s">
        <v>2717</v>
      </c>
      <c r="C287" s="3" t="s">
        <v>6827</v>
      </c>
      <c r="D287">
        <v>25000</v>
      </c>
      <c r="E287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8303</v>
      </c>
      <c r="O287" s="6">
        <f>(E287/D287)*100</f>
        <v>120.10400000000001</v>
      </c>
      <c r="P287" s="7">
        <f>E287/L287</f>
        <v>92.387692307692305</v>
      </c>
      <c r="Q287" t="str">
        <f>LEFT(N287,FIND("/",N287)-1)</f>
        <v>theater</v>
      </c>
      <c r="R287" t="str">
        <f>REPLACE(N287,1,FIND("/",N287),"")</f>
        <v>spaces</v>
      </c>
      <c r="S287" s="12">
        <f>(((J287/60)/60)/24)+DATE(1970,1,1)</f>
        <v>41934.914918981485</v>
      </c>
      <c r="T287" s="12">
        <f>(((I287/60)/60)/24)+DATE(1970,1,1)</f>
        <v>41979.956585648149</v>
      </c>
      <c r="W287" s="19">
        <f>_xlfn.DAYS(T287,S287)</f>
        <v>45</v>
      </c>
      <c r="X287" s="20">
        <f>L287/W287</f>
        <v>7.2222222222222223</v>
      </c>
      <c r="Y287" s="21">
        <f>E287/W287</f>
        <v>667.24444444444441</v>
      </c>
    </row>
    <row r="288" spans="1:25" ht="48" x14ac:dyDescent="0.2">
      <c r="A288">
        <v>3009</v>
      </c>
      <c r="B288" s="3" t="s">
        <v>3009</v>
      </c>
      <c r="C288" s="3" t="s">
        <v>7119</v>
      </c>
      <c r="D288">
        <v>25000</v>
      </c>
      <c r="E288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8303</v>
      </c>
      <c r="O288" s="6">
        <f>(E288/D288)*100</f>
        <v>119.756</v>
      </c>
      <c r="P288" s="7">
        <f>E288/L288</f>
        <v>233.8984375</v>
      </c>
      <c r="Q288" t="str">
        <f>LEFT(N288,FIND("/",N288)-1)</f>
        <v>theater</v>
      </c>
      <c r="R288" t="str">
        <f>REPLACE(N288,1,FIND("/",N288),"")</f>
        <v>spaces</v>
      </c>
      <c r="S288" s="12">
        <f>(((J288/60)/60)/24)+DATE(1970,1,1)</f>
        <v>41939.569907407407</v>
      </c>
      <c r="T288" s="12">
        <f>(((I288/60)/60)/24)+DATE(1970,1,1)</f>
        <v>41969.611574074079</v>
      </c>
      <c r="W288" s="19">
        <f>_xlfn.DAYS(T288,S288)</f>
        <v>30</v>
      </c>
      <c r="X288" s="20">
        <f>L288/W288</f>
        <v>4.2666666666666666</v>
      </c>
      <c r="Y288" s="21">
        <f>E288/W288</f>
        <v>997.9666666666667</v>
      </c>
    </row>
    <row r="289" spans="1:25" ht="48" x14ac:dyDescent="0.2">
      <c r="A289">
        <v>296</v>
      </c>
      <c r="B289" s="3" t="s">
        <v>297</v>
      </c>
      <c r="C289" s="3" t="s">
        <v>4406</v>
      </c>
      <c r="D289">
        <v>25000</v>
      </c>
      <c r="E289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8269</v>
      </c>
      <c r="O289" s="6">
        <f>(E289/D289)*100</f>
        <v>118.72620000000001</v>
      </c>
      <c r="P289" s="7">
        <f>E289/L289</f>
        <v>230.08953488372092</v>
      </c>
      <c r="Q289" t="str">
        <f>LEFT(N289,FIND("/",N289)-1)</f>
        <v>film &amp; video</v>
      </c>
      <c r="R289" t="str">
        <f>REPLACE(N289,1,FIND("/",N289),"")</f>
        <v>documentary</v>
      </c>
      <c r="S289" s="12">
        <f>(((J289/60)/60)/24)+DATE(1970,1,1)</f>
        <v>41134.475497685184</v>
      </c>
      <c r="T289" s="12">
        <f>(((I289/60)/60)/24)+DATE(1970,1,1)</f>
        <v>41159.475497685184</v>
      </c>
      <c r="W289" s="19">
        <f>_xlfn.DAYS(T289,S289)</f>
        <v>25</v>
      </c>
      <c r="X289" s="20">
        <f>L289/W289</f>
        <v>5.16</v>
      </c>
      <c r="Y289" s="21">
        <f>E289/W289</f>
        <v>1187.2619999999999</v>
      </c>
    </row>
    <row r="290" spans="1:25" ht="48" x14ac:dyDescent="0.2">
      <c r="A290">
        <v>2720</v>
      </c>
      <c r="B290" s="3" t="s">
        <v>2720</v>
      </c>
      <c r="C290" s="3" t="s">
        <v>6830</v>
      </c>
      <c r="D290">
        <v>25000</v>
      </c>
      <c r="E290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8303</v>
      </c>
      <c r="O290" s="6">
        <f>(E290/D290)*100</f>
        <v>118.12400000000001</v>
      </c>
      <c r="P290" s="7">
        <f>E290/L290</f>
        <v>170.69942196531792</v>
      </c>
      <c r="Q290" t="str">
        <f>LEFT(N290,FIND("/",N290)-1)</f>
        <v>theater</v>
      </c>
      <c r="R290" t="str">
        <f>REPLACE(N290,1,FIND("/",N290),"")</f>
        <v>spaces</v>
      </c>
      <c r="S290" s="12">
        <f>(((J290/60)/60)/24)+DATE(1970,1,1)</f>
        <v>42655.465891203698</v>
      </c>
      <c r="T290" s="12">
        <f>(((I290/60)/60)/24)+DATE(1970,1,1)</f>
        <v>42685.507557870369</v>
      </c>
      <c r="W290" s="19">
        <f>_xlfn.DAYS(T290,S290)</f>
        <v>30</v>
      </c>
      <c r="X290" s="20">
        <f>L290/W290</f>
        <v>5.7666666666666666</v>
      </c>
      <c r="Y290" s="21">
        <f>E290/W290</f>
        <v>984.36666666666667</v>
      </c>
    </row>
    <row r="291" spans="1:25" ht="64" x14ac:dyDescent="0.2">
      <c r="A291">
        <v>263</v>
      </c>
      <c r="B291" s="3" t="s">
        <v>264</v>
      </c>
      <c r="C291" s="3" t="s">
        <v>4373</v>
      </c>
      <c r="D291">
        <v>25000</v>
      </c>
      <c r="E291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8269</v>
      </c>
      <c r="O291" s="6">
        <f>(E291/D291)*100</f>
        <v>118.08108</v>
      </c>
      <c r="P291" s="7">
        <f>E291/L291</f>
        <v>30.654485981308412</v>
      </c>
      <c r="Q291" t="str">
        <f>LEFT(N291,FIND("/",N291)-1)</f>
        <v>film &amp; video</v>
      </c>
      <c r="R291" t="str">
        <f>REPLACE(N291,1,FIND("/",N291),"")</f>
        <v>documentary</v>
      </c>
      <c r="S291" s="12">
        <f>(((J291/60)/60)/24)+DATE(1970,1,1)</f>
        <v>41149.954791666663</v>
      </c>
      <c r="T291" s="12">
        <f>(((I291/60)/60)/24)+DATE(1970,1,1)</f>
        <v>41179.954791666663</v>
      </c>
      <c r="W291" s="19">
        <f>_xlfn.DAYS(T291,S291)</f>
        <v>30</v>
      </c>
      <c r="X291" s="20">
        <f>L291/W291</f>
        <v>32.1</v>
      </c>
      <c r="Y291" s="21">
        <f>E291/W291</f>
        <v>984.00900000000001</v>
      </c>
    </row>
    <row r="292" spans="1:25" ht="48" x14ac:dyDescent="0.2">
      <c r="A292">
        <v>336</v>
      </c>
      <c r="B292" s="3" t="s">
        <v>337</v>
      </c>
      <c r="C292" s="3" t="s">
        <v>4446</v>
      </c>
      <c r="D292">
        <v>25000</v>
      </c>
      <c r="E292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8269</v>
      </c>
      <c r="O292" s="6">
        <f>(E292/D292)*100</f>
        <v>116.83911999999998</v>
      </c>
      <c r="P292" s="7">
        <f>E292/L292</f>
        <v>59.249046653144013</v>
      </c>
      <c r="Q292" t="str">
        <f>LEFT(N292,FIND("/",N292)-1)</f>
        <v>film &amp; video</v>
      </c>
      <c r="R292" t="str">
        <f>REPLACE(N292,1,FIND("/",N292),"")</f>
        <v>documentary</v>
      </c>
      <c r="S292" s="12">
        <f>(((J292/60)/60)/24)+DATE(1970,1,1)</f>
        <v>42291.596273148149</v>
      </c>
      <c r="T292" s="12">
        <f>(((I292/60)/60)/24)+DATE(1970,1,1)</f>
        <v>42321.637939814813</v>
      </c>
      <c r="W292" s="19">
        <f>_xlfn.DAYS(T292,S292)</f>
        <v>30</v>
      </c>
      <c r="X292" s="20">
        <f>L292/W292</f>
        <v>16.433333333333334</v>
      </c>
      <c r="Y292" s="21">
        <f>E292/W292</f>
        <v>973.65933333333328</v>
      </c>
    </row>
    <row r="293" spans="1:25" ht="32" x14ac:dyDescent="0.2">
      <c r="A293">
        <v>2714</v>
      </c>
      <c r="B293" s="3" t="s">
        <v>2714</v>
      </c>
      <c r="C293" s="3" t="s">
        <v>6824</v>
      </c>
      <c r="D293">
        <v>25000</v>
      </c>
      <c r="E293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8303</v>
      </c>
      <c r="O293" s="6">
        <f>(E293/D293)*100</f>
        <v>116.35599999999999</v>
      </c>
      <c r="P293" s="7">
        <f>E293/L293</f>
        <v>95.373770491803285</v>
      </c>
      <c r="Q293" t="str">
        <f>LEFT(N293,FIND("/",N293)-1)</f>
        <v>theater</v>
      </c>
      <c r="R293" t="str">
        <f>REPLACE(N293,1,FIND("/",N293),"")</f>
        <v>spaces</v>
      </c>
      <c r="S293" s="12">
        <f>(((J293/60)/60)/24)+DATE(1970,1,1)</f>
        <v>42629.655046296291</v>
      </c>
      <c r="T293" s="12">
        <f>(((I293/60)/60)/24)+DATE(1970,1,1)</f>
        <v>42657.958333333328</v>
      </c>
      <c r="W293" s="19">
        <f>_xlfn.DAYS(T293,S293)</f>
        <v>28</v>
      </c>
      <c r="X293" s="20">
        <f>L293/W293</f>
        <v>10.892857142857142</v>
      </c>
      <c r="Y293" s="21">
        <f>E293/W293</f>
        <v>1038.8928571428571</v>
      </c>
    </row>
    <row r="294" spans="1:25" ht="48" x14ac:dyDescent="0.2">
      <c r="A294">
        <v>979</v>
      </c>
      <c r="B294" s="3" t="s">
        <v>980</v>
      </c>
      <c r="C294" s="3" t="s">
        <v>5089</v>
      </c>
      <c r="D294">
        <v>35000</v>
      </c>
      <c r="E294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6">
        <f>(E294/D294)*100</f>
        <v>82.817599999999999</v>
      </c>
      <c r="P294" s="7">
        <f>E294/L294</f>
        <v>301.93916666666667</v>
      </c>
      <c r="Q294" t="str">
        <f>LEFT(N294,FIND("/",N294)-1)</f>
        <v>technology</v>
      </c>
      <c r="R294" t="str">
        <f>REPLACE(N294,1,FIND("/",N294),"")</f>
        <v>wearables</v>
      </c>
      <c r="S294" s="12">
        <f>(((J294/60)/60)/24)+DATE(1970,1,1)</f>
        <v>42506.416990740734</v>
      </c>
      <c r="T294" s="12">
        <f>(((I294/60)/60)/24)+DATE(1970,1,1)</f>
        <v>42541.790972222225</v>
      </c>
      <c r="W294" s="19">
        <f>_xlfn.DAYS(T294,S294)</f>
        <v>35</v>
      </c>
      <c r="X294" s="20">
        <f>L294/W294</f>
        <v>2.7428571428571429</v>
      </c>
      <c r="Y294" s="21">
        <f>E294/W294</f>
        <v>828.17600000000004</v>
      </c>
    </row>
    <row r="295" spans="1:25" ht="48" x14ac:dyDescent="0.2">
      <c r="A295">
        <v>2079</v>
      </c>
      <c r="B295" s="3" t="s">
        <v>2080</v>
      </c>
      <c r="C295" s="3" t="s">
        <v>6189</v>
      </c>
      <c r="D295">
        <v>10000</v>
      </c>
      <c r="E295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8295</v>
      </c>
      <c r="O295" s="6">
        <f>(E295/D295)*100</f>
        <v>288.17</v>
      </c>
      <c r="P295" s="7">
        <f>E295/L295</f>
        <v>47.474464579901152</v>
      </c>
      <c r="Q295" t="str">
        <f>LEFT(N295,FIND("/",N295)-1)</f>
        <v>technology</v>
      </c>
      <c r="R295" t="str">
        <f>REPLACE(N295,1,FIND("/",N295),"")</f>
        <v>hardware</v>
      </c>
      <c r="S295" s="12">
        <f>(((J295/60)/60)/24)+DATE(1970,1,1)</f>
        <v>42150.71056712963</v>
      </c>
      <c r="T295" s="12">
        <f>(((I295/60)/60)/24)+DATE(1970,1,1)</f>
        <v>42180.791666666672</v>
      </c>
      <c r="W295" s="19">
        <f>_xlfn.DAYS(T295,S295)</f>
        <v>30</v>
      </c>
      <c r="X295" s="20">
        <f>L295/W295</f>
        <v>20.233333333333334</v>
      </c>
      <c r="Y295" s="21">
        <f>E295/W295</f>
        <v>960.56666666666672</v>
      </c>
    </row>
    <row r="296" spans="1:25" ht="48" x14ac:dyDescent="0.2">
      <c r="A296">
        <v>2268</v>
      </c>
      <c r="B296" s="3" t="s">
        <v>2269</v>
      </c>
      <c r="C296" s="3" t="s">
        <v>6378</v>
      </c>
      <c r="D296">
        <v>28000</v>
      </c>
      <c r="E296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8297</v>
      </c>
      <c r="O296" s="6">
        <f>(E296/D296)*100</f>
        <v>102.60000000000001</v>
      </c>
      <c r="P296" s="7">
        <f>E296/L296</f>
        <v>148.08247422680412</v>
      </c>
      <c r="Q296" t="str">
        <f>LEFT(N296,FIND("/",N296)-1)</f>
        <v>games</v>
      </c>
      <c r="R296" t="str">
        <f>REPLACE(N296,1,FIND("/",N296),"")</f>
        <v>tabletop games</v>
      </c>
      <c r="S296" s="12">
        <f>(((J296/60)/60)/24)+DATE(1970,1,1)</f>
        <v>42776.082349537035</v>
      </c>
      <c r="T296" s="12">
        <f>(((I296/60)/60)/24)+DATE(1970,1,1)</f>
        <v>42806.082349537035</v>
      </c>
      <c r="W296" s="19">
        <f>_xlfn.DAYS(T296,S296)</f>
        <v>30</v>
      </c>
      <c r="X296" s="20">
        <f>L296/W296</f>
        <v>6.4666666666666668</v>
      </c>
      <c r="Y296" s="21">
        <f>E296/W296</f>
        <v>957.6</v>
      </c>
    </row>
    <row r="297" spans="1:25" ht="48" x14ac:dyDescent="0.2">
      <c r="A297">
        <v>350</v>
      </c>
      <c r="B297" s="3" t="s">
        <v>351</v>
      </c>
      <c r="C297" s="3" t="s">
        <v>4460</v>
      </c>
      <c r="D297">
        <v>25000</v>
      </c>
      <c r="E297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8269</v>
      </c>
      <c r="O297" s="6">
        <f>(E297/D297)*100</f>
        <v>114.75999999999999</v>
      </c>
      <c r="P297" s="7">
        <f>E297/L297</f>
        <v>129.81900452488688</v>
      </c>
      <c r="Q297" t="str">
        <f>LEFT(N297,FIND("/",N297)-1)</f>
        <v>film &amp; video</v>
      </c>
      <c r="R297" t="str">
        <f>REPLACE(N297,1,FIND("/",N297),"")</f>
        <v>documentary</v>
      </c>
      <c r="S297" s="12">
        <f>(((J297/60)/60)/24)+DATE(1970,1,1)</f>
        <v>42586.066076388888</v>
      </c>
      <c r="T297" s="12">
        <f>(((I297/60)/60)/24)+DATE(1970,1,1)</f>
        <v>42624.165972222225</v>
      </c>
      <c r="W297" s="19">
        <f>_xlfn.DAYS(T297,S297)</f>
        <v>38</v>
      </c>
      <c r="X297" s="20">
        <f>L297/W297</f>
        <v>5.8157894736842106</v>
      </c>
      <c r="Y297" s="21">
        <f>E297/W297</f>
        <v>755</v>
      </c>
    </row>
    <row r="298" spans="1:25" ht="48" x14ac:dyDescent="0.2">
      <c r="A298">
        <v>2616</v>
      </c>
      <c r="B298" s="3" t="s">
        <v>2616</v>
      </c>
      <c r="C298" s="3" t="s">
        <v>6726</v>
      </c>
      <c r="D298">
        <v>25000</v>
      </c>
      <c r="E298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8301</v>
      </c>
      <c r="O298" s="6">
        <f>(E298/D298)*100</f>
        <v>114.53400000000001</v>
      </c>
      <c r="P298" s="7">
        <f>E298/L298</f>
        <v>120.30882352941177</v>
      </c>
      <c r="Q298" t="str">
        <f>LEFT(N298,FIND("/",N298)-1)</f>
        <v>technology</v>
      </c>
      <c r="R298" t="str">
        <f>REPLACE(N298,1,FIND("/",N298),"")</f>
        <v>space exploration</v>
      </c>
      <c r="S298" s="12">
        <f>(((J298/60)/60)/24)+DATE(1970,1,1)</f>
        <v>42211.99454861111</v>
      </c>
      <c r="T298" s="12">
        <f>(((I298/60)/60)/24)+DATE(1970,1,1)</f>
        <v>42241.99454861111</v>
      </c>
      <c r="W298" s="19">
        <f>_xlfn.DAYS(T298,S298)</f>
        <v>30</v>
      </c>
      <c r="X298" s="20">
        <f>L298/W298</f>
        <v>7.9333333333333336</v>
      </c>
      <c r="Y298" s="21">
        <f>E298/W298</f>
        <v>954.45</v>
      </c>
    </row>
    <row r="299" spans="1:25" ht="48" x14ac:dyDescent="0.2">
      <c r="A299">
        <v>32</v>
      </c>
      <c r="B299" s="3" t="s">
        <v>34</v>
      </c>
      <c r="C299" s="3" t="s">
        <v>4143</v>
      </c>
      <c r="D299">
        <v>28450</v>
      </c>
      <c r="E299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8265</v>
      </c>
      <c r="O299" s="6">
        <f>(E299/D299)*100</f>
        <v>100.24604569420035</v>
      </c>
      <c r="P299" s="7">
        <f>E299/L299</f>
        <v>320.44943820224717</v>
      </c>
      <c r="Q299" t="str">
        <f>LEFT(N299,FIND("/",N299)-1)</f>
        <v>film &amp; video</v>
      </c>
      <c r="R299" t="str">
        <f>REPLACE(N299,1,FIND("/",N299),"")</f>
        <v>television</v>
      </c>
      <c r="S299" s="12">
        <f>(((J299/60)/60)/24)+DATE(1970,1,1)</f>
        <v>42461.627511574072</v>
      </c>
      <c r="T299" s="12">
        <f>(((I299/60)/60)/24)+DATE(1970,1,1)</f>
        <v>42503.165972222225</v>
      </c>
      <c r="W299" s="19">
        <f>_xlfn.DAYS(T299,S299)</f>
        <v>42</v>
      </c>
      <c r="X299" s="20">
        <f>L299/W299</f>
        <v>2.1190476190476191</v>
      </c>
      <c r="Y299" s="21">
        <f>E299/W299</f>
        <v>679.04761904761904</v>
      </c>
    </row>
    <row r="300" spans="1:25" ht="48" x14ac:dyDescent="0.2">
      <c r="A300">
        <v>2184</v>
      </c>
      <c r="B300" s="3" t="s">
        <v>2185</v>
      </c>
      <c r="C300" s="3" t="s">
        <v>6294</v>
      </c>
      <c r="D300">
        <v>10000</v>
      </c>
      <c r="E300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8297</v>
      </c>
      <c r="O300" s="6">
        <f>(E300/D300)*100</f>
        <v>284.74</v>
      </c>
      <c r="P300" s="7">
        <f>E300/L300</f>
        <v>107.04511278195488</v>
      </c>
      <c r="Q300" t="str">
        <f>LEFT(N300,FIND("/",N300)-1)</f>
        <v>games</v>
      </c>
      <c r="R300" t="str">
        <f>REPLACE(N300,1,FIND("/",N300),"")</f>
        <v>tabletop games</v>
      </c>
      <c r="S300" s="12">
        <f>(((J300/60)/60)/24)+DATE(1970,1,1)</f>
        <v>42380.690289351856</v>
      </c>
      <c r="T300" s="12">
        <f>(((I300/60)/60)/24)+DATE(1970,1,1)</f>
        <v>42394.666666666672</v>
      </c>
      <c r="W300" s="19">
        <f>_xlfn.DAYS(T300,S300)</f>
        <v>14</v>
      </c>
      <c r="X300" s="20">
        <f>L300/W300</f>
        <v>19</v>
      </c>
      <c r="Y300" s="21">
        <f>E300/W300</f>
        <v>2033.8571428571429</v>
      </c>
    </row>
    <row r="301" spans="1:25" ht="48" x14ac:dyDescent="0.2">
      <c r="A301">
        <v>1475</v>
      </c>
      <c r="B301" s="3" t="s">
        <v>1476</v>
      </c>
      <c r="C301" s="3" t="s">
        <v>5585</v>
      </c>
      <c r="D301">
        <v>15000</v>
      </c>
      <c r="E301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8288</v>
      </c>
      <c r="O301" s="6">
        <f>(E301/D301)*100</f>
        <v>188.66966666666667</v>
      </c>
      <c r="P301" s="7">
        <f>E301/L301</f>
        <v>64.173356009070289</v>
      </c>
      <c r="Q301" t="str">
        <f>LEFT(N301,FIND("/",N301)-1)</f>
        <v>publishing</v>
      </c>
      <c r="R301" t="str">
        <f>REPLACE(N301,1,FIND("/",N301),"")</f>
        <v>radio &amp; podcasts</v>
      </c>
      <c r="S301" s="12">
        <f>(((J301/60)/60)/24)+DATE(1970,1,1)</f>
        <v>41960.722951388889</v>
      </c>
      <c r="T301" s="12">
        <f>(((I301/60)/60)/24)+DATE(1970,1,1)</f>
        <v>41993.207638888889</v>
      </c>
      <c r="W301" s="19">
        <f>_xlfn.DAYS(T301,S301)</f>
        <v>33</v>
      </c>
      <c r="X301" s="20">
        <f>L301/W301</f>
        <v>13.363636363636363</v>
      </c>
      <c r="Y301" s="21">
        <f>E301/W301</f>
        <v>857.58939393939397</v>
      </c>
    </row>
    <row r="302" spans="1:25" ht="48" x14ac:dyDescent="0.2">
      <c r="A302">
        <v>3014</v>
      </c>
      <c r="B302" s="3" t="s">
        <v>3014</v>
      </c>
      <c r="C302" s="3" t="s">
        <v>7124</v>
      </c>
      <c r="D302">
        <v>25000</v>
      </c>
      <c r="E302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8303</v>
      </c>
      <c r="O302" s="6">
        <f>(E302/D302)*100</f>
        <v>113.104</v>
      </c>
      <c r="P302" s="7">
        <f>E302/L302</f>
        <v>50.764811490125673</v>
      </c>
      <c r="Q302" t="str">
        <f>LEFT(N302,FIND("/",N302)-1)</f>
        <v>theater</v>
      </c>
      <c r="R302" t="str">
        <f>REPLACE(N302,1,FIND("/",N302),"")</f>
        <v>spaces</v>
      </c>
      <c r="S302" s="12">
        <f>(((J302/60)/60)/24)+DATE(1970,1,1)</f>
        <v>41920.123611111114</v>
      </c>
      <c r="T302" s="12">
        <f>(((I302/60)/60)/24)+DATE(1970,1,1)</f>
        <v>41948.208333333336</v>
      </c>
      <c r="W302" s="19">
        <f>_xlfn.DAYS(T302,S302)</f>
        <v>28</v>
      </c>
      <c r="X302" s="20">
        <f>L302/W302</f>
        <v>19.892857142857142</v>
      </c>
      <c r="Y302" s="21">
        <f>E302/W302</f>
        <v>1009.8571428571429</v>
      </c>
    </row>
    <row r="303" spans="1:25" ht="32" x14ac:dyDescent="0.2">
      <c r="A303">
        <v>2202</v>
      </c>
      <c r="B303" s="3" t="s">
        <v>2203</v>
      </c>
      <c r="C303" s="3" t="s">
        <v>6312</v>
      </c>
      <c r="D303">
        <v>4000</v>
      </c>
      <c r="E303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8280</v>
      </c>
      <c r="O303" s="6">
        <f>(E303/D303)*100</f>
        <v>704.18124999999998</v>
      </c>
      <c r="P303" s="7">
        <f>E303/L303</f>
        <v>39.066920943134534</v>
      </c>
      <c r="Q303" t="str">
        <f>LEFT(N303,FIND("/",N303)-1)</f>
        <v>music</v>
      </c>
      <c r="R303" t="str">
        <f>REPLACE(N303,1,FIND("/",N303),"")</f>
        <v>electronic music</v>
      </c>
      <c r="S303" s="12">
        <f>(((J303/60)/60)/24)+DATE(1970,1,1)</f>
        <v>41184.849166666667</v>
      </c>
      <c r="T303" s="12">
        <f>(((I303/60)/60)/24)+DATE(1970,1,1)</f>
        <v>41214.849166666667</v>
      </c>
      <c r="W303" s="19">
        <f>_xlfn.DAYS(T303,S303)</f>
        <v>30</v>
      </c>
      <c r="X303" s="20">
        <f>L303/W303</f>
        <v>24.033333333333335</v>
      </c>
      <c r="Y303" s="21">
        <f>E303/W303</f>
        <v>938.9083333333333</v>
      </c>
    </row>
    <row r="304" spans="1:25" ht="48" x14ac:dyDescent="0.2">
      <c r="A304">
        <v>2707</v>
      </c>
      <c r="B304" s="3" t="s">
        <v>2707</v>
      </c>
      <c r="C304" s="3" t="s">
        <v>6817</v>
      </c>
      <c r="D304">
        <v>8000</v>
      </c>
      <c r="E304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8303</v>
      </c>
      <c r="O304" s="6">
        <f>(E304/D304)*100</f>
        <v>350.84462500000001</v>
      </c>
      <c r="P304" s="7">
        <f>E304/L304</f>
        <v>71.237487309644663</v>
      </c>
      <c r="Q304" t="str">
        <f>LEFT(N304,FIND("/",N304)-1)</f>
        <v>theater</v>
      </c>
      <c r="R304" t="str">
        <f>REPLACE(N304,1,FIND("/",N304),"")</f>
        <v>spaces</v>
      </c>
      <c r="S304" s="12">
        <f>(((J304/60)/60)/24)+DATE(1970,1,1)</f>
        <v>41391.782905092594</v>
      </c>
      <c r="T304" s="12">
        <f>(((I304/60)/60)/24)+DATE(1970,1,1)</f>
        <v>41421.290972222225</v>
      </c>
      <c r="W304" s="19">
        <f>_xlfn.DAYS(T304,S304)</f>
        <v>30</v>
      </c>
      <c r="X304" s="20">
        <f>L304/W304</f>
        <v>13.133333333333333</v>
      </c>
      <c r="Y304" s="21">
        <f>E304/W304</f>
        <v>935.58566666666661</v>
      </c>
    </row>
    <row r="305" spans="1:25" ht="48" x14ac:dyDescent="0.2">
      <c r="A305">
        <v>254</v>
      </c>
      <c r="B305" s="3" t="s">
        <v>255</v>
      </c>
      <c r="C305" s="3" t="s">
        <v>4364</v>
      </c>
      <c r="D305">
        <v>24000</v>
      </c>
      <c r="E305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8269</v>
      </c>
      <c r="O305" s="6">
        <f>(E305/D305)*100</f>
        <v>116.94725</v>
      </c>
      <c r="P305" s="7">
        <f>E305/L305</f>
        <v>89.38643312101911</v>
      </c>
      <c r="Q305" t="str">
        <f>LEFT(N305,FIND("/",N305)-1)</f>
        <v>film &amp; video</v>
      </c>
      <c r="R305" t="str">
        <f>REPLACE(N305,1,FIND("/",N305),"")</f>
        <v>documentary</v>
      </c>
      <c r="S305" s="12">
        <f>(((J305/60)/60)/24)+DATE(1970,1,1)</f>
        <v>42263.952662037031</v>
      </c>
      <c r="T305" s="12">
        <f>(((I305/60)/60)/24)+DATE(1970,1,1)</f>
        <v>42294.083333333328</v>
      </c>
      <c r="W305" s="19">
        <f>_xlfn.DAYS(T305,S305)</f>
        <v>31</v>
      </c>
      <c r="X305" s="20">
        <f>L305/W305</f>
        <v>10.129032258064516</v>
      </c>
      <c r="Y305" s="21">
        <f>E305/W305</f>
        <v>905.39806451612901</v>
      </c>
    </row>
    <row r="306" spans="1:25" ht="48" x14ac:dyDescent="0.2">
      <c r="A306">
        <v>216</v>
      </c>
      <c r="B306" s="3" t="s">
        <v>218</v>
      </c>
      <c r="C306" s="3" t="s">
        <v>4326</v>
      </c>
      <c r="D306">
        <v>50000</v>
      </c>
      <c r="E30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6">
        <f>(E306/D306)*100</f>
        <v>55.698440000000005</v>
      </c>
      <c r="P306" s="7">
        <f>E306/L306</f>
        <v>331.53833333333336</v>
      </c>
      <c r="Q306" t="str">
        <f>LEFT(N306,FIND("/",N306)-1)</f>
        <v>film &amp; video</v>
      </c>
      <c r="R306" t="str">
        <f>REPLACE(N306,1,FIND("/",N306),"")</f>
        <v>drama</v>
      </c>
      <c r="S306" s="12">
        <f>(((J306/60)/60)/24)+DATE(1970,1,1)</f>
        <v>42066.958761574075</v>
      </c>
      <c r="T306" s="12">
        <f>(((I306/60)/60)/24)+DATE(1970,1,1)</f>
        <v>42116.917094907403</v>
      </c>
      <c r="W306" s="19">
        <f>_xlfn.DAYS(T306,S306)</f>
        <v>50</v>
      </c>
      <c r="X306" s="20">
        <f>L306/W306</f>
        <v>1.68</v>
      </c>
      <c r="Y306" s="21">
        <f>E306/W306</f>
        <v>556.98440000000005</v>
      </c>
    </row>
    <row r="307" spans="1:25" ht="48" x14ac:dyDescent="0.2">
      <c r="A307">
        <v>1526</v>
      </c>
      <c r="B307" s="3" t="s">
        <v>1527</v>
      </c>
      <c r="C307" s="3" t="s">
        <v>5636</v>
      </c>
      <c r="D307">
        <v>23000</v>
      </c>
      <c r="E307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8285</v>
      </c>
      <c r="O307" s="6">
        <f>(E307/D307)*100</f>
        <v>120.32608695652173</v>
      </c>
      <c r="P307" s="7">
        <f>E307/L307</f>
        <v>98.839285714285708</v>
      </c>
      <c r="Q307" t="str">
        <f>LEFT(N307,FIND("/",N307)-1)</f>
        <v>photography</v>
      </c>
      <c r="R307" t="str">
        <f>REPLACE(N307,1,FIND("/",N307),"")</f>
        <v>photobooks</v>
      </c>
      <c r="S307" s="12">
        <f>(((J307/60)/60)/24)+DATE(1970,1,1)</f>
        <v>42339.276006944448</v>
      </c>
      <c r="T307" s="12">
        <f>(((I307/60)/60)/24)+DATE(1970,1,1)</f>
        <v>42388.276006944448</v>
      </c>
      <c r="W307" s="19">
        <f>_xlfn.DAYS(T307,S307)</f>
        <v>49</v>
      </c>
      <c r="X307" s="20">
        <f>L307/W307</f>
        <v>5.7142857142857144</v>
      </c>
      <c r="Y307" s="21">
        <f>E307/W307</f>
        <v>564.79591836734699</v>
      </c>
    </row>
    <row r="308" spans="1:25" ht="48" x14ac:dyDescent="0.2">
      <c r="A308">
        <v>2987</v>
      </c>
      <c r="B308" s="3" t="s">
        <v>2987</v>
      </c>
      <c r="C308" s="3" t="s">
        <v>7097</v>
      </c>
      <c r="D308">
        <v>25000</v>
      </c>
      <c r="E308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8303</v>
      </c>
      <c r="O308" s="6">
        <f>(E308/D308)*100</f>
        <v>110.4008</v>
      </c>
      <c r="P308" s="7">
        <f>E308/L308</f>
        <v>104.15169811320754</v>
      </c>
      <c r="Q308" t="str">
        <f>LEFT(N308,FIND("/",N308)-1)</f>
        <v>theater</v>
      </c>
      <c r="R308" t="str">
        <f>REPLACE(N308,1,FIND("/",N308),"")</f>
        <v>spaces</v>
      </c>
      <c r="S308" s="12">
        <f>(((J308/60)/60)/24)+DATE(1970,1,1)</f>
        <v>42627.307303240741</v>
      </c>
      <c r="T308" s="12">
        <f>(((I308/60)/60)/24)+DATE(1970,1,1)</f>
        <v>42656</v>
      </c>
      <c r="W308" s="19">
        <f>_xlfn.DAYS(T308,S308)</f>
        <v>29</v>
      </c>
      <c r="X308" s="20">
        <f>L308/W308</f>
        <v>9.137931034482758</v>
      </c>
      <c r="Y308" s="21">
        <f>E308/W308</f>
        <v>951.73103448275867</v>
      </c>
    </row>
    <row r="309" spans="1:25" ht="48" x14ac:dyDescent="0.2">
      <c r="A309">
        <v>3211</v>
      </c>
      <c r="B309" s="3" t="s">
        <v>3211</v>
      </c>
      <c r="C309" s="3" t="s">
        <v>7321</v>
      </c>
      <c r="D309">
        <v>23000</v>
      </c>
      <c r="E309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8271</v>
      </c>
      <c r="O309" s="6">
        <f>(E309/D309)*100</f>
        <v>119.74347826086958</v>
      </c>
      <c r="P309" s="7">
        <f>E309/L309</f>
        <v>85.531055900621112</v>
      </c>
      <c r="Q309" t="str">
        <f>LEFT(N309,FIND("/",N309)-1)</f>
        <v>theater</v>
      </c>
      <c r="R309" t="str">
        <f>REPLACE(N309,1,FIND("/",N309),"")</f>
        <v>plays</v>
      </c>
      <c r="S309" s="12">
        <f>(((J309/60)/60)/24)+DATE(1970,1,1)</f>
        <v>41834.586574074077</v>
      </c>
      <c r="T309" s="12">
        <f>(((I309/60)/60)/24)+DATE(1970,1,1)</f>
        <v>41866.083333333336</v>
      </c>
      <c r="W309" s="19">
        <f>_xlfn.DAYS(T309,S309)</f>
        <v>32</v>
      </c>
      <c r="X309" s="20">
        <f>L309/W309</f>
        <v>10.0625</v>
      </c>
      <c r="Y309" s="21">
        <f>E309/W309</f>
        <v>860.65625</v>
      </c>
    </row>
    <row r="310" spans="1:25" ht="48" x14ac:dyDescent="0.2">
      <c r="A310">
        <v>1539</v>
      </c>
      <c r="B310" s="3" t="s">
        <v>1540</v>
      </c>
      <c r="C310" s="3" t="s">
        <v>5649</v>
      </c>
      <c r="D310">
        <v>20000</v>
      </c>
      <c r="E310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8285</v>
      </c>
      <c r="O310" s="6">
        <f>(E310/D310)*100</f>
        <v>135.98609999999999</v>
      </c>
      <c r="P310" s="7">
        <f>E310/L310</f>
        <v>95.764859154929582</v>
      </c>
      <c r="Q310" t="str">
        <f>LEFT(N310,FIND("/",N310)-1)</f>
        <v>photography</v>
      </c>
      <c r="R310" t="str">
        <f>REPLACE(N310,1,FIND("/",N310),"")</f>
        <v>photobooks</v>
      </c>
      <c r="S310" s="12">
        <f>(((J310/60)/60)/24)+DATE(1970,1,1)</f>
        <v>42705.919201388882</v>
      </c>
      <c r="T310" s="12">
        <f>(((I310/60)/60)/24)+DATE(1970,1,1)</f>
        <v>42738.919201388882</v>
      </c>
      <c r="W310" s="19">
        <f>_xlfn.DAYS(T310,S310)</f>
        <v>33</v>
      </c>
      <c r="X310" s="20">
        <f>L310/W310</f>
        <v>8.6060606060606055</v>
      </c>
      <c r="Y310" s="21">
        <f>E310/W310</f>
        <v>824.1581818181819</v>
      </c>
    </row>
    <row r="311" spans="1:25" ht="32" x14ac:dyDescent="0.2">
      <c r="A311">
        <v>3035</v>
      </c>
      <c r="B311" s="3" t="s">
        <v>3035</v>
      </c>
      <c r="C311" s="3" t="s">
        <v>7145</v>
      </c>
      <c r="D311">
        <v>25000</v>
      </c>
      <c r="E311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8303</v>
      </c>
      <c r="O311" s="6">
        <f>(E311/D311)*100</f>
        <v>108.78684000000001</v>
      </c>
      <c r="P311" s="7">
        <f>E311/L311</f>
        <v>88.588631921824103</v>
      </c>
      <c r="Q311" t="str">
        <f>LEFT(N311,FIND("/",N311)-1)</f>
        <v>theater</v>
      </c>
      <c r="R311" t="str">
        <f>REPLACE(N311,1,FIND("/",N311),"")</f>
        <v>spaces</v>
      </c>
      <c r="S311" s="12">
        <f>(((J311/60)/60)/24)+DATE(1970,1,1)</f>
        <v>41368.560289351852</v>
      </c>
      <c r="T311" s="12">
        <f>(((I311/60)/60)/24)+DATE(1970,1,1)</f>
        <v>41398.560289351852</v>
      </c>
      <c r="W311" s="19">
        <f>_xlfn.DAYS(T311,S311)</f>
        <v>30</v>
      </c>
      <c r="X311" s="20">
        <f>L311/W311</f>
        <v>10.233333333333333</v>
      </c>
      <c r="Y311" s="21">
        <f>E311/W311</f>
        <v>906.55700000000002</v>
      </c>
    </row>
    <row r="312" spans="1:25" ht="48" x14ac:dyDescent="0.2">
      <c r="A312">
        <v>1217</v>
      </c>
      <c r="B312" s="3" t="s">
        <v>1218</v>
      </c>
      <c r="C312" s="3" t="s">
        <v>5327</v>
      </c>
      <c r="D312">
        <v>26500</v>
      </c>
      <c r="E312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8285</v>
      </c>
      <c r="O312" s="6">
        <f>(E312/D312)*100</f>
        <v>102.60000000000001</v>
      </c>
      <c r="P312" s="7">
        <f>E312/L312</f>
        <v>148.57377049180329</v>
      </c>
      <c r="Q312" t="str">
        <f>LEFT(N312,FIND("/",N312)-1)</f>
        <v>photography</v>
      </c>
      <c r="R312" t="str">
        <f>REPLACE(N312,1,FIND("/",N312),"")</f>
        <v>photobooks</v>
      </c>
      <c r="S312" s="12">
        <f>(((J312/60)/60)/24)+DATE(1970,1,1)</f>
        <v>42535.809490740736</v>
      </c>
      <c r="T312" s="12">
        <f>(((I312/60)/60)/24)+DATE(1970,1,1)</f>
        <v>42565.809490740736</v>
      </c>
      <c r="W312" s="19">
        <f>_xlfn.DAYS(T312,S312)</f>
        <v>30</v>
      </c>
      <c r="X312" s="20">
        <f>L312/W312</f>
        <v>6.1</v>
      </c>
      <c r="Y312" s="21">
        <f>E312/W312</f>
        <v>906.3</v>
      </c>
    </row>
    <row r="313" spans="1:25" ht="48" x14ac:dyDescent="0.2">
      <c r="A313">
        <v>322</v>
      </c>
      <c r="B313" s="3" t="s">
        <v>323</v>
      </c>
      <c r="C313" s="3" t="s">
        <v>4432</v>
      </c>
      <c r="D313">
        <v>25000</v>
      </c>
      <c r="E313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8269</v>
      </c>
      <c r="O313" s="6">
        <f>(E313/D313)*100</f>
        <v>107.91200000000001</v>
      </c>
      <c r="P313" s="7">
        <f>E313/L313</f>
        <v>145.04301075268816</v>
      </c>
      <c r="Q313" t="str">
        <f>LEFT(N313,FIND("/",N313)-1)</f>
        <v>film &amp; video</v>
      </c>
      <c r="R313" t="str">
        <f>REPLACE(N313,1,FIND("/",N313),"")</f>
        <v>documentary</v>
      </c>
      <c r="S313" s="12">
        <f>(((J313/60)/60)/24)+DATE(1970,1,1)</f>
        <v>42473.57</v>
      </c>
      <c r="T313" s="12">
        <f>(((I313/60)/60)/24)+DATE(1970,1,1)</f>
        <v>42503.57</v>
      </c>
      <c r="W313" s="19">
        <f>_xlfn.DAYS(T313,S313)</f>
        <v>30</v>
      </c>
      <c r="X313" s="20">
        <f>L313/W313</f>
        <v>6.2</v>
      </c>
      <c r="Y313" s="21">
        <f>E313/W313</f>
        <v>899.26666666666665</v>
      </c>
    </row>
    <row r="314" spans="1:25" ht="48" x14ac:dyDescent="0.2">
      <c r="A314">
        <v>279</v>
      </c>
      <c r="B314" s="3" t="s">
        <v>280</v>
      </c>
      <c r="C314" s="3" t="s">
        <v>4389</v>
      </c>
      <c r="D314">
        <v>17000</v>
      </c>
      <c r="E314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8269</v>
      </c>
      <c r="O314" s="6">
        <f>(E314/D314)*100</f>
        <v>157.31829411764707</v>
      </c>
      <c r="P314" s="7">
        <f>E314/L314</f>
        <v>87.685606557377056</v>
      </c>
      <c r="Q314" t="str">
        <f>LEFT(N314,FIND("/",N314)-1)</f>
        <v>film &amp; video</v>
      </c>
      <c r="R314" t="str">
        <f>REPLACE(N314,1,FIND("/",N314),"")</f>
        <v>documentary</v>
      </c>
      <c r="S314" s="12">
        <f>(((J314/60)/60)/24)+DATE(1970,1,1)</f>
        <v>42759.244166666671</v>
      </c>
      <c r="T314" s="12">
        <f>(((I314/60)/60)/24)+DATE(1970,1,1)</f>
        <v>42793.084027777775</v>
      </c>
      <c r="W314" s="19">
        <f>_xlfn.DAYS(T314,S314)</f>
        <v>34</v>
      </c>
      <c r="X314" s="20">
        <f>L314/W314</f>
        <v>8.9705882352941178</v>
      </c>
      <c r="Y314" s="21">
        <f>E314/W314</f>
        <v>786.59147058823532</v>
      </c>
    </row>
    <row r="315" spans="1:25" ht="48" x14ac:dyDescent="0.2">
      <c r="A315">
        <v>1514</v>
      </c>
      <c r="B315" s="3" t="s">
        <v>1515</v>
      </c>
      <c r="C315" s="3" t="s">
        <v>5624</v>
      </c>
      <c r="D315">
        <v>25000</v>
      </c>
      <c r="E315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8285</v>
      </c>
      <c r="O315" s="6">
        <f>(E315/D315)*100</f>
        <v>106.476</v>
      </c>
      <c r="P315" s="7">
        <f>E315/L315</f>
        <v>151.24431818181819</v>
      </c>
      <c r="Q315" t="str">
        <f>LEFT(N315,FIND("/",N315)-1)</f>
        <v>photography</v>
      </c>
      <c r="R315" t="str">
        <f>REPLACE(N315,1,FIND("/",N315),"")</f>
        <v>photobooks</v>
      </c>
      <c r="S315" s="12">
        <f>(((J315/60)/60)/24)+DATE(1970,1,1)</f>
        <v>42234.597685185188</v>
      </c>
      <c r="T315" s="12">
        <f>(((I315/60)/60)/24)+DATE(1970,1,1)</f>
        <v>42274.597685185188</v>
      </c>
      <c r="W315" s="19">
        <f>_xlfn.DAYS(T315,S315)</f>
        <v>40</v>
      </c>
      <c r="X315" s="20">
        <f>L315/W315</f>
        <v>4.4000000000000004</v>
      </c>
      <c r="Y315" s="21">
        <f>E315/W315</f>
        <v>665.47500000000002</v>
      </c>
    </row>
    <row r="316" spans="1:25" ht="48" x14ac:dyDescent="0.2">
      <c r="A316">
        <v>2332</v>
      </c>
      <c r="B316" s="3" t="s">
        <v>2333</v>
      </c>
      <c r="C316" s="3" t="s">
        <v>6442</v>
      </c>
      <c r="D316">
        <v>25000</v>
      </c>
      <c r="E316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8298</v>
      </c>
      <c r="O316" s="6">
        <f>(E316/D316)*100</f>
        <v>106.30800000000001</v>
      </c>
      <c r="P316" s="7">
        <f>E316/L316</f>
        <v>75.502840909090907</v>
      </c>
      <c r="Q316" t="str">
        <f>LEFT(N316,FIND("/",N316)-1)</f>
        <v>food</v>
      </c>
      <c r="R316" t="str">
        <f>REPLACE(N316,1,FIND("/",N316),"")</f>
        <v>small batch</v>
      </c>
      <c r="S316" s="12">
        <f>(((J316/60)/60)/24)+DATE(1970,1,1)</f>
        <v>42011.628136574072</v>
      </c>
      <c r="T316" s="12">
        <f>(((I316/60)/60)/24)+DATE(1970,1,1)</f>
        <v>42041.628136574072</v>
      </c>
      <c r="W316" s="19">
        <f>_xlfn.DAYS(T316,S316)</f>
        <v>30</v>
      </c>
      <c r="X316" s="20">
        <f>L316/W316</f>
        <v>11.733333333333333</v>
      </c>
      <c r="Y316" s="21">
        <f>E316/W316</f>
        <v>885.9</v>
      </c>
    </row>
    <row r="317" spans="1:25" ht="48" x14ac:dyDescent="0.2">
      <c r="A317">
        <v>385</v>
      </c>
      <c r="B317" s="3" t="s">
        <v>386</v>
      </c>
      <c r="C317" s="3" t="s">
        <v>4495</v>
      </c>
      <c r="D317">
        <v>25000</v>
      </c>
      <c r="E317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8269</v>
      </c>
      <c r="O317" s="6">
        <f>(E317/D317)*100</f>
        <v>105.982</v>
      </c>
      <c r="P317" s="7">
        <f>E317/L317</f>
        <v>111.79535864978902</v>
      </c>
      <c r="Q317" t="str">
        <f>LEFT(N317,FIND("/",N317)-1)</f>
        <v>film &amp; video</v>
      </c>
      <c r="R317" t="str">
        <f>REPLACE(N317,1,FIND("/",N317),"")</f>
        <v>documentary</v>
      </c>
      <c r="S317" s="12">
        <f>(((J317/60)/60)/24)+DATE(1970,1,1)</f>
        <v>41934.584502314814</v>
      </c>
      <c r="T317" s="12">
        <f>(((I317/60)/60)/24)+DATE(1970,1,1)</f>
        <v>41964.626168981486</v>
      </c>
      <c r="W317" s="19">
        <f>_xlfn.DAYS(T317,S317)</f>
        <v>30</v>
      </c>
      <c r="X317" s="20">
        <f>L317/W317</f>
        <v>7.9</v>
      </c>
      <c r="Y317" s="21">
        <f>E317/W317</f>
        <v>883.18333333333328</v>
      </c>
    </row>
    <row r="318" spans="1:25" ht="48" x14ac:dyDescent="0.2">
      <c r="A318">
        <v>2329</v>
      </c>
      <c r="B318" s="3" t="s">
        <v>2330</v>
      </c>
      <c r="C318" s="3" t="s">
        <v>6439</v>
      </c>
      <c r="D318">
        <v>25000</v>
      </c>
      <c r="E318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8298</v>
      </c>
      <c r="O318" s="6">
        <f>(E318/D318)*100</f>
        <v>105.91999999999999</v>
      </c>
      <c r="P318" s="7">
        <f>E318/L318</f>
        <v>211.84</v>
      </c>
      <c r="Q318" t="str">
        <f>LEFT(N318,FIND("/",N318)-1)</f>
        <v>food</v>
      </c>
      <c r="R318" t="str">
        <f>REPLACE(N318,1,FIND("/",N318),"")</f>
        <v>small batch</v>
      </c>
      <c r="S318" s="12">
        <f>(((J318/60)/60)/24)+DATE(1970,1,1)</f>
        <v>41807.624374999999</v>
      </c>
      <c r="T318" s="12">
        <f>(((I318/60)/60)/24)+DATE(1970,1,1)</f>
        <v>41837.624374999999</v>
      </c>
      <c r="W318" s="19">
        <f>_xlfn.DAYS(T318,S318)</f>
        <v>30</v>
      </c>
      <c r="X318" s="20">
        <f>L318/W318</f>
        <v>4.166666666666667</v>
      </c>
      <c r="Y318" s="21">
        <f>E318/W318</f>
        <v>882.66666666666663</v>
      </c>
    </row>
    <row r="319" spans="1:25" ht="32" x14ac:dyDescent="0.2">
      <c r="A319">
        <v>643</v>
      </c>
      <c r="B319" s="3" t="s">
        <v>644</v>
      </c>
      <c r="C319" s="3" t="s">
        <v>4753</v>
      </c>
      <c r="D319">
        <v>25000</v>
      </c>
      <c r="E319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8273</v>
      </c>
      <c r="O319" s="6">
        <f>(E319/D319)*100</f>
        <v>105.80799999999999</v>
      </c>
      <c r="P319" s="7">
        <f>E319/L319</f>
        <v>174.02631578947367</v>
      </c>
      <c r="Q319" t="str">
        <f>LEFT(N319,FIND("/",N319)-1)</f>
        <v>technology</v>
      </c>
      <c r="R319" t="str">
        <f>REPLACE(N319,1,FIND("/",N319),"")</f>
        <v>wearables</v>
      </c>
      <c r="S319" s="12">
        <f>(((J319/60)/60)/24)+DATE(1970,1,1)</f>
        <v>42100.642071759255</v>
      </c>
      <c r="T319" s="12">
        <f>(((I319/60)/60)/24)+DATE(1970,1,1)</f>
        <v>42155.642071759255</v>
      </c>
      <c r="W319" s="19">
        <f>_xlfn.DAYS(T319,S319)</f>
        <v>55</v>
      </c>
      <c r="X319" s="20">
        <f>L319/W319</f>
        <v>2.7636363636363637</v>
      </c>
      <c r="Y319" s="21">
        <f>E319/W319</f>
        <v>480.94545454545454</v>
      </c>
    </row>
    <row r="320" spans="1:25" ht="32" x14ac:dyDescent="0.2">
      <c r="A320">
        <v>287</v>
      </c>
      <c r="B320" s="3" t="s">
        <v>288</v>
      </c>
      <c r="C320" s="3" t="s">
        <v>4397</v>
      </c>
      <c r="D320">
        <v>15000</v>
      </c>
      <c r="E320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8269</v>
      </c>
      <c r="O320" s="6">
        <f>(E320/D320)*100</f>
        <v>176.29999999999998</v>
      </c>
      <c r="P320" s="7">
        <f>E320/L320</f>
        <v>91.189655172413794</v>
      </c>
      <c r="Q320" t="str">
        <f>LEFT(N320,FIND("/",N320)-1)</f>
        <v>film &amp; video</v>
      </c>
      <c r="R320" t="str">
        <f>REPLACE(N320,1,FIND("/",N320),"")</f>
        <v>documentary</v>
      </c>
      <c r="S320" s="12">
        <f>(((J320/60)/60)/24)+DATE(1970,1,1)</f>
        <v>41184.277986111112</v>
      </c>
      <c r="T320" s="12">
        <f>(((I320/60)/60)/24)+DATE(1970,1,1)</f>
        <v>41215.166666666664</v>
      </c>
      <c r="W320" s="19">
        <f>_xlfn.DAYS(T320,S320)</f>
        <v>31</v>
      </c>
      <c r="X320" s="20">
        <f>L320/W320</f>
        <v>9.3548387096774199</v>
      </c>
      <c r="Y320" s="21">
        <f>E320/W320</f>
        <v>853.06451612903231</v>
      </c>
    </row>
    <row r="321" spans="1:25" ht="32" x14ac:dyDescent="0.2">
      <c r="A321">
        <v>730</v>
      </c>
      <c r="B321" s="3" t="s">
        <v>731</v>
      </c>
      <c r="C321" s="3" t="s">
        <v>4840</v>
      </c>
      <c r="D321">
        <v>20000</v>
      </c>
      <c r="E321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8274</v>
      </c>
      <c r="O321" s="6">
        <f>(E321/D321)*100</f>
        <v>132.19</v>
      </c>
      <c r="P321" s="7">
        <f>E321/L321</f>
        <v>99.766037735849054</v>
      </c>
      <c r="Q321" t="str">
        <f>LEFT(N321,FIND("/",N321)-1)</f>
        <v>publishing</v>
      </c>
      <c r="R321" t="str">
        <f>REPLACE(N321,1,FIND("/",N321),"")</f>
        <v>nonfiction</v>
      </c>
      <c r="S321" s="12">
        <f>(((J321/60)/60)/24)+DATE(1970,1,1)</f>
        <v>40854.745266203703</v>
      </c>
      <c r="T321" s="12">
        <f>(((I321/60)/60)/24)+DATE(1970,1,1)</f>
        <v>40884.745266203703</v>
      </c>
      <c r="W321" s="19">
        <f>_xlfn.DAYS(T321,S321)</f>
        <v>30</v>
      </c>
      <c r="X321" s="20">
        <f>L321/W321</f>
        <v>8.8333333333333339</v>
      </c>
      <c r="Y321" s="21">
        <f>E321/W321</f>
        <v>881.26666666666665</v>
      </c>
    </row>
    <row r="322" spans="1:25" ht="48" x14ac:dyDescent="0.2">
      <c r="A322">
        <v>293</v>
      </c>
      <c r="B322" s="3" t="s">
        <v>294</v>
      </c>
      <c r="C322" s="3" t="s">
        <v>4403</v>
      </c>
      <c r="D322">
        <v>26000</v>
      </c>
      <c r="E322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8269</v>
      </c>
      <c r="O322" s="6">
        <f>(E322/D322)*100</f>
        <v>101.38461538461539</v>
      </c>
      <c r="P322" s="7">
        <f>E322/L322</f>
        <v>201.22137404580153</v>
      </c>
      <c r="Q322" t="str">
        <f>LEFT(N322,FIND("/",N322)-1)</f>
        <v>film &amp; video</v>
      </c>
      <c r="R322" t="str">
        <f>REPLACE(N322,1,FIND("/",N322),"")</f>
        <v>documentary</v>
      </c>
      <c r="S322" s="12">
        <f>(((J322/60)/60)/24)+DATE(1970,1,1)</f>
        <v>41719.667986111112</v>
      </c>
      <c r="T322" s="12">
        <f>(((I322/60)/60)/24)+DATE(1970,1,1)</f>
        <v>41749.667986111112</v>
      </c>
      <c r="W322" s="19">
        <f>_xlfn.DAYS(T322,S322)</f>
        <v>30</v>
      </c>
      <c r="X322" s="20">
        <f>L322/W322</f>
        <v>4.3666666666666663</v>
      </c>
      <c r="Y322" s="21">
        <f>E322/W322</f>
        <v>878.66666666666663</v>
      </c>
    </row>
    <row r="323" spans="1:25" ht="48" x14ac:dyDescent="0.2">
      <c r="A323">
        <v>670</v>
      </c>
      <c r="B323" s="3" t="s">
        <v>671</v>
      </c>
      <c r="C323" s="3" t="s">
        <v>4780</v>
      </c>
      <c r="D323">
        <v>90000</v>
      </c>
      <c r="E323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6">
        <f>(E323/D323)*100</f>
        <v>29.276666666666667</v>
      </c>
      <c r="P323" s="7">
        <f>E323/L323</f>
        <v>84.99677419354839</v>
      </c>
      <c r="Q323" t="str">
        <f>LEFT(N323,FIND("/",N323)-1)</f>
        <v>technology</v>
      </c>
      <c r="R323" t="str">
        <f>REPLACE(N323,1,FIND("/",N323),"")</f>
        <v>wearables</v>
      </c>
      <c r="S323" s="12">
        <f>(((J323/60)/60)/24)+DATE(1970,1,1)</f>
        <v>42506.709722222222</v>
      </c>
      <c r="T323" s="12">
        <f>(((I323/60)/60)/24)+DATE(1970,1,1)</f>
        <v>42540.340277777781</v>
      </c>
      <c r="W323" s="19">
        <f>_xlfn.DAYS(T323,S323)</f>
        <v>34</v>
      </c>
      <c r="X323" s="20">
        <f>L323/W323</f>
        <v>9.117647058823529</v>
      </c>
      <c r="Y323" s="21">
        <f>E323/W323</f>
        <v>774.97058823529414</v>
      </c>
    </row>
    <row r="324" spans="1:25" ht="48" x14ac:dyDescent="0.2">
      <c r="A324">
        <v>2068</v>
      </c>
      <c r="B324" s="3" t="s">
        <v>2069</v>
      </c>
      <c r="C324" s="3" t="s">
        <v>6178</v>
      </c>
      <c r="D324">
        <v>25000</v>
      </c>
      <c r="E324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8295</v>
      </c>
      <c r="O324" s="6">
        <f>(E324/D324)*100</f>
        <v>105.22388000000001</v>
      </c>
      <c r="P324" s="7">
        <f>E324/L324</f>
        <v>346.13118421052633</v>
      </c>
      <c r="Q324" t="str">
        <f>LEFT(N324,FIND("/",N324)-1)</f>
        <v>technology</v>
      </c>
      <c r="R324" t="str">
        <f>REPLACE(N324,1,FIND("/",N324),"")</f>
        <v>hardware</v>
      </c>
      <c r="S324" s="12">
        <f>(((J324/60)/60)/24)+DATE(1970,1,1)</f>
        <v>42633.841608796298</v>
      </c>
      <c r="T324" s="12">
        <f>(((I324/60)/60)/24)+DATE(1970,1,1)</f>
        <v>42663.841608796298</v>
      </c>
      <c r="W324" s="19">
        <f>_xlfn.DAYS(T324,S324)</f>
        <v>30</v>
      </c>
      <c r="X324" s="20">
        <f>L324/W324</f>
        <v>2.5333333333333332</v>
      </c>
      <c r="Y324" s="21">
        <f>E324/W324</f>
        <v>876.8656666666667</v>
      </c>
    </row>
    <row r="325" spans="1:25" ht="48" x14ac:dyDescent="0.2">
      <c r="A325">
        <v>2078</v>
      </c>
      <c r="B325" s="3" t="s">
        <v>2079</v>
      </c>
      <c r="C325" s="3" t="s">
        <v>6188</v>
      </c>
      <c r="D325">
        <v>20000</v>
      </c>
      <c r="E325">
        <v>26241</v>
      </c>
      <c r="F325" t="s">
        <v>8219</v>
      </c>
      <c r="G325" t="s">
        <v>8227</v>
      </c>
      <c r="H325" t="s">
        <v>8249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8295</v>
      </c>
      <c r="O325" s="6">
        <f>(E325/D325)*100</f>
        <v>131.20499999999998</v>
      </c>
      <c r="P325" s="7">
        <f>E325/L325</f>
        <v>546.6875</v>
      </c>
      <c r="Q325" t="str">
        <f>LEFT(N325,FIND("/",N325)-1)</f>
        <v>technology</v>
      </c>
      <c r="R325" t="str">
        <f>REPLACE(N325,1,FIND("/",N325),"")</f>
        <v>hardware</v>
      </c>
      <c r="S325" s="12">
        <f>(((J325/60)/60)/24)+DATE(1970,1,1)</f>
        <v>42692.771493055552</v>
      </c>
      <c r="T325" s="12">
        <f>(((I325/60)/60)/24)+DATE(1970,1,1)</f>
        <v>42722.771493055552</v>
      </c>
      <c r="W325" s="19">
        <f>_xlfn.DAYS(T325,S325)</f>
        <v>30</v>
      </c>
      <c r="X325" s="20">
        <f>L325/W325</f>
        <v>1.6</v>
      </c>
      <c r="Y325" s="21">
        <f>E325/W325</f>
        <v>874.7</v>
      </c>
    </row>
    <row r="326" spans="1:25" ht="48" x14ac:dyDescent="0.2">
      <c r="A326">
        <v>1657</v>
      </c>
      <c r="B326" s="3" t="s">
        <v>1658</v>
      </c>
      <c r="C326" s="3" t="s">
        <v>5767</v>
      </c>
      <c r="D326">
        <v>25000</v>
      </c>
      <c r="E32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8292</v>
      </c>
      <c r="O326" s="6">
        <f>(E326/D326)*100</f>
        <v>104.93380000000001</v>
      </c>
      <c r="P326" s="7">
        <f>E326/L326</f>
        <v>118.70339366515837</v>
      </c>
      <c r="Q326" t="str">
        <f>LEFT(N326,FIND("/",N326)-1)</f>
        <v>music</v>
      </c>
      <c r="R326" t="str">
        <f>REPLACE(N326,1,FIND("/",N326),"")</f>
        <v>pop</v>
      </c>
      <c r="S326" s="12">
        <f>(((J326/60)/60)/24)+DATE(1970,1,1)</f>
        <v>41023.782037037039</v>
      </c>
      <c r="T326" s="12">
        <f>(((I326/60)/60)/24)+DATE(1970,1,1)</f>
        <v>41053.782037037039</v>
      </c>
      <c r="W326" s="19">
        <f>_xlfn.DAYS(T326,S326)</f>
        <v>30</v>
      </c>
      <c r="X326" s="20">
        <f>L326/W326</f>
        <v>7.3666666666666663</v>
      </c>
      <c r="Y326" s="21">
        <f>E326/W326</f>
        <v>874.44833333333338</v>
      </c>
    </row>
    <row r="327" spans="1:25" ht="48" x14ac:dyDescent="0.2">
      <c r="A327">
        <v>381</v>
      </c>
      <c r="B327" s="3" t="s">
        <v>382</v>
      </c>
      <c r="C327" s="3" t="s">
        <v>4491</v>
      </c>
      <c r="D327">
        <v>25000</v>
      </c>
      <c r="E327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8269</v>
      </c>
      <c r="O327" s="6">
        <f>(E327/D327)*100</f>
        <v>104.72999999999999</v>
      </c>
      <c r="P327" s="7">
        <f>E327/L327</f>
        <v>104.31274900398407</v>
      </c>
      <c r="Q327" t="str">
        <f>LEFT(N327,FIND("/",N327)-1)</f>
        <v>film &amp; video</v>
      </c>
      <c r="R327" t="str">
        <f>REPLACE(N327,1,FIND("/",N327),"")</f>
        <v>documentary</v>
      </c>
      <c r="S327" s="12">
        <f>(((J327/60)/60)/24)+DATE(1970,1,1)</f>
        <v>41085.698113425926</v>
      </c>
      <c r="T327" s="12">
        <f>(((I327/60)/60)/24)+DATE(1970,1,1)</f>
        <v>41120.208333333336</v>
      </c>
      <c r="W327" s="19">
        <f>_xlfn.DAYS(T327,S327)</f>
        <v>35</v>
      </c>
      <c r="X327" s="20">
        <f>L327/W327</f>
        <v>7.1714285714285717</v>
      </c>
      <c r="Y327" s="21">
        <f>E327/W327</f>
        <v>748.07142857142856</v>
      </c>
    </row>
    <row r="328" spans="1:25" ht="48" x14ac:dyDescent="0.2">
      <c r="A328">
        <v>357</v>
      </c>
      <c r="B328" s="3" t="s">
        <v>358</v>
      </c>
      <c r="C328" s="3" t="s">
        <v>4467</v>
      </c>
      <c r="D328">
        <v>15000</v>
      </c>
      <c r="E328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8269</v>
      </c>
      <c r="O328" s="6">
        <f>(E328/D328)*100</f>
        <v>174</v>
      </c>
      <c r="P328" s="7">
        <f>E328/L328</f>
        <v>86.138613861386133</v>
      </c>
      <c r="Q328" t="str">
        <f>LEFT(N328,FIND("/",N328)-1)</f>
        <v>film &amp; video</v>
      </c>
      <c r="R328" t="str">
        <f>REPLACE(N328,1,FIND("/",N328),"")</f>
        <v>documentary</v>
      </c>
      <c r="S328" s="12">
        <f>(((J328/60)/60)/24)+DATE(1970,1,1)</f>
        <v>42078.222187499996</v>
      </c>
      <c r="T328" s="12">
        <f>(((I328/60)/60)/24)+DATE(1970,1,1)</f>
        <v>42118.222187499996</v>
      </c>
      <c r="W328" s="19">
        <f>_xlfn.DAYS(T328,S328)</f>
        <v>40</v>
      </c>
      <c r="X328" s="20">
        <f>L328/W328</f>
        <v>7.5750000000000002</v>
      </c>
      <c r="Y328" s="21">
        <f>E328/W328</f>
        <v>652.5</v>
      </c>
    </row>
    <row r="329" spans="1:25" ht="32" x14ac:dyDescent="0.2">
      <c r="A329">
        <v>1219</v>
      </c>
      <c r="B329" s="3" t="s">
        <v>1220</v>
      </c>
      <c r="C329" s="3" t="s">
        <v>5329</v>
      </c>
      <c r="D329">
        <v>16350</v>
      </c>
      <c r="E329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8285</v>
      </c>
      <c r="O329" s="6">
        <f>(E329/D329)*100</f>
        <v>159.16819571865443</v>
      </c>
      <c r="P329" s="7">
        <f>E329/L329</f>
        <v>102.86166007905139</v>
      </c>
      <c r="Q329" t="str">
        <f>LEFT(N329,FIND("/",N329)-1)</f>
        <v>photography</v>
      </c>
      <c r="R329" t="str">
        <f>REPLACE(N329,1,FIND("/",N329),"")</f>
        <v>photobooks</v>
      </c>
      <c r="S329" s="12">
        <f>(((J329/60)/60)/24)+DATE(1970,1,1)</f>
        <v>42633.461956018517</v>
      </c>
      <c r="T329" s="12">
        <f>(((I329/60)/60)/24)+DATE(1970,1,1)</f>
        <v>42663.461956018517</v>
      </c>
      <c r="W329" s="19">
        <f>_xlfn.DAYS(T329,S329)</f>
        <v>30</v>
      </c>
      <c r="X329" s="20">
        <f>L329/W329</f>
        <v>8.4333333333333336</v>
      </c>
      <c r="Y329" s="21">
        <f>E329/W329</f>
        <v>867.4666666666667</v>
      </c>
    </row>
    <row r="330" spans="1:25" ht="48" x14ac:dyDescent="0.2">
      <c r="A330">
        <v>2924</v>
      </c>
      <c r="B330" s="3" t="s">
        <v>2924</v>
      </c>
      <c r="C330" s="3" t="s">
        <v>7034</v>
      </c>
      <c r="D330">
        <v>25000</v>
      </c>
      <c r="E330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8305</v>
      </c>
      <c r="O330" s="6">
        <f>(E330/D330)*100</f>
        <v>103.2</v>
      </c>
      <c r="P330" s="7">
        <f>E330/L330</f>
        <v>175.51020408163265</v>
      </c>
      <c r="Q330" t="str">
        <f>LEFT(N330,FIND("/",N330)-1)</f>
        <v>theater</v>
      </c>
      <c r="R330" t="str">
        <f>REPLACE(N330,1,FIND("/",N330),"")</f>
        <v>musical</v>
      </c>
      <c r="S330" s="12">
        <f>(((J330/60)/60)/24)+DATE(1970,1,1)</f>
        <v>42103.556828703702</v>
      </c>
      <c r="T330" s="12">
        <f>(((I330/60)/60)/24)+DATE(1970,1,1)</f>
        <v>42133.165972222225</v>
      </c>
      <c r="W330" s="19">
        <f>_xlfn.DAYS(T330,S330)</f>
        <v>30</v>
      </c>
      <c r="X330" s="20">
        <f>L330/W330</f>
        <v>4.9000000000000004</v>
      </c>
      <c r="Y330" s="21">
        <f>E330/W330</f>
        <v>860</v>
      </c>
    </row>
    <row r="331" spans="1:25" ht="48" x14ac:dyDescent="0.2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6">
        <f>(E331/D331)*100</f>
        <v>128.69999999999999</v>
      </c>
      <c r="P331" s="7">
        <f>E331/L331</f>
        <v>99.382239382239376</v>
      </c>
      <c r="Q331" t="str">
        <f>LEFT(N331,FIND("/",N331)-1)</f>
        <v>music</v>
      </c>
      <c r="R331" t="str">
        <f>REPLACE(N331,1,FIND("/",N331),"")</f>
        <v>indie rock</v>
      </c>
      <c r="S331" s="12">
        <f>(((J331/60)/60)/24)+DATE(1970,1,1)</f>
        <v>41348.168287037035</v>
      </c>
      <c r="T331" s="12">
        <f>(((I331/60)/60)/24)+DATE(1970,1,1)</f>
        <v>41393.168287037035</v>
      </c>
      <c r="W331" s="19">
        <f>_xlfn.DAYS(T331,S331)</f>
        <v>45</v>
      </c>
      <c r="X331" s="20">
        <f>L331/W331</f>
        <v>5.7555555555555555</v>
      </c>
      <c r="Y331" s="21">
        <f>E331/W331</f>
        <v>572</v>
      </c>
    </row>
    <row r="332" spans="1:25" ht="48" x14ac:dyDescent="0.2">
      <c r="A332">
        <v>960</v>
      </c>
      <c r="B332" s="3" t="s">
        <v>961</v>
      </c>
      <c r="C332" s="3" t="s">
        <v>5070</v>
      </c>
      <c r="D332">
        <v>55650</v>
      </c>
      <c r="E332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6">
        <f>(E332/D332)*100</f>
        <v>46.100628930817614</v>
      </c>
      <c r="P332" s="7">
        <f>E332/L332</f>
        <v>136.46276595744681</v>
      </c>
      <c r="Q332" t="str">
        <f>LEFT(N332,FIND("/",N332)-1)</f>
        <v>technology</v>
      </c>
      <c r="R332" t="str">
        <f>REPLACE(N332,1,FIND("/",N332),"")</f>
        <v>wearables</v>
      </c>
      <c r="S332" s="12">
        <f>(((J332/60)/60)/24)+DATE(1970,1,1)</f>
        <v>42766.626793981486</v>
      </c>
      <c r="T332" s="12">
        <f>(((I332/60)/60)/24)+DATE(1970,1,1)</f>
        <v>42808.585127314815</v>
      </c>
      <c r="W332" s="19">
        <f>_xlfn.DAYS(T332,S332)</f>
        <v>42</v>
      </c>
      <c r="X332" s="20">
        <f>L332/W332</f>
        <v>4.4761904761904763</v>
      </c>
      <c r="Y332" s="21">
        <f>E332/W332</f>
        <v>610.83333333333337</v>
      </c>
    </row>
    <row r="333" spans="1:25" ht="48" x14ac:dyDescent="0.2">
      <c r="A333">
        <v>243</v>
      </c>
      <c r="B333" s="3" t="s">
        <v>245</v>
      </c>
      <c r="C333" s="3" t="s">
        <v>4353</v>
      </c>
      <c r="D333">
        <v>25000</v>
      </c>
      <c r="E333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8269</v>
      </c>
      <c r="O333" s="6">
        <f>(E333/D333)*100</f>
        <v>102.592</v>
      </c>
      <c r="P333" s="7">
        <f>E333/L333</f>
        <v>78.195121951219505</v>
      </c>
      <c r="Q333" t="str">
        <f>LEFT(N333,FIND("/",N333)-1)</f>
        <v>film &amp; video</v>
      </c>
      <c r="R333" t="str">
        <f>REPLACE(N333,1,FIND("/",N333),"")</f>
        <v>documentary</v>
      </c>
      <c r="S333" s="12">
        <f>(((J333/60)/60)/24)+DATE(1970,1,1)</f>
        <v>41662.047500000001</v>
      </c>
      <c r="T333" s="12">
        <f>(((I333/60)/60)/24)+DATE(1970,1,1)</f>
        <v>41692.047500000001</v>
      </c>
      <c r="W333" s="19">
        <f>_xlfn.DAYS(T333,S333)</f>
        <v>30</v>
      </c>
      <c r="X333" s="20">
        <f>L333/W333</f>
        <v>10.933333333333334</v>
      </c>
      <c r="Y333" s="21">
        <f>E333/W333</f>
        <v>854.93333333333328</v>
      </c>
    </row>
    <row r="334" spans="1:25" ht="48" x14ac:dyDescent="0.2">
      <c r="A334">
        <v>1258</v>
      </c>
      <c r="B334" s="3" t="s">
        <v>1259</v>
      </c>
      <c r="C334" s="3" t="s">
        <v>5368</v>
      </c>
      <c r="D334">
        <v>12000</v>
      </c>
      <c r="E334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8276</v>
      </c>
      <c r="O334" s="6">
        <f>(E334/D334)*100</f>
        <v>213.14633333333336</v>
      </c>
      <c r="P334" s="7">
        <f>E334/L334</f>
        <v>38.175462686567165</v>
      </c>
      <c r="Q334" t="str">
        <f>LEFT(N334,FIND("/",N334)-1)</f>
        <v>music</v>
      </c>
      <c r="R334" t="str">
        <f>REPLACE(N334,1,FIND("/",N334),"")</f>
        <v>rock</v>
      </c>
      <c r="S334" s="12">
        <f>(((J334/60)/60)/24)+DATE(1970,1,1)</f>
        <v>41487.611250000002</v>
      </c>
      <c r="T334" s="12">
        <f>(((I334/60)/60)/24)+DATE(1970,1,1)</f>
        <v>41517.611250000002</v>
      </c>
      <c r="W334" s="19">
        <f>_xlfn.DAYS(T334,S334)</f>
        <v>30</v>
      </c>
      <c r="X334" s="20">
        <f>L334/W334</f>
        <v>22.333333333333332</v>
      </c>
      <c r="Y334" s="21">
        <f>E334/W334</f>
        <v>852.58533333333332</v>
      </c>
    </row>
    <row r="335" spans="1:25" ht="48" x14ac:dyDescent="0.2">
      <c r="A335">
        <v>2335</v>
      </c>
      <c r="B335" s="3" t="s">
        <v>2336</v>
      </c>
      <c r="C335" s="3" t="s">
        <v>6445</v>
      </c>
      <c r="D335">
        <v>25000</v>
      </c>
      <c r="E335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8298</v>
      </c>
      <c r="O335" s="6">
        <f>(E335/D335)*100</f>
        <v>102.27200000000001</v>
      </c>
      <c r="P335" s="7">
        <f>E335/L335</f>
        <v>115.69230769230769</v>
      </c>
      <c r="Q335" t="str">
        <f>LEFT(N335,FIND("/",N335)-1)</f>
        <v>food</v>
      </c>
      <c r="R335" t="str">
        <f>REPLACE(N335,1,FIND("/",N335),"")</f>
        <v>small batch</v>
      </c>
      <c r="S335" s="12">
        <f>(((J335/60)/60)/24)+DATE(1970,1,1)</f>
        <v>41771.572256944448</v>
      </c>
      <c r="T335" s="12">
        <f>(((I335/60)/60)/24)+DATE(1970,1,1)</f>
        <v>41801.572256944448</v>
      </c>
      <c r="W335" s="19">
        <f>_xlfn.DAYS(T335,S335)</f>
        <v>30</v>
      </c>
      <c r="X335" s="20">
        <f>L335/W335</f>
        <v>7.3666666666666663</v>
      </c>
      <c r="Y335" s="21">
        <f>E335/W335</f>
        <v>852.26666666666665</v>
      </c>
    </row>
    <row r="336" spans="1:25" ht="64" x14ac:dyDescent="0.2">
      <c r="A336">
        <v>2328</v>
      </c>
      <c r="B336" s="3" t="s">
        <v>2329</v>
      </c>
      <c r="C336" s="3" t="s">
        <v>6438</v>
      </c>
      <c r="D336">
        <v>10000</v>
      </c>
      <c r="E336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8298</v>
      </c>
      <c r="O336" s="6">
        <f>(E336/D336)*100</f>
        <v>254.45000000000002</v>
      </c>
      <c r="P336" s="7">
        <f>E336/L336</f>
        <v>47.383612662942269</v>
      </c>
      <c r="Q336" t="str">
        <f>LEFT(N336,FIND("/",N336)-1)</f>
        <v>food</v>
      </c>
      <c r="R336" t="str">
        <f>REPLACE(N336,1,FIND("/",N336),"")</f>
        <v>small batch</v>
      </c>
      <c r="S336" s="12">
        <f>(((J336/60)/60)/24)+DATE(1970,1,1)</f>
        <v>42139.781678240746</v>
      </c>
      <c r="T336" s="12">
        <f>(((I336/60)/60)/24)+DATE(1970,1,1)</f>
        <v>42169.781678240746</v>
      </c>
      <c r="W336" s="19">
        <f>_xlfn.DAYS(T336,S336)</f>
        <v>30</v>
      </c>
      <c r="X336" s="20">
        <f>L336/W336</f>
        <v>17.899999999999999</v>
      </c>
      <c r="Y336" s="21">
        <f>E336/W336</f>
        <v>848.16666666666663</v>
      </c>
    </row>
    <row r="337" spans="1:25" ht="48" x14ac:dyDescent="0.2">
      <c r="A337">
        <v>300</v>
      </c>
      <c r="B337" s="3" t="s">
        <v>301</v>
      </c>
      <c r="C337" s="3" t="s">
        <v>4410</v>
      </c>
      <c r="D337">
        <v>25000</v>
      </c>
      <c r="E337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8269</v>
      </c>
      <c r="O337" s="6">
        <f>(E337/D337)*100</f>
        <v>101.72264</v>
      </c>
      <c r="P337" s="7">
        <f>E337/L337</f>
        <v>85.337785234899329</v>
      </c>
      <c r="Q337" t="str">
        <f>LEFT(N337,FIND("/",N337)-1)</f>
        <v>film &amp; video</v>
      </c>
      <c r="R337" t="str">
        <f>REPLACE(N337,1,FIND("/",N337),"")</f>
        <v>documentary</v>
      </c>
      <c r="S337" s="12">
        <f>(((J337/60)/60)/24)+DATE(1970,1,1)</f>
        <v>40626.959930555553</v>
      </c>
      <c r="T337" s="12">
        <f>(((I337/60)/60)/24)+DATE(1970,1,1)</f>
        <v>40657.959930555553</v>
      </c>
      <c r="W337" s="19">
        <f>_xlfn.DAYS(T337,S337)</f>
        <v>31</v>
      </c>
      <c r="X337" s="20">
        <f>L337/W337</f>
        <v>9.612903225806452</v>
      </c>
      <c r="Y337" s="21">
        <f>E337/W337</f>
        <v>820.34387096774196</v>
      </c>
    </row>
    <row r="338" spans="1:25" ht="48" x14ac:dyDescent="0.2">
      <c r="A338">
        <v>3250</v>
      </c>
      <c r="B338" s="3" t="s">
        <v>3250</v>
      </c>
      <c r="C338" s="3" t="s">
        <v>7360</v>
      </c>
      <c r="D338">
        <v>25000</v>
      </c>
      <c r="E338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8271</v>
      </c>
      <c r="O338" s="6">
        <f>(E338/D338)*100</f>
        <v>101.55199999999999</v>
      </c>
      <c r="P338" s="7">
        <f>E338/L338</f>
        <v>119.1924882629108</v>
      </c>
      <c r="Q338" t="str">
        <f>LEFT(N338,FIND("/",N338)-1)</f>
        <v>theater</v>
      </c>
      <c r="R338" t="str">
        <f>REPLACE(N338,1,FIND("/",N338),"")</f>
        <v>plays</v>
      </c>
      <c r="S338" s="12">
        <f>(((J338/60)/60)/24)+DATE(1970,1,1)</f>
        <v>41918.742175925923</v>
      </c>
      <c r="T338" s="12">
        <f>(((I338/60)/60)/24)+DATE(1970,1,1)</f>
        <v>41948.783842592595</v>
      </c>
      <c r="W338" s="19">
        <f>_xlfn.DAYS(T338,S338)</f>
        <v>30</v>
      </c>
      <c r="X338" s="20">
        <f>L338/W338</f>
        <v>7.1</v>
      </c>
      <c r="Y338" s="21">
        <f>E338/W338</f>
        <v>846.26666666666665</v>
      </c>
    </row>
    <row r="339" spans="1:25" ht="48" x14ac:dyDescent="0.2">
      <c r="A339">
        <v>359</v>
      </c>
      <c r="B339" s="3" t="s">
        <v>360</v>
      </c>
      <c r="C339" s="3" t="s">
        <v>4469</v>
      </c>
      <c r="D339">
        <v>24200</v>
      </c>
      <c r="E339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8269</v>
      </c>
      <c r="O339" s="6">
        <f>(E339/D339)*100</f>
        <v>104.85537190082646</v>
      </c>
      <c r="P339" s="7">
        <f>E339/L339</f>
        <v>84.023178807947019</v>
      </c>
      <c r="Q339" t="str">
        <f>LEFT(N339,FIND("/",N339)-1)</f>
        <v>film &amp; video</v>
      </c>
      <c r="R339" t="str">
        <f>REPLACE(N339,1,FIND("/",N339),"")</f>
        <v>documentary</v>
      </c>
      <c r="S339" s="12">
        <f>(((J339/60)/60)/24)+DATE(1970,1,1)</f>
        <v>41935.070486111108</v>
      </c>
      <c r="T339" s="12">
        <f>(((I339/60)/60)/24)+DATE(1970,1,1)</f>
        <v>41957.216666666667</v>
      </c>
      <c r="W339" s="19">
        <f>_xlfn.DAYS(T339,S339)</f>
        <v>22</v>
      </c>
      <c r="X339" s="20">
        <f>L339/W339</f>
        <v>13.727272727272727</v>
      </c>
      <c r="Y339" s="21">
        <f>E339/W339</f>
        <v>1153.409090909091</v>
      </c>
    </row>
    <row r="340" spans="1:25" ht="48" x14ac:dyDescent="0.2">
      <c r="A340">
        <v>315</v>
      </c>
      <c r="B340" s="3" t="s">
        <v>316</v>
      </c>
      <c r="C340" s="3" t="s">
        <v>4425</v>
      </c>
      <c r="D340">
        <v>25000</v>
      </c>
      <c r="E340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8269</v>
      </c>
      <c r="O340" s="6">
        <f>(E340/D340)*100</f>
        <v>101.248</v>
      </c>
      <c r="P340" s="7">
        <f>E340/L340</f>
        <v>200.88888888888889</v>
      </c>
      <c r="Q340" t="str">
        <f>LEFT(N340,FIND("/",N340)-1)</f>
        <v>film &amp; video</v>
      </c>
      <c r="R340" t="str">
        <f>REPLACE(N340,1,FIND("/",N340),"")</f>
        <v>documentary</v>
      </c>
      <c r="S340" s="12">
        <f>(((J340/60)/60)/24)+DATE(1970,1,1)</f>
        <v>41113.77238425926</v>
      </c>
      <c r="T340" s="12">
        <f>(((I340/60)/60)/24)+DATE(1970,1,1)</f>
        <v>41143.77238425926</v>
      </c>
      <c r="W340" s="19">
        <f>_xlfn.DAYS(T340,S340)</f>
        <v>30</v>
      </c>
      <c r="X340" s="20">
        <f>L340/W340</f>
        <v>4.2</v>
      </c>
      <c r="Y340" s="21">
        <f>E340/W340</f>
        <v>843.73333333333335</v>
      </c>
    </row>
    <row r="341" spans="1:25" ht="48" x14ac:dyDescent="0.2">
      <c r="A341">
        <v>1095</v>
      </c>
      <c r="B341" s="3" t="s">
        <v>1096</v>
      </c>
      <c r="C341" s="3" t="s">
        <v>5205</v>
      </c>
      <c r="D341">
        <v>500000</v>
      </c>
      <c r="E341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6">
        <f>(E341/D341)*100</f>
        <v>5.0347999999999997</v>
      </c>
      <c r="P341" s="7">
        <f>E341/L341</f>
        <v>267.80851063829789</v>
      </c>
      <c r="Q341" t="str">
        <f>LEFT(N341,FIND("/",N341)-1)</f>
        <v>games</v>
      </c>
      <c r="R341" t="str">
        <f>REPLACE(N341,1,FIND("/",N341),"")</f>
        <v>video games</v>
      </c>
      <c r="S341" s="12">
        <f>(((J341/60)/60)/24)+DATE(1970,1,1)</f>
        <v>41486.537268518521</v>
      </c>
      <c r="T341" s="12">
        <f>(((I341/60)/60)/24)+DATE(1970,1,1)</f>
        <v>41516.537268518521</v>
      </c>
      <c r="W341" s="19">
        <f>_xlfn.DAYS(T341,S341)</f>
        <v>30</v>
      </c>
      <c r="X341" s="20">
        <f>L341/W341</f>
        <v>3.1333333333333333</v>
      </c>
      <c r="Y341" s="21">
        <f>E341/W341</f>
        <v>839.13333333333333</v>
      </c>
    </row>
    <row r="342" spans="1:25" ht="48" x14ac:dyDescent="0.2">
      <c r="A342">
        <v>651</v>
      </c>
      <c r="B342" s="3" t="s">
        <v>652</v>
      </c>
      <c r="C342" s="3" t="s">
        <v>4761</v>
      </c>
      <c r="D342">
        <v>25000</v>
      </c>
      <c r="E342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8273</v>
      </c>
      <c r="O342" s="6">
        <f>(E342/D342)*100</f>
        <v>100.52799999999999</v>
      </c>
      <c r="P342" s="7">
        <f>E342/L342</f>
        <v>239.35238095238094</v>
      </c>
      <c r="Q342" t="str">
        <f>LEFT(N342,FIND("/",N342)-1)</f>
        <v>technology</v>
      </c>
      <c r="R342" t="str">
        <f>REPLACE(N342,1,FIND("/",N342),"")</f>
        <v>wearables</v>
      </c>
      <c r="S342" s="12">
        <f>(((J342/60)/60)/24)+DATE(1970,1,1)</f>
        <v>41956.017488425925</v>
      </c>
      <c r="T342" s="12">
        <f>(((I342/60)/60)/24)+DATE(1970,1,1)</f>
        <v>41986.017488425925</v>
      </c>
      <c r="W342" s="19">
        <f>_xlfn.DAYS(T342,S342)</f>
        <v>30</v>
      </c>
      <c r="X342" s="20">
        <f>L342/W342</f>
        <v>3.5</v>
      </c>
      <c r="Y342" s="21">
        <f>E342/W342</f>
        <v>837.73333333333335</v>
      </c>
    </row>
    <row r="343" spans="1:25" ht="48" x14ac:dyDescent="0.2">
      <c r="A343">
        <v>2984</v>
      </c>
      <c r="B343" s="3" t="s">
        <v>2984</v>
      </c>
      <c r="C343" s="3" t="s">
        <v>7094</v>
      </c>
      <c r="D343">
        <v>25000</v>
      </c>
      <c r="E343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8303</v>
      </c>
      <c r="O343" s="6">
        <f>(E343/D343)*100</f>
        <v>100.352</v>
      </c>
      <c r="P343" s="7">
        <f>E343/L343</f>
        <v>115.08256880733946</v>
      </c>
      <c r="Q343" t="str">
        <f>LEFT(N343,FIND("/",N343)-1)</f>
        <v>theater</v>
      </c>
      <c r="R343" t="str">
        <f>REPLACE(N343,1,FIND("/",N343),"")</f>
        <v>spaces</v>
      </c>
      <c r="S343" s="12">
        <f>(((J343/60)/60)/24)+DATE(1970,1,1)</f>
        <v>42576.278715277775</v>
      </c>
      <c r="T343" s="12">
        <f>(((I343/60)/60)/24)+DATE(1970,1,1)</f>
        <v>42606.278715277775</v>
      </c>
      <c r="W343" s="19">
        <f>_xlfn.DAYS(T343,S343)</f>
        <v>30</v>
      </c>
      <c r="X343" s="20">
        <f>L343/W343</f>
        <v>7.2666666666666666</v>
      </c>
      <c r="Y343" s="21">
        <f>E343/W343</f>
        <v>836.26666666666665</v>
      </c>
    </row>
    <row r="344" spans="1:25" ht="48" x14ac:dyDescent="0.2">
      <c r="A344">
        <v>2232</v>
      </c>
      <c r="B344" s="3" t="s">
        <v>2233</v>
      </c>
      <c r="C344" s="3" t="s">
        <v>6342</v>
      </c>
      <c r="D344">
        <v>5000</v>
      </c>
      <c r="E344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8297</v>
      </c>
      <c r="O344" s="6">
        <f>(E344/D344)*100</f>
        <v>495.8</v>
      </c>
      <c r="P344" s="7">
        <f>E344/L344</f>
        <v>25.091093117408906</v>
      </c>
      <c r="Q344" t="str">
        <f>LEFT(N344,FIND("/",N344)-1)</f>
        <v>games</v>
      </c>
      <c r="R344" t="str">
        <f>REPLACE(N344,1,FIND("/",N344),"")</f>
        <v>tabletop games</v>
      </c>
      <c r="S344" s="12">
        <f>(((J344/60)/60)/24)+DATE(1970,1,1)</f>
        <v>41806.794074074074</v>
      </c>
      <c r="T344" s="12">
        <f>(((I344/60)/60)/24)+DATE(1970,1,1)</f>
        <v>41839.125</v>
      </c>
      <c r="W344" s="19">
        <f>_xlfn.DAYS(T344,S344)</f>
        <v>33</v>
      </c>
      <c r="X344" s="20">
        <f>L344/W344</f>
        <v>29.939393939393938</v>
      </c>
      <c r="Y344" s="21">
        <f>E344/W344</f>
        <v>751.21212121212125</v>
      </c>
    </row>
    <row r="345" spans="1:25" ht="48" x14ac:dyDescent="0.2">
      <c r="A345">
        <v>1337</v>
      </c>
      <c r="B345" s="3" t="s">
        <v>1338</v>
      </c>
      <c r="C345" s="3" t="s">
        <v>5447</v>
      </c>
      <c r="D345">
        <v>50000</v>
      </c>
      <c r="E345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6">
        <f>(E345/D345)*100</f>
        <v>49.381999999999998</v>
      </c>
      <c r="P345" s="7">
        <f>E345/L345</f>
        <v>176.36428571428573</v>
      </c>
      <c r="Q345" t="str">
        <f>LEFT(N345,FIND("/",N345)-1)</f>
        <v>technology</v>
      </c>
      <c r="R345" t="str">
        <f>REPLACE(N345,1,FIND("/",N345),"")</f>
        <v>wearables</v>
      </c>
      <c r="S345" s="12">
        <f>(((J345/60)/60)/24)+DATE(1970,1,1)</f>
        <v>42767.577303240745</v>
      </c>
      <c r="T345" s="12">
        <f>(((I345/60)/60)/24)+DATE(1970,1,1)</f>
        <v>42797.577303240745</v>
      </c>
      <c r="W345" s="19">
        <f>_xlfn.DAYS(T345,S345)</f>
        <v>30</v>
      </c>
      <c r="X345" s="20">
        <f>L345/W345</f>
        <v>4.666666666666667</v>
      </c>
      <c r="Y345" s="21">
        <f>E345/W345</f>
        <v>823.0333333333333</v>
      </c>
    </row>
    <row r="346" spans="1:25" ht="48" x14ac:dyDescent="0.2">
      <c r="A346">
        <v>515</v>
      </c>
      <c r="B346" s="3" t="s">
        <v>516</v>
      </c>
      <c r="C346" s="3" t="s">
        <v>4625</v>
      </c>
      <c r="D346">
        <v>97000</v>
      </c>
      <c r="E346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6">
        <f>(E346/D346)*100</f>
        <v>25.41340206185567</v>
      </c>
      <c r="P346" s="7">
        <f>E346/L346</f>
        <v>725.02941176470586</v>
      </c>
      <c r="Q346" t="str">
        <f>LEFT(N346,FIND("/",N346)-1)</f>
        <v>film &amp; video</v>
      </c>
      <c r="R346" t="str">
        <f>REPLACE(N346,1,FIND("/",N346),"")</f>
        <v>animation</v>
      </c>
      <c r="S346" s="12">
        <f>(((J346/60)/60)/24)+DATE(1970,1,1)</f>
        <v>42327.490752314814</v>
      </c>
      <c r="T346" s="12">
        <f>(((I346/60)/60)/24)+DATE(1970,1,1)</f>
        <v>42367.490752314814</v>
      </c>
      <c r="W346" s="19">
        <f>_xlfn.DAYS(T346,S346)</f>
        <v>40</v>
      </c>
      <c r="X346" s="20">
        <f>L346/W346</f>
        <v>0.85</v>
      </c>
      <c r="Y346" s="21">
        <f>E346/W346</f>
        <v>616.27499999999998</v>
      </c>
    </row>
    <row r="347" spans="1:25" ht="48" x14ac:dyDescent="0.2">
      <c r="A347">
        <v>2252</v>
      </c>
      <c r="B347" s="3" t="s">
        <v>2253</v>
      </c>
      <c r="C347" s="3" t="s">
        <v>6362</v>
      </c>
      <c r="D347">
        <v>9000</v>
      </c>
      <c r="E347">
        <v>24505</v>
      </c>
      <c r="F347" t="s">
        <v>8219</v>
      </c>
      <c r="G347" t="s">
        <v>8227</v>
      </c>
      <c r="H347" t="s">
        <v>8249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8297</v>
      </c>
      <c r="O347" s="6">
        <f>(E347/D347)*100</f>
        <v>272.27777777777777</v>
      </c>
      <c r="P347" s="7">
        <f>E347/L347</f>
        <v>98.413654618473899</v>
      </c>
      <c r="Q347" t="str">
        <f>LEFT(N347,FIND("/",N347)-1)</f>
        <v>games</v>
      </c>
      <c r="R347" t="str">
        <f>REPLACE(N347,1,FIND("/",N347),"")</f>
        <v>tabletop games</v>
      </c>
      <c r="S347" s="12">
        <f>(((J347/60)/60)/24)+DATE(1970,1,1)</f>
        <v>42573.327986111108</v>
      </c>
      <c r="T347" s="12">
        <f>(((I347/60)/60)/24)+DATE(1970,1,1)</f>
        <v>42588.327986111108</v>
      </c>
      <c r="W347" s="19">
        <f>_xlfn.DAYS(T347,S347)</f>
        <v>15</v>
      </c>
      <c r="X347" s="20">
        <f>L347/W347</f>
        <v>16.600000000000001</v>
      </c>
      <c r="Y347" s="21">
        <f>E347/W347</f>
        <v>1633.6666666666667</v>
      </c>
    </row>
    <row r="348" spans="1:25" ht="16" x14ac:dyDescent="0.2">
      <c r="A348">
        <v>307</v>
      </c>
      <c r="B348" s="3" t="s">
        <v>308</v>
      </c>
      <c r="C348" s="3" t="s">
        <v>4417</v>
      </c>
      <c r="D348">
        <v>22000</v>
      </c>
      <c r="E348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8269</v>
      </c>
      <c r="O348" s="6">
        <f>(E348/D348)*100</f>
        <v>111.31818181818183</v>
      </c>
      <c r="P348" s="7">
        <f>E348/L348</f>
        <v>42.517361111111114</v>
      </c>
      <c r="Q348" t="str">
        <f>LEFT(N348,FIND("/",N348)-1)</f>
        <v>film &amp; video</v>
      </c>
      <c r="R348" t="str">
        <f>REPLACE(N348,1,FIND("/",N348),"")</f>
        <v>documentary</v>
      </c>
      <c r="S348" s="12">
        <f>(((J348/60)/60)/24)+DATE(1970,1,1)</f>
        <v>41282.944456018515</v>
      </c>
      <c r="T348" s="12">
        <f>(((I348/60)/60)/24)+DATE(1970,1,1)</f>
        <v>41312.944456018515</v>
      </c>
      <c r="W348" s="19">
        <f>_xlfn.DAYS(T348,S348)</f>
        <v>30</v>
      </c>
      <c r="X348" s="20">
        <f>L348/W348</f>
        <v>19.2</v>
      </c>
      <c r="Y348" s="21">
        <f>E348/W348</f>
        <v>816.33333333333337</v>
      </c>
    </row>
    <row r="349" spans="1:25" ht="48" x14ac:dyDescent="0.2">
      <c r="A349">
        <v>3259</v>
      </c>
      <c r="B349" s="3" t="s">
        <v>3259</v>
      </c>
      <c r="C349" s="3" t="s">
        <v>7369</v>
      </c>
      <c r="D349">
        <v>23000</v>
      </c>
      <c r="E349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8271</v>
      </c>
      <c r="O349" s="6">
        <f>(E349/D349)*100</f>
        <v>106.16782608695652</v>
      </c>
      <c r="P349" s="7">
        <f>E349/L349</f>
        <v>251.7381443298969</v>
      </c>
      <c r="Q349" t="str">
        <f>LEFT(N349,FIND("/",N349)-1)</f>
        <v>theater</v>
      </c>
      <c r="R349" t="str">
        <f>REPLACE(N349,1,FIND("/",N349),"")</f>
        <v>plays</v>
      </c>
      <c r="S349" s="12">
        <f>(((J349/60)/60)/24)+DATE(1970,1,1)</f>
        <v>42614.760937500003</v>
      </c>
      <c r="T349" s="12">
        <f>(((I349/60)/60)/24)+DATE(1970,1,1)</f>
        <v>42644.165972222225</v>
      </c>
      <c r="W349" s="19">
        <f>_xlfn.DAYS(T349,S349)</f>
        <v>30</v>
      </c>
      <c r="X349" s="20">
        <f>L349/W349</f>
        <v>3.2333333333333334</v>
      </c>
      <c r="Y349" s="21">
        <f>E349/W349</f>
        <v>813.95333333333326</v>
      </c>
    </row>
    <row r="350" spans="1:25" ht="48" x14ac:dyDescent="0.2">
      <c r="A350">
        <v>1275</v>
      </c>
      <c r="B350" s="3" t="s">
        <v>1276</v>
      </c>
      <c r="C350" s="3" t="s">
        <v>5385</v>
      </c>
      <c r="D350">
        <v>15000</v>
      </c>
      <c r="E350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8276</v>
      </c>
      <c r="O350" s="6">
        <f>(E350/D350)*100</f>
        <v>162.14066666666668</v>
      </c>
      <c r="P350" s="7">
        <f>E350/L350</f>
        <v>62.522107969151669</v>
      </c>
      <c r="Q350" t="str">
        <f>LEFT(N350,FIND("/",N350)-1)</f>
        <v>music</v>
      </c>
      <c r="R350" t="str">
        <f>REPLACE(N350,1,FIND("/",N350),"")</f>
        <v>rock</v>
      </c>
      <c r="S350" s="12">
        <f>(((J350/60)/60)/24)+DATE(1970,1,1)</f>
        <v>41458.867905092593</v>
      </c>
      <c r="T350" s="12">
        <f>(((I350/60)/60)/24)+DATE(1970,1,1)</f>
        <v>41493.867905092593</v>
      </c>
      <c r="W350" s="19">
        <f>_xlfn.DAYS(T350,S350)</f>
        <v>35</v>
      </c>
      <c r="X350" s="20">
        <f>L350/W350</f>
        <v>11.114285714285714</v>
      </c>
      <c r="Y350" s="21">
        <f>E350/W350</f>
        <v>694.88857142857137</v>
      </c>
    </row>
    <row r="351" spans="1:25" ht="48" x14ac:dyDescent="0.2">
      <c r="A351">
        <v>2224</v>
      </c>
      <c r="B351" s="3" t="s">
        <v>2225</v>
      </c>
      <c r="C351" s="3" t="s">
        <v>6334</v>
      </c>
      <c r="D351">
        <v>10000</v>
      </c>
      <c r="E351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8297</v>
      </c>
      <c r="O351" s="6">
        <f>(E351/D351)*100</f>
        <v>243.15000000000003</v>
      </c>
      <c r="P351" s="7">
        <f>E351/L351</f>
        <v>82.145270270270274</v>
      </c>
      <c r="Q351" t="str">
        <f>LEFT(N351,FIND("/",N351)-1)</f>
        <v>games</v>
      </c>
      <c r="R351" t="str">
        <f>REPLACE(N351,1,FIND("/",N351),"")</f>
        <v>tabletop games</v>
      </c>
      <c r="S351" s="12">
        <f>(((J351/60)/60)/24)+DATE(1970,1,1)</f>
        <v>42644.667534722219</v>
      </c>
      <c r="T351" s="12">
        <f>(((I351/60)/60)/24)+DATE(1970,1,1)</f>
        <v>42672.791666666672</v>
      </c>
      <c r="W351" s="19">
        <f>_xlfn.DAYS(T351,S351)</f>
        <v>28</v>
      </c>
      <c r="X351" s="20">
        <f>L351/W351</f>
        <v>10.571428571428571</v>
      </c>
      <c r="Y351" s="21">
        <f>E351/W351</f>
        <v>868.39285714285711</v>
      </c>
    </row>
    <row r="352" spans="1:25" ht="48" x14ac:dyDescent="0.2">
      <c r="A352">
        <v>1517</v>
      </c>
      <c r="B352" s="3" t="s">
        <v>1518</v>
      </c>
      <c r="C352" s="3" t="s">
        <v>5627</v>
      </c>
      <c r="D352">
        <v>15000</v>
      </c>
      <c r="E352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8285</v>
      </c>
      <c r="O352" s="6">
        <f>(E352/D352)*100</f>
        <v>161.97999999999999</v>
      </c>
      <c r="P352" s="7">
        <f>E352/L352</f>
        <v>39.507317073170732</v>
      </c>
      <c r="Q352" t="str">
        <f>LEFT(N352,FIND("/",N352)-1)</f>
        <v>photography</v>
      </c>
      <c r="R352" t="str">
        <f>REPLACE(N352,1,FIND("/",N352),"")</f>
        <v>photobooks</v>
      </c>
      <c r="S352" s="12">
        <f>(((J352/60)/60)/24)+DATE(1970,1,1)</f>
        <v>41948.56658564815</v>
      </c>
      <c r="T352" s="12">
        <f>(((I352/60)/60)/24)+DATE(1970,1,1)</f>
        <v>41979.25</v>
      </c>
      <c r="W352" s="19">
        <f>_xlfn.DAYS(T352,S352)</f>
        <v>31</v>
      </c>
      <c r="X352" s="20">
        <f>L352/W352</f>
        <v>19.838709677419356</v>
      </c>
      <c r="Y352" s="21">
        <f>E352/W352</f>
        <v>783.77419354838707</v>
      </c>
    </row>
    <row r="353" spans="1:25" ht="48" x14ac:dyDescent="0.2">
      <c r="A353">
        <v>1532</v>
      </c>
      <c r="B353" s="3" t="s">
        <v>1533</v>
      </c>
      <c r="C353" s="3" t="s">
        <v>5642</v>
      </c>
      <c r="D353">
        <v>5000</v>
      </c>
      <c r="E353">
        <v>24201</v>
      </c>
      <c r="F353" t="s">
        <v>8219</v>
      </c>
      <c r="G353" t="s">
        <v>8226</v>
      </c>
      <c r="H353" t="s">
        <v>8248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8285</v>
      </c>
      <c r="O353" s="6">
        <f>(E353/D353)*100</f>
        <v>484.02000000000004</v>
      </c>
      <c r="P353" s="7">
        <f>E353/L353</f>
        <v>82.316326530612244</v>
      </c>
      <c r="Q353" t="str">
        <f>LEFT(N353,FIND("/",N353)-1)</f>
        <v>photography</v>
      </c>
      <c r="R353" t="str">
        <f>REPLACE(N353,1,FIND("/",N353),"")</f>
        <v>photobooks</v>
      </c>
      <c r="S353" s="12">
        <f>(((J353/60)/60)/24)+DATE(1970,1,1)</f>
        <v>42391.475289351853</v>
      </c>
      <c r="T353" s="12">
        <f>(((I353/60)/60)/24)+DATE(1970,1,1)</f>
        <v>42415.625</v>
      </c>
      <c r="W353" s="19">
        <f>_xlfn.DAYS(T353,S353)</f>
        <v>24</v>
      </c>
      <c r="X353" s="20">
        <f>L353/W353</f>
        <v>12.25</v>
      </c>
      <c r="Y353" s="21">
        <f>E353/W353</f>
        <v>1008.375</v>
      </c>
    </row>
    <row r="354" spans="1:25" ht="48" x14ac:dyDescent="0.2">
      <c r="A354">
        <v>1963</v>
      </c>
      <c r="B354" s="3" t="s">
        <v>1964</v>
      </c>
      <c r="C354" s="3" t="s">
        <v>6073</v>
      </c>
      <c r="D354">
        <v>19000</v>
      </c>
      <c r="E354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8295</v>
      </c>
      <c r="O354" s="6">
        <f>(E354/D354)*100</f>
        <v>126.8842105263158</v>
      </c>
      <c r="P354" s="7">
        <f>E354/L354</f>
        <v>117.6</v>
      </c>
      <c r="Q354" t="str">
        <f>LEFT(N354,FIND("/",N354)-1)</f>
        <v>technology</v>
      </c>
      <c r="R354" t="str">
        <f>REPLACE(N354,1,FIND("/",N354),"")</f>
        <v>hardware</v>
      </c>
      <c r="S354" s="12">
        <f>(((J354/60)/60)/24)+DATE(1970,1,1)</f>
        <v>41863.429791666669</v>
      </c>
      <c r="T354" s="12">
        <f>(((I354/60)/60)/24)+DATE(1970,1,1)</f>
        <v>41898.429791666669</v>
      </c>
      <c r="W354" s="19">
        <f>_xlfn.DAYS(T354,S354)</f>
        <v>35</v>
      </c>
      <c r="X354" s="20">
        <f>L354/W354</f>
        <v>5.8571428571428568</v>
      </c>
      <c r="Y354" s="21">
        <f>E354/W354</f>
        <v>688.8</v>
      </c>
    </row>
    <row r="355" spans="1:25" ht="16" x14ac:dyDescent="0.2">
      <c r="A355">
        <v>684</v>
      </c>
      <c r="B355" s="3" t="s">
        <v>685</v>
      </c>
      <c r="C355" s="3" t="s">
        <v>4794</v>
      </c>
      <c r="D355">
        <v>320000</v>
      </c>
      <c r="E355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6">
        <f>(E355/D355)*100</f>
        <v>7.4837500000000006</v>
      </c>
      <c r="P355" s="7">
        <f>E355/L355</f>
        <v>177.39259259259259</v>
      </c>
      <c r="Q355" t="str">
        <f>LEFT(N355,FIND("/",N355)-1)</f>
        <v>technology</v>
      </c>
      <c r="R355" t="str">
        <f>REPLACE(N355,1,FIND("/",N355),"")</f>
        <v>wearables</v>
      </c>
      <c r="S355" s="12">
        <f>(((J355/60)/60)/24)+DATE(1970,1,1)</f>
        <v>41809.473275462966</v>
      </c>
      <c r="T355" s="12">
        <f>(((I355/60)/60)/24)+DATE(1970,1,1)</f>
        <v>41845.125</v>
      </c>
      <c r="W355" s="19">
        <f>_xlfn.DAYS(T355,S355)</f>
        <v>36</v>
      </c>
      <c r="X355" s="20">
        <f>L355/W355</f>
        <v>3.75</v>
      </c>
      <c r="Y355" s="21">
        <f>E355/W355</f>
        <v>665.22222222222217</v>
      </c>
    </row>
    <row r="356" spans="1:25" ht="48" x14ac:dyDescent="0.2">
      <c r="A356">
        <v>1024</v>
      </c>
      <c r="B356" s="3" t="s">
        <v>1025</v>
      </c>
      <c r="C356" s="3" t="s">
        <v>5134</v>
      </c>
      <c r="D356">
        <v>20000</v>
      </c>
      <c r="E35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8280</v>
      </c>
      <c r="O356" s="6">
        <f>(E356/D356)*100</f>
        <v>118.63774999999998</v>
      </c>
      <c r="P356" s="7">
        <f>E356/L356</f>
        <v>388.9762295081967</v>
      </c>
      <c r="Q356" t="str">
        <f>LEFT(N356,FIND("/",N356)-1)</f>
        <v>music</v>
      </c>
      <c r="R356" t="str">
        <f>REPLACE(N356,1,FIND("/",N356),"")</f>
        <v>electronic music</v>
      </c>
      <c r="S356" s="12">
        <f>(((J356/60)/60)/24)+DATE(1970,1,1)</f>
        <v>42370.580590277779</v>
      </c>
      <c r="T356" s="12">
        <f>(((I356/60)/60)/24)+DATE(1970,1,1)</f>
        <v>42400.580590277779</v>
      </c>
      <c r="W356" s="19">
        <f>_xlfn.DAYS(T356,S356)</f>
        <v>30</v>
      </c>
      <c r="X356" s="20">
        <f>L356/W356</f>
        <v>2.0333333333333332</v>
      </c>
      <c r="Y356" s="21">
        <f>E356/W356</f>
        <v>790.91833333333329</v>
      </c>
    </row>
    <row r="357" spans="1:25" ht="48" x14ac:dyDescent="0.2">
      <c r="A357">
        <v>2457</v>
      </c>
      <c r="B357" s="3" t="s">
        <v>2458</v>
      </c>
      <c r="C357" s="3" t="s">
        <v>6567</v>
      </c>
      <c r="D357">
        <v>23000</v>
      </c>
      <c r="E357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8298</v>
      </c>
      <c r="O357" s="6">
        <f>(E357/D357)*100</f>
        <v>102.30434782608695</v>
      </c>
      <c r="P357" s="7">
        <f>E357/L357</f>
        <v>189.75806451612902</v>
      </c>
      <c r="Q357" t="str">
        <f>LEFT(N357,FIND("/",N357)-1)</f>
        <v>food</v>
      </c>
      <c r="R357" t="str">
        <f>REPLACE(N357,1,FIND("/",N357),"")</f>
        <v>small batch</v>
      </c>
      <c r="S357" s="12">
        <f>(((J357/60)/60)/24)+DATE(1970,1,1)</f>
        <v>42423.602500000001</v>
      </c>
      <c r="T357" s="12">
        <f>(((I357/60)/60)/24)+DATE(1970,1,1)</f>
        <v>42453.560833333337</v>
      </c>
      <c r="W357" s="19">
        <f>_xlfn.DAYS(T357,S357)</f>
        <v>30</v>
      </c>
      <c r="X357" s="20">
        <f>L357/W357</f>
        <v>4.1333333333333337</v>
      </c>
      <c r="Y357" s="21">
        <f>E357/W357</f>
        <v>784.33333333333337</v>
      </c>
    </row>
    <row r="358" spans="1:25" ht="48" x14ac:dyDescent="0.2">
      <c r="A358">
        <v>3147</v>
      </c>
      <c r="B358" s="3" t="s">
        <v>3147</v>
      </c>
      <c r="C358" s="3" t="s">
        <v>7257</v>
      </c>
      <c r="D358">
        <v>20000</v>
      </c>
      <c r="E358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8271</v>
      </c>
      <c r="O358" s="6">
        <f>(E358/D358)*100</f>
        <v>117.52499999999999</v>
      </c>
      <c r="P358" s="7">
        <f>E358/L358</f>
        <v>110.35211267605634</v>
      </c>
      <c r="Q358" t="str">
        <f>LEFT(N358,FIND("/",N358)-1)</f>
        <v>theater</v>
      </c>
      <c r="R358" t="str">
        <f>REPLACE(N358,1,FIND("/",N358),"")</f>
        <v>plays</v>
      </c>
      <c r="S358" s="12">
        <f>(((J358/60)/60)/24)+DATE(1970,1,1)</f>
        <v>41909.969386574077</v>
      </c>
      <c r="T358" s="12">
        <f>(((I358/60)/60)/24)+DATE(1970,1,1)</f>
        <v>41950.011053240742</v>
      </c>
      <c r="W358" s="19">
        <f>_xlfn.DAYS(T358,S358)</f>
        <v>41</v>
      </c>
      <c r="X358" s="20">
        <f>L358/W358</f>
        <v>5.1951219512195124</v>
      </c>
      <c r="Y358" s="21">
        <f>E358/W358</f>
        <v>573.29268292682923</v>
      </c>
    </row>
    <row r="359" spans="1:25" ht="48" x14ac:dyDescent="0.2">
      <c r="A359">
        <v>2024</v>
      </c>
      <c r="B359" s="3" t="s">
        <v>2025</v>
      </c>
      <c r="C359" s="3" t="s">
        <v>6134</v>
      </c>
      <c r="D359">
        <v>4000</v>
      </c>
      <c r="E359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8295</v>
      </c>
      <c r="O359" s="6">
        <f>(E359/D359)*100</f>
        <v>585.35</v>
      </c>
      <c r="P359" s="7">
        <f>E359/L359</f>
        <v>222.99047619047619</v>
      </c>
      <c r="Q359" t="str">
        <f>LEFT(N359,FIND("/",N359)-1)</f>
        <v>technology</v>
      </c>
      <c r="R359" t="str">
        <f>REPLACE(N359,1,FIND("/",N359),"")</f>
        <v>hardware</v>
      </c>
      <c r="S359" s="12">
        <f>(((J359/60)/60)/24)+DATE(1970,1,1)</f>
        <v>41099.966944444444</v>
      </c>
      <c r="T359" s="12">
        <f>(((I359/60)/60)/24)+DATE(1970,1,1)</f>
        <v>41134.125</v>
      </c>
      <c r="W359" s="19">
        <f>_xlfn.DAYS(T359,S359)</f>
        <v>35</v>
      </c>
      <c r="X359" s="20">
        <f>L359/W359</f>
        <v>3</v>
      </c>
      <c r="Y359" s="21">
        <f>E359/W359</f>
        <v>668.97142857142853</v>
      </c>
    </row>
    <row r="360" spans="1:25" ht="48" x14ac:dyDescent="0.2">
      <c r="A360">
        <v>3017</v>
      </c>
      <c r="B360" s="3" t="s">
        <v>3017</v>
      </c>
      <c r="C360" s="3" t="s">
        <v>7127</v>
      </c>
      <c r="D360">
        <v>22000</v>
      </c>
      <c r="E360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8303</v>
      </c>
      <c r="O360" s="6">
        <f>(E360/D360)*100</f>
        <v>105.84090909090908</v>
      </c>
      <c r="P360" s="7">
        <f>E360/L360</f>
        <v>146.44654088050314</v>
      </c>
      <c r="Q360" t="str">
        <f>LEFT(N360,FIND("/",N360)-1)</f>
        <v>theater</v>
      </c>
      <c r="R360" t="str">
        <f>REPLACE(N360,1,FIND("/",N360),"")</f>
        <v>spaces</v>
      </c>
      <c r="S360" s="12">
        <f>(((J360/60)/60)/24)+DATE(1970,1,1)</f>
        <v>41841.850034722222</v>
      </c>
      <c r="T360" s="12">
        <f>(((I360/60)/60)/24)+DATE(1970,1,1)</f>
        <v>41871.850034722222</v>
      </c>
      <c r="W360" s="19">
        <f>_xlfn.DAYS(T360,S360)</f>
        <v>30</v>
      </c>
      <c r="X360" s="20">
        <f>L360/W360</f>
        <v>5.3</v>
      </c>
      <c r="Y360" s="21">
        <f>E360/W360</f>
        <v>776.16666666666663</v>
      </c>
    </row>
    <row r="361" spans="1:25" ht="48" x14ac:dyDescent="0.2">
      <c r="A361">
        <v>1523</v>
      </c>
      <c r="B361" s="3" t="s">
        <v>1524</v>
      </c>
      <c r="C361" s="3" t="s">
        <v>5633</v>
      </c>
      <c r="D361">
        <v>18500</v>
      </c>
      <c r="E361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8285</v>
      </c>
      <c r="O361" s="6">
        <f>(E361/D361)*100</f>
        <v>124.84324324324325</v>
      </c>
      <c r="P361" s="7">
        <f>E361/L361</f>
        <v>95.834024896265561</v>
      </c>
      <c r="Q361" t="str">
        <f>LEFT(N361,FIND("/",N361)-1)</f>
        <v>photography</v>
      </c>
      <c r="R361" t="str">
        <f>REPLACE(N361,1,FIND("/",N361),"")</f>
        <v>photobooks</v>
      </c>
      <c r="S361" s="12">
        <f>(((J361/60)/60)/24)+DATE(1970,1,1)</f>
        <v>41964.751342592594</v>
      </c>
      <c r="T361" s="12">
        <f>(((I361/60)/60)/24)+DATE(1970,1,1)</f>
        <v>41996</v>
      </c>
      <c r="W361" s="19">
        <f>_xlfn.DAYS(T361,S361)</f>
        <v>32</v>
      </c>
      <c r="X361" s="20">
        <f>L361/W361</f>
        <v>7.53125</v>
      </c>
      <c r="Y361" s="21">
        <f>E361/W361</f>
        <v>721.75</v>
      </c>
    </row>
    <row r="362" spans="1:25" ht="48" x14ac:dyDescent="0.2">
      <c r="A362">
        <v>1184</v>
      </c>
      <c r="B362" s="3" t="s">
        <v>1185</v>
      </c>
      <c r="C362" s="3" t="s">
        <v>5294</v>
      </c>
      <c r="D362">
        <v>22000</v>
      </c>
      <c r="E362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8285</v>
      </c>
      <c r="O362" s="6">
        <f>(E362/D362)*100</f>
        <v>104.93636363636362</v>
      </c>
      <c r="P362" s="7">
        <f>E362/L362</f>
        <v>61.562666666666665</v>
      </c>
      <c r="Q362" t="str">
        <f>LEFT(N362,FIND("/",N362)-1)</f>
        <v>photography</v>
      </c>
      <c r="R362" t="str">
        <f>REPLACE(N362,1,FIND("/",N362),"")</f>
        <v>photobooks</v>
      </c>
      <c r="S362" s="12">
        <f>(((J362/60)/60)/24)+DATE(1970,1,1)</f>
        <v>42741.599664351852</v>
      </c>
      <c r="T362" s="12">
        <f>(((I362/60)/60)/24)+DATE(1970,1,1)</f>
        <v>42772.599664351852</v>
      </c>
      <c r="W362" s="19">
        <f>_xlfn.DAYS(T362,S362)</f>
        <v>31</v>
      </c>
      <c r="X362" s="20">
        <f>L362/W362</f>
        <v>12.096774193548388</v>
      </c>
      <c r="Y362" s="21">
        <f>E362/W362</f>
        <v>744.70967741935488</v>
      </c>
    </row>
    <row r="363" spans="1:25" ht="48" x14ac:dyDescent="0.2">
      <c r="A363">
        <v>3001</v>
      </c>
      <c r="B363" s="3" t="s">
        <v>3001</v>
      </c>
      <c r="C363" s="3" t="s">
        <v>7111</v>
      </c>
      <c r="D363">
        <v>7214</v>
      </c>
      <c r="E363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8303</v>
      </c>
      <c r="O363" s="6">
        <f>(E363/D363)*100</f>
        <v>318.69988910451895</v>
      </c>
      <c r="P363" s="7">
        <f>E363/L363</f>
        <v>131.37719999999999</v>
      </c>
      <c r="Q363" t="str">
        <f>LEFT(N363,FIND("/",N363)-1)</f>
        <v>theater</v>
      </c>
      <c r="R363" t="str">
        <f>REPLACE(N363,1,FIND("/",N363),"")</f>
        <v>spaces</v>
      </c>
      <c r="S363" s="12">
        <f>(((J363/60)/60)/24)+DATE(1970,1,1)</f>
        <v>42534.895625000005</v>
      </c>
      <c r="T363" s="12">
        <f>(((I363/60)/60)/24)+DATE(1970,1,1)</f>
        <v>42564.895625000005</v>
      </c>
      <c r="W363" s="19">
        <f>_xlfn.DAYS(T363,S363)</f>
        <v>30</v>
      </c>
      <c r="X363" s="20">
        <f>L363/W363</f>
        <v>5.833333333333333</v>
      </c>
      <c r="Y363" s="21">
        <f>E363/W363</f>
        <v>766.36699999999996</v>
      </c>
    </row>
    <row r="364" spans="1:25" ht="48" x14ac:dyDescent="0.2">
      <c r="A364">
        <v>2631</v>
      </c>
      <c r="B364" s="3" t="s">
        <v>2631</v>
      </c>
      <c r="C364" s="3" t="s">
        <v>6741</v>
      </c>
      <c r="D364">
        <v>20000</v>
      </c>
      <c r="E364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8301</v>
      </c>
      <c r="O364" s="6">
        <f>(E364/D364)*100</f>
        <v>114.66525000000001</v>
      </c>
      <c r="P364" s="7">
        <f>E364/L364</f>
        <v>80.185489510489504</v>
      </c>
      <c r="Q364" t="str">
        <f>LEFT(N364,FIND("/",N364)-1)</f>
        <v>technology</v>
      </c>
      <c r="R364" t="str">
        <f>REPLACE(N364,1,FIND("/",N364),"")</f>
        <v>space exploration</v>
      </c>
      <c r="S364" s="12">
        <f>(((J364/60)/60)/24)+DATE(1970,1,1)</f>
        <v>42218.169293981482</v>
      </c>
      <c r="T364" s="12">
        <f>(((I364/60)/60)/24)+DATE(1970,1,1)</f>
        <v>42246.169293981482</v>
      </c>
      <c r="W364" s="19">
        <f>_xlfn.DAYS(T364,S364)</f>
        <v>28</v>
      </c>
      <c r="X364" s="20">
        <f>L364/W364</f>
        <v>10.214285714285714</v>
      </c>
      <c r="Y364" s="21">
        <f>E364/W364</f>
        <v>819.03750000000002</v>
      </c>
    </row>
    <row r="365" spans="1:25" ht="48" x14ac:dyDescent="0.2">
      <c r="A365">
        <v>2188</v>
      </c>
      <c r="B365" s="3" t="s">
        <v>2189</v>
      </c>
      <c r="C365" s="3" t="s">
        <v>6298</v>
      </c>
      <c r="D365">
        <v>5494</v>
      </c>
      <c r="E365">
        <v>22645</v>
      </c>
      <c r="F365" t="s">
        <v>8219</v>
      </c>
      <c r="G365" t="s">
        <v>8226</v>
      </c>
      <c r="H365" t="s">
        <v>8248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8297</v>
      </c>
      <c r="O365" s="6">
        <f>(E365/D365)*100</f>
        <v>412.17692027666544</v>
      </c>
      <c r="P365" s="7">
        <f>E365/L365</f>
        <v>44.056420233463037</v>
      </c>
      <c r="Q365" t="str">
        <f>LEFT(N365,FIND("/",N365)-1)</f>
        <v>games</v>
      </c>
      <c r="R365" t="str">
        <f>REPLACE(N365,1,FIND("/",N365),"")</f>
        <v>tabletop games</v>
      </c>
      <c r="S365" s="12">
        <f>(((J365/60)/60)/24)+DATE(1970,1,1)</f>
        <v>42633.586122685185</v>
      </c>
      <c r="T365" s="12">
        <f>(((I365/60)/60)/24)+DATE(1970,1,1)</f>
        <v>42668.708333333328</v>
      </c>
      <c r="W365" s="19">
        <f>_xlfn.DAYS(T365,S365)</f>
        <v>35</v>
      </c>
      <c r="X365" s="20">
        <f>L365/W365</f>
        <v>14.685714285714285</v>
      </c>
      <c r="Y365" s="21">
        <f>E365/W365</f>
        <v>647</v>
      </c>
    </row>
    <row r="366" spans="1:25" ht="48" x14ac:dyDescent="0.2">
      <c r="A366">
        <v>2734</v>
      </c>
      <c r="B366" s="3" t="s">
        <v>2734</v>
      </c>
      <c r="C366" s="3" t="s">
        <v>6844</v>
      </c>
      <c r="D366">
        <v>1</v>
      </c>
      <c r="E366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8295</v>
      </c>
      <c r="O366" s="6">
        <f>(E366/D366)*100</f>
        <v>2260300</v>
      </c>
      <c r="P366" s="7">
        <f>E366/L366</f>
        <v>138.66871165644173</v>
      </c>
      <c r="Q366" t="str">
        <f>LEFT(N366,FIND("/",N366)-1)</f>
        <v>technology</v>
      </c>
      <c r="R366" t="str">
        <f>REPLACE(N366,1,FIND("/",N366),"")</f>
        <v>hardware</v>
      </c>
      <c r="S366" s="12">
        <f>(((J366/60)/60)/24)+DATE(1970,1,1)</f>
        <v>42626.668888888889</v>
      </c>
      <c r="T366" s="12">
        <f>(((I366/60)/60)/24)+DATE(1970,1,1)</f>
        <v>42656.915972222225</v>
      </c>
      <c r="W366" s="19">
        <f>_xlfn.DAYS(T366,S366)</f>
        <v>30</v>
      </c>
      <c r="X366" s="20">
        <f>L366/W366</f>
        <v>5.4333333333333336</v>
      </c>
      <c r="Y366" s="21">
        <f>E366/W366</f>
        <v>753.43333333333328</v>
      </c>
    </row>
    <row r="367" spans="1:25" ht="48" x14ac:dyDescent="0.2">
      <c r="A367">
        <v>418</v>
      </c>
      <c r="B367" s="3" t="s">
        <v>419</v>
      </c>
      <c r="C367" s="3" t="s">
        <v>4528</v>
      </c>
      <c r="D367">
        <v>22400</v>
      </c>
      <c r="E367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8269</v>
      </c>
      <c r="O367" s="6">
        <f>(E367/D367)*100</f>
        <v>100.63392857142857</v>
      </c>
      <c r="P367" s="7">
        <f>E367/L367</f>
        <v>216.75</v>
      </c>
      <c r="Q367" t="str">
        <f>LEFT(N367,FIND("/",N367)-1)</f>
        <v>film &amp; video</v>
      </c>
      <c r="R367" t="str">
        <f>REPLACE(N367,1,FIND("/",N367),"")</f>
        <v>documentary</v>
      </c>
      <c r="S367" s="12">
        <f>(((J367/60)/60)/24)+DATE(1970,1,1)</f>
        <v>42178.282372685186</v>
      </c>
      <c r="T367" s="12">
        <f>(((I367/60)/60)/24)+DATE(1970,1,1)</f>
        <v>42208.282372685186</v>
      </c>
      <c r="W367" s="19">
        <f>_xlfn.DAYS(T367,S367)</f>
        <v>30</v>
      </c>
      <c r="X367" s="20">
        <f>L367/W367</f>
        <v>3.4666666666666668</v>
      </c>
      <c r="Y367" s="21">
        <f>E367/W367</f>
        <v>751.4</v>
      </c>
    </row>
    <row r="368" spans="1:25" ht="48" x14ac:dyDescent="0.2">
      <c r="A368">
        <v>384</v>
      </c>
      <c r="B368" s="3" t="s">
        <v>385</v>
      </c>
      <c r="C368" s="3" t="s">
        <v>4494</v>
      </c>
      <c r="D368">
        <v>20000</v>
      </c>
      <c r="E368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8269</v>
      </c>
      <c r="O368" s="6">
        <f>(E368/D368)*100</f>
        <v>112.105</v>
      </c>
      <c r="P368" s="7">
        <f>E368/L368</f>
        <v>58.540469973890339</v>
      </c>
      <c r="Q368" t="str">
        <f>LEFT(N368,FIND("/",N368)-1)</f>
        <v>film &amp; video</v>
      </c>
      <c r="R368" t="str">
        <f>REPLACE(N368,1,FIND("/",N368),"")</f>
        <v>documentary</v>
      </c>
      <c r="S368" s="12">
        <f>(((J368/60)/60)/24)+DATE(1970,1,1)</f>
        <v>41980.781793981485</v>
      </c>
      <c r="T368" s="12">
        <f>(((I368/60)/60)/24)+DATE(1970,1,1)</f>
        <v>42010.781793981485</v>
      </c>
      <c r="W368" s="19">
        <f>_xlfn.DAYS(T368,S368)</f>
        <v>30</v>
      </c>
      <c r="X368" s="20">
        <f>L368/W368</f>
        <v>12.766666666666667</v>
      </c>
      <c r="Y368" s="21">
        <f>E368/W368</f>
        <v>747.36666666666667</v>
      </c>
    </row>
    <row r="369" spans="1:25" ht="48" x14ac:dyDescent="0.2">
      <c r="A369">
        <v>1267</v>
      </c>
      <c r="B369" s="3" t="s">
        <v>1268</v>
      </c>
      <c r="C369" s="3" t="s">
        <v>5377</v>
      </c>
      <c r="D369">
        <v>22000</v>
      </c>
      <c r="E369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8276</v>
      </c>
      <c r="O369" s="6">
        <f>(E369/D369)*100</f>
        <v>101.8</v>
      </c>
      <c r="P369" s="7">
        <f>E369/L369</f>
        <v>140.85534591194968</v>
      </c>
      <c r="Q369" t="str">
        <f>LEFT(N369,FIND("/",N369)-1)</f>
        <v>music</v>
      </c>
      <c r="R369" t="str">
        <f>REPLACE(N369,1,FIND("/",N369),"")</f>
        <v>rock</v>
      </c>
      <c r="S369" s="12">
        <f>(((J369/60)/60)/24)+DATE(1970,1,1)</f>
        <v>41449.585162037038</v>
      </c>
      <c r="T369" s="12">
        <f>(((I369/60)/60)/24)+DATE(1970,1,1)</f>
        <v>41479.585162037038</v>
      </c>
      <c r="W369" s="19">
        <f>_xlfn.DAYS(T369,S369)</f>
        <v>30</v>
      </c>
      <c r="X369" s="20">
        <f>L369/W369</f>
        <v>5.3</v>
      </c>
      <c r="Y369" s="21">
        <f>E369/W369</f>
        <v>746.5333333333333</v>
      </c>
    </row>
    <row r="370" spans="1:25" ht="48" x14ac:dyDescent="0.2">
      <c r="A370">
        <v>27</v>
      </c>
      <c r="B370" s="3" t="s">
        <v>29</v>
      </c>
      <c r="C370" s="3" t="s">
        <v>4138</v>
      </c>
      <c r="D370">
        <v>20000</v>
      </c>
      <c r="E370">
        <v>22345</v>
      </c>
      <c r="F370" t="s">
        <v>8219</v>
      </c>
      <c r="G370" t="s">
        <v>8228</v>
      </c>
      <c r="H370" t="s">
        <v>8250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8265</v>
      </c>
      <c r="O370" s="6">
        <f>(E370/D370)*100</f>
        <v>111.72500000000001</v>
      </c>
      <c r="P370" s="7">
        <f>E370/L370</f>
        <v>148.96666666666667</v>
      </c>
      <c r="Q370" t="str">
        <f>LEFT(N370,FIND("/",N370)-1)</f>
        <v>film &amp; video</v>
      </c>
      <c r="R370" t="str">
        <f>REPLACE(N370,1,FIND("/",N370),"")</f>
        <v>television</v>
      </c>
      <c r="S370" s="12">
        <f>(((J370/60)/60)/24)+DATE(1970,1,1)</f>
        <v>41929.164733796293</v>
      </c>
      <c r="T370" s="12">
        <f>(((I370/60)/60)/24)+DATE(1970,1,1)</f>
        <v>41959.206400462965</v>
      </c>
      <c r="W370" s="19">
        <f>_xlfn.DAYS(T370,S370)</f>
        <v>30</v>
      </c>
      <c r="X370" s="20">
        <f>L370/W370</f>
        <v>5</v>
      </c>
      <c r="Y370" s="21">
        <f>E370/W370</f>
        <v>744.83333333333337</v>
      </c>
    </row>
    <row r="371" spans="1:25" ht="48" x14ac:dyDescent="0.2">
      <c r="A371">
        <v>1502</v>
      </c>
      <c r="B371" s="3" t="s">
        <v>1503</v>
      </c>
      <c r="C371" s="3" t="s">
        <v>5612</v>
      </c>
      <c r="D371">
        <v>22000</v>
      </c>
      <c r="E371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8285</v>
      </c>
      <c r="O371" s="6">
        <f>(E371/D371)*100</f>
        <v>101.44545454545455</v>
      </c>
      <c r="P371" s="7">
        <f>E371/L371</f>
        <v>67.835866261398181</v>
      </c>
      <c r="Q371" t="str">
        <f>LEFT(N371,FIND("/",N371)-1)</f>
        <v>photography</v>
      </c>
      <c r="R371" t="str">
        <f>REPLACE(N371,1,FIND("/",N371),"")</f>
        <v>photobooks</v>
      </c>
      <c r="S371" s="12">
        <f>(((J371/60)/60)/24)+DATE(1970,1,1)</f>
        <v>42426.542592592596</v>
      </c>
      <c r="T371" s="12">
        <f>(((I371/60)/60)/24)+DATE(1970,1,1)</f>
        <v>42454.916666666672</v>
      </c>
      <c r="W371" s="19">
        <f>_xlfn.DAYS(T371,S371)</f>
        <v>28</v>
      </c>
      <c r="X371" s="20">
        <f>L371/W371</f>
        <v>11.75</v>
      </c>
      <c r="Y371" s="21">
        <f>E371/W371</f>
        <v>797.07142857142856</v>
      </c>
    </row>
    <row r="372" spans="1:25" ht="48" x14ac:dyDescent="0.2">
      <c r="A372">
        <v>1746</v>
      </c>
      <c r="B372" s="3" t="s">
        <v>1747</v>
      </c>
      <c r="C372" s="3" t="s">
        <v>5856</v>
      </c>
      <c r="D372">
        <v>15000</v>
      </c>
      <c r="E372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8285</v>
      </c>
      <c r="O372" s="6">
        <f>(E372/D372)*100</f>
        <v>148.10000000000002</v>
      </c>
      <c r="P372" s="7">
        <f>E372/L372</f>
        <v>207.61682242990653</v>
      </c>
      <c r="Q372" t="str">
        <f>LEFT(N372,FIND("/",N372)-1)</f>
        <v>photography</v>
      </c>
      <c r="R372" t="str">
        <f>REPLACE(N372,1,FIND("/",N372),"")</f>
        <v>photobooks</v>
      </c>
      <c r="S372" s="12">
        <f>(((J372/60)/60)/24)+DATE(1970,1,1)</f>
        <v>42668.176701388889</v>
      </c>
      <c r="T372" s="12">
        <f>(((I372/60)/60)/24)+DATE(1970,1,1)</f>
        <v>42698.083333333328</v>
      </c>
      <c r="W372" s="19">
        <f>_xlfn.DAYS(T372,S372)</f>
        <v>30</v>
      </c>
      <c r="X372" s="20">
        <f>L372/W372</f>
        <v>3.5666666666666669</v>
      </c>
      <c r="Y372" s="21">
        <f>E372/W372</f>
        <v>740.5</v>
      </c>
    </row>
    <row r="373" spans="1:25" ht="32" x14ac:dyDescent="0.2">
      <c r="A373">
        <v>1223</v>
      </c>
      <c r="B373" s="3" t="s">
        <v>1224</v>
      </c>
      <c r="C373" s="3" t="s">
        <v>5333</v>
      </c>
      <c r="D373">
        <v>19800</v>
      </c>
      <c r="E373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8285</v>
      </c>
      <c r="O373" s="6">
        <f>(E373/D373)*100</f>
        <v>112.10606060606061</v>
      </c>
      <c r="P373" s="7">
        <f>E373/L373</f>
        <v>116.21465968586388</v>
      </c>
      <c r="Q373" t="str">
        <f>LEFT(N373,FIND("/",N373)-1)</f>
        <v>photography</v>
      </c>
      <c r="R373" t="str">
        <f>REPLACE(N373,1,FIND("/",N373),"")</f>
        <v>photobooks</v>
      </c>
      <c r="S373" s="12">
        <f>(((J373/60)/60)/24)+DATE(1970,1,1)</f>
        <v>42654.177187499998</v>
      </c>
      <c r="T373" s="12">
        <f>(((I373/60)/60)/24)+DATE(1970,1,1)</f>
        <v>42684.218854166669</v>
      </c>
      <c r="W373" s="19">
        <f>_xlfn.DAYS(T373,S373)</f>
        <v>30</v>
      </c>
      <c r="X373" s="20">
        <f>L373/W373</f>
        <v>6.3666666666666663</v>
      </c>
      <c r="Y373" s="21">
        <f>E373/W373</f>
        <v>739.9</v>
      </c>
    </row>
    <row r="374" spans="1:25" ht="64" x14ac:dyDescent="0.2">
      <c r="A374">
        <v>2674</v>
      </c>
      <c r="B374" s="3" t="s">
        <v>2674</v>
      </c>
      <c r="C374" s="3" t="s">
        <v>6784</v>
      </c>
      <c r="D374">
        <v>35000</v>
      </c>
      <c r="E374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6">
        <f>(E374/D374)*100</f>
        <v>62.839999999999996</v>
      </c>
      <c r="P374" s="7">
        <f>E374/L374</f>
        <v>128.61988304093566</v>
      </c>
      <c r="Q374" t="str">
        <f>LEFT(N374,FIND("/",N374)-1)</f>
        <v>technology</v>
      </c>
      <c r="R374" t="str">
        <f>REPLACE(N374,1,FIND("/",N374),"")</f>
        <v>makerspaces</v>
      </c>
      <c r="S374" s="12">
        <f>(((J374/60)/60)/24)+DATE(1970,1,1)</f>
        <v>42529.632754629631</v>
      </c>
      <c r="T374" s="12">
        <f>(((I374/60)/60)/24)+DATE(1970,1,1)</f>
        <v>42556.207638888889</v>
      </c>
      <c r="W374" s="19">
        <f>_xlfn.DAYS(T374,S374)</f>
        <v>27</v>
      </c>
      <c r="X374" s="20">
        <f>L374/W374</f>
        <v>6.333333333333333</v>
      </c>
      <c r="Y374" s="21">
        <f>E374/W374</f>
        <v>814.59259259259261</v>
      </c>
    </row>
    <row r="375" spans="1:25" ht="32" x14ac:dyDescent="0.2">
      <c r="A375">
        <v>2186</v>
      </c>
      <c r="B375" s="3" t="s">
        <v>2187</v>
      </c>
      <c r="C375" s="3" t="s">
        <v>6296</v>
      </c>
      <c r="D375">
        <v>20000</v>
      </c>
      <c r="E375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8297</v>
      </c>
      <c r="O375" s="6">
        <f>(E375/D375)*100</f>
        <v>109.67499999999998</v>
      </c>
      <c r="P375" s="7">
        <f>E375/L375</f>
        <v>55.956632653061227</v>
      </c>
      <c r="Q375" t="str">
        <f>LEFT(N375,FIND("/",N375)-1)</f>
        <v>games</v>
      </c>
      <c r="R375" t="str">
        <f>REPLACE(N375,1,FIND("/",N375),"")</f>
        <v>tabletop games</v>
      </c>
      <c r="S375" s="12">
        <f>(((J375/60)/60)/24)+DATE(1970,1,1)</f>
        <v>42583.615081018521</v>
      </c>
      <c r="T375" s="12">
        <f>(((I375/60)/60)/24)+DATE(1970,1,1)</f>
        <v>42620.083333333328</v>
      </c>
      <c r="W375" s="19">
        <f>_xlfn.DAYS(T375,S375)</f>
        <v>37</v>
      </c>
      <c r="X375" s="20">
        <f>L375/W375</f>
        <v>10.594594594594595</v>
      </c>
      <c r="Y375" s="21">
        <f>E375/W375</f>
        <v>592.83783783783781</v>
      </c>
    </row>
    <row r="376" spans="1:25" ht="48" x14ac:dyDescent="0.2">
      <c r="A376">
        <v>1297</v>
      </c>
      <c r="B376" s="3" t="s">
        <v>1298</v>
      </c>
      <c r="C376" s="3" t="s">
        <v>5407</v>
      </c>
      <c r="D376">
        <v>20000</v>
      </c>
      <c r="E376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8271</v>
      </c>
      <c r="O376" s="6">
        <f>(E376/D376)*100</f>
        <v>109.52500000000001</v>
      </c>
      <c r="P376" s="7">
        <f>E376/L376</f>
        <v>92.037815126050418</v>
      </c>
      <c r="Q376" t="str">
        <f>LEFT(N376,FIND("/",N376)-1)</f>
        <v>theater</v>
      </c>
      <c r="R376" t="str">
        <f>REPLACE(N376,1,FIND("/",N376),"")</f>
        <v>plays</v>
      </c>
      <c r="S376" s="12">
        <f>(((J376/60)/60)/24)+DATE(1970,1,1)</f>
        <v>42461.747199074074</v>
      </c>
      <c r="T376" s="12">
        <f>(((I376/60)/60)/24)+DATE(1970,1,1)</f>
        <v>42491.747199074074</v>
      </c>
      <c r="W376" s="19">
        <f>_xlfn.DAYS(T376,S376)</f>
        <v>30</v>
      </c>
      <c r="X376" s="20">
        <f>L376/W376</f>
        <v>7.9333333333333336</v>
      </c>
      <c r="Y376" s="21">
        <f>E376/W376</f>
        <v>730.16666666666663</v>
      </c>
    </row>
    <row r="377" spans="1:25" ht="48" x14ac:dyDescent="0.2">
      <c r="A377">
        <v>3245</v>
      </c>
      <c r="B377" s="3" t="s">
        <v>3245</v>
      </c>
      <c r="C377" s="3" t="s">
        <v>7355</v>
      </c>
      <c r="D377">
        <v>21000</v>
      </c>
      <c r="E377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8271</v>
      </c>
      <c r="O377" s="6">
        <f>(E377/D377)*100</f>
        <v>104.3047619047619</v>
      </c>
      <c r="P377" s="7">
        <f>E377/L377</f>
        <v>81.125925925925927</v>
      </c>
      <c r="Q377" t="str">
        <f>LEFT(N377,FIND("/",N377)-1)</f>
        <v>theater</v>
      </c>
      <c r="R377" t="str">
        <f>REPLACE(N377,1,FIND("/",N377),"")</f>
        <v>plays</v>
      </c>
      <c r="S377" s="12">
        <f>(((J377/60)/60)/24)+DATE(1970,1,1)</f>
        <v>42135.60020833333</v>
      </c>
      <c r="T377" s="12">
        <f>(((I377/60)/60)/24)+DATE(1970,1,1)</f>
        <v>42167.083333333328</v>
      </c>
      <c r="W377" s="19">
        <f>_xlfn.DAYS(T377,S377)</f>
        <v>32</v>
      </c>
      <c r="X377" s="20">
        <f>L377/W377</f>
        <v>8.4375</v>
      </c>
      <c r="Y377" s="21">
        <f>E377/W377</f>
        <v>684.5</v>
      </c>
    </row>
    <row r="378" spans="1:25" ht="32" x14ac:dyDescent="0.2">
      <c r="A378">
        <v>2168</v>
      </c>
      <c r="B378" s="3" t="s">
        <v>2169</v>
      </c>
      <c r="C378" s="3" t="s">
        <v>6278</v>
      </c>
      <c r="D378">
        <v>18000</v>
      </c>
      <c r="E378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8276</v>
      </c>
      <c r="O378" s="6">
        <f>(E378/D378)*100</f>
        <v>121.5816111111111</v>
      </c>
      <c r="P378" s="7">
        <f>E378/L378</f>
        <v>64.366735294117646</v>
      </c>
      <c r="Q378" t="str">
        <f>LEFT(N378,FIND("/",N378)-1)</f>
        <v>music</v>
      </c>
      <c r="R378" t="str">
        <f>REPLACE(N378,1,FIND("/",N378),"")</f>
        <v>rock</v>
      </c>
      <c r="S378" s="12">
        <f>(((J378/60)/60)/24)+DATE(1970,1,1)</f>
        <v>42745.600243055553</v>
      </c>
      <c r="T378" s="12">
        <f>(((I378/60)/60)/24)+DATE(1970,1,1)</f>
        <v>42776.208333333328</v>
      </c>
      <c r="W378" s="19">
        <f>_xlfn.DAYS(T378,S378)</f>
        <v>31</v>
      </c>
      <c r="X378" s="20">
        <f>L378/W378</f>
        <v>10.96774193548387</v>
      </c>
      <c r="Y378" s="21">
        <f>E378/W378</f>
        <v>705.9577419354838</v>
      </c>
    </row>
    <row r="379" spans="1:25" ht="48" x14ac:dyDescent="0.2">
      <c r="A379">
        <v>2621</v>
      </c>
      <c r="B379" s="3" t="s">
        <v>2621</v>
      </c>
      <c r="C379" s="3" t="s">
        <v>6731</v>
      </c>
      <c r="D379">
        <v>15000</v>
      </c>
      <c r="E379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8301</v>
      </c>
      <c r="O379" s="6">
        <f>(E379/D379)*100</f>
        <v>145.88</v>
      </c>
      <c r="P379" s="7">
        <f>E379/L379</f>
        <v>47.058064516129029</v>
      </c>
      <c r="Q379" t="str">
        <f>LEFT(N379,FIND("/",N379)-1)</f>
        <v>technology</v>
      </c>
      <c r="R379" t="str">
        <f>REPLACE(N379,1,FIND("/",N379),"")</f>
        <v>space exploration</v>
      </c>
      <c r="S379" s="12">
        <f>(((J379/60)/60)/24)+DATE(1970,1,1)</f>
        <v>42115.74754629629</v>
      </c>
      <c r="T379" s="12">
        <f>(((I379/60)/60)/24)+DATE(1970,1,1)</f>
        <v>42145.74754629629</v>
      </c>
      <c r="W379" s="19">
        <f>_xlfn.DAYS(T379,S379)</f>
        <v>30</v>
      </c>
      <c r="X379" s="20">
        <f>L379/W379</f>
        <v>15.5</v>
      </c>
      <c r="Y379" s="21">
        <f>E379/W379</f>
        <v>729.4</v>
      </c>
    </row>
    <row r="380" spans="1:25" ht="48" x14ac:dyDescent="0.2">
      <c r="A380">
        <v>1193</v>
      </c>
      <c r="B380" s="3" t="s">
        <v>1194</v>
      </c>
      <c r="C380" s="3" t="s">
        <v>5303</v>
      </c>
      <c r="D380">
        <v>21000</v>
      </c>
      <c r="E380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8285</v>
      </c>
      <c r="O380" s="6">
        <f>(E380/D380)*100</f>
        <v>103.95714285714286</v>
      </c>
      <c r="P380" s="7">
        <f>E380/L380</f>
        <v>79.967032967032964</v>
      </c>
      <c r="Q380" t="str">
        <f>LEFT(N380,FIND("/",N380)-1)</f>
        <v>photography</v>
      </c>
      <c r="R380" t="str">
        <f>REPLACE(N380,1,FIND("/",N380),"")</f>
        <v>photobooks</v>
      </c>
      <c r="S380" s="12">
        <f>(((J380/60)/60)/24)+DATE(1970,1,1)</f>
        <v>42409.776076388895</v>
      </c>
      <c r="T380" s="12">
        <f>(((I380/60)/60)/24)+DATE(1970,1,1)</f>
        <v>42469.734409722223</v>
      </c>
      <c r="W380" s="19">
        <f>_xlfn.DAYS(T380,S380)</f>
        <v>60</v>
      </c>
      <c r="X380" s="20">
        <f>L380/W380</f>
        <v>4.55</v>
      </c>
      <c r="Y380" s="21">
        <f>E380/W380</f>
        <v>363.85</v>
      </c>
    </row>
    <row r="381" spans="1:25" ht="48" x14ac:dyDescent="0.2">
      <c r="A381">
        <v>3039</v>
      </c>
      <c r="B381" s="3" t="s">
        <v>3039</v>
      </c>
      <c r="C381" s="3" t="s">
        <v>7149</v>
      </c>
      <c r="D381">
        <v>20000</v>
      </c>
      <c r="E381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8303</v>
      </c>
      <c r="O381" s="6">
        <f>(E381/D381)*100</f>
        <v>108.71389999999998</v>
      </c>
      <c r="P381" s="7">
        <f>E381/L381</f>
        <v>92.130423728813554</v>
      </c>
      <c r="Q381" t="str">
        <f>LEFT(N381,FIND("/",N381)-1)</f>
        <v>theater</v>
      </c>
      <c r="R381" t="str">
        <f>REPLACE(N381,1,FIND("/",N381),"")</f>
        <v>spaces</v>
      </c>
      <c r="S381" s="12">
        <f>(((J381/60)/60)/24)+DATE(1970,1,1)</f>
        <v>41610.794421296298</v>
      </c>
      <c r="T381" s="12">
        <f>(((I381/60)/60)/24)+DATE(1970,1,1)</f>
        <v>41637.332638888889</v>
      </c>
      <c r="W381" s="19">
        <f>_xlfn.DAYS(T381,S381)</f>
        <v>27</v>
      </c>
      <c r="X381" s="20">
        <f>L381/W381</f>
        <v>8.7407407407407405</v>
      </c>
      <c r="Y381" s="21">
        <f>E381/W381</f>
        <v>805.28814814814814</v>
      </c>
    </row>
    <row r="382" spans="1:25" ht="48" x14ac:dyDescent="0.2">
      <c r="A382">
        <v>2091</v>
      </c>
      <c r="B382" s="3" t="s">
        <v>2092</v>
      </c>
      <c r="C382" s="3" t="s">
        <v>6201</v>
      </c>
      <c r="D382">
        <v>18000</v>
      </c>
      <c r="E382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8279</v>
      </c>
      <c r="O382" s="6">
        <f>(E382/D382)*100</f>
        <v>120.46777777777777</v>
      </c>
      <c r="P382" s="7">
        <f>E382/L382</f>
        <v>88.147154471544724</v>
      </c>
      <c r="Q382" t="str">
        <f>LEFT(N382,FIND("/",N382)-1)</f>
        <v>music</v>
      </c>
      <c r="R382" t="str">
        <f>REPLACE(N382,1,FIND("/",N382),"")</f>
        <v>indie rock</v>
      </c>
      <c r="S382" s="12">
        <f>(((J382/60)/60)/24)+DATE(1970,1,1)</f>
        <v>40555.322662037033</v>
      </c>
      <c r="T382" s="12">
        <f>(((I382/60)/60)/24)+DATE(1970,1,1)</f>
        <v>40603.833333333336</v>
      </c>
      <c r="W382" s="19">
        <f>_xlfn.DAYS(T382,S382)</f>
        <v>48</v>
      </c>
      <c r="X382" s="20">
        <f>L382/W382</f>
        <v>5.125</v>
      </c>
      <c r="Y382" s="21">
        <f>E382/W382</f>
        <v>451.75416666666666</v>
      </c>
    </row>
    <row r="383" spans="1:25" ht="48" x14ac:dyDescent="0.2">
      <c r="A383">
        <v>275</v>
      </c>
      <c r="B383" s="3" t="s">
        <v>276</v>
      </c>
      <c r="C383" s="3" t="s">
        <v>4385</v>
      </c>
      <c r="D383">
        <v>20000</v>
      </c>
      <c r="E383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8269</v>
      </c>
      <c r="O383" s="6">
        <f>(E383/D383)*100</f>
        <v>108.395</v>
      </c>
      <c r="P383" s="7">
        <f>E383/L383</f>
        <v>65.298192771084331</v>
      </c>
      <c r="Q383" t="str">
        <f>LEFT(N383,FIND("/",N383)-1)</f>
        <v>film &amp; video</v>
      </c>
      <c r="R383" t="str">
        <f>REPLACE(N383,1,FIND("/",N383),"")</f>
        <v>documentary</v>
      </c>
      <c r="S383" s="12">
        <f>(((J383/60)/60)/24)+DATE(1970,1,1)</f>
        <v>41193.032013888893</v>
      </c>
      <c r="T383" s="12">
        <f>(((I383/60)/60)/24)+DATE(1970,1,1)</f>
        <v>41223.073680555557</v>
      </c>
      <c r="W383" s="19">
        <f>_xlfn.DAYS(T383,S383)</f>
        <v>30</v>
      </c>
      <c r="X383" s="20">
        <f>L383/W383</f>
        <v>11.066666666666666</v>
      </c>
      <c r="Y383" s="21">
        <f>E383/W383</f>
        <v>722.63333333333333</v>
      </c>
    </row>
    <row r="384" spans="1:25" ht="48" x14ac:dyDescent="0.2">
      <c r="A384">
        <v>1509</v>
      </c>
      <c r="B384" s="3" t="s">
        <v>1510</v>
      </c>
      <c r="C384" s="3" t="s">
        <v>5619</v>
      </c>
      <c r="D384">
        <v>17500</v>
      </c>
      <c r="E384">
        <v>21637.22</v>
      </c>
      <c r="F384" t="s">
        <v>8219</v>
      </c>
      <c r="G384" t="s">
        <v>8236</v>
      </c>
      <c r="H384" t="s">
        <v>8249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8285</v>
      </c>
      <c r="O384" s="6">
        <f>(E384/D384)*100</f>
        <v>123.64125714285714</v>
      </c>
      <c r="P384" s="7">
        <f>E384/L384</f>
        <v>110.39397959183674</v>
      </c>
      <c r="Q384" t="str">
        <f>LEFT(N384,FIND("/",N384)-1)</f>
        <v>photography</v>
      </c>
      <c r="R384" t="str">
        <f>REPLACE(N384,1,FIND("/",N384),"")</f>
        <v>photobooks</v>
      </c>
      <c r="S384" s="12">
        <f>(((J384/60)/60)/24)+DATE(1970,1,1)</f>
        <v>42751.533391203702</v>
      </c>
      <c r="T384" s="12">
        <f>(((I384/60)/60)/24)+DATE(1970,1,1)</f>
        <v>42780.957638888889</v>
      </c>
      <c r="W384" s="19">
        <f>_xlfn.DAYS(T384,S384)</f>
        <v>29</v>
      </c>
      <c r="X384" s="20">
        <f>L384/W384</f>
        <v>6.7586206896551726</v>
      </c>
      <c r="Y384" s="21">
        <f>E384/W384</f>
        <v>746.11103448275867</v>
      </c>
    </row>
    <row r="385" spans="1:25" ht="48" x14ac:dyDescent="0.2">
      <c r="A385">
        <v>1537</v>
      </c>
      <c r="B385" s="3" t="s">
        <v>1538</v>
      </c>
      <c r="C385" s="3" t="s">
        <v>5647</v>
      </c>
      <c r="D385">
        <v>12000</v>
      </c>
      <c r="E385">
        <v>21588</v>
      </c>
      <c r="F385" t="s">
        <v>8219</v>
      </c>
      <c r="G385" t="s">
        <v>8236</v>
      </c>
      <c r="H385" t="s">
        <v>8249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8285</v>
      </c>
      <c r="O385" s="6">
        <f>(E385/D385)*100</f>
        <v>179.9</v>
      </c>
      <c r="P385" s="7">
        <f>E385/L385</f>
        <v>96.375</v>
      </c>
      <c r="Q385" t="str">
        <f>LEFT(N385,FIND("/",N385)-1)</f>
        <v>photography</v>
      </c>
      <c r="R385" t="str">
        <f>REPLACE(N385,1,FIND("/",N385),"")</f>
        <v>photobooks</v>
      </c>
      <c r="S385" s="12">
        <f>(((J385/60)/60)/24)+DATE(1970,1,1)</f>
        <v>42552.315127314811</v>
      </c>
      <c r="T385" s="12">
        <f>(((I385/60)/60)/24)+DATE(1970,1,1)</f>
        <v>42588.75</v>
      </c>
      <c r="W385" s="19">
        <f>_xlfn.DAYS(T385,S385)</f>
        <v>36</v>
      </c>
      <c r="X385" s="20">
        <f>L385/W385</f>
        <v>6.2222222222222223</v>
      </c>
      <c r="Y385" s="21">
        <f>E385/W385</f>
        <v>599.66666666666663</v>
      </c>
    </row>
    <row r="386" spans="1:25" ht="48" x14ac:dyDescent="0.2">
      <c r="A386">
        <v>3229</v>
      </c>
      <c r="B386" s="3" t="s">
        <v>3229</v>
      </c>
      <c r="C386" s="3" t="s">
        <v>7339</v>
      </c>
      <c r="D386">
        <v>20000</v>
      </c>
      <c r="E386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8271</v>
      </c>
      <c r="O386" s="6">
        <f>(E386/D386)*100</f>
        <v>107.86500000000001</v>
      </c>
      <c r="P386" s="7">
        <f>E386/L386</f>
        <v>106.79702970297029</v>
      </c>
      <c r="Q386" t="str">
        <f>LEFT(N386,FIND("/",N386)-1)</f>
        <v>theater</v>
      </c>
      <c r="R386" t="str">
        <f>REPLACE(N386,1,FIND("/",N386),"")</f>
        <v>plays</v>
      </c>
      <c r="S386" s="12">
        <f>(((J386/60)/60)/24)+DATE(1970,1,1)</f>
        <v>41933.291643518518</v>
      </c>
      <c r="T386" s="12">
        <f>(((I386/60)/60)/24)+DATE(1970,1,1)</f>
        <v>41963.333310185189</v>
      </c>
      <c r="W386" s="19">
        <f>_xlfn.DAYS(T386,S386)</f>
        <v>30</v>
      </c>
      <c r="X386" s="20">
        <f>L386/W386</f>
        <v>6.7333333333333334</v>
      </c>
      <c r="Y386" s="21">
        <f>E386/W386</f>
        <v>719.1</v>
      </c>
    </row>
    <row r="387" spans="1:25" ht="32" x14ac:dyDescent="0.2">
      <c r="A387">
        <v>261</v>
      </c>
      <c r="B387" s="3" t="s">
        <v>262</v>
      </c>
      <c r="C387" s="3" t="s">
        <v>4371</v>
      </c>
      <c r="D387">
        <v>20000</v>
      </c>
      <c r="E387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8269</v>
      </c>
      <c r="O387" s="6">
        <f>(E387/D387)*100</f>
        <v>107.4</v>
      </c>
      <c r="P387" s="7">
        <f>E387/L387</f>
        <v>97.63636363636364</v>
      </c>
      <c r="Q387" t="str">
        <f>LEFT(N387,FIND("/",N387)-1)</f>
        <v>film &amp; video</v>
      </c>
      <c r="R387" t="str">
        <f>REPLACE(N387,1,FIND("/",N387),"")</f>
        <v>documentary</v>
      </c>
      <c r="S387" s="12">
        <f>(((J387/60)/60)/24)+DATE(1970,1,1)</f>
        <v>41017.885462962964</v>
      </c>
      <c r="T387" s="12">
        <f>(((I387/60)/60)/24)+DATE(1970,1,1)</f>
        <v>41067.621527777781</v>
      </c>
      <c r="W387" s="19">
        <f>_xlfn.DAYS(T387,S387)</f>
        <v>50</v>
      </c>
      <c r="X387" s="20">
        <f>L387/W387</f>
        <v>4.4000000000000004</v>
      </c>
      <c r="Y387" s="21">
        <f>E387/W387</f>
        <v>429.6</v>
      </c>
    </row>
    <row r="388" spans="1:25" ht="48" x14ac:dyDescent="0.2">
      <c r="A388">
        <v>309</v>
      </c>
      <c r="B388" s="3" t="s">
        <v>310</v>
      </c>
      <c r="C388" s="3" t="s">
        <v>4419</v>
      </c>
      <c r="D388">
        <v>18000</v>
      </c>
      <c r="E388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8269</v>
      </c>
      <c r="O388" s="6">
        <f>(E388/D388)*100</f>
        <v>118.94444444444446</v>
      </c>
      <c r="P388" s="7">
        <f>E388/L388</f>
        <v>89.957983193277315</v>
      </c>
      <c r="Q388" t="str">
        <f>LEFT(N388,FIND("/",N388)-1)</f>
        <v>film &amp; video</v>
      </c>
      <c r="R388" t="str">
        <f>REPLACE(N388,1,FIND("/",N388),"")</f>
        <v>documentary</v>
      </c>
      <c r="S388" s="12">
        <f>(((J388/60)/60)/24)+DATE(1970,1,1)</f>
        <v>41134.751550925925</v>
      </c>
      <c r="T388" s="12">
        <f>(((I388/60)/60)/24)+DATE(1970,1,1)</f>
        <v>41155.751550925925</v>
      </c>
      <c r="W388" s="19">
        <f>_xlfn.DAYS(T388,S388)</f>
        <v>21</v>
      </c>
      <c r="X388" s="20">
        <f>L388/W388</f>
        <v>11.333333333333334</v>
      </c>
      <c r="Y388" s="21">
        <f>E388/W388</f>
        <v>1019.5238095238095</v>
      </c>
    </row>
    <row r="389" spans="1:25" ht="48" x14ac:dyDescent="0.2">
      <c r="A389">
        <v>1906</v>
      </c>
      <c r="B389" s="3" t="s">
        <v>1907</v>
      </c>
      <c r="C389" s="3" t="s">
        <v>6016</v>
      </c>
      <c r="D389">
        <v>50000</v>
      </c>
      <c r="E389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6">
        <f>(E389/D389)*100</f>
        <v>42.76</v>
      </c>
      <c r="P389" s="7">
        <f>E389/L389</f>
        <v>215.95959595959596</v>
      </c>
      <c r="Q389" t="str">
        <f>LEFT(N389,FIND("/",N389)-1)</f>
        <v>technology</v>
      </c>
      <c r="R389" t="str">
        <f>REPLACE(N389,1,FIND("/",N389),"")</f>
        <v>gadgets</v>
      </c>
      <c r="S389" s="12">
        <f>(((J389/60)/60)/24)+DATE(1970,1,1)</f>
        <v>42514.671099537038</v>
      </c>
      <c r="T389" s="12">
        <f>(((I389/60)/60)/24)+DATE(1970,1,1)</f>
        <v>42544.671099537038</v>
      </c>
      <c r="W389" s="19">
        <f>_xlfn.DAYS(T389,S389)</f>
        <v>30</v>
      </c>
      <c r="X389" s="20">
        <f>L389/W389</f>
        <v>3.3</v>
      </c>
      <c r="Y389" s="21">
        <f>E389/W389</f>
        <v>712.66666666666663</v>
      </c>
    </row>
    <row r="390" spans="1:25" ht="48" x14ac:dyDescent="0.2">
      <c r="A390">
        <v>399</v>
      </c>
      <c r="B390" s="3" t="s">
        <v>400</v>
      </c>
      <c r="C390" s="3" t="s">
        <v>4509</v>
      </c>
      <c r="D390">
        <v>20000</v>
      </c>
      <c r="E390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8269</v>
      </c>
      <c r="O390" s="6">
        <f>(E390/D390)*100</f>
        <v>106.80499999999999</v>
      </c>
      <c r="P390" s="7">
        <f>E390/L390</f>
        <v>224.85263157894738</v>
      </c>
      <c r="Q390" t="str">
        <f>LEFT(N390,FIND("/",N390)-1)</f>
        <v>film &amp; video</v>
      </c>
      <c r="R390" t="str">
        <f>REPLACE(N390,1,FIND("/",N390),"")</f>
        <v>documentary</v>
      </c>
      <c r="S390" s="12">
        <f>(((J390/60)/60)/24)+DATE(1970,1,1)</f>
        <v>42687.875775462962</v>
      </c>
      <c r="T390" s="12">
        <f>(((I390/60)/60)/24)+DATE(1970,1,1)</f>
        <v>42718.5</v>
      </c>
      <c r="W390" s="19">
        <f>_xlfn.DAYS(T390,S390)</f>
        <v>31</v>
      </c>
      <c r="X390" s="20">
        <f>L390/W390</f>
        <v>3.064516129032258</v>
      </c>
      <c r="Y390" s="21">
        <f>E390/W390</f>
        <v>689.06451612903231</v>
      </c>
    </row>
    <row r="391" spans="1:25" ht="48" x14ac:dyDescent="0.2">
      <c r="A391">
        <v>2662</v>
      </c>
      <c r="B391" s="3" t="s">
        <v>2662</v>
      </c>
      <c r="C391" s="3" t="s">
        <v>6772</v>
      </c>
      <c r="D391">
        <v>20000</v>
      </c>
      <c r="E391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8302</v>
      </c>
      <c r="O391" s="6">
        <f>(E391/D391)*100</f>
        <v>106.80000000000001</v>
      </c>
      <c r="P391" s="7">
        <f>E391/L391</f>
        <v>267</v>
      </c>
      <c r="Q391" t="str">
        <f>LEFT(N391,FIND("/",N391)-1)</f>
        <v>technology</v>
      </c>
      <c r="R391" t="str">
        <f>REPLACE(N391,1,FIND("/",N391),"")</f>
        <v>makerspaces</v>
      </c>
      <c r="S391" s="12">
        <f>(((J391/60)/60)/24)+DATE(1970,1,1)</f>
        <v>42207.746678240743</v>
      </c>
      <c r="T391" s="12">
        <f>(((I391/60)/60)/24)+DATE(1970,1,1)</f>
        <v>42237.746678240743</v>
      </c>
      <c r="W391" s="19">
        <f>_xlfn.DAYS(T391,S391)</f>
        <v>30</v>
      </c>
      <c r="X391" s="20">
        <f>L391/W391</f>
        <v>2.6666666666666665</v>
      </c>
      <c r="Y391" s="21">
        <f>E391/W391</f>
        <v>712</v>
      </c>
    </row>
    <row r="392" spans="1:25" ht="48" x14ac:dyDescent="0.2">
      <c r="A392">
        <v>320</v>
      </c>
      <c r="B392" s="3" t="s">
        <v>321</v>
      </c>
      <c r="C392" s="3" t="s">
        <v>4430</v>
      </c>
      <c r="D392">
        <v>20000</v>
      </c>
      <c r="E392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8269</v>
      </c>
      <c r="O392" s="6">
        <f>(E392/D392)*100</f>
        <v>106.58000000000001</v>
      </c>
      <c r="P392" s="7">
        <f>E392/L392</f>
        <v>134.91139240506328</v>
      </c>
      <c r="Q392" t="str">
        <f>LEFT(N392,FIND("/",N392)-1)</f>
        <v>film &amp; video</v>
      </c>
      <c r="R392" t="str">
        <f>REPLACE(N392,1,FIND("/",N392),"")</f>
        <v>documentary</v>
      </c>
      <c r="S392" s="12">
        <f>(((J392/60)/60)/24)+DATE(1970,1,1)</f>
        <v>42331.551307870366</v>
      </c>
      <c r="T392" s="12">
        <f>(((I392/60)/60)/24)+DATE(1970,1,1)</f>
        <v>42360.958333333328</v>
      </c>
      <c r="W392" s="19">
        <f>_xlfn.DAYS(T392,S392)</f>
        <v>29</v>
      </c>
      <c r="X392" s="20">
        <f>L392/W392</f>
        <v>5.4482758620689653</v>
      </c>
      <c r="Y392" s="21">
        <f>E392/W392</f>
        <v>735.0344827586207</v>
      </c>
    </row>
    <row r="393" spans="1:25" ht="32" x14ac:dyDescent="0.2">
      <c r="A393">
        <v>1019</v>
      </c>
      <c r="B393" s="3" t="s">
        <v>1020</v>
      </c>
      <c r="C393" s="3" t="s">
        <v>5129</v>
      </c>
      <c r="D393">
        <v>45000</v>
      </c>
      <c r="E393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6">
        <f>(E393/D393)*100</f>
        <v>47.333333333333336</v>
      </c>
      <c r="P393" s="7">
        <f>E393/L393</f>
        <v>53.25</v>
      </c>
      <c r="Q393" t="str">
        <f>LEFT(N393,FIND("/",N393)-1)</f>
        <v>technology</v>
      </c>
      <c r="R393" t="str">
        <f>REPLACE(N393,1,FIND("/",N393),"")</f>
        <v>wearables</v>
      </c>
      <c r="S393" s="12">
        <f>(((J393/60)/60)/24)+DATE(1970,1,1)</f>
        <v>42009.973946759259</v>
      </c>
      <c r="T393" s="12">
        <f>(((I393/60)/60)/24)+DATE(1970,1,1)</f>
        <v>42039.973946759259</v>
      </c>
      <c r="W393" s="19">
        <f>_xlfn.DAYS(T393,S393)</f>
        <v>30</v>
      </c>
      <c r="X393" s="20">
        <f>L393/W393</f>
        <v>13.333333333333334</v>
      </c>
      <c r="Y393" s="21">
        <f>E393/W393</f>
        <v>710</v>
      </c>
    </row>
    <row r="394" spans="1:25" ht="48" x14ac:dyDescent="0.2">
      <c r="A394">
        <v>1775</v>
      </c>
      <c r="B394" s="3" t="s">
        <v>1776</v>
      </c>
      <c r="C394" s="3" t="s">
        <v>5885</v>
      </c>
      <c r="D394">
        <v>32500</v>
      </c>
      <c r="E394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6">
        <f>(E394/D394)*100</f>
        <v>65.101538461538468</v>
      </c>
      <c r="P394" s="7">
        <f>E394/L394</f>
        <v>170.62903225806451</v>
      </c>
      <c r="Q394" t="str">
        <f>LEFT(N394,FIND("/",N394)-1)</f>
        <v>photography</v>
      </c>
      <c r="R394" t="str">
        <f>REPLACE(N394,1,FIND("/",N394),"")</f>
        <v>photobooks</v>
      </c>
      <c r="S394" s="12">
        <f>(((J394/60)/60)/24)+DATE(1970,1,1)</f>
        <v>41891.976388888892</v>
      </c>
      <c r="T394" s="12">
        <f>(((I394/60)/60)/24)+DATE(1970,1,1)</f>
        <v>41936.976388888892</v>
      </c>
      <c r="W394" s="19">
        <f>_xlfn.DAYS(T394,S394)</f>
        <v>45</v>
      </c>
      <c r="X394" s="20">
        <f>L394/W394</f>
        <v>2.7555555555555555</v>
      </c>
      <c r="Y394" s="21">
        <f>E394/W394</f>
        <v>470.17777777777781</v>
      </c>
    </row>
    <row r="395" spans="1:25" ht="32" x14ac:dyDescent="0.2">
      <c r="A395">
        <v>2157</v>
      </c>
      <c r="B395" s="3" t="s">
        <v>2158</v>
      </c>
      <c r="C395" s="3" t="s">
        <v>6267</v>
      </c>
      <c r="D395">
        <v>75000</v>
      </c>
      <c r="E395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6">
        <f>(E395/D395)*100</f>
        <v>28.192</v>
      </c>
      <c r="P395" s="7">
        <f>E395/L395</f>
        <v>370.94736842105266</v>
      </c>
      <c r="Q395" t="str">
        <f>LEFT(N395,FIND("/",N395)-1)</f>
        <v>games</v>
      </c>
      <c r="R395" t="str">
        <f>REPLACE(N395,1,FIND("/",N395),"")</f>
        <v>video games</v>
      </c>
      <c r="S395" s="12">
        <f>(((J395/60)/60)/24)+DATE(1970,1,1)</f>
        <v>42694.98128472222</v>
      </c>
      <c r="T395" s="12">
        <f>(((I395/60)/60)/24)+DATE(1970,1,1)</f>
        <v>42727.332638888889</v>
      </c>
      <c r="W395" s="19">
        <f>_xlfn.DAYS(T395,S395)</f>
        <v>33</v>
      </c>
      <c r="X395" s="20">
        <f>L395/W395</f>
        <v>1.7272727272727273</v>
      </c>
      <c r="Y395" s="21">
        <f>E395/W395</f>
        <v>640.72727272727275</v>
      </c>
    </row>
    <row r="396" spans="1:25" ht="48" x14ac:dyDescent="0.2">
      <c r="A396">
        <v>2663</v>
      </c>
      <c r="B396" s="3" t="s">
        <v>2663</v>
      </c>
      <c r="C396" s="3" t="s">
        <v>6773</v>
      </c>
      <c r="D396">
        <v>20000</v>
      </c>
      <c r="E39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8302</v>
      </c>
      <c r="O396" s="6">
        <f>(E396/D396)*100</f>
        <v>104.59625</v>
      </c>
      <c r="P396" s="7">
        <f>E396/L396</f>
        <v>373.55803571428572</v>
      </c>
      <c r="Q396" t="str">
        <f>LEFT(N396,FIND("/",N396)-1)</f>
        <v>technology</v>
      </c>
      <c r="R396" t="str">
        <f>REPLACE(N396,1,FIND("/",N396),"")</f>
        <v>makerspaces</v>
      </c>
      <c r="S396" s="12">
        <f>(((J396/60)/60)/24)+DATE(1970,1,1)</f>
        <v>42222.622766203705</v>
      </c>
      <c r="T396" s="12">
        <f>(((I396/60)/60)/24)+DATE(1970,1,1)</f>
        <v>42251.625</v>
      </c>
      <c r="W396" s="19">
        <f>_xlfn.DAYS(T396,S396)</f>
        <v>29</v>
      </c>
      <c r="X396" s="20">
        <f>L396/W396</f>
        <v>1.9310344827586208</v>
      </c>
      <c r="Y396" s="21">
        <f>E396/W396</f>
        <v>721.35344827586209</v>
      </c>
    </row>
    <row r="397" spans="1:25" ht="48" x14ac:dyDescent="0.2">
      <c r="A397">
        <v>2604</v>
      </c>
      <c r="B397" s="3" t="s">
        <v>2604</v>
      </c>
      <c r="C397" s="3" t="s">
        <v>6714</v>
      </c>
      <c r="D397">
        <v>20000</v>
      </c>
      <c r="E397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8301</v>
      </c>
      <c r="O397" s="6">
        <f>(E397/D397)*100</f>
        <v>104.21799999999999</v>
      </c>
      <c r="P397" s="7">
        <f>E397/L397</f>
        <v>64.933333333333323</v>
      </c>
      <c r="Q397" t="str">
        <f>LEFT(N397,FIND("/",N397)-1)</f>
        <v>technology</v>
      </c>
      <c r="R397" t="str">
        <f>REPLACE(N397,1,FIND("/",N397),"")</f>
        <v>space exploration</v>
      </c>
      <c r="S397" s="12">
        <f>(((J397/60)/60)/24)+DATE(1970,1,1)</f>
        <v>40998.051192129627</v>
      </c>
      <c r="T397" s="12">
        <f>(((I397/60)/60)/24)+DATE(1970,1,1)</f>
        <v>41028.051192129627</v>
      </c>
      <c r="W397" s="19">
        <f>_xlfn.DAYS(T397,S397)</f>
        <v>30</v>
      </c>
      <c r="X397" s="20">
        <f>L397/W397</f>
        <v>10.7</v>
      </c>
      <c r="Y397" s="21">
        <f>E397/W397</f>
        <v>694.78666666666663</v>
      </c>
    </row>
    <row r="398" spans="1:25" ht="48" x14ac:dyDescent="0.2">
      <c r="A398">
        <v>311</v>
      </c>
      <c r="B398" s="3" t="s">
        <v>312</v>
      </c>
      <c r="C398" s="3" t="s">
        <v>4421</v>
      </c>
      <c r="D398">
        <v>20000</v>
      </c>
      <c r="E398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8269</v>
      </c>
      <c r="O398" s="6">
        <f>(E398/D398)*100</f>
        <v>104.10165000000001</v>
      </c>
      <c r="P398" s="7">
        <f>E398/L398</f>
        <v>138.8022</v>
      </c>
      <c r="Q398" t="str">
        <f>LEFT(N398,FIND("/",N398)-1)</f>
        <v>film &amp; video</v>
      </c>
      <c r="R398" t="str">
        <f>REPLACE(N398,1,FIND("/",N398),"")</f>
        <v>documentary</v>
      </c>
      <c r="S398" s="12">
        <f>(((J398/60)/60)/24)+DATE(1970,1,1)</f>
        <v>40868.219814814816</v>
      </c>
      <c r="T398" s="12">
        <f>(((I398/60)/60)/24)+DATE(1970,1,1)</f>
        <v>40909.332638888889</v>
      </c>
      <c r="W398" s="19">
        <f>_xlfn.DAYS(T398,S398)</f>
        <v>41</v>
      </c>
      <c r="X398" s="20">
        <f>L398/W398</f>
        <v>3.6585365853658538</v>
      </c>
      <c r="Y398" s="21">
        <f>E398/W398</f>
        <v>507.81292682926835</v>
      </c>
    </row>
    <row r="399" spans="1:25" ht="16" x14ac:dyDescent="0.2">
      <c r="A399">
        <v>2535</v>
      </c>
      <c r="B399" s="3" t="s">
        <v>2535</v>
      </c>
      <c r="C399" s="3" t="s">
        <v>6645</v>
      </c>
      <c r="D399">
        <v>20000</v>
      </c>
      <c r="E399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8300</v>
      </c>
      <c r="O399" s="6">
        <f>(E399/D399)*100</f>
        <v>103.77499999999999</v>
      </c>
      <c r="P399" s="7">
        <f>E399/L399</f>
        <v>266.08974358974359</v>
      </c>
      <c r="Q399" t="str">
        <f>LEFT(N399,FIND("/",N399)-1)</f>
        <v>music</v>
      </c>
      <c r="R399" t="str">
        <f>REPLACE(N399,1,FIND("/",N399),"")</f>
        <v>classical music</v>
      </c>
      <c r="S399" s="12">
        <f>(((J399/60)/60)/24)+DATE(1970,1,1)</f>
        <v>41943.791030092594</v>
      </c>
      <c r="T399" s="12">
        <f>(((I399/60)/60)/24)+DATE(1970,1,1)</f>
        <v>41974.832696759258</v>
      </c>
      <c r="W399" s="19">
        <f>_xlfn.DAYS(T399,S399)</f>
        <v>31</v>
      </c>
      <c r="X399" s="20">
        <f>L399/W399</f>
        <v>2.5161290322580645</v>
      </c>
      <c r="Y399" s="21">
        <f>E399/W399</f>
        <v>669.51612903225805</v>
      </c>
    </row>
    <row r="400" spans="1:25" ht="48" x14ac:dyDescent="0.2">
      <c r="A400">
        <v>1846</v>
      </c>
      <c r="B400" s="3" t="s">
        <v>1847</v>
      </c>
      <c r="C400" s="3" t="s">
        <v>5956</v>
      </c>
      <c r="D400">
        <v>15000</v>
      </c>
      <c r="E400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8276</v>
      </c>
      <c r="O400" s="6">
        <f>(E400/D400)*100</f>
        <v>137.92666666666668</v>
      </c>
      <c r="P400" s="7">
        <f>E400/L400</f>
        <v>98.990430622009569</v>
      </c>
      <c r="Q400" t="str">
        <f>LEFT(N400,FIND("/",N400)-1)</f>
        <v>music</v>
      </c>
      <c r="R400" t="str">
        <f>REPLACE(N400,1,FIND("/",N400),"")</f>
        <v>rock</v>
      </c>
      <c r="S400" s="12">
        <f>(((J400/60)/60)/24)+DATE(1970,1,1)</f>
        <v>41228.650196759263</v>
      </c>
      <c r="T400" s="12">
        <f>(((I400/60)/60)/24)+DATE(1970,1,1)</f>
        <v>41258.650196759263</v>
      </c>
      <c r="W400" s="19">
        <f>_xlfn.DAYS(T400,S400)</f>
        <v>30</v>
      </c>
      <c r="X400" s="20">
        <f>L400/W400</f>
        <v>6.9666666666666668</v>
      </c>
      <c r="Y400" s="21">
        <f>E400/W400</f>
        <v>689.63333333333333</v>
      </c>
    </row>
    <row r="401" spans="1:25" ht="48" x14ac:dyDescent="0.2">
      <c r="A401">
        <v>2223</v>
      </c>
      <c r="B401" s="3" t="s">
        <v>2224</v>
      </c>
      <c r="C401" s="3" t="s">
        <v>6333</v>
      </c>
      <c r="D401">
        <v>19500</v>
      </c>
      <c r="E401">
        <v>20631</v>
      </c>
      <c r="F401" t="s">
        <v>8219</v>
      </c>
      <c r="G401" t="s">
        <v>8229</v>
      </c>
      <c r="H401" t="s">
        <v>8251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8297</v>
      </c>
      <c r="O401" s="6">
        <f>(E401/D401)*100</f>
        <v>105.80000000000001</v>
      </c>
      <c r="P401" s="7">
        <f>E401/L401</f>
        <v>206.31</v>
      </c>
      <c r="Q401" t="str">
        <f>LEFT(N401,FIND("/",N401)-1)</f>
        <v>games</v>
      </c>
      <c r="R401" t="str">
        <f>REPLACE(N401,1,FIND("/",N401),"")</f>
        <v>tabletop games</v>
      </c>
      <c r="S401" s="12">
        <f>(((J401/60)/60)/24)+DATE(1970,1,1)</f>
        <v>42152.640833333338</v>
      </c>
      <c r="T401" s="12">
        <f>(((I401/60)/60)/24)+DATE(1970,1,1)</f>
        <v>42182.640833333338</v>
      </c>
      <c r="W401" s="19">
        <f>_xlfn.DAYS(T401,S401)</f>
        <v>30</v>
      </c>
      <c r="X401" s="20">
        <f>L401/W401</f>
        <v>3.3333333333333335</v>
      </c>
      <c r="Y401" s="21">
        <f>E401/W401</f>
        <v>687.7</v>
      </c>
    </row>
    <row r="402" spans="1:25" ht="32" x14ac:dyDescent="0.2">
      <c r="A402">
        <v>283</v>
      </c>
      <c r="B402" s="3" t="s">
        <v>284</v>
      </c>
      <c r="C402" s="3" t="s">
        <v>4393</v>
      </c>
      <c r="D402">
        <v>18000</v>
      </c>
      <c r="E402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8269</v>
      </c>
      <c r="O402" s="6">
        <f>(E402/D402)*100</f>
        <v>114.27249999999999</v>
      </c>
      <c r="P402" s="7">
        <f>E402/L402</f>
        <v>101.8269801980198</v>
      </c>
      <c r="Q402" t="str">
        <f>LEFT(N402,FIND("/",N402)-1)</f>
        <v>film &amp; video</v>
      </c>
      <c r="R402" t="str">
        <f>REPLACE(N402,1,FIND("/",N402),"")</f>
        <v>documentary</v>
      </c>
      <c r="S402" s="12">
        <f>(((J402/60)/60)/24)+DATE(1970,1,1)</f>
        <v>40675.71</v>
      </c>
      <c r="T402" s="12">
        <f>(((I402/60)/60)/24)+DATE(1970,1,1)</f>
        <v>40695.207638888889</v>
      </c>
      <c r="W402" s="19">
        <f>_xlfn.DAYS(T402,S402)</f>
        <v>20</v>
      </c>
      <c r="X402" s="20">
        <f>L402/W402</f>
        <v>10.1</v>
      </c>
      <c r="Y402" s="21">
        <f>E402/W402</f>
        <v>1028.4524999999999</v>
      </c>
    </row>
    <row r="403" spans="1:25" ht="32" x14ac:dyDescent="0.2">
      <c r="A403">
        <v>1004</v>
      </c>
      <c r="B403" s="3" t="s">
        <v>1005</v>
      </c>
      <c r="C403" s="3" t="s">
        <v>5114</v>
      </c>
      <c r="D403">
        <v>25000</v>
      </c>
      <c r="E403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6">
        <f>(E403/D403)*100</f>
        <v>82.207999999999998</v>
      </c>
      <c r="P403" s="7">
        <f>E403/L403</f>
        <v>216.33684210526314</v>
      </c>
      <c r="Q403" t="str">
        <f>LEFT(N403,FIND("/",N403)-1)</f>
        <v>technology</v>
      </c>
      <c r="R403" t="str">
        <f>REPLACE(N403,1,FIND("/",N403),"")</f>
        <v>wearables</v>
      </c>
      <c r="S403" s="12">
        <f>(((J403/60)/60)/24)+DATE(1970,1,1)</f>
        <v>42388.708645833336</v>
      </c>
      <c r="T403" s="12">
        <f>(((I403/60)/60)/24)+DATE(1970,1,1)</f>
        <v>42418.708645833336</v>
      </c>
      <c r="W403" s="19">
        <f>_xlfn.DAYS(T403,S403)</f>
        <v>30</v>
      </c>
      <c r="X403" s="20">
        <f>L403/W403</f>
        <v>3.1666666666666665</v>
      </c>
      <c r="Y403" s="21">
        <f>E403/W403</f>
        <v>685.06666666666672</v>
      </c>
    </row>
    <row r="404" spans="1:25" ht="48" x14ac:dyDescent="0.2">
      <c r="A404">
        <v>1508</v>
      </c>
      <c r="B404" s="3" t="s">
        <v>1509</v>
      </c>
      <c r="C404" s="3" t="s">
        <v>5618</v>
      </c>
      <c r="D404">
        <v>18500</v>
      </c>
      <c r="E404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8285</v>
      </c>
      <c r="O404" s="6">
        <f>(E404/D404)*100</f>
        <v>110.76216216216217</v>
      </c>
      <c r="P404" s="7">
        <f>E404/L404</f>
        <v>97.113744075829388</v>
      </c>
      <c r="Q404" t="str">
        <f>LEFT(N404,FIND("/",N404)-1)</f>
        <v>photography</v>
      </c>
      <c r="R404" t="str">
        <f>REPLACE(N404,1,FIND("/",N404),"")</f>
        <v>photobooks</v>
      </c>
      <c r="S404" s="12">
        <f>(((J404/60)/60)/24)+DATE(1970,1,1)</f>
        <v>41786.614363425928</v>
      </c>
      <c r="T404" s="12">
        <f>(((I404/60)/60)/24)+DATE(1970,1,1)</f>
        <v>41817.614363425928</v>
      </c>
      <c r="W404" s="19">
        <f>_xlfn.DAYS(T404,S404)</f>
        <v>31</v>
      </c>
      <c r="X404" s="20">
        <f>L404/W404</f>
        <v>6.806451612903226</v>
      </c>
      <c r="Y404" s="21">
        <f>E404/W404</f>
        <v>661</v>
      </c>
    </row>
    <row r="405" spans="1:25" ht="48" x14ac:dyDescent="0.2">
      <c r="A405">
        <v>2227</v>
      </c>
      <c r="B405" s="3" t="s">
        <v>2228</v>
      </c>
      <c r="C405" s="3" t="s">
        <v>6337</v>
      </c>
      <c r="D405">
        <v>13000</v>
      </c>
      <c r="E405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8297</v>
      </c>
      <c r="O405" s="6">
        <f>(E405/D405)*100</f>
        <v>157.37692307692308</v>
      </c>
      <c r="P405" s="7">
        <f>E405/L405</f>
        <v>67.970099667774093</v>
      </c>
      <c r="Q405" t="str">
        <f>LEFT(N405,FIND("/",N405)-1)</f>
        <v>games</v>
      </c>
      <c r="R405" t="str">
        <f>REPLACE(N405,1,FIND("/",N405),"")</f>
        <v>tabletop games</v>
      </c>
      <c r="S405" s="12">
        <f>(((J405/60)/60)/24)+DATE(1970,1,1)</f>
        <v>41561.807349537034</v>
      </c>
      <c r="T405" s="12">
        <f>(((I405/60)/60)/24)+DATE(1970,1,1)</f>
        <v>41591.849016203705</v>
      </c>
      <c r="W405" s="19">
        <f>_xlfn.DAYS(T405,S405)</f>
        <v>30</v>
      </c>
      <c r="X405" s="20">
        <f>L405/W405</f>
        <v>10.033333333333333</v>
      </c>
      <c r="Y405" s="21">
        <f>E405/W405</f>
        <v>681.9666666666667</v>
      </c>
    </row>
    <row r="406" spans="1:25" ht="48" x14ac:dyDescent="0.2">
      <c r="A406">
        <v>1269</v>
      </c>
      <c r="B406" s="3" t="s">
        <v>1270</v>
      </c>
      <c r="C406" s="3" t="s">
        <v>5379</v>
      </c>
      <c r="D406">
        <v>18800</v>
      </c>
      <c r="E406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8276</v>
      </c>
      <c r="O406" s="6">
        <f>(E406/D406)*100</f>
        <v>108.64893617021276</v>
      </c>
      <c r="P406" s="7">
        <f>E406/L406</f>
        <v>99.15533980582525</v>
      </c>
      <c r="Q406" t="str">
        <f>LEFT(N406,FIND("/",N406)-1)</f>
        <v>music</v>
      </c>
      <c r="R406" t="str">
        <f>REPLACE(N406,1,FIND("/",N406),"")</f>
        <v>rock</v>
      </c>
      <c r="S406" s="12">
        <f>(((J406/60)/60)/24)+DATE(1970,1,1)</f>
        <v>42445.823055555549</v>
      </c>
      <c r="T406" s="12">
        <f>(((I406/60)/60)/24)+DATE(1970,1,1)</f>
        <v>42476</v>
      </c>
      <c r="W406" s="19">
        <f>_xlfn.DAYS(T406,S406)</f>
        <v>31</v>
      </c>
      <c r="X406" s="20">
        <f>L406/W406</f>
        <v>6.645161290322581</v>
      </c>
      <c r="Y406" s="21">
        <f>E406/W406</f>
        <v>658.90322580645159</v>
      </c>
    </row>
    <row r="407" spans="1:25" ht="32" x14ac:dyDescent="0.2">
      <c r="A407">
        <v>1216</v>
      </c>
      <c r="B407" s="3" t="s">
        <v>1217</v>
      </c>
      <c r="C407" s="3" t="s">
        <v>5326</v>
      </c>
      <c r="D407">
        <v>14000</v>
      </c>
      <c r="E407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8285</v>
      </c>
      <c r="O407" s="6">
        <f>(E407/D407)*100</f>
        <v>145.70000000000002</v>
      </c>
      <c r="P407" s="7">
        <f>E407/L407</f>
        <v>91.882882882882882</v>
      </c>
      <c r="Q407" t="str">
        <f>LEFT(N407,FIND("/",N407)-1)</f>
        <v>photography</v>
      </c>
      <c r="R407" t="str">
        <f>REPLACE(N407,1,FIND("/",N407),"")</f>
        <v>photobooks</v>
      </c>
      <c r="S407" s="12">
        <f>(((J407/60)/60)/24)+DATE(1970,1,1)</f>
        <v>42247.616400462968</v>
      </c>
      <c r="T407" s="12">
        <f>(((I407/60)/60)/24)+DATE(1970,1,1)</f>
        <v>42279.960416666669</v>
      </c>
      <c r="W407" s="19">
        <f>_xlfn.DAYS(T407,S407)</f>
        <v>32</v>
      </c>
      <c r="X407" s="20">
        <f>L407/W407</f>
        <v>6.9375</v>
      </c>
      <c r="Y407" s="21">
        <f>E407/W407</f>
        <v>637.4375</v>
      </c>
    </row>
    <row r="408" spans="1:25" ht="48" x14ac:dyDescent="0.2">
      <c r="A408">
        <v>3253</v>
      </c>
      <c r="B408" s="3" t="s">
        <v>3253</v>
      </c>
      <c r="C408" s="3" t="s">
        <v>7363</v>
      </c>
      <c r="D408">
        <v>20000</v>
      </c>
      <c r="E408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8271</v>
      </c>
      <c r="O408" s="6">
        <f>(E408/D408)*100</f>
        <v>101.82500000000002</v>
      </c>
      <c r="P408" s="7">
        <f>E408/L408</f>
        <v>177.08695652173913</v>
      </c>
      <c r="Q408" t="str">
        <f>LEFT(N408,FIND("/",N408)-1)</f>
        <v>theater</v>
      </c>
      <c r="R408" t="str">
        <f>REPLACE(N408,1,FIND("/",N408),"")</f>
        <v>plays</v>
      </c>
      <c r="S408" s="12">
        <f>(((J408/60)/60)/24)+DATE(1970,1,1)</f>
        <v>42602.576712962968</v>
      </c>
      <c r="T408" s="12">
        <f>(((I408/60)/60)/24)+DATE(1970,1,1)</f>
        <v>42621.15625</v>
      </c>
      <c r="W408" s="19">
        <f>_xlfn.DAYS(T408,S408)</f>
        <v>19</v>
      </c>
      <c r="X408" s="20">
        <f>L408/W408</f>
        <v>6.0526315789473681</v>
      </c>
      <c r="Y408" s="21">
        <f>E408/W408</f>
        <v>1071.8421052631579</v>
      </c>
    </row>
    <row r="409" spans="1:25" ht="32" x14ac:dyDescent="0.2">
      <c r="A409">
        <v>2538</v>
      </c>
      <c r="B409" s="3" t="s">
        <v>2538</v>
      </c>
      <c r="C409" s="3" t="s">
        <v>6648</v>
      </c>
      <c r="D409">
        <v>18000</v>
      </c>
      <c r="E409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8300</v>
      </c>
      <c r="O409" s="6">
        <f>(E409/D409)*100</f>
        <v>113.01761111111111</v>
      </c>
      <c r="P409" s="7">
        <f>E409/L409</f>
        <v>109.96308108108107</v>
      </c>
      <c r="Q409" t="str">
        <f>LEFT(N409,FIND("/",N409)-1)</f>
        <v>music</v>
      </c>
      <c r="R409" t="str">
        <f>REPLACE(N409,1,FIND("/",N409),"")</f>
        <v>classical music</v>
      </c>
      <c r="S409" s="12">
        <f>(((J409/60)/60)/24)+DATE(1970,1,1)</f>
        <v>41298.509965277779</v>
      </c>
      <c r="T409" s="12">
        <f>(((I409/60)/60)/24)+DATE(1970,1,1)</f>
        <v>41329.207638888889</v>
      </c>
      <c r="W409" s="19">
        <f>_xlfn.DAYS(T409,S409)</f>
        <v>31</v>
      </c>
      <c r="X409" s="20">
        <f>L409/W409</f>
        <v>5.967741935483871</v>
      </c>
      <c r="Y409" s="21">
        <f>E409/W409</f>
        <v>656.23129032258055</v>
      </c>
    </row>
    <row r="410" spans="1:25" ht="32" x14ac:dyDescent="0.2">
      <c r="A410">
        <v>1351</v>
      </c>
      <c r="B410" s="3" t="s">
        <v>1352</v>
      </c>
      <c r="C410" s="3" t="s">
        <v>5461</v>
      </c>
      <c r="D410">
        <v>20000</v>
      </c>
      <c r="E410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8274</v>
      </c>
      <c r="O410" s="6">
        <f>(E410/D410)*100</f>
        <v>101.265</v>
      </c>
      <c r="P410" s="7">
        <f>E410/L410</f>
        <v>168.77500000000001</v>
      </c>
      <c r="Q410" t="str">
        <f>LEFT(N410,FIND("/",N410)-1)</f>
        <v>publishing</v>
      </c>
      <c r="R410" t="str">
        <f>REPLACE(N410,1,FIND("/",N410),"")</f>
        <v>nonfiction</v>
      </c>
      <c r="S410" s="12">
        <f>(((J410/60)/60)/24)+DATE(1970,1,1)</f>
        <v>42382.74009259259</v>
      </c>
      <c r="T410" s="12">
        <f>(((I410/60)/60)/24)+DATE(1970,1,1)</f>
        <v>42412.74009259259</v>
      </c>
      <c r="W410" s="19">
        <f>_xlfn.DAYS(T410,S410)</f>
        <v>30</v>
      </c>
      <c r="X410" s="20">
        <f>L410/W410</f>
        <v>4</v>
      </c>
      <c r="Y410" s="21">
        <f>E410/W410</f>
        <v>675.1</v>
      </c>
    </row>
    <row r="411" spans="1:25" ht="48" x14ac:dyDescent="0.2">
      <c r="A411">
        <v>21</v>
      </c>
      <c r="B411" s="3" t="s">
        <v>23</v>
      </c>
      <c r="C411" s="3" t="s">
        <v>4132</v>
      </c>
      <c r="D411">
        <v>18500</v>
      </c>
      <c r="E411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8265</v>
      </c>
      <c r="O411" s="6">
        <f>(E411/D411)*100</f>
        <v>109.13513513513513</v>
      </c>
      <c r="P411" s="7">
        <f>E411/L411</f>
        <v>199.9009900990099</v>
      </c>
      <c r="Q411" t="str">
        <f>LEFT(N411,FIND("/",N411)-1)</f>
        <v>film &amp; video</v>
      </c>
      <c r="R411" t="str">
        <f>REPLACE(N411,1,FIND("/",N411),"")</f>
        <v>television</v>
      </c>
      <c r="S411" s="12">
        <f>(((J411/60)/60)/24)+DATE(1970,1,1)</f>
        <v>41878.627187500002</v>
      </c>
      <c r="T411" s="12">
        <f>(((I411/60)/60)/24)+DATE(1970,1,1)</f>
        <v>41908.627187500002</v>
      </c>
      <c r="W411" s="19">
        <f>_xlfn.DAYS(T411,S411)</f>
        <v>30</v>
      </c>
      <c r="X411" s="20">
        <f>L411/W411</f>
        <v>3.3666666666666667</v>
      </c>
      <c r="Y411" s="21">
        <f>E411/W411</f>
        <v>673</v>
      </c>
    </row>
    <row r="412" spans="1:25" ht="48" x14ac:dyDescent="0.2">
      <c r="A412">
        <v>297</v>
      </c>
      <c r="B412" s="3" t="s">
        <v>298</v>
      </c>
      <c r="C412" s="3" t="s">
        <v>4407</v>
      </c>
      <c r="D412">
        <v>20000</v>
      </c>
      <c r="E412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8269</v>
      </c>
      <c r="O412" s="6">
        <f>(E412/D412)*100</f>
        <v>100.64</v>
      </c>
      <c r="P412" s="7">
        <f>E412/L412</f>
        <v>141.74647887323943</v>
      </c>
      <c r="Q412" t="str">
        <f>LEFT(N412,FIND("/",N412)-1)</f>
        <v>film &amp; video</v>
      </c>
      <c r="R412" t="str">
        <f>REPLACE(N412,1,FIND("/",N412),"")</f>
        <v>documentary</v>
      </c>
      <c r="S412" s="12">
        <f>(((J412/60)/60)/24)+DATE(1970,1,1)</f>
        <v>42089.72802083334</v>
      </c>
      <c r="T412" s="12">
        <f>(((I412/60)/60)/24)+DATE(1970,1,1)</f>
        <v>42125.165972222225</v>
      </c>
      <c r="W412" s="19">
        <f>_xlfn.DAYS(T412,S412)</f>
        <v>36</v>
      </c>
      <c r="X412" s="20">
        <f>L412/W412</f>
        <v>3.9444444444444446</v>
      </c>
      <c r="Y412" s="21">
        <f>E412/W412</f>
        <v>559.11111111111109</v>
      </c>
    </row>
    <row r="413" spans="1:25" ht="48" x14ac:dyDescent="0.2">
      <c r="A413">
        <v>391</v>
      </c>
      <c r="B413" s="3" t="s">
        <v>392</v>
      </c>
      <c r="C413" s="3" t="s">
        <v>4501</v>
      </c>
      <c r="D413">
        <v>20000</v>
      </c>
      <c r="E413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8269</v>
      </c>
      <c r="O413" s="6">
        <f>(E413/D413)*100</f>
        <v>100.61</v>
      </c>
      <c r="P413" s="7">
        <f>E413/L413</f>
        <v>104.25906735751295</v>
      </c>
      <c r="Q413" t="str">
        <f>LEFT(N413,FIND("/",N413)-1)</f>
        <v>film &amp; video</v>
      </c>
      <c r="R413" t="str">
        <f>REPLACE(N413,1,FIND("/",N413),"")</f>
        <v>documentary</v>
      </c>
      <c r="S413" s="12">
        <f>(((J413/60)/60)/24)+DATE(1970,1,1)</f>
        <v>40865.042256944449</v>
      </c>
      <c r="T413" s="12">
        <f>(((I413/60)/60)/24)+DATE(1970,1,1)</f>
        <v>40895.040972222225</v>
      </c>
      <c r="W413" s="19">
        <f>_xlfn.DAYS(T413,S413)</f>
        <v>30</v>
      </c>
      <c r="X413" s="20">
        <f>L413/W413</f>
        <v>6.4333333333333336</v>
      </c>
      <c r="Y413" s="21">
        <f>E413/W413</f>
        <v>670.73333333333335</v>
      </c>
    </row>
    <row r="414" spans="1:25" ht="48" x14ac:dyDescent="0.2">
      <c r="A414">
        <v>3236</v>
      </c>
      <c r="B414" s="3" t="s">
        <v>3236</v>
      </c>
      <c r="C414" s="3" t="s">
        <v>7346</v>
      </c>
      <c r="D414">
        <v>20000</v>
      </c>
      <c r="E414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8271</v>
      </c>
      <c r="O414" s="6">
        <f>(E414/D414)*100</f>
        <v>100.6</v>
      </c>
      <c r="P414" s="7">
        <f>E414/L414</f>
        <v>182.90909090909091</v>
      </c>
      <c r="Q414" t="str">
        <f>LEFT(N414,FIND("/",N414)-1)</f>
        <v>theater</v>
      </c>
      <c r="R414" t="str">
        <f>REPLACE(N414,1,FIND("/",N414),"")</f>
        <v>plays</v>
      </c>
      <c r="S414" s="12">
        <f>(((J414/60)/60)/24)+DATE(1970,1,1)</f>
        <v>42702.917048611111</v>
      </c>
      <c r="T414" s="12">
        <f>(((I414/60)/60)/24)+DATE(1970,1,1)</f>
        <v>42732.917048611111</v>
      </c>
      <c r="W414" s="19">
        <f>_xlfn.DAYS(T414,S414)</f>
        <v>30</v>
      </c>
      <c r="X414" s="20">
        <f>L414/W414</f>
        <v>3.6666666666666665</v>
      </c>
      <c r="Y414" s="21">
        <f>E414/W414</f>
        <v>670.66666666666663</v>
      </c>
    </row>
    <row r="415" spans="1:25" ht="48" x14ac:dyDescent="0.2">
      <c r="A415">
        <v>725</v>
      </c>
      <c r="B415" s="3" t="s">
        <v>726</v>
      </c>
      <c r="C415" s="3" t="s">
        <v>4835</v>
      </c>
      <c r="D415">
        <v>20000</v>
      </c>
      <c r="E415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8274</v>
      </c>
      <c r="O415" s="6">
        <f>(E415/D415)*100</f>
        <v>100.35000000000001</v>
      </c>
      <c r="P415" s="7">
        <f>E415/L415</f>
        <v>143.35714285714286</v>
      </c>
      <c r="Q415" t="str">
        <f>LEFT(N415,FIND("/",N415)-1)</f>
        <v>publishing</v>
      </c>
      <c r="R415" t="str">
        <f>REPLACE(N415,1,FIND("/",N415),"")</f>
        <v>nonfiction</v>
      </c>
      <c r="S415" s="12">
        <f>(((J415/60)/60)/24)+DATE(1970,1,1)</f>
        <v>42321.626296296294</v>
      </c>
      <c r="T415" s="12">
        <f>(((I415/60)/60)/24)+DATE(1970,1,1)</f>
        <v>42351.626296296294</v>
      </c>
      <c r="W415" s="19">
        <f>_xlfn.DAYS(T415,S415)</f>
        <v>30</v>
      </c>
      <c r="X415" s="20">
        <f>L415/W415</f>
        <v>4.666666666666667</v>
      </c>
      <c r="Y415" s="21">
        <f>E415/W415</f>
        <v>669</v>
      </c>
    </row>
    <row r="416" spans="1:25" ht="48" x14ac:dyDescent="0.2">
      <c r="A416">
        <v>1828</v>
      </c>
      <c r="B416" s="3" t="s">
        <v>1829</v>
      </c>
      <c r="C416" s="3" t="s">
        <v>5938</v>
      </c>
      <c r="D416">
        <v>20000</v>
      </c>
      <c r="E416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8276</v>
      </c>
      <c r="O416" s="6">
        <f>(E416/D416)*100</f>
        <v>100.16000000000001</v>
      </c>
      <c r="P416" s="7">
        <f>E416/L416</f>
        <v>417.33333333333331</v>
      </c>
      <c r="Q416" t="str">
        <f>LEFT(N416,FIND("/",N416)-1)</f>
        <v>music</v>
      </c>
      <c r="R416" t="str">
        <f>REPLACE(N416,1,FIND("/",N416),"")</f>
        <v>rock</v>
      </c>
      <c r="S416" s="12">
        <f>(((J416/60)/60)/24)+DATE(1970,1,1)</f>
        <v>41736.899652777778</v>
      </c>
      <c r="T416" s="12">
        <f>(((I416/60)/60)/24)+DATE(1970,1,1)</f>
        <v>41768.916666666664</v>
      </c>
      <c r="W416" s="19">
        <f>_xlfn.DAYS(T416,S416)</f>
        <v>32</v>
      </c>
      <c r="X416" s="20">
        <f>L416/W416</f>
        <v>1.5</v>
      </c>
      <c r="Y416" s="21">
        <f>E416/W416</f>
        <v>626</v>
      </c>
    </row>
    <row r="417" spans="1:25" ht="48" x14ac:dyDescent="0.2">
      <c r="A417">
        <v>59</v>
      </c>
      <c r="B417" s="3" t="s">
        <v>61</v>
      </c>
      <c r="C417" s="3" t="s">
        <v>4170</v>
      </c>
      <c r="D417">
        <v>20000</v>
      </c>
      <c r="E417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8265</v>
      </c>
      <c r="O417" s="6">
        <f>(E417/D417)*100</f>
        <v>100.12570000000001</v>
      </c>
      <c r="P417" s="7">
        <f>E417/L417</f>
        <v>606.82242424242418</v>
      </c>
      <c r="Q417" t="str">
        <f>LEFT(N417,FIND("/",N417)-1)</f>
        <v>film &amp; video</v>
      </c>
      <c r="R417" t="str">
        <f>REPLACE(N417,1,FIND("/",N417),"")</f>
        <v>television</v>
      </c>
      <c r="S417" s="12">
        <f>(((J417/60)/60)/24)+DATE(1970,1,1)</f>
        <v>42230.23583333334</v>
      </c>
      <c r="T417" s="12">
        <f>(((I417/60)/60)/24)+DATE(1970,1,1)</f>
        <v>42261.875</v>
      </c>
      <c r="W417" s="19">
        <f>_xlfn.DAYS(T417,S417)</f>
        <v>31</v>
      </c>
      <c r="X417" s="20">
        <f>L417/W417</f>
        <v>1.064516129032258</v>
      </c>
      <c r="Y417" s="21">
        <f>E417/W417</f>
        <v>645.97225806451615</v>
      </c>
    </row>
    <row r="418" spans="1:25" ht="32" x14ac:dyDescent="0.2">
      <c r="A418">
        <v>3219</v>
      </c>
      <c r="B418" s="3" t="s">
        <v>3219</v>
      </c>
      <c r="C418" s="3" t="s">
        <v>7329</v>
      </c>
      <c r="D418">
        <v>20000</v>
      </c>
      <c r="E418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8271</v>
      </c>
      <c r="O418" s="6">
        <f>(E418/D418)*100</f>
        <v>100.11000000000001</v>
      </c>
      <c r="P418" s="7">
        <f>E418/L418</f>
        <v>168.25210084033614</v>
      </c>
      <c r="Q418" t="str">
        <f>LEFT(N418,FIND("/",N418)-1)</f>
        <v>theater</v>
      </c>
      <c r="R418" t="str">
        <f>REPLACE(N418,1,FIND("/",N418),"")</f>
        <v>plays</v>
      </c>
      <c r="S418" s="12">
        <f>(((J418/60)/60)/24)+DATE(1970,1,1)</f>
        <v>42050.983182870375</v>
      </c>
      <c r="T418" s="12">
        <f>(((I418/60)/60)/24)+DATE(1970,1,1)</f>
        <v>42085.941516203704</v>
      </c>
      <c r="W418" s="19">
        <f>_xlfn.DAYS(T418,S418)</f>
        <v>35</v>
      </c>
      <c r="X418" s="20">
        <f>L418/W418</f>
        <v>3.4</v>
      </c>
      <c r="Y418" s="21">
        <f>E418/W418</f>
        <v>572.05714285714282</v>
      </c>
    </row>
    <row r="419" spans="1:25" ht="32" x14ac:dyDescent="0.2">
      <c r="A419">
        <v>2235</v>
      </c>
      <c r="B419" s="3" t="s">
        <v>2236</v>
      </c>
      <c r="C419" s="3" t="s">
        <v>6345</v>
      </c>
      <c r="D419">
        <v>13000</v>
      </c>
      <c r="E419">
        <v>19931</v>
      </c>
      <c r="F419" t="s">
        <v>8219</v>
      </c>
      <c r="G419" t="s">
        <v>8229</v>
      </c>
      <c r="H419" t="s">
        <v>8251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8297</v>
      </c>
      <c r="O419" s="6">
        <f>(E419/D419)*100</f>
        <v>153.3153846153846</v>
      </c>
      <c r="P419" s="7">
        <f>E419/L419</f>
        <v>135.58503401360545</v>
      </c>
      <c r="Q419" t="str">
        <f>LEFT(N419,FIND("/",N419)-1)</f>
        <v>games</v>
      </c>
      <c r="R419" t="str">
        <f>REPLACE(N419,1,FIND("/",N419),"")</f>
        <v>tabletop games</v>
      </c>
      <c r="S419" s="12">
        <f>(((J419/60)/60)/24)+DATE(1970,1,1)</f>
        <v>42062.022118055553</v>
      </c>
      <c r="T419" s="12">
        <f>(((I419/60)/60)/24)+DATE(1970,1,1)</f>
        <v>42091.980451388896</v>
      </c>
      <c r="W419" s="19">
        <f>_xlfn.DAYS(T419,S419)</f>
        <v>29</v>
      </c>
      <c r="X419" s="20">
        <f>L419/W419</f>
        <v>5.068965517241379</v>
      </c>
      <c r="Y419" s="21">
        <f>E419/W419</f>
        <v>687.27586206896547</v>
      </c>
    </row>
    <row r="420" spans="1:25" ht="48" x14ac:dyDescent="0.2">
      <c r="A420">
        <v>42</v>
      </c>
      <c r="B420" s="3" t="s">
        <v>44</v>
      </c>
      <c r="C420" s="3" t="s">
        <v>4153</v>
      </c>
      <c r="D420">
        <v>14000</v>
      </c>
      <c r="E420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8265</v>
      </c>
      <c r="O420" s="6">
        <f>(E420/D420)*100</f>
        <v>141.85714285714286</v>
      </c>
      <c r="P420" s="7">
        <f>E420/L420</f>
        <v>117.51479289940828</v>
      </c>
      <c r="Q420" t="str">
        <f>LEFT(N420,FIND("/",N420)-1)</f>
        <v>film &amp; video</v>
      </c>
      <c r="R420" t="str">
        <f>REPLACE(N420,1,FIND("/",N420),"")</f>
        <v>television</v>
      </c>
      <c r="S420" s="12">
        <f>(((J420/60)/60)/24)+DATE(1970,1,1)</f>
        <v>41971.639189814814</v>
      </c>
      <c r="T420" s="12">
        <f>(((I420/60)/60)/24)+DATE(1970,1,1)</f>
        <v>42001.639189814814</v>
      </c>
      <c r="W420" s="19">
        <f>_xlfn.DAYS(T420,S420)</f>
        <v>30</v>
      </c>
      <c r="X420" s="20">
        <f>L420/W420</f>
        <v>5.6333333333333337</v>
      </c>
      <c r="Y420" s="21">
        <f>E420/W420</f>
        <v>662</v>
      </c>
    </row>
    <row r="421" spans="1:25" ht="48" x14ac:dyDescent="0.2">
      <c r="A421">
        <v>1000</v>
      </c>
      <c r="B421" s="3" t="s">
        <v>1001</v>
      </c>
      <c r="C421" s="3" t="s">
        <v>5110</v>
      </c>
      <c r="D421">
        <v>894700</v>
      </c>
      <c r="E421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6">
        <f>(E421/D421)*100</f>
        <v>2.2157147647256061</v>
      </c>
      <c r="P421" s="7">
        <f>E421/L421</f>
        <v>3304</v>
      </c>
      <c r="Q421" t="str">
        <f>LEFT(N421,FIND("/",N421)-1)</f>
        <v>technology</v>
      </c>
      <c r="R421" t="str">
        <f>REPLACE(N421,1,FIND("/",N421),"")</f>
        <v>wearables</v>
      </c>
      <c r="S421" s="12">
        <f>(((J421/60)/60)/24)+DATE(1970,1,1)</f>
        <v>42749.059722222228</v>
      </c>
      <c r="T421" s="12">
        <f>(((I421/60)/60)/24)+DATE(1970,1,1)</f>
        <v>42809.018055555556</v>
      </c>
      <c r="W421" s="19">
        <f>_xlfn.DAYS(T421,S421)</f>
        <v>60</v>
      </c>
      <c r="X421" s="20">
        <f>L421/W421</f>
        <v>0.1</v>
      </c>
      <c r="Y421" s="21">
        <f>E421/W421</f>
        <v>330.4</v>
      </c>
    </row>
    <row r="422" spans="1:25" ht="48" x14ac:dyDescent="0.2">
      <c r="A422">
        <v>2158</v>
      </c>
      <c r="B422" s="3" t="s">
        <v>2159</v>
      </c>
      <c r="C422" s="3" t="s">
        <v>6268</v>
      </c>
      <c r="D422">
        <v>300000</v>
      </c>
      <c r="E42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6">
        <f>(E422/D422)*100</f>
        <v>6.5900366666666672</v>
      </c>
      <c r="P422" s="7">
        <f>E422/L422</f>
        <v>63.569485530546629</v>
      </c>
      <c r="Q422" t="str">
        <f>LEFT(N422,FIND("/",N422)-1)</f>
        <v>games</v>
      </c>
      <c r="R422" t="str">
        <f>REPLACE(N422,1,FIND("/",N422),"")</f>
        <v>video games</v>
      </c>
      <c r="S422" s="12">
        <f>(((J422/60)/60)/24)+DATE(1970,1,1)</f>
        <v>41264.853865740741</v>
      </c>
      <c r="T422" s="12">
        <f>(((I422/60)/60)/24)+DATE(1970,1,1)</f>
        <v>41309.853865740741</v>
      </c>
      <c r="W422" s="19">
        <f>_xlfn.DAYS(T422,S422)</f>
        <v>45</v>
      </c>
      <c r="X422" s="20">
        <f>L422/W422</f>
        <v>6.9111111111111114</v>
      </c>
      <c r="Y422" s="21">
        <f>E422/W422</f>
        <v>439.33577777777776</v>
      </c>
    </row>
    <row r="423" spans="1:25" ht="32" x14ac:dyDescent="0.2">
      <c r="A423">
        <v>952</v>
      </c>
      <c r="B423" s="3" t="s">
        <v>953</v>
      </c>
      <c r="C423" s="3" t="s">
        <v>5062</v>
      </c>
      <c r="D423">
        <v>49000</v>
      </c>
      <c r="E423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6">
        <f>(E423/D423)*100</f>
        <v>39.942857142857143</v>
      </c>
      <c r="P423" s="7">
        <f>E423/L423</f>
        <v>99.857142857142861</v>
      </c>
      <c r="Q423" t="str">
        <f>LEFT(N423,FIND("/",N423)-1)</f>
        <v>technology</v>
      </c>
      <c r="R423" t="str">
        <f>REPLACE(N423,1,FIND("/",N423),"")</f>
        <v>wearables</v>
      </c>
      <c r="S423" s="12">
        <f>(((J423/60)/60)/24)+DATE(1970,1,1)</f>
        <v>42662.613564814819</v>
      </c>
      <c r="T423" s="12">
        <f>(((I423/60)/60)/24)+DATE(1970,1,1)</f>
        <v>42692.655231481483</v>
      </c>
      <c r="W423" s="19">
        <f>_xlfn.DAYS(T423,S423)</f>
        <v>30</v>
      </c>
      <c r="X423" s="20">
        <f>L423/W423</f>
        <v>6.5333333333333332</v>
      </c>
      <c r="Y423" s="21">
        <f>E423/W423</f>
        <v>652.4</v>
      </c>
    </row>
    <row r="424" spans="1:25" ht="48" x14ac:dyDescent="0.2">
      <c r="A424">
        <v>1512</v>
      </c>
      <c r="B424" s="3" t="s">
        <v>1513</v>
      </c>
      <c r="C424" s="3" t="s">
        <v>5622</v>
      </c>
      <c r="D424">
        <v>3500</v>
      </c>
      <c r="E424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8285</v>
      </c>
      <c r="O424" s="6">
        <f>(E424/D424)*100</f>
        <v>558.7714285714286</v>
      </c>
      <c r="P424" s="7">
        <f>E424/L424</f>
        <v>58.379104477611939</v>
      </c>
      <c r="Q424" t="str">
        <f>LEFT(N424,FIND("/",N424)-1)</f>
        <v>photography</v>
      </c>
      <c r="R424" t="str">
        <f>REPLACE(N424,1,FIND("/",N424),"")</f>
        <v>photobooks</v>
      </c>
      <c r="S424" s="12">
        <f>(((J424/60)/60)/24)+DATE(1970,1,1)</f>
        <v>42741.684479166666</v>
      </c>
      <c r="T424" s="12">
        <f>(((I424/60)/60)/24)+DATE(1970,1,1)</f>
        <v>42771.684479166666</v>
      </c>
      <c r="W424" s="19">
        <f>_xlfn.DAYS(T424,S424)</f>
        <v>30</v>
      </c>
      <c r="X424" s="20">
        <f>L424/W424</f>
        <v>11.166666666666666</v>
      </c>
      <c r="Y424" s="21">
        <f>E424/W424</f>
        <v>651.9</v>
      </c>
    </row>
    <row r="425" spans="1:25" ht="48" x14ac:dyDescent="0.2">
      <c r="A425">
        <v>2226</v>
      </c>
      <c r="B425" s="3" t="s">
        <v>2227</v>
      </c>
      <c r="C425" s="3" t="s">
        <v>6336</v>
      </c>
      <c r="D425">
        <v>18000</v>
      </c>
      <c r="E425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8297</v>
      </c>
      <c r="O425" s="6">
        <f>(E425/D425)*100</f>
        <v>108.46283333333334</v>
      </c>
      <c r="P425" s="7">
        <f>E425/L425</f>
        <v>60.820280373831778</v>
      </c>
      <c r="Q425" t="str">
        <f>LEFT(N425,FIND("/",N425)-1)</f>
        <v>games</v>
      </c>
      <c r="R425" t="str">
        <f>REPLACE(N425,1,FIND("/",N425),"")</f>
        <v>tabletop games</v>
      </c>
      <c r="S425" s="12">
        <f>(((J425/60)/60)/24)+DATE(1970,1,1)</f>
        <v>42381.79886574074</v>
      </c>
      <c r="T425" s="12">
        <f>(((I425/60)/60)/24)+DATE(1970,1,1)</f>
        <v>42412.207638888889</v>
      </c>
      <c r="W425" s="19">
        <f>_xlfn.DAYS(T425,S425)</f>
        <v>31</v>
      </c>
      <c r="X425" s="20">
        <f>L425/W425</f>
        <v>10.35483870967742</v>
      </c>
      <c r="Y425" s="21">
        <f>E425/W425</f>
        <v>629.78419354838718</v>
      </c>
    </row>
    <row r="426" spans="1:25" ht="48" x14ac:dyDescent="0.2">
      <c r="A426">
        <v>680</v>
      </c>
      <c r="B426" s="3" t="s">
        <v>681</v>
      </c>
      <c r="C426" s="3" t="s">
        <v>4790</v>
      </c>
      <c r="D426">
        <v>75000</v>
      </c>
      <c r="E426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6">
        <f>(E426/D426)*100</f>
        <v>25.912000000000003</v>
      </c>
      <c r="P426" s="7">
        <f>E426/L426</f>
        <v>150.65116279069767</v>
      </c>
      <c r="Q426" t="str">
        <f>LEFT(N426,FIND("/",N426)-1)</f>
        <v>technology</v>
      </c>
      <c r="R426" t="str">
        <f>REPLACE(N426,1,FIND("/",N426),"")</f>
        <v>wearables</v>
      </c>
      <c r="S426" s="12">
        <f>(((J426/60)/60)/24)+DATE(1970,1,1)</f>
        <v>41864.501516203702</v>
      </c>
      <c r="T426" s="12">
        <f>(((I426/60)/60)/24)+DATE(1970,1,1)</f>
        <v>41899.501516203702</v>
      </c>
      <c r="W426" s="19">
        <f>_xlfn.DAYS(T426,S426)</f>
        <v>35</v>
      </c>
      <c r="X426" s="20">
        <f>L426/W426</f>
        <v>3.6857142857142855</v>
      </c>
      <c r="Y426" s="21">
        <f>E426/W426</f>
        <v>555.25714285714287</v>
      </c>
    </row>
    <row r="427" spans="1:25" ht="48" x14ac:dyDescent="0.2">
      <c r="A427">
        <v>959</v>
      </c>
      <c r="B427" s="3" t="s">
        <v>960</v>
      </c>
      <c r="C427" s="3" t="s">
        <v>5069</v>
      </c>
      <c r="D427">
        <v>50000</v>
      </c>
      <c r="E427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6">
        <f>(E427/D427)*100</f>
        <v>38.86</v>
      </c>
      <c r="P427" s="7">
        <f>E427/L427</f>
        <v>113.62573099415205</v>
      </c>
      <c r="Q427" t="str">
        <f>LEFT(N427,FIND("/",N427)-1)</f>
        <v>technology</v>
      </c>
      <c r="R427" t="str">
        <f>REPLACE(N427,1,FIND("/",N427),"")</f>
        <v>wearables</v>
      </c>
      <c r="S427" s="12">
        <f>(((J427/60)/60)/24)+DATE(1970,1,1)</f>
        <v>41993.174363425926</v>
      </c>
      <c r="T427" s="12">
        <f>(((I427/60)/60)/24)+DATE(1970,1,1)</f>
        <v>42023.174363425926</v>
      </c>
      <c r="W427" s="19">
        <f>_xlfn.DAYS(T427,S427)</f>
        <v>30</v>
      </c>
      <c r="X427" s="20">
        <f>L427/W427</f>
        <v>5.7</v>
      </c>
      <c r="Y427" s="21">
        <f>E427/W427</f>
        <v>647.66666666666663</v>
      </c>
    </row>
    <row r="428" spans="1:25" ht="32" x14ac:dyDescent="0.2">
      <c r="A428">
        <v>2247</v>
      </c>
      <c r="B428" s="3" t="s">
        <v>2248</v>
      </c>
      <c r="C428" s="3" t="s">
        <v>6357</v>
      </c>
      <c r="D428">
        <v>18500</v>
      </c>
      <c r="E428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8297</v>
      </c>
      <c r="O428" s="6">
        <f>(E428/D428)*100</f>
        <v>104.45405405405405</v>
      </c>
      <c r="P428" s="7">
        <f>E428/L428</f>
        <v>50.852631578947367</v>
      </c>
      <c r="Q428" t="str">
        <f>LEFT(N428,FIND("/",N428)-1)</f>
        <v>games</v>
      </c>
      <c r="R428" t="str">
        <f>REPLACE(N428,1,FIND("/",N428),"")</f>
        <v>tabletop games</v>
      </c>
      <c r="S428" s="12">
        <f>(((J428/60)/60)/24)+DATE(1970,1,1)</f>
        <v>42200.666261574079</v>
      </c>
      <c r="T428" s="12">
        <f>(((I428/60)/60)/24)+DATE(1970,1,1)</f>
        <v>42214.666261574079</v>
      </c>
      <c r="W428" s="19">
        <f>_xlfn.DAYS(T428,S428)</f>
        <v>14</v>
      </c>
      <c r="X428" s="20">
        <f>L428/W428</f>
        <v>27.142857142857142</v>
      </c>
      <c r="Y428" s="21">
        <f>E428/W428</f>
        <v>1380.2857142857142</v>
      </c>
    </row>
    <row r="429" spans="1:25" ht="48" x14ac:dyDescent="0.2">
      <c r="A429">
        <v>1962</v>
      </c>
      <c r="B429" s="3" t="s">
        <v>1963</v>
      </c>
      <c r="C429" s="3" t="s">
        <v>6072</v>
      </c>
      <c r="D429">
        <v>10000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8295</v>
      </c>
      <c r="O429" s="6">
        <f>(E429/D429)*100</f>
        <v>192.92499999999998</v>
      </c>
      <c r="P429" s="7">
        <f>E429/L429</f>
        <v>63.04738562091503</v>
      </c>
      <c r="Q429" t="str">
        <f>LEFT(N429,FIND("/",N429)-1)</f>
        <v>technology</v>
      </c>
      <c r="R429" t="str">
        <f>REPLACE(N429,1,FIND("/",N429),"")</f>
        <v>hardware</v>
      </c>
      <c r="S429" s="12">
        <f>(((J429/60)/60)/24)+DATE(1970,1,1)</f>
        <v>41742.780509259261</v>
      </c>
      <c r="T429" s="12">
        <f>(((I429/60)/60)/24)+DATE(1970,1,1)</f>
        <v>41772.780509259261</v>
      </c>
      <c r="W429" s="19">
        <f>_xlfn.DAYS(T429,S429)</f>
        <v>30</v>
      </c>
      <c r="X429" s="20">
        <f>L429/W429</f>
        <v>10.199999999999999</v>
      </c>
      <c r="Y429" s="21">
        <f>E429/W429</f>
        <v>643.08333333333337</v>
      </c>
    </row>
    <row r="430" spans="1:25" ht="16" x14ac:dyDescent="0.2">
      <c r="A430">
        <v>951</v>
      </c>
      <c r="B430" s="3" t="s">
        <v>952</v>
      </c>
      <c r="C430" s="3" t="s">
        <v>5061</v>
      </c>
      <c r="D430">
        <v>50000</v>
      </c>
      <c r="E430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6">
        <f>(E430/D430)*100</f>
        <v>38.39</v>
      </c>
      <c r="P430" s="7">
        <f>E430/L430</f>
        <v>158.63636363636363</v>
      </c>
      <c r="Q430" t="str">
        <f>LEFT(N430,FIND("/",N430)-1)</f>
        <v>technology</v>
      </c>
      <c r="R430" t="str">
        <f>REPLACE(N430,1,FIND("/",N430),"")</f>
        <v>wearables</v>
      </c>
      <c r="S430" s="12">
        <f>(((J430/60)/60)/24)+DATE(1970,1,1)</f>
        <v>42480.653611111105</v>
      </c>
      <c r="T430" s="12">
        <f>(((I430/60)/60)/24)+DATE(1970,1,1)</f>
        <v>42525.653611111105</v>
      </c>
      <c r="W430" s="19">
        <f>_xlfn.DAYS(T430,S430)</f>
        <v>45</v>
      </c>
      <c r="X430" s="20">
        <f>L430/W430</f>
        <v>2.6888888888888891</v>
      </c>
      <c r="Y430" s="21">
        <f>E430/W430</f>
        <v>426.55555555555554</v>
      </c>
    </row>
    <row r="431" spans="1:25" ht="32" x14ac:dyDescent="0.2">
      <c r="A431">
        <v>1529</v>
      </c>
      <c r="B431" s="3" t="s">
        <v>1530</v>
      </c>
      <c r="C431" s="3" t="s">
        <v>5639</v>
      </c>
      <c r="D431">
        <v>19000</v>
      </c>
      <c r="E431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8285</v>
      </c>
      <c r="O431" s="6">
        <f>(E431/D431)*100</f>
        <v>100.67894736842105</v>
      </c>
      <c r="P431" s="7">
        <f>E431/L431</f>
        <v>135.66666666666666</v>
      </c>
      <c r="Q431" t="str">
        <f>LEFT(N431,FIND("/",N431)-1)</f>
        <v>photography</v>
      </c>
      <c r="R431" t="str">
        <f>REPLACE(N431,1,FIND("/",N431),"")</f>
        <v>photobooks</v>
      </c>
      <c r="S431" s="12">
        <f>(((J431/60)/60)/24)+DATE(1970,1,1)</f>
        <v>42052.628703703704</v>
      </c>
      <c r="T431" s="12">
        <f>(((I431/60)/60)/24)+DATE(1970,1,1)</f>
        <v>42082.587037037039</v>
      </c>
      <c r="W431" s="19">
        <f>_xlfn.DAYS(T431,S431)</f>
        <v>30</v>
      </c>
      <c r="X431" s="20">
        <f>L431/W431</f>
        <v>4.7</v>
      </c>
      <c r="Y431" s="21">
        <f>E431/W431</f>
        <v>637.63333333333333</v>
      </c>
    </row>
    <row r="432" spans="1:25" ht="48" x14ac:dyDescent="0.2">
      <c r="A432">
        <v>414</v>
      </c>
      <c r="B432" s="3" t="s">
        <v>415</v>
      </c>
      <c r="C432" s="3" t="s">
        <v>4524</v>
      </c>
      <c r="D432">
        <v>18500</v>
      </c>
      <c r="E432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8269</v>
      </c>
      <c r="O432" s="6">
        <f>(E432/D432)*100</f>
        <v>102.85405405405406</v>
      </c>
      <c r="P432" s="7">
        <f>E432/L432</f>
        <v>91.480769230769226</v>
      </c>
      <c r="Q432" t="str">
        <f>LEFT(N432,FIND("/",N432)-1)</f>
        <v>film &amp; video</v>
      </c>
      <c r="R432" t="str">
        <f>REPLACE(N432,1,FIND("/",N432),"")</f>
        <v>documentary</v>
      </c>
      <c r="S432" s="12">
        <f>(((J432/60)/60)/24)+DATE(1970,1,1)</f>
        <v>41529.063252314816</v>
      </c>
      <c r="T432" s="12">
        <f>(((I432/60)/60)/24)+DATE(1970,1,1)</f>
        <v>41559.063252314816</v>
      </c>
      <c r="W432" s="19">
        <f>_xlfn.DAYS(T432,S432)</f>
        <v>30</v>
      </c>
      <c r="X432" s="20">
        <f>L432/W432</f>
        <v>6.9333333333333336</v>
      </c>
      <c r="Y432" s="21">
        <f>E432/W432</f>
        <v>634.26666666666665</v>
      </c>
    </row>
    <row r="433" spans="1:25" ht="48" x14ac:dyDescent="0.2">
      <c r="A433">
        <v>657</v>
      </c>
      <c r="B433" s="3" t="s">
        <v>658</v>
      </c>
      <c r="C433" s="3" t="s">
        <v>4767</v>
      </c>
      <c r="D433">
        <v>15000</v>
      </c>
      <c r="E433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8273</v>
      </c>
      <c r="O433" s="6">
        <f>(E433/D433)*100</f>
        <v>125.69999999999999</v>
      </c>
      <c r="P433" s="7">
        <f>E433/L433</f>
        <v>190.45454545454547</v>
      </c>
      <c r="Q433" t="str">
        <f>LEFT(N433,FIND("/",N433)-1)</f>
        <v>technology</v>
      </c>
      <c r="R433" t="str">
        <f>REPLACE(N433,1,FIND("/",N433),"")</f>
        <v>wearables</v>
      </c>
      <c r="S433" s="12">
        <f>(((J433/60)/60)/24)+DATE(1970,1,1)</f>
        <v>42331.84574074074</v>
      </c>
      <c r="T433" s="12">
        <f>(((I433/60)/60)/24)+DATE(1970,1,1)</f>
        <v>42361.84574074074</v>
      </c>
      <c r="W433" s="19">
        <f>_xlfn.DAYS(T433,S433)</f>
        <v>30</v>
      </c>
      <c r="X433" s="20">
        <f>L433/W433</f>
        <v>3.3</v>
      </c>
      <c r="Y433" s="21">
        <f>E433/W433</f>
        <v>628.5</v>
      </c>
    </row>
    <row r="434" spans="1:25" ht="48" x14ac:dyDescent="0.2">
      <c r="A434">
        <v>2244</v>
      </c>
      <c r="B434" s="3" t="s">
        <v>2245</v>
      </c>
      <c r="C434" s="3" t="s">
        <v>6354</v>
      </c>
      <c r="D434">
        <v>5000</v>
      </c>
      <c r="E434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8297</v>
      </c>
      <c r="O434" s="6">
        <f>(E434/D434)*100</f>
        <v>377.02</v>
      </c>
      <c r="P434" s="7">
        <f>E434/L434</f>
        <v>65.00344827586207</v>
      </c>
      <c r="Q434" t="str">
        <f>LEFT(N434,FIND("/",N434)-1)</f>
        <v>games</v>
      </c>
      <c r="R434" t="str">
        <f>REPLACE(N434,1,FIND("/",N434),"")</f>
        <v>tabletop games</v>
      </c>
      <c r="S434" s="12">
        <f>(((J434/60)/60)/24)+DATE(1970,1,1)</f>
        <v>42647.818819444445</v>
      </c>
      <c r="T434" s="12">
        <f>(((I434/60)/60)/24)+DATE(1970,1,1)</f>
        <v>42659.854166666672</v>
      </c>
      <c r="W434" s="19">
        <f>_xlfn.DAYS(T434,S434)</f>
        <v>12</v>
      </c>
      <c r="X434" s="20">
        <f>L434/W434</f>
        <v>24.166666666666668</v>
      </c>
      <c r="Y434" s="21">
        <f>E434/W434</f>
        <v>1570.9166666666667</v>
      </c>
    </row>
    <row r="435" spans="1:25" ht="48" x14ac:dyDescent="0.2">
      <c r="A435">
        <v>2259</v>
      </c>
      <c r="B435" s="3" t="s">
        <v>2260</v>
      </c>
      <c r="C435" s="3" t="s">
        <v>6369</v>
      </c>
      <c r="D435">
        <v>1000</v>
      </c>
      <c r="E435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8297</v>
      </c>
      <c r="O435" s="6">
        <f>(E435/D435)*100</f>
        <v>1867.1</v>
      </c>
      <c r="P435" s="7">
        <f>E435/L435</f>
        <v>90.635922330097088</v>
      </c>
      <c r="Q435" t="str">
        <f>LEFT(N435,FIND("/",N435)-1)</f>
        <v>games</v>
      </c>
      <c r="R435" t="str">
        <f>REPLACE(N435,1,FIND("/",N435),"")</f>
        <v>tabletop games</v>
      </c>
      <c r="S435" s="12">
        <f>(((J435/60)/60)/24)+DATE(1970,1,1)</f>
        <v>42702.804814814815</v>
      </c>
      <c r="T435" s="12">
        <f>(((I435/60)/60)/24)+DATE(1970,1,1)</f>
        <v>42712.804814814815</v>
      </c>
      <c r="W435" s="19">
        <f>_xlfn.DAYS(T435,S435)</f>
        <v>10</v>
      </c>
      <c r="X435" s="20">
        <f>L435/W435</f>
        <v>20.6</v>
      </c>
      <c r="Y435" s="21">
        <f>E435/W435</f>
        <v>1867.1</v>
      </c>
    </row>
    <row r="436" spans="1:25" ht="48" x14ac:dyDescent="0.2">
      <c r="A436">
        <v>392</v>
      </c>
      <c r="B436" s="3" t="s">
        <v>393</v>
      </c>
      <c r="C436" s="3" t="s">
        <v>4502</v>
      </c>
      <c r="D436">
        <v>18500</v>
      </c>
      <c r="E436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8269</v>
      </c>
      <c r="O436" s="6">
        <f>(E436/D436)*100</f>
        <v>100.9027027027027</v>
      </c>
      <c r="P436" s="7">
        <f>E436/L436</f>
        <v>90.616504854368927</v>
      </c>
      <c r="Q436" t="str">
        <f>LEFT(N436,FIND("/",N436)-1)</f>
        <v>film &amp; video</v>
      </c>
      <c r="R436" t="str">
        <f>REPLACE(N436,1,FIND("/",N436),"")</f>
        <v>documentary</v>
      </c>
      <c r="S436" s="12">
        <f>(((J436/60)/60)/24)+DATE(1970,1,1)</f>
        <v>40763.717256944445</v>
      </c>
      <c r="T436" s="12">
        <f>(((I436/60)/60)/24)+DATE(1970,1,1)</f>
        <v>40794.125</v>
      </c>
      <c r="W436" s="19">
        <f>_xlfn.DAYS(T436,S436)</f>
        <v>31</v>
      </c>
      <c r="X436" s="20">
        <f>L436/W436</f>
        <v>6.645161290322581</v>
      </c>
      <c r="Y436" s="21">
        <f>E436/W436</f>
        <v>602.16129032258061</v>
      </c>
    </row>
    <row r="437" spans="1:25" ht="48" x14ac:dyDescent="0.2">
      <c r="A437">
        <v>2718</v>
      </c>
      <c r="B437" s="3" t="s">
        <v>2718</v>
      </c>
      <c r="C437" s="3" t="s">
        <v>6828</v>
      </c>
      <c r="D437">
        <v>18000</v>
      </c>
      <c r="E437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8303</v>
      </c>
      <c r="O437" s="6">
        <f>(E437/D437)*100</f>
        <v>103.58333333333334</v>
      </c>
      <c r="P437" s="7">
        <f>E437/L437</f>
        <v>125.97972972972973</v>
      </c>
      <c r="Q437" t="str">
        <f>LEFT(N437,FIND("/",N437)-1)</f>
        <v>theater</v>
      </c>
      <c r="R437" t="str">
        <f>REPLACE(N437,1,FIND("/",N437),"")</f>
        <v>spaces</v>
      </c>
      <c r="S437" s="12">
        <f>(((J437/60)/60)/24)+DATE(1970,1,1)</f>
        <v>42465.596585648149</v>
      </c>
      <c r="T437" s="12">
        <f>(((I437/60)/60)/24)+DATE(1970,1,1)</f>
        <v>42493.958333333328</v>
      </c>
      <c r="W437" s="19">
        <f>_xlfn.DAYS(T437,S437)</f>
        <v>28</v>
      </c>
      <c r="X437" s="20">
        <f>L437/W437</f>
        <v>5.2857142857142856</v>
      </c>
      <c r="Y437" s="21">
        <f>E437/W437</f>
        <v>665.89285714285711</v>
      </c>
    </row>
    <row r="438" spans="1:25" ht="32" x14ac:dyDescent="0.2">
      <c r="A438">
        <v>1520</v>
      </c>
      <c r="B438" s="3" t="s">
        <v>1521</v>
      </c>
      <c r="C438" s="3" t="s">
        <v>5630</v>
      </c>
      <c r="D438">
        <v>18000</v>
      </c>
      <c r="E438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8285</v>
      </c>
      <c r="O438" s="6">
        <f>(E438/D438)*100</f>
        <v>103.47222222222223</v>
      </c>
      <c r="P438" s="7">
        <f>E438/L438</f>
        <v>111.52694610778443</v>
      </c>
      <c r="Q438" t="str">
        <f>LEFT(N438,FIND("/",N438)-1)</f>
        <v>photography</v>
      </c>
      <c r="R438" t="str">
        <f>REPLACE(N438,1,FIND("/",N438),"")</f>
        <v>photobooks</v>
      </c>
      <c r="S438" s="12">
        <f>(((J438/60)/60)/24)+DATE(1970,1,1)</f>
        <v>41955.857789351852</v>
      </c>
      <c r="T438" s="12">
        <f>(((I438/60)/60)/24)+DATE(1970,1,1)</f>
        <v>41992.166666666672</v>
      </c>
      <c r="W438" s="19">
        <f>_xlfn.DAYS(T438,S438)</f>
        <v>37</v>
      </c>
      <c r="X438" s="20">
        <f>L438/W438</f>
        <v>4.5135135135135132</v>
      </c>
      <c r="Y438" s="21">
        <f>E438/W438</f>
        <v>503.37837837837839</v>
      </c>
    </row>
    <row r="439" spans="1:25" ht="48" x14ac:dyDescent="0.2">
      <c r="A439">
        <v>1282</v>
      </c>
      <c r="B439" s="3" t="s">
        <v>1283</v>
      </c>
      <c r="C439" s="3" t="s">
        <v>5392</v>
      </c>
      <c r="D439">
        <v>15000</v>
      </c>
      <c r="E439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8276</v>
      </c>
      <c r="O439" s="6">
        <f>(E439/D439)*100</f>
        <v>123.61333333333333</v>
      </c>
      <c r="P439" s="7">
        <f>E439/L439</f>
        <v>67.671532846715323</v>
      </c>
      <c r="Q439" t="str">
        <f>LEFT(N439,FIND("/",N439)-1)</f>
        <v>music</v>
      </c>
      <c r="R439" t="str">
        <f>REPLACE(N439,1,FIND("/",N439),"")</f>
        <v>rock</v>
      </c>
      <c r="S439" s="12">
        <f>(((J439/60)/60)/24)+DATE(1970,1,1)</f>
        <v>41586.475173611114</v>
      </c>
      <c r="T439" s="12">
        <f>(((I439/60)/60)/24)+DATE(1970,1,1)</f>
        <v>41617.207638888889</v>
      </c>
      <c r="W439" s="19">
        <f>_xlfn.DAYS(T439,S439)</f>
        <v>31</v>
      </c>
      <c r="X439" s="20">
        <f>L439/W439</f>
        <v>8.8387096774193541</v>
      </c>
      <c r="Y439" s="21">
        <f>E439/W439</f>
        <v>598.12903225806451</v>
      </c>
    </row>
    <row r="440" spans="1:25" ht="48" x14ac:dyDescent="0.2">
      <c r="A440">
        <v>1516</v>
      </c>
      <c r="B440" s="3" t="s">
        <v>1517</v>
      </c>
      <c r="C440" s="3" t="s">
        <v>5626</v>
      </c>
      <c r="D440">
        <v>17000</v>
      </c>
      <c r="E440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8285</v>
      </c>
      <c r="O440" s="6">
        <f>(E440/D440)*100</f>
        <v>108.65882352941176</v>
      </c>
      <c r="P440" s="7">
        <f>E440/L440</f>
        <v>159.24137931034483</v>
      </c>
      <c r="Q440" t="str">
        <f>LEFT(N440,FIND("/",N440)-1)</f>
        <v>photography</v>
      </c>
      <c r="R440" t="str">
        <f>REPLACE(N440,1,FIND("/",N440),"")</f>
        <v>photobooks</v>
      </c>
      <c r="S440" s="12">
        <f>(((J440/60)/60)/24)+DATE(1970,1,1)</f>
        <v>42619.466342592597</v>
      </c>
      <c r="T440" s="12">
        <f>(((I440/60)/60)/24)+DATE(1970,1,1)</f>
        <v>42649.583333333328</v>
      </c>
      <c r="W440" s="19">
        <f>_xlfn.DAYS(T440,S440)</f>
        <v>30</v>
      </c>
      <c r="X440" s="20">
        <f>L440/W440</f>
        <v>3.8666666666666667</v>
      </c>
      <c r="Y440" s="21">
        <f>E440/W440</f>
        <v>615.73333333333335</v>
      </c>
    </row>
    <row r="441" spans="1:25" ht="48" x14ac:dyDescent="0.2">
      <c r="A441">
        <v>2305</v>
      </c>
      <c r="B441" s="3" t="s">
        <v>2306</v>
      </c>
      <c r="C441" s="3" t="s">
        <v>6415</v>
      </c>
      <c r="D441">
        <v>18000</v>
      </c>
      <c r="E441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8279</v>
      </c>
      <c r="O441" s="6">
        <f>(E441/D441)*100</f>
        <v>101.22777777777779</v>
      </c>
      <c r="P441" s="7">
        <f>E441/L441</f>
        <v>109.10778443113773</v>
      </c>
      <c r="Q441" t="str">
        <f>LEFT(N441,FIND("/",N441)-1)</f>
        <v>music</v>
      </c>
      <c r="R441" t="str">
        <f>REPLACE(N441,1,FIND("/",N441),"")</f>
        <v>indie rock</v>
      </c>
      <c r="S441" s="12">
        <f>(((J441/60)/60)/24)+DATE(1970,1,1)</f>
        <v>41834.695277777777</v>
      </c>
      <c r="T441" s="12">
        <f>(((I441/60)/60)/24)+DATE(1970,1,1)</f>
        <v>41859.75</v>
      </c>
      <c r="W441" s="19">
        <f>_xlfn.DAYS(T441,S441)</f>
        <v>25</v>
      </c>
      <c r="X441" s="20">
        <f>L441/W441</f>
        <v>6.68</v>
      </c>
      <c r="Y441" s="21">
        <f>E441/W441</f>
        <v>728.84</v>
      </c>
    </row>
    <row r="442" spans="1:25" ht="48" x14ac:dyDescent="0.2">
      <c r="A442">
        <v>3019</v>
      </c>
      <c r="B442" s="3" t="s">
        <v>3019</v>
      </c>
      <c r="C442" s="3" t="s">
        <v>7129</v>
      </c>
      <c r="D442">
        <v>15000</v>
      </c>
      <c r="E442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8303</v>
      </c>
      <c r="O442" s="6">
        <f>(E442/D442)*100</f>
        <v>121.23333333333332</v>
      </c>
      <c r="P442" s="7">
        <f>E442/L442</f>
        <v>80.464601769911511</v>
      </c>
      <c r="Q442" t="str">
        <f>LEFT(N442,FIND("/",N442)-1)</f>
        <v>theater</v>
      </c>
      <c r="R442" t="str">
        <f>REPLACE(N442,1,FIND("/",N442),"")</f>
        <v>spaces</v>
      </c>
      <c r="S442" s="12">
        <f>(((J442/60)/60)/24)+DATE(1970,1,1)</f>
        <v>41758.833564814813</v>
      </c>
      <c r="T442" s="12">
        <f>(((I442/60)/60)/24)+DATE(1970,1,1)</f>
        <v>41786.125</v>
      </c>
      <c r="W442" s="19">
        <f>_xlfn.DAYS(T442,S442)</f>
        <v>28</v>
      </c>
      <c r="X442" s="20">
        <f>L442/W442</f>
        <v>8.0714285714285712</v>
      </c>
      <c r="Y442" s="21">
        <f>E442/W442</f>
        <v>649.46428571428567</v>
      </c>
    </row>
    <row r="443" spans="1:25" ht="48" x14ac:dyDescent="0.2">
      <c r="A443">
        <v>2664</v>
      </c>
      <c r="B443" s="3" t="s">
        <v>2664</v>
      </c>
      <c r="C443" s="3" t="s">
        <v>6774</v>
      </c>
      <c r="D443">
        <v>17500</v>
      </c>
      <c r="E443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8302</v>
      </c>
      <c r="O443" s="6">
        <f>(E443/D443)*100</f>
        <v>103.42857142857143</v>
      </c>
      <c r="P443" s="7">
        <f>E443/L443</f>
        <v>174.03846153846155</v>
      </c>
      <c r="Q443" t="str">
        <f>LEFT(N443,FIND("/",N443)-1)</f>
        <v>technology</v>
      </c>
      <c r="R443" t="str">
        <f>REPLACE(N443,1,FIND("/",N443),"")</f>
        <v>makerspaces</v>
      </c>
      <c r="S443" s="12">
        <f>(((J443/60)/60)/24)+DATE(1970,1,1)</f>
        <v>42313.02542824074</v>
      </c>
      <c r="T443" s="12">
        <f>(((I443/60)/60)/24)+DATE(1970,1,1)</f>
        <v>42347.290972222225</v>
      </c>
      <c r="W443" s="19">
        <f>_xlfn.DAYS(T443,S443)</f>
        <v>34</v>
      </c>
      <c r="X443" s="20">
        <f>L443/W443</f>
        <v>3.0588235294117645</v>
      </c>
      <c r="Y443" s="21">
        <f>E443/W443</f>
        <v>532.35294117647061</v>
      </c>
    </row>
    <row r="444" spans="1:25" ht="48" x14ac:dyDescent="0.2">
      <c r="A444">
        <v>256</v>
      </c>
      <c r="B444" s="3" t="s">
        <v>257</v>
      </c>
      <c r="C444" s="3" t="s">
        <v>4366</v>
      </c>
      <c r="D444">
        <v>13000</v>
      </c>
      <c r="E444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8269</v>
      </c>
      <c r="O444" s="6">
        <f>(E444/D444)*100</f>
        <v>139.1</v>
      </c>
      <c r="P444" s="7">
        <f>E444/L444</f>
        <v>65.756363636363631</v>
      </c>
      <c r="Q444" t="str">
        <f>LEFT(N444,FIND("/",N444)-1)</f>
        <v>film &amp; video</v>
      </c>
      <c r="R444" t="str">
        <f>REPLACE(N444,1,FIND("/",N444),"")</f>
        <v>documentary</v>
      </c>
      <c r="S444" s="12">
        <f>(((J444/60)/60)/24)+DATE(1970,1,1)</f>
        <v>41319.769293981481</v>
      </c>
      <c r="T444" s="12">
        <f>(((I444/60)/60)/24)+DATE(1970,1,1)</f>
        <v>41349.769293981481</v>
      </c>
      <c r="W444" s="19">
        <f>_xlfn.DAYS(T444,S444)</f>
        <v>30</v>
      </c>
      <c r="X444" s="20">
        <f>L444/W444</f>
        <v>9.1666666666666661</v>
      </c>
      <c r="Y444" s="21">
        <f>E444/W444</f>
        <v>602.76666666666665</v>
      </c>
    </row>
    <row r="445" spans="1:25" ht="32" x14ac:dyDescent="0.2">
      <c r="A445">
        <v>1504</v>
      </c>
      <c r="B445" s="3" t="s">
        <v>1505</v>
      </c>
      <c r="C445" s="3" t="s">
        <v>5614</v>
      </c>
      <c r="D445">
        <v>6500</v>
      </c>
      <c r="E445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8285</v>
      </c>
      <c r="O445" s="6">
        <f>(E445/D445)*100</f>
        <v>277.93846153846158</v>
      </c>
      <c r="P445" s="7">
        <f>E445/L445</f>
        <v>67.159851301115239</v>
      </c>
      <c r="Q445" t="str">
        <f>LEFT(N445,FIND("/",N445)-1)</f>
        <v>photography</v>
      </c>
      <c r="R445" t="str">
        <f>REPLACE(N445,1,FIND("/",N445),"")</f>
        <v>photobooks</v>
      </c>
      <c r="S445" s="12">
        <f>(((J445/60)/60)/24)+DATE(1970,1,1)</f>
        <v>41772.657685185186</v>
      </c>
      <c r="T445" s="12">
        <f>(((I445/60)/60)/24)+DATE(1970,1,1)</f>
        <v>41800.356249999997</v>
      </c>
      <c r="W445" s="19">
        <f>_xlfn.DAYS(T445,S445)</f>
        <v>28</v>
      </c>
      <c r="X445" s="20">
        <f>L445/W445</f>
        <v>9.6071428571428577</v>
      </c>
      <c r="Y445" s="21">
        <f>E445/W445</f>
        <v>645.21428571428567</v>
      </c>
    </row>
    <row r="446" spans="1:25" ht="48" x14ac:dyDescent="0.2">
      <c r="A446">
        <v>2608</v>
      </c>
      <c r="B446" s="3" t="s">
        <v>2608</v>
      </c>
      <c r="C446" s="3" t="s">
        <v>6718</v>
      </c>
      <c r="D446">
        <v>8000</v>
      </c>
      <c r="E446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8301</v>
      </c>
      <c r="O446" s="6">
        <f>(E446/D446)*100</f>
        <v>223.92500000000001</v>
      </c>
      <c r="P446" s="7">
        <f>E446/L446</f>
        <v>58.92763157894737</v>
      </c>
      <c r="Q446" t="str">
        <f>LEFT(N446,FIND("/",N446)-1)</f>
        <v>technology</v>
      </c>
      <c r="R446" t="str">
        <f>REPLACE(N446,1,FIND("/",N446),"")</f>
        <v>space exploration</v>
      </c>
      <c r="S446" s="12">
        <f>(((J446/60)/60)/24)+DATE(1970,1,1)</f>
        <v>42767.801712962959</v>
      </c>
      <c r="T446" s="12">
        <f>(((I446/60)/60)/24)+DATE(1970,1,1)</f>
        <v>42809</v>
      </c>
      <c r="W446" s="19">
        <f>_xlfn.DAYS(T446,S446)</f>
        <v>42</v>
      </c>
      <c r="X446" s="20">
        <f>L446/W446</f>
        <v>7.2380952380952381</v>
      </c>
      <c r="Y446" s="21">
        <f>E446/W446</f>
        <v>426.52380952380952</v>
      </c>
    </row>
    <row r="447" spans="1:25" ht="48" x14ac:dyDescent="0.2">
      <c r="A447">
        <v>299</v>
      </c>
      <c r="B447" s="3" t="s">
        <v>300</v>
      </c>
      <c r="C447" s="3" t="s">
        <v>4409</v>
      </c>
      <c r="D447">
        <v>10000</v>
      </c>
      <c r="E447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8269</v>
      </c>
      <c r="O447" s="6">
        <f>(E447/D447)*100</f>
        <v>178.95250000000001</v>
      </c>
      <c r="P447" s="7">
        <f>E447/L447</f>
        <v>73.341188524590166</v>
      </c>
      <c r="Q447" t="str">
        <f>LEFT(N447,FIND("/",N447)-1)</f>
        <v>film &amp; video</v>
      </c>
      <c r="R447" t="str">
        <f>REPLACE(N447,1,FIND("/",N447),"")</f>
        <v>documentary</v>
      </c>
      <c r="S447" s="12">
        <f>(((J447/60)/60)/24)+DATE(1970,1,1)</f>
        <v>40469.225231481483</v>
      </c>
      <c r="T447" s="12">
        <f>(((I447/60)/60)/24)+DATE(1970,1,1)</f>
        <v>40499.266898148147</v>
      </c>
      <c r="W447" s="19">
        <f>_xlfn.DAYS(T447,S447)</f>
        <v>30</v>
      </c>
      <c r="X447" s="20">
        <f>L447/W447</f>
        <v>8.1333333333333329</v>
      </c>
      <c r="Y447" s="21">
        <f>E447/W447</f>
        <v>596.50833333333333</v>
      </c>
    </row>
    <row r="448" spans="1:25" ht="48" x14ac:dyDescent="0.2">
      <c r="A448">
        <v>345</v>
      </c>
      <c r="B448" s="3" t="s">
        <v>346</v>
      </c>
      <c r="C448" s="3" t="s">
        <v>4455</v>
      </c>
      <c r="D448">
        <v>14500</v>
      </c>
      <c r="E448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8269</v>
      </c>
      <c r="O448" s="6">
        <f>(E448/D448)*100</f>
        <v>123.27586206896552</v>
      </c>
      <c r="P448" s="7">
        <f>E448/L448</f>
        <v>99.860335195530723</v>
      </c>
      <c r="Q448" t="str">
        <f>LEFT(N448,FIND("/",N448)-1)</f>
        <v>film &amp; video</v>
      </c>
      <c r="R448" t="str">
        <f>REPLACE(N448,1,FIND("/",N448),"")</f>
        <v>documentary</v>
      </c>
      <c r="S448" s="12">
        <f>(((J448/60)/60)/24)+DATE(1970,1,1)</f>
        <v>42114.944328703699</v>
      </c>
      <c r="T448" s="12">
        <f>(((I448/60)/60)/24)+DATE(1970,1,1)</f>
        <v>42144.944328703699</v>
      </c>
      <c r="W448" s="19">
        <f>_xlfn.DAYS(T448,S448)</f>
        <v>30</v>
      </c>
      <c r="X448" s="20">
        <f>L448/W448</f>
        <v>5.9666666666666668</v>
      </c>
      <c r="Y448" s="21">
        <f>E448/W448</f>
        <v>595.83333333333337</v>
      </c>
    </row>
    <row r="449" spans="1:25" ht="48" x14ac:dyDescent="0.2">
      <c r="A449">
        <v>313</v>
      </c>
      <c r="B449" s="3" t="s">
        <v>314</v>
      </c>
      <c r="C449" s="3" t="s">
        <v>4423</v>
      </c>
      <c r="D449">
        <v>17000</v>
      </c>
      <c r="E449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8269</v>
      </c>
      <c r="O449" s="6">
        <f>(E449/D449)*100</f>
        <v>104.73529411764706</v>
      </c>
      <c r="P449" s="7">
        <f>E449/L449</f>
        <v>80.202702702702709</v>
      </c>
      <c r="Q449" t="str">
        <f>LEFT(N449,FIND("/",N449)-1)</f>
        <v>film &amp; video</v>
      </c>
      <c r="R449" t="str">
        <f>REPLACE(N449,1,FIND("/",N449),"")</f>
        <v>documentary</v>
      </c>
      <c r="S449" s="12">
        <f>(((J449/60)/60)/24)+DATE(1970,1,1)</f>
        <v>40357.227939814817</v>
      </c>
      <c r="T449" s="12">
        <f>(((I449/60)/60)/24)+DATE(1970,1,1)</f>
        <v>40401.665972222225</v>
      </c>
      <c r="W449" s="19">
        <f>_xlfn.DAYS(T449,S449)</f>
        <v>44</v>
      </c>
      <c r="X449" s="20">
        <f>L449/W449</f>
        <v>5.0454545454545459</v>
      </c>
      <c r="Y449" s="21">
        <f>E449/W449</f>
        <v>404.65909090909093</v>
      </c>
    </row>
    <row r="450" spans="1:25" ht="48" x14ac:dyDescent="0.2">
      <c r="A450">
        <v>2633</v>
      </c>
      <c r="B450" s="3" t="s">
        <v>2633</v>
      </c>
      <c r="C450" s="3" t="s">
        <v>6743</v>
      </c>
      <c r="D450">
        <v>5000</v>
      </c>
      <c r="E450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8301</v>
      </c>
      <c r="O450" s="6">
        <f>(E450/D450)*100</f>
        <v>354.62</v>
      </c>
      <c r="P450" s="7">
        <f>E450/L450</f>
        <v>89.100502512562812</v>
      </c>
      <c r="Q450" t="str">
        <f>LEFT(N450,FIND("/",N450)-1)</f>
        <v>technology</v>
      </c>
      <c r="R450" t="str">
        <f>REPLACE(N450,1,FIND("/",N450),"")</f>
        <v>space exploration</v>
      </c>
      <c r="S450" s="12">
        <f>(((J450/60)/60)/24)+DATE(1970,1,1)</f>
        <v>41667.823287037041</v>
      </c>
      <c r="T450" s="12">
        <f>(((I450/60)/60)/24)+DATE(1970,1,1)</f>
        <v>41697.958333333336</v>
      </c>
      <c r="W450" s="19">
        <f>_xlfn.DAYS(T450,S450)</f>
        <v>30</v>
      </c>
      <c r="X450" s="20">
        <f>L450/W450</f>
        <v>6.6333333333333337</v>
      </c>
      <c r="Y450" s="21">
        <f>E450/W450</f>
        <v>591.0333333333333</v>
      </c>
    </row>
    <row r="451" spans="1:25" ht="48" x14ac:dyDescent="0.2">
      <c r="A451">
        <v>1540</v>
      </c>
      <c r="B451" s="3" t="s">
        <v>1541</v>
      </c>
      <c r="C451" s="3" t="s">
        <v>5650</v>
      </c>
      <c r="D451">
        <v>15000</v>
      </c>
      <c r="E451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8285</v>
      </c>
      <c r="O451" s="6">
        <f>(E451/D451)*100</f>
        <v>117.86666666666667</v>
      </c>
      <c r="P451" s="7">
        <f>E451/L451</f>
        <v>180.40816326530611</v>
      </c>
      <c r="Q451" t="str">
        <f>LEFT(N451,FIND("/",N451)-1)</f>
        <v>photography</v>
      </c>
      <c r="R451" t="str">
        <f>REPLACE(N451,1,FIND("/",N451),"")</f>
        <v>photobooks</v>
      </c>
      <c r="S451" s="12">
        <f>(((J451/60)/60)/24)+DATE(1970,1,1)</f>
        <v>41939.00712962963</v>
      </c>
      <c r="T451" s="12">
        <f>(((I451/60)/60)/24)+DATE(1970,1,1)</f>
        <v>41969.052083333328</v>
      </c>
      <c r="W451" s="19">
        <f>_xlfn.DAYS(T451,S451)</f>
        <v>30</v>
      </c>
      <c r="X451" s="20">
        <f>L451/W451</f>
        <v>3.2666666666666666</v>
      </c>
      <c r="Y451" s="21">
        <f>E451/W451</f>
        <v>589.33333333333337</v>
      </c>
    </row>
    <row r="452" spans="1:25" ht="48" x14ac:dyDescent="0.2">
      <c r="A452">
        <v>1341</v>
      </c>
      <c r="B452" s="3" t="s">
        <v>1342</v>
      </c>
      <c r="C452" s="3" t="s">
        <v>5451</v>
      </c>
      <c r="D452">
        <v>25000</v>
      </c>
      <c r="E452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6">
        <f>(E452/D452)*100</f>
        <v>70.36</v>
      </c>
      <c r="P452" s="7">
        <f>E452/L452</f>
        <v>382.39130434782606</v>
      </c>
      <c r="Q452" t="str">
        <f>LEFT(N452,FIND("/",N452)-1)</f>
        <v>technology</v>
      </c>
      <c r="R452" t="str">
        <f>REPLACE(N452,1,FIND("/",N452),"")</f>
        <v>wearables</v>
      </c>
      <c r="S452" s="12">
        <f>(((J452/60)/60)/24)+DATE(1970,1,1)</f>
        <v>42612.624039351853</v>
      </c>
      <c r="T452" s="12">
        <f>(((I452/60)/60)/24)+DATE(1970,1,1)</f>
        <v>42644.624039351853</v>
      </c>
      <c r="W452" s="19">
        <f>_xlfn.DAYS(T452,S452)</f>
        <v>32</v>
      </c>
      <c r="X452" s="20">
        <f>L452/W452</f>
        <v>1.4375</v>
      </c>
      <c r="Y452" s="21">
        <f>E452/W452</f>
        <v>549.6875</v>
      </c>
    </row>
    <row r="453" spans="1:25" ht="48" x14ac:dyDescent="0.2">
      <c r="A453">
        <v>993</v>
      </c>
      <c r="B453" s="3" t="s">
        <v>994</v>
      </c>
      <c r="C453" s="3" t="s">
        <v>5103</v>
      </c>
      <c r="D453">
        <v>70000</v>
      </c>
      <c r="E453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6">
        <f>(E453/D453)*100</f>
        <v>25.087142857142858</v>
      </c>
      <c r="P453" s="7">
        <f>E453/L453</f>
        <v>89.59693877551021</v>
      </c>
      <c r="Q453" t="str">
        <f>LEFT(N453,FIND("/",N453)-1)</f>
        <v>technology</v>
      </c>
      <c r="R453" t="str">
        <f>REPLACE(N453,1,FIND("/",N453),"")</f>
        <v>wearables</v>
      </c>
      <c r="S453" s="12">
        <f>(((J453/60)/60)/24)+DATE(1970,1,1)</f>
        <v>42652.964907407411</v>
      </c>
      <c r="T453" s="12">
        <f>(((I453/60)/60)/24)+DATE(1970,1,1)</f>
        <v>42686.208333333328</v>
      </c>
      <c r="W453" s="19">
        <f>_xlfn.DAYS(T453,S453)</f>
        <v>34</v>
      </c>
      <c r="X453" s="20">
        <f>L453/W453</f>
        <v>5.7647058823529411</v>
      </c>
      <c r="Y453" s="21">
        <f>E453/W453</f>
        <v>516.5</v>
      </c>
    </row>
    <row r="454" spans="1:25" ht="48" x14ac:dyDescent="0.2">
      <c r="A454">
        <v>1852</v>
      </c>
      <c r="B454" s="3" t="s">
        <v>1853</v>
      </c>
      <c r="C454" s="3" t="s">
        <v>5962</v>
      </c>
      <c r="D454">
        <v>15000</v>
      </c>
      <c r="E454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8276</v>
      </c>
      <c r="O454" s="6">
        <f>(E454/D454)*100</f>
        <v>116.96666666666667</v>
      </c>
      <c r="P454" s="7">
        <f>E454/L454</f>
        <v>133.93129770992365</v>
      </c>
      <c r="Q454" t="str">
        <f>LEFT(N454,FIND("/",N454)-1)</f>
        <v>music</v>
      </c>
      <c r="R454" t="str">
        <f>REPLACE(N454,1,FIND("/",N454),"")</f>
        <v>rock</v>
      </c>
      <c r="S454" s="12">
        <f>(((J454/60)/60)/24)+DATE(1970,1,1)</f>
        <v>42081.77143518519</v>
      </c>
      <c r="T454" s="12">
        <f>(((I454/60)/60)/24)+DATE(1970,1,1)</f>
        <v>42119</v>
      </c>
      <c r="W454" s="19">
        <f>_xlfn.DAYS(T454,S454)</f>
        <v>38</v>
      </c>
      <c r="X454" s="20">
        <f>L454/W454</f>
        <v>3.4473684210526314</v>
      </c>
      <c r="Y454" s="21">
        <f>E454/W454</f>
        <v>461.71052631578948</v>
      </c>
    </row>
    <row r="455" spans="1:25" ht="48" x14ac:dyDescent="0.2">
      <c r="A455">
        <v>821</v>
      </c>
      <c r="B455" s="3" t="s">
        <v>822</v>
      </c>
      <c r="C455" s="3" t="s">
        <v>4931</v>
      </c>
      <c r="D455">
        <v>17482</v>
      </c>
      <c r="E455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8276</v>
      </c>
      <c r="O455" s="6">
        <f>(E455/D455)*100</f>
        <v>100</v>
      </c>
      <c r="P455" s="7">
        <f>E455/L455</f>
        <v>224.12820512820514</v>
      </c>
      <c r="Q455" t="str">
        <f>LEFT(N455,FIND("/",N455)-1)</f>
        <v>music</v>
      </c>
      <c r="R455" t="str">
        <f>REPLACE(N455,1,FIND("/",N455),"")</f>
        <v>rock</v>
      </c>
      <c r="S455" s="12">
        <f>(((J455/60)/60)/24)+DATE(1970,1,1)</f>
        <v>42093.922048611115</v>
      </c>
      <c r="T455" s="12">
        <f>(((I455/60)/60)/24)+DATE(1970,1,1)</f>
        <v>42128.167361111111</v>
      </c>
      <c r="W455" s="19">
        <f>_xlfn.DAYS(T455,S455)</f>
        <v>35</v>
      </c>
      <c r="X455" s="20">
        <f>L455/W455</f>
        <v>2.2285714285714286</v>
      </c>
      <c r="Y455" s="21">
        <f>E455/W455</f>
        <v>499.48571428571427</v>
      </c>
    </row>
    <row r="456" spans="1:25" ht="48" x14ac:dyDescent="0.2">
      <c r="A456">
        <v>3187</v>
      </c>
      <c r="B456" s="3" t="s">
        <v>3187</v>
      </c>
      <c r="C456" s="3" t="s">
        <v>7297</v>
      </c>
      <c r="D456">
        <v>15000</v>
      </c>
      <c r="E456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8271</v>
      </c>
      <c r="O456" s="6">
        <f>(E456/D456)*100</f>
        <v>116.29333333333334</v>
      </c>
      <c r="P456" s="7">
        <f>E456/L456</f>
        <v>71.491803278688522</v>
      </c>
      <c r="Q456" t="str">
        <f>LEFT(N456,FIND("/",N456)-1)</f>
        <v>theater</v>
      </c>
      <c r="R456" t="str">
        <f>REPLACE(N456,1,FIND("/",N456),"")</f>
        <v>plays</v>
      </c>
      <c r="S456" s="12">
        <f>(((J456/60)/60)/24)+DATE(1970,1,1)</f>
        <v>41835.666354166664</v>
      </c>
      <c r="T456" s="12">
        <f>(((I456/60)/60)/24)+DATE(1970,1,1)</f>
        <v>41855.666354166664</v>
      </c>
      <c r="W456" s="19">
        <f>_xlfn.DAYS(T456,S456)</f>
        <v>20</v>
      </c>
      <c r="X456" s="20">
        <f>L456/W456</f>
        <v>12.2</v>
      </c>
      <c r="Y456" s="21">
        <f>E456/W456</f>
        <v>872.2</v>
      </c>
    </row>
    <row r="457" spans="1:25" ht="48" x14ac:dyDescent="0.2">
      <c r="A457">
        <v>379</v>
      </c>
      <c r="B457" s="3" t="s">
        <v>380</v>
      </c>
      <c r="C457" s="3" t="s">
        <v>4489</v>
      </c>
      <c r="D457">
        <v>15000</v>
      </c>
      <c r="E457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8269</v>
      </c>
      <c r="O457" s="6">
        <f>(E457/D457)*100</f>
        <v>116.08000000000001</v>
      </c>
      <c r="P457" s="7">
        <f>E457/L457</f>
        <v>116.85906040268456</v>
      </c>
      <c r="Q457" t="str">
        <f>LEFT(N457,FIND("/",N457)-1)</f>
        <v>film &amp; video</v>
      </c>
      <c r="R457" t="str">
        <f>REPLACE(N457,1,FIND("/",N457),"")</f>
        <v>documentary</v>
      </c>
      <c r="S457" s="12">
        <f>(((J457/60)/60)/24)+DATE(1970,1,1)</f>
        <v>40987.688333333332</v>
      </c>
      <c r="T457" s="12">
        <f>(((I457/60)/60)/24)+DATE(1970,1,1)</f>
        <v>41032.688333333332</v>
      </c>
      <c r="W457" s="19">
        <f>_xlfn.DAYS(T457,S457)</f>
        <v>45</v>
      </c>
      <c r="X457" s="20">
        <f>L457/W457</f>
        <v>3.3111111111111109</v>
      </c>
      <c r="Y457" s="21">
        <f>E457/W457</f>
        <v>386.93333333333334</v>
      </c>
    </row>
    <row r="458" spans="1:25" ht="32" x14ac:dyDescent="0.2">
      <c r="A458">
        <v>1207</v>
      </c>
      <c r="B458" s="3" t="s">
        <v>1208</v>
      </c>
      <c r="C458" s="3" t="s">
        <v>5317</v>
      </c>
      <c r="D458">
        <v>16700</v>
      </c>
      <c r="E458">
        <v>17396</v>
      </c>
      <c r="F458" t="s">
        <v>8219</v>
      </c>
      <c r="G458" t="s">
        <v>8237</v>
      </c>
      <c r="H458" t="s">
        <v>8249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8285</v>
      </c>
      <c r="O458" s="6">
        <f>(E458/D458)*100</f>
        <v>104.16766467065868</v>
      </c>
      <c r="P458" s="7">
        <f>E458/L458</f>
        <v>123.37588652482269</v>
      </c>
      <c r="Q458" t="str">
        <f>LEFT(N458,FIND("/",N458)-1)</f>
        <v>photography</v>
      </c>
      <c r="R458" t="str">
        <f>REPLACE(N458,1,FIND("/",N458),"")</f>
        <v>photobooks</v>
      </c>
      <c r="S458" s="12">
        <f>(((J458/60)/60)/24)+DATE(1970,1,1)</f>
        <v>42430.430243055554</v>
      </c>
      <c r="T458" s="12">
        <f>(((I458/60)/60)/24)+DATE(1970,1,1)</f>
        <v>42460.416666666672</v>
      </c>
      <c r="W458" s="19">
        <f>_xlfn.DAYS(T458,S458)</f>
        <v>30</v>
      </c>
      <c r="X458" s="20">
        <f>L458/W458</f>
        <v>4.7</v>
      </c>
      <c r="Y458" s="21">
        <f>E458/W458</f>
        <v>579.86666666666667</v>
      </c>
    </row>
    <row r="459" spans="1:25" ht="48" x14ac:dyDescent="0.2">
      <c r="A459">
        <v>1938</v>
      </c>
      <c r="B459" s="3" t="s">
        <v>1939</v>
      </c>
      <c r="C459" s="3" t="s">
        <v>6048</v>
      </c>
      <c r="D459">
        <v>15000</v>
      </c>
      <c r="E459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8279</v>
      </c>
      <c r="O459" s="6">
        <f>(E459/D459)*100</f>
        <v>115.93333333333334</v>
      </c>
      <c r="P459" s="7">
        <f>E459/L459</f>
        <v>152.54385964912279</v>
      </c>
      <c r="Q459" t="str">
        <f>LEFT(N459,FIND("/",N459)-1)</f>
        <v>music</v>
      </c>
      <c r="R459" t="str">
        <f>REPLACE(N459,1,FIND("/",N459),"")</f>
        <v>indie rock</v>
      </c>
      <c r="S459" s="12">
        <f>(((J459/60)/60)/24)+DATE(1970,1,1)</f>
        <v>41426.259618055556</v>
      </c>
      <c r="T459" s="12">
        <f>(((I459/60)/60)/24)+DATE(1970,1,1)</f>
        <v>41457.208333333336</v>
      </c>
      <c r="W459" s="19">
        <f>_xlfn.DAYS(T459,S459)</f>
        <v>31</v>
      </c>
      <c r="X459" s="20">
        <f>L459/W459</f>
        <v>3.6774193548387095</v>
      </c>
      <c r="Y459" s="21">
        <f>E459/W459</f>
        <v>560.9677419354839</v>
      </c>
    </row>
    <row r="460" spans="1:25" ht="48" x14ac:dyDescent="0.2">
      <c r="A460">
        <v>1890</v>
      </c>
      <c r="B460" s="3" t="s">
        <v>1891</v>
      </c>
      <c r="C460" s="3" t="s">
        <v>6000</v>
      </c>
      <c r="D460">
        <v>12000</v>
      </c>
      <c r="E460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8279</v>
      </c>
      <c r="O460" s="6">
        <f>(E460/D460)*100</f>
        <v>144.58441666666667</v>
      </c>
      <c r="P460" s="7">
        <f>E460/L460</f>
        <v>70.5289837398374</v>
      </c>
      <c r="Q460" t="str">
        <f>LEFT(N460,FIND("/",N460)-1)</f>
        <v>music</v>
      </c>
      <c r="R460" t="str">
        <f>REPLACE(N460,1,FIND("/",N460),"")</f>
        <v>indie rock</v>
      </c>
      <c r="S460" s="12">
        <f>(((J460/60)/60)/24)+DATE(1970,1,1)</f>
        <v>41228.786203703705</v>
      </c>
      <c r="T460" s="12">
        <f>(((I460/60)/60)/24)+DATE(1970,1,1)</f>
        <v>41258.786203703705</v>
      </c>
      <c r="W460" s="19">
        <f>_xlfn.DAYS(T460,S460)</f>
        <v>30</v>
      </c>
      <c r="X460" s="20">
        <f>L460/W460</f>
        <v>8.1999999999999993</v>
      </c>
      <c r="Y460" s="21">
        <f>E460/W460</f>
        <v>578.33766666666668</v>
      </c>
    </row>
    <row r="461" spans="1:25" ht="48" x14ac:dyDescent="0.2">
      <c r="A461">
        <v>2041</v>
      </c>
      <c r="B461" s="3" t="s">
        <v>2042</v>
      </c>
      <c r="C461" s="3" t="s">
        <v>6151</v>
      </c>
      <c r="D461">
        <v>9500</v>
      </c>
      <c r="E461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8295</v>
      </c>
      <c r="O461" s="6">
        <f>(E461/D461)*100</f>
        <v>181.86315789473684</v>
      </c>
      <c r="P461" s="7">
        <f>E461/L461</f>
        <v>143.97499999999999</v>
      </c>
      <c r="Q461" t="str">
        <f>LEFT(N461,FIND("/",N461)-1)</f>
        <v>technology</v>
      </c>
      <c r="R461" t="str">
        <f>REPLACE(N461,1,FIND("/",N461),"")</f>
        <v>hardware</v>
      </c>
      <c r="S461" s="12">
        <f>(((J461/60)/60)/24)+DATE(1970,1,1)</f>
        <v>42654.525775462964</v>
      </c>
      <c r="T461" s="12">
        <f>(((I461/60)/60)/24)+DATE(1970,1,1)</f>
        <v>42684.567442129628</v>
      </c>
      <c r="W461" s="19">
        <f>_xlfn.DAYS(T461,S461)</f>
        <v>30</v>
      </c>
      <c r="X461" s="20">
        <f>L461/W461</f>
        <v>4</v>
      </c>
      <c r="Y461" s="21">
        <f>E461/W461</f>
        <v>575.9</v>
      </c>
    </row>
    <row r="462" spans="1:25" ht="48" x14ac:dyDescent="0.2">
      <c r="A462">
        <v>1466</v>
      </c>
      <c r="B462" s="3" t="s">
        <v>1467</v>
      </c>
      <c r="C462" s="3" t="s">
        <v>5576</v>
      </c>
      <c r="D462">
        <v>16000</v>
      </c>
      <c r="E462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8288</v>
      </c>
      <c r="O462" s="6">
        <f>(E462/D462)*100</f>
        <v>107.87731249999999</v>
      </c>
      <c r="P462" s="7">
        <f>E462/L462</f>
        <v>69.598266129032254</v>
      </c>
      <c r="Q462" t="str">
        <f>LEFT(N462,FIND("/",N462)-1)</f>
        <v>publishing</v>
      </c>
      <c r="R462" t="str">
        <f>REPLACE(N462,1,FIND("/",N462),"")</f>
        <v>radio &amp; podcasts</v>
      </c>
      <c r="S462" s="12">
        <f>(((J462/60)/60)/24)+DATE(1970,1,1)</f>
        <v>42340.172060185185</v>
      </c>
      <c r="T462" s="12">
        <f>(((I462/60)/60)/24)+DATE(1970,1,1)</f>
        <v>42381.208333333328</v>
      </c>
      <c r="W462" s="19">
        <f>_xlfn.DAYS(T462,S462)</f>
        <v>41</v>
      </c>
      <c r="X462" s="20">
        <f>L462/W462</f>
        <v>6.0487804878048781</v>
      </c>
      <c r="Y462" s="21">
        <f>E462/W462</f>
        <v>420.98463414634142</v>
      </c>
    </row>
    <row r="463" spans="1:25" ht="48" x14ac:dyDescent="0.2">
      <c r="A463">
        <v>2612</v>
      </c>
      <c r="B463" s="3" t="s">
        <v>2612</v>
      </c>
      <c r="C463" s="3" t="s">
        <v>6722</v>
      </c>
      <c r="D463">
        <v>10000</v>
      </c>
      <c r="E463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8301</v>
      </c>
      <c r="O463" s="6">
        <f>(E463/D463)*100</f>
        <v>171.76130000000001</v>
      </c>
      <c r="P463" s="7">
        <f>E463/L463</f>
        <v>58.422210884353746</v>
      </c>
      <c r="Q463" t="str">
        <f>LEFT(N463,FIND("/",N463)-1)</f>
        <v>technology</v>
      </c>
      <c r="R463" t="str">
        <f>REPLACE(N463,1,FIND("/",N463),"")</f>
        <v>space exploration</v>
      </c>
      <c r="S463" s="12">
        <f>(((J463/60)/60)/24)+DATE(1970,1,1)</f>
        <v>41982.143171296295</v>
      </c>
      <c r="T463" s="12">
        <f>(((I463/60)/60)/24)+DATE(1970,1,1)</f>
        <v>42013.143171296295</v>
      </c>
      <c r="W463" s="19">
        <f>_xlfn.DAYS(T463,S463)</f>
        <v>31</v>
      </c>
      <c r="X463" s="20">
        <f>L463/W463</f>
        <v>9.4838709677419359</v>
      </c>
      <c r="Y463" s="21">
        <f>E463/W463</f>
        <v>554.06870967741941</v>
      </c>
    </row>
    <row r="464" spans="1:25" ht="48" x14ac:dyDescent="0.2">
      <c r="A464">
        <v>2108</v>
      </c>
      <c r="B464" s="3" t="s">
        <v>2109</v>
      </c>
      <c r="C464" s="3" t="s">
        <v>6218</v>
      </c>
      <c r="D464">
        <v>16000</v>
      </c>
      <c r="E464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8279</v>
      </c>
      <c r="O464" s="6">
        <f>(E464/D464)*100</f>
        <v>107.31250000000001</v>
      </c>
      <c r="P464" s="7">
        <f>E464/L464</f>
        <v>89.895287958115176</v>
      </c>
      <c r="Q464" t="str">
        <f>LEFT(N464,FIND("/",N464)-1)</f>
        <v>music</v>
      </c>
      <c r="R464" t="str">
        <f>REPLACE(N464,1,FIND("/",N464),"")</f>
        <v>indie rock</v>
      </c>
      <c r="S464" s="12">
        <f>(((J464/60)/60)/24)+DATE(1970,1,1)</f>
        <v>41135.175694444442</v>
      </c>
      <c r="T464" s="12">
        <f>(((I464/60)/60)/24)+DATE(1970,1,1)</f>
        <v>41162.163194444445</v>
      </c>
      <c r="W464" s="19">
        <f>_xlfn.DAYS(T464,S464)</f>
        <v>27</v>
      </c>
      <c r="X464" s="20">
        <f>L464/W464</f>
        <v>7.0740740740740744</v>
      </c>
      <c r="Y464" s="21">
        <f>E464/W464</f>
        <v>635.92592592592598</v>
      </c>
    </row>
    <row r="465" spans="1:25" ht="32" x14ac:dyDescent="0.2">
      <c r="A465">
        <v>2656</v>
      </c>
      <c r="B465" s="3" t="s">
        <v>2656</v>
      </c>
      <c r="C465" s="3" t="s">
        <v>6766</v>
      </c>
      <c r="D465">
        <v>150000</v>
      </c>
      <c r="E465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6">
        <f>(E465/D465)*100</f>
        <v>11.436666666666667</v>
      </c>
      <c r="P465" s="7">
        <f>E465/L465</f>
        <v>112.86184210526316</v>
      </c>
      <c r="Q465" t="str">
        <f>LEFT(N465,FIND("/",N465)-1)</f>
        <v>technology</v>
      </c>
      <c r="R465" t="str">
        <f>REPLACE(N465,1,FIND("/",N465),"")</f>
        <v>space exploration</v>
      </c>
      <c r="S465" s="12">
        <f>(((J465/60)/60)/24)+DATE(1970,1,1)</f>
        <v>42767.688518518517</v>
      </c>
      <c r="T465" s="12">
        <f>(((I465/60)/60)/24)+DATE(1970,1,1)</f>
        <v>42806.791666666672</v>
      </c>
      <c r="W465" s="19">
        <f>_xlfn.DAYS(T465,S465)</f>
        <v>39</v>
      </c>
      <c r="X465" s="20">
        <f>L465/W465</f>
        <v>3.8974358974358974</v>
      </c>
      <c r="Y465" s="21">
        <f>E465/W465</f>
        <v>439.87179487179486</v>
      </c>
    </row>
    <row r="466" spans="1:25" ht="32" x14ac:dyDescent="0.2">
      <c r="A466">
        <v>316</v>
      </c>
      <c r="B466" s="3" t="s">
        <v>317</v>
      </c>
      <c r="C466" s="3" t="s">
        <v>4426</v>
      </c>
      <c r="D466">
        <v>15000</v>
      </c>
      <c r="E466">
        <v>17066</v>
      </c>
      <c r="F466" t="s">
        <v>8219</v>
      </c>
      <c r="G466" t="s">
        <v>8229</v>
      </c>
      <c r="H466" t="s">
        <v>8251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8269</v>
      </c>
      <c r="O466" s="6">
        <f>(E466/D466)*100</f>
        <v>113.77333333333333</v>
      </c>
      <c r="P466" s="7">
        <f>E466/L466</f>
        <v>108.01265822784811</v>
      </c>
      <c r="Q466" t="str">
        <f>LEFT(N466,FIND("/",N466)-1)</f>
        <v>film &amp; video</v>
      </c>
      <c r="R466" t="str">
        <f>REPLACE(N466,1,FIND("/",N466),"")</f>
        <v>documentary</v>
      </c>
      <c r="S466" s="12">
        <f>(((J466/60)/60)/24)+DATE(1970,1,1)</f>
        <v>41950.923576388886</v>
      </c>
      <c r="T466" s="12">
        <f>(((I466/60)/60)/24)+DATE(1970,1,1)</f>
        <v>41984.207638888889</v>
      </c>
      <c r="W466" s="19">
        <f>_xlfn.DAYS(T466,S466)</f>
        <v>34</v>
      </c>
      <c r="X466" s="20">
        <f>L466/W466</f>
        <v>4.6470588235294121</v>
      </c>
      <c r="Y466" s="21">
        <f>E466/W466</f>
        <v>501.94117647058823</v>
      </c>
    </row>
    <row r="467" spans="1:25" ht="48" x14ac:dyDescent="0.2">
      <c r="A467">
        <v>346</v>
      </c>
      <c r="B467" s="3" t="s">
        <v>347</v>
      </c>
      <c r="C467" s="3" t="s">
        <v>4456</v>
      </c>
      <c r="D467">
        <v>10000</v>
      </c>
      <c r="E467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8269</v>
      </c>
      <c r="O467" s="6">
        <f>(E467/D467)*100</f>
        <v>170.28880000000001</v>
      </c>
      <c r="P467" s="7">
        <f>E467/L467</f>
        <v>90.579148936170213</v>
      </c>
      <c r="Q467" t="str">
        <f>LEFT(N467,FIND("/",N467)-1)</f>
        <v>film &amp; video</v>
      </c>
      <c r="R467" t="str">
        <f>REPLACE(N467,1,FIND("/",N467),"")</f>
        <v>documentary</v>
      </c>
      <c r="S467" s="12">
        <f>(((J467/60)/60)/24)+DATE(1970,1,1)</f>
        <v>42261.500243055561</v>
      </c>
      <c r="T467" s="12">
        <f>(((I467/60)/60)/24)+DATE(1970,1,1)</f>
        <v>42291.500243055561</v>
      </c>
      <c r="W467" s="19">
        <f>_xlfn.DAYS(T467,S467)</f>
        <v>30</v>
      </c>
      <c r="X467" s="20">
        <f>L467/W467</f>
        <v>6.2666666666666666</v>
      </c>
      <c r="Y467" s="21">
        <f>E467/W467</f>
        <v>567.62933333333342</v>
      </c>
    </row>
    <row r="468" spans="1:25" ht="48" x14ac:dyDescent="0.2">
      <c r="A468">
        <v>955</v>
      </c>
      <c r="B468" s="3" t="s">
        <v>956</v>
      </c>
      <c r="C468" s="3" t="s">
        <v>5065</v>
      </c>
      <c r="D468">
        <v>300000</v>
      </c>
      <c r="E468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6">
        <f>(E468/D468)*100</f>
        <v>5.6613333333333333</v>
      </c>
      <c r="P468" s="7">
        <f>E468/L468</f>
        <v>182.6236559139785</v>
      </c>
      <c r="Q468" t="str">
        <f>LEFT(N468,FIND("/",N468)-1)</f>
        <v>technology</v>
      </c>
      <c r="R468" t="str">
        <f>REPLACE(N468,1,FIND("/",N468),"")</f>
        <v>wearables</v>
      </c>
      <c r="S468" s="12">
        <f>(((J468/60)/60)/24)+DATE(1970,1,1)</f>
        <v>42586.295138888891</v>
      </c>
      <c r="T468" s="12">
        <f>(((I468/60)/60)/24)+DATE(1970,1,1)</f>
        <v>42626.295138888891</v>
      </c>
      <c r="W468" s="19">
        <f>_xlfn.DAYS(T468,S468)</f>
        <v>40</v>
      </c>
      <c r="X468" s="20">
        <f>L468/W468</f>
        <v>2.3250000000000002</v>
      </c>
      <c r="Y468" s="21">
        <f>E468/W468</f>
        <v>424.6</v>
      </c>
    </row>
    <row r="469" spans="1:25" ht="48" x14ac:dyDescent="0.2">
      <c r="A469">
        <v>1972</v>
      </c>
      <c r="B469" s="3" t="s">
        <v>1973</v>
      </c>
      <c r="C469" s="3" t="s">
        <v>6082</v>
      </c>
      <c r="D469">
        <v>2500</v>
      </c>
      <c r="E469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8295</v>
      </c>
      <c r="O469" s="6">
        <f>(E469/D469)*100</f>
        <v>674.48</v>
      </c>
      <c r="P469" s="7">
        <f>E469/L469</f>
        <v>70.848739495798313</v>
      </c>
      <c r="Q469" t="str">
        <f>LEFT(N469,FIND("/",N469)-1)</f>
        <v>technology</v>
      </c>
      <c r="R469" t="str">
        <f>REPLACE(N469,1,FIND("/",N469),"")</f>
        <v>hardware</v>
      </c>
      <c r="S469" s="12">
        <f>(((J469/60)/60)/24)+DATE(1970,1,1)</f>
        <v>41201.012083333335</v>
      </c>
      <c r="T469" s="12">
        <f>(((I469/60)/60)/24)+DATE(1970,1,1)</f>
        <v>41231.053749999999</v>
      </c>
      <c r="W469" s="19">
        <f>_xlfn.DAYS(T469,S469)</f>
        <v>30</v>
      </c>
      <c r="X469" s="20">
        <f>L469/W469</f>
        <v>7.9333333333333336</v>
      </c>
      <c r="Y469" s="21">
        <f>E469/W469</f>
        <v>562.06666666666672</v>
      </c>
    </row>
    <row r="470" spans="1:25" ht="48" x14ac:dyDescent="0.2">
      <c r="A470">
        <v>2723</v>
      </c>
      <c r="B470" s="3" t="s">
        <v>2723</v>
      </c>
      <c r="C470" s="3" t="s">
        <v>6833</v>
      </c>
      <c r="D470">
        <v>12000</v>
      </c>
      <c r="E470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8295</v>
      </c>
      <c r="O470" s="6">
        <f>(E470/D470)*100</f>
        <v>140.05000000000001</v>
      </c>
      <c r="P470" s="7">
        <f>E470/L470</f>
        <v>95.48863636363636</v>
      </c>
      <c r="Q470" t="str">
        <f>LEFT(N470,FIND("/",N470)-1)</f>
        <v>technology</v>
      </c>
      <c r="R470" t="str">
        <f>REPLACE(N470,1,FIND("/",N470),"")</f>
        <v>hardware</v>
      </c>
      <c r="S470" s="12">
        <f>(((J470/60)/60)/24)+DATE(1970,1,1)</f>
        <v>41944.83898148148</v>
      </c>
      <c r="T470" s="12">
        <f>(((I470/60)/60)/24)+DATE(1970,1,1)</f>
        <v>42004.880648148144</v>
      </c>
      <c r="W470" s="19">
        <f>_xlfn.DAYS(T470,S470)</f>
        <v>60</v>
      </c>
      <c r="X470" s="20">
        <f>L470/W470</f>
        <v>2.9333333333333331</v>
      </c>
      <c r="Y470" s="21">
        <f>E470/W470</f>
        <v>280.10000000000002</v>
      </c>
    </row>
    <row r="471" spans="1:25" ht="48" x14ac:dyDescent="0.2">
      <c r="A471">
        <v>1203</v>
      </c>
      <c r="B471" s="3" t="s">
        <v>1204</v>
      </c>
      <c r="C471" s="3" t="s">
        <v>5313</v>
      </c>
      <c r="D471">
        <v>16300</v>
      </c>
      <c r="E471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8285</v>
      </c>
      <c r="O471" s="6">
        <f>(E471/D471)*100</f>
        <v>102.45398773006136</v>
      </c>
      <c r="P471" s="7">
        <f>E471/L471</f>
        <v>165.34653465346534</v>
      </c>
      <c r="Q471" t="str">
        <f>LEFT(N471,FIND("/",N471)-1)</f>
        <v>photography</v>
      </c>
      <c r="R471" t="str">
        <f>REPLACE(N471,1,FIND("/",N471),"")</f>
        <v>photobooks</v>
      </c>
      <c r="S471" s="12">
        <f>(((J471/60)/60)/24)+DATE(1970,1,1)</f>
        <v>42125.614895833336</v>
      </c>
      <c r="T471" s="12">
        <f>(((I471/60)/60)/24)+DATE(1970,1,1)</f>
        <v>42155.614895833336</v>
      </c>
      <c r="W471" s="19">
        <f>_xlfn.DAYS(T471,S471)</f>
        <v>30</v>
      </c>
      <c r="X471" s="20">
        <f>L471/W471</f>
        <v>3.3666666666666667</v>
      </c>
      <c r="Y471" s="21">
        <f>E471/W471</f>
        <v>556.66666666666663</v>
      </c>
    </row>
    <row r="472" spans="1:25" ht="48" x14ac:dyDescent="0.2">
      <c r="A472">
        <v>1280</v>
      </c>
      <c r="B472" s="3" t="s">
        <v>1281</v>
      </c>
      <c r="C472" s="3" t="s">
        <v>5390</v>
      </c>
      <c r="D472">
        <v>15000</v>
      </c>
      <c r="E472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8276</v>
      </c>
      <c r="O472" s="6">
        <f>(E472/D472)*100</f>
        <v>110.91186666666665</v>
      </c>
      <c r="P472" s="7">
        <f>E472/L472</f>
        <v>127.97523076923076</v>
      </c>
      <c r="Q472" t="str">
        <f>LEFT(N472,FIND("/",N472)-1)</f>
        <v>music</v>
      </c>
      <c r="R472" t="str">
        <f>REPLACE(N472,1,FIND("/",N472),"")</f>
        <v>rock</v>
      </c>
      <c r="S472" s="12">
        <f>(((J472/60)/60)/24)+DATE(1970,1,1)</f>
        <v>40513.757569444446</v>
      </c>
      <c r="T472" s="12">
        <f>(((I472/60)/60)/24)+DATE(1970,1,1)</f>
        <v>40603.757569444446</v>
      </c>
      <c r="W472" s="19">
        <f>_xlfn.DAYS(T472,S472)</f>
        <v>90</v>
      </c>
      <c r="X472" s="20">
        <f>L472/W472</f>
        <v>1.4444444444444444</v>
      </c>
      <c r="Y472" s="21">
        <f>E472/W472</f>
        <v>184.8531111111111</v>
      </c>
    </row>
    <row r="473" spans="1:25" ht="48" x14ac:dyDescent="0.2">
      <c r="A473">
        <v>1505</v>
      </c>
      <c r="B473" s="3" t="s">
        <v>1506</v>
      </c>
      <c r="C473" s="3" t="s">
        <v>5615</v>
      </c>
      <c r="D473">
        <v>16000</v>
      </c>
      <c r="E473">
        <v>16573</v>
      </c>
      <c r="F473" t="s">
        <v>8219</v>
      </c>
      <c r="G473" t="s">
        <v>8236</v>
      </c>
      <c r="H473" t="s">
        <v>8249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8285</v>
      </c>
      <c r="O473" s="6">
        <f>(E473/D473)*100</f>
        <v>103.58125</v>
      </c>
      <c r="P473" s="7">
        <f>E473/L473</f>
        <v>48.037681159420288</v>
      </c>
      <c r="Q473" t="str">
        <f>LEFT(N473,FIND("/",N473)-1)</f>
        <v>photography</v>
      </c>
      <c r="R473" t="str">
        <f>REPLACE(N473,1,FIND("/",N473),"")</f>
        <v>photobooks</v>
      </c>
      <c r="S473" s="12">
        <f>(((J473/60)/60)/24)+DATE(1970,1,1)</f>
        <v>42414.44332175926</v>
      </c>
      <c r="T473" s="12">
        <f>(((I473/60)/60)/24)+DATE(1970,1,1)</f>
        <v>42451.834027777775</v>
      </c>
      <c r="W473" s="19">
        <f>_xlfn.DAYS(T473,S473)</f>
        <v>37</v>
      </c>
      <c r="X473" s="20">
        <f>L473/W473</f>
        <v>9.3243243243243246</v>
      </c>
      <c r="Y473" s="21">
        <f>E473/W473</f>
        <v>447.91891891891891</v>
      </c>
    </row>
    <row r="474" spans="1:25" ht="48" x14ac:dyDescent="0.2">
      <c r="A474">
        <v>338</v>
      </c>
      <c r="B474" s="3" t="s">
        <v>339</v>
      </c>
      <c r="C474" s="3" t="s">
        <v>4448</v>
      </c>
      <c r="D474">
        <v>15000</v>
      </c>
      <c r="E474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8269</v>
      </c>
      <c r="O474" s="6">
        <f>(E474/D474)*100</f>
        <v>110.13360000000002</v>
      </c>
      <c r="P474" s="7">
        <f>E474/L474</f>
        <v>70.000169491525426</v>
      </c>
      <c r="Q474" t="str">
        <f>LEFT(N474,FIND("/",N474)-1)</f>
        <v>film &amp; video</v>
      </c>
      <c r="R474" t="str">
        <f>REPLACE(N474,1,FIND("/",N474),"")</f>
        <v>documentary</v>
      </c>
      <c r="S474" s="12">
        <f>(((J474/60)/60)/24)+DATE(1970,1,1)</f>
        <v>42559.755671296298</v>
      </c>
      <c r="T474" s="12">
        <f>(((I474/60)/60)/24)+DATE(1970,1,1)</f>
        <v>42616.041666666672</v>
      </c>
      <c r="W474" s="19">
        <f>_xlfn.DAYS(T474,S474)</f>
        <v>57</v>
      </c>
      <c r="X474" s="20">
        <f>L474/W474</f>
        <v>4.1403508771929829</v>
      </c>
      <c r="Y474" s="21">
        <f>E474/W474</f>
        <v>289.82526315789477</v>
      </c>
    </row>
    <row r="475" spans="1:25" ht="48" x14ac:dyDescent="0.2">
      <c r="A475">
        <v>3043</v>
      </c>
      <c r="B475" s="3" t="s">
        <v>3043</v>
      </c>
      <c r="C475" s="3" t="s">
        <v>7153</v>
      </c>
      <c r="D475">
        <v>15000</v>
      </c>
      <c r="E475">
        <v>16501</v>
      </c>
      <c r="F475" t="s">
        <v>8219</v>
      </c>
      <c r="G475" t="s">
        <v>8229</v>
      </c>
      <c r="H475" t="s">
        <v>8251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8303</v>
      </c>
      <c r="O475" s="6">
        <f>(E475/D475)*100</f>
        <v>110.00666666666667</v>
      </c>
      <c r="P475" s="7">
        <f>E475/L475</f>
        <v>128.9140625</v>
      </c>
      <c r="Q475" t="str">
        <f>LEFT(N475,FIND("/",N475)-1)</f>
        <v>theater</v>
      </c>
      <c r="R475" t="str">
        <f>REPLACE(N475,1,FIND("/",N475),"")</f>
        <v>spaces</v>
      </c>
      <c r="S475" s="12">
        <f>(((J475/60)/60)/24)+DATE(1970,1,1)</f>
        <v>42083.070590277777</v>
      </c>
      <c r="T475" s="12">
        <f>(((I475/60)/60)/24)+DATE(1970,1,1)</f>
        <v>42110.118055555555</v>
      </c>
      <c r="W475" s="19">
        <f>_xlfn.DAYS(T475,S475)</f>
        <v>27</v>
      </c>
      <c r="X475" s="20">
        <f>L475/W475</f>
        <v>4.7407407407407405</v>
      </c>
      <c r="Y475" s="21">
        <f>E475/W475</f>
        <v>611.14814814814815</v>
      </c>
    </row>
    <row r="476" spans="1:25" ht="48" x14ac:dyDescent="0.2">
      <c r="A476">
        <v>3402</v>
      </c>
      <c r="B476" s="3" t="s">
        <v>3401</v>
      </c>
      <c r="C476" s="3" t="s">
        <v>7512</v>
      </c>
      <c r="D476">
        <v>15000</v>
      </c>
      <c r="E476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8271</v>
      </c>
      <c r="O476" s="6">
        <f>(E476/D476)*100</f>
        <v>109.76666666666665</v>
      </c>
      <c r="P476" s="7">
        <f>E476/L476</f>
        <v>99.787878787878782</v>
      </c>
      <c r="Q476" t="str">
        <f>LEFT(N476,FIND("/",N476)-1)</f>
        <v>theater</v>
      </c>
      <c r="R476" t="str">
        <f>REPLACE(N476,1,FIND("/",N476),"")</f>
        <v>plays</v>
      </c>
      <c r="S476" s="12">
        <f>(((J476/60)/60)/24)+DATE(1970,1,1)</f>
        <v>42290.61855324074</v>
      </c>
      <c r="T476" s="12">
        <f>(((I476/60)/60)/24)+DATE(1970,1,1)</f>
        <v>42320.104861111111</v>
      </c>
      <c r="W476" s="19">
        <f>_xlfn.DAYS(T476,S476)</f>
        <v>30</v>
      </c>
      <c r="X476" s="20">
        <f>L476/W476</f>
        <v>5.5</v>
      </c>
      <c r="Y476" s="21">
        <f>E476/W476</f>
        <v>548.83333333333337</v>
      </c>
    </row>
    <row r="477" spans="1:25" ht="48" x14ac:dyDescent="0.2">
      <c r="A477">
        <v>286</v>
      </c>
      <c r="B477" s="3" t="s">
        <v>287</v>
      </c>
      <c r="C477" s="3" t="s">
        <v>4396</v>
      </c>
      <c r="D477">
        <v>15000</v>
      </c>
      <c r="E477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8269</v>
      </c>
      <c r="O477" s="6">
        <f>(E477/D477)*100</f>
        <v>109.15333333333332</v>
      </c>
      <c r="P477" s="7">
        <f>E477/L477</f>
        <v>121.28148148148148</v>
      </c>
      <c r="Q477" t="str">
        <f>LEFT(N477,FIND("/",N477)-1)</f>
        <v>film &amp; video</v>
      </c>
      <c r="R477" t="str">
        <f>REPLACE(N477,1,FIND("/",N477),"")</f>
        <v>documentary</v>
      </c>
      <c r="S477" s="12">
        <f>(((J477/60)/60)/24)+DATE(1970,1,1)</f>
        <v>41313.816249999996</v>
      </c>
      <c r="T477" s="12">
        <f>(((I477/60)/60)/24)+DATE(1970,1,1)</f>
        <v>41358.774583333332</v>
      </c>
      <c r="W477" s="19">
        <f>_xlfn.DAYS(T477,S477)</f>
        <v>45</v>
      </c>
      <c r="X477" s="20">
        <f>L477/W477</f>
        <v>3</v>
      </c>
      <c r="Y477" s="21">
        <f>E477/W477</f>
        <v>363.84444444444443</v>
      </c>
    </row>
    <row r="478" spans="1:25" ht="48" x14ac:dyDescent="0.2">
      <c r="A478">
        <v>3128</v>
      </c>
      <c r="B478" s="3" t="s">
        <v>3128</v>
      </c>
      <c r="C478" s="3" t="s">
        <v>7238</v>
      </c>
      <c r="D478">
        <v>15000</v>
      </c>
      <c r="E478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6">
        <f>(E478/D478)*100</f>
        <v>108.60666666666667</v>
      </c>
      <c r="P478" s="7">
        <f>E478/L478</f>
        <v>139.23931623931625</v>
      </c>
      <c r="Q478" t="str">
        <f>LEFT(N478,FIND("/",N478)-1)</f>
        <v>theater</v>
      </c>
      <c r="R478" t="str">
        <f>REPLACE(N478,1,FIND("/",N478),"")</f>
        <v>plays</v>
      </c>
      <c r="S478" s="12">
        <f>(((J478/60)/60)/24)+DATE(1970,1,1)</f>
        <v>42780.825706018513</v>
      </c>
      <c r="T478" s="12">
        <f>(((I478/60)/60)/24)+DATE(1970,1,1)</f>
        <v>42810.784039351856</v>
      </c>
      <c r="W478" s="19">
        <f>_xlfn.DAYS(T478,S478)</f>
        <v>30</v>
      </c>
      <c r="X478" s="20">
        <f>L478/W478</f>
        <v>3.9</v>
      </c>
      <c r="Y478" s="21">
        <f>E478/W478</f>
        <v>543.0333333333333</v>
      </c>
    </row>
    <row r="479" spans="1:25" ht="48" x14ac:dyDescent="0.2">
      <c r="A479">
        <v>2044</v>
      </c>
      <c r="B479" s="3" t="s">
        <v>2045</v>
      </c>
      <c r="C479" s="3" t="s">
        <v>6154</v>
      </c>
      <c r="D479">
        <v>15000</v>
      </c>
      <c r="E479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8295</v>
      </c>
      <c r="O479" s="6">
        <f>(E479/D479)*100</f>
        <v>108.21333333333334</v>
      </c>
      <c r="P479" s="7">
        <f>E479/L479</f>
        <v>90.177777777777777</v>
      </c>
      <c r="Q479" t="str">
        <f>LEFT(N479,FIND("/",N479)-1)</f>
        <v>technology</v>
      </c>
      <c r="R479" t="str">
        <f>REPLACE(N479,1,FIND("/",N479),"")</f>
        <v>hardware</v>
      </c>
      <c r="S479" s="12">
        <f>(((J479/60)/60)/24)+DATE(1970,1,1)</f>
        <v>42138.684189814812</v>
      </c>
      <c r="T479" s="12">
        <f>(((I479/60)/60)/24)+DATE(1970,1,1)</f>
        <v>42168.684189814812</v>
      </c>
      <c r="W479" s="19">
        <f>_xlfn.DAYS(T479,S479)</f>
        <v>30</v>
      </c>
      <c r="X479" s="20">
        <f>L479/W479</f>
        <v>6</v>
      </c>
      <c r="Y479" s="21">
        <f>E479/W479</f>
        <v>541.06666666666672</v>
      </c>
    </row>
    <row r="480" spans="1:25" ht="48" x14ac:dyDescent="0.2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6">
        <f>(E480/D480)*100</f>
        <v>294.72727272727275</v>
      </c>
      <c r="P480" s="7">
        <f>E480/L480</f>
        <v>92.102272727272734</v>
      </c>
      <c r="Q480" t="str">
        <f>LEFT(N480,FIND("/",N480)-1)</f>
        <v>music</v>
      </c>
      <c r="R480" t="str">
        <f>REPLACE(N480,1,FIND("/",N480),"")</f>
        <v>rock</v>
      </c>
      <c r="S480" s="12">
        <f>(((J480/60)/60)/24)+DATE(1970,1,1)</f>
        <v>40587.085532407407</v>
      </c>
      <c r="T480" s="12">
        <f>(((I480/60)/60)/24)+DATE(1970,1,1)</f>
        <v>40636.043865740743</v>
      </c>
      <c r="W480" s="19">
        <f>_xlfn.DAYS(T480,S480)</f>
        <v>49</v>
      </c>
      <c r="X480" s="20">
        <f>L480/W480</f>
        <v>3.5918367346938775</v>
      </c>
      <c r="Y480" s="21">
        <f>E480/W480</f>
        <v>330.81632653061223</v>
      </c>
    </row>
    <row r="481" spans="1:25" ht="48" x14ac:dyDescent="0.2">
      <c r="A481">
        <v>1753</v>
      </c>
      <c r="B481" s="3" t="s">
        <v>1754</v>
      </c>
      <c r="C481" s="3" t="s">
        <v>5863</v>
      </c>
      <c r="D481">
        <v>15000</v>
      </c>
      <c r="E481">
        <v>16200</v>
      </c>
      <c r="F481" t="s">
        <v>8219</v>
      </c>
      <c r="G481" t="s">
        <v>8232</v>
      </c>
      <c r="H481" t="s">
        <v>8253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8285</v>
      </c>
      <c r="O481" s="6">
        <f>(E481/D481)*100</f>
        <v>108</v>
      </c>
      <c r="P481" s="7">
        <f>E481/L481</f>
        <v>462.85714285714283</v>
      </c>
      <c r="Q481" t="str">
        <f>LEFT(N481,FIND("/",N481)-1)</f>
        <v>photography</v>
      </c>
      <c r="R481" t="str">
        <f>REPLACE(N481,1,FIND("/",N481),"")</f>
        <v>photobooks</v>
      </c>
      <c r="S481" s="12">
        <f>(((J481/60)/60)/24)+DATE(1970,1,1)</f>
        <v>42420.74962962963</v>
      </c>
      <c r="T481" s="12">
        <f>(((I481/60)/60)/24)+DATE(1970,1,1)</f>
        <v>42450.707962962959</v>
      </c>
      <c r="W481" s="19">
        <f>_xlfn.DAYS(T481,S481)</f>
        <v>30</v>
      </c>
      <c r="X481" s="20">
        <f>L481/W481</f>
        <v>1.1666666666666667</v>
      </c>
      <c r="Y481" s="21">
        <f>E481/W481</f>
        <v>540</v>
      </c>
    </row>
    <row r="482" spans="1:25" ht="48" x14ac:dyDescent="0.2">
      <c r="A482">
        <v>1510</v>
      </c>
      <c r="B482" s="3" t="s">
        <v>1511</v>
      </c>
      <c r="C482" s="3" t="s">
        <v>5620</v>
      </c>
      <c r="D482">
        <v>16000</v>
      </c>
      <c r="E482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8285</v>
      </c>
      <c r="O482" s="6">
        <f>(E482/D482)*100</f>
        <v>101.03500000000001</v>
      </c>
      <c r="P482" s="7">
        <f>E482/L482</f>
        <v>39.91506172839506</v>
      </c>
      <c r="Q482" t="str">
        <f>LEFT(N482,FIND("/",N482)-1)</f>
        <v>photography</v>
      </c>
      <c r="R482" t="str">
        <f>REPLACE(N482,1,FIND("/",N482),"")</f>
        <v>photobooks</v>
      </c>
      <c r="S482" s="12">
        <f>(((J482/60)/60)/24)+DATE(1970,1,1)</f>
        <v>41809.385162037033</v>
      </c>
      <c r="T482" s="12">
        <f>(((I482/60)/60)/24)+DATE(1970,1,1)</f>
        <v>41839.385162037033</v>
      </c>
      <c r="W482" s="19">
        <f>_xlfn.DAYS(T482,S482)</f>
        <v>30</v>
      </c>
      <c r="X482" s="20">
        <f>L482/W482</f>
        <v>13.5</v>
      </c>
      <c r="Y482" s="21">
        <f>E482/W482</f>
        <v>538.85333333333335</v>
      </c>
    </row>
    <row r="483" spans="1:25" ht="48" x14ac:dyDescent="0.2">
      <c r="A483">
        <v>240</v>
      </c>
      <c r="B483" s="3" t="s">
        <v>242</v>
      </c>
      <c r="C483" s="3" t="s">
        <v>4350</v>
      </c>
      <c r="D483">
        <v>15000</v>
      </c>
      <c r="E483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8269</v>
      </c>
      <c r="O483" s="6">
        <f>(E483/D483)*100</f>
        <v>107.63413333333334</v>
      </c>
      <c r="P483" s="7">
        <f>E483/L483</f>
        <v>117.84759124087591</v>
      </c>
      <c r="Q483" t="str">
        <f>LEFT(N483,FIND("/",N483)-1)</f>
        <v>film &amp; video</v>
      </c>
      <c r="R483" t="str">
        <f>REPLACE(N483,1,FIND("/",N483),"")</f>
        <v>documentary</v>
      </c>
      <c r="S483" s="12">
        <f>(((J483/60)/60)/24)+DATE(1970,1,1)</f>
        <v>41354.708460648151</v>
      </c>
      <c r="T483" s="12">
        <f>(((I483/60)/60)/24)+DATE(1970,1,1)</f>
        <v>41399.708460648151</v>
      </c>
      <c r="W483" s="19">
        <f>_xlfn.DAYS(T483,S483)</f>
        <v>45</v>
      </c>
      <c r="X483" s="20">
        <f>L483/W483</f>
        <v>3.0444444444444443</v>
      </c>
      <c r="Y483" s="21">
        <f>E483/W483</f>
        <v>358.78044444444447</v>
      </c>
    </row>
    <row r="484" spans="1:25" ht="48" x14ac:dyDescent="0.2">
      <c r="A484">
        <v>396</v>
      </c>
      <c r="B484" s="3" t="s">
        <v>397</v>
      </c>
      <c r="C484" s="3" t="s">
        <v>4506</v>
      </c>
      <c r="D484">
        <v>15000</v>
      </c>
      <c r="E484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8269</v>
      </c>
      <c r="O484" s="6">
        <f>(E484/D484)*100</f>
        <v>106.66666666666667</v>
      </c>
      <c r="P484" s="7">
        <f>E484/L484</f>
        <v>81.632653061224488</v>
      </c>
      <c r="Q484" t="str">
        <f>LEFT(N484,FIND("/",N484)-1)</f>
        <v>film &amp; video</v>
      </c>
      <c r="R484" t="str">
        <f>REPLACE(N484,1,FIND("/",N484),"")</f>
        <v>documentary</v>
      </c>
      <c r="S484" s="12">
        <f>(((J484/60)/60)/24)+DATE(1970,1,1)</f>
        <v>41082.564884259256</v>
      </c>
      <c r="T484" s="12">
        <f>(((I484/60)/60)/24)+DATE(1970,1,1)</f>
        <v>41097.564884259256</v>
      </c>
      <c r="W484" s="19">
        <f>_xlfn.DAYS(T484,S484)</f>
        <v>15</v>
      </c>
      <c r="X484" s="20">
        <f>L484/W484</f>
        <v>13.066666666666666</v>
      </c>
      <c r="Y484" s="21">
        <f>E484/W484</f>
        <v>1066.6666666666667</v>
      </c>
    </row>
    <row r="485" spans="1:25" ht="32" x14ac:dyDescent="0.2">
      <c r="A485">
        <v>2196</v>
      </c>
      <c r="B485" s="3" t="s">
        <v>2197</v>
      </c>
      <c r="C485" s="3" t="s">
        <v>6306</v>
      </c>
      <c r="D485">
        <v>14000</v>
      </c>
      <c r="E485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8297</v>
      </c>
      <c r="O485" s="6">
        <f>(E485/D485)*100</f>
        <v>113.83571428571429</v>
      </c>
      <c r="P485" s="7">
        <f>E485/L485</f>
        <v>68.106837606837601</v>
      </c>
      <c r="Q485" t="str">
        <f>LEFT(N485,FIND("/",N485)-1)</f>
        <v>games</v>
      </c>
      <c r="R485" t="str">
        <f>REPLACE(N485,1,FIND("/",N485),"")</f>
        <v>tabletop games</v>
      </c>
      <c r="S485" s="12">
        <f>(((J485/60)/60)/24)+DATE(1970,1,1)</f>
        <v>42675.487291666665</v>
      </c>
      <c r="T485" s="12">
        <f>(((I485/60)/60)/24)+DATE(1970,1,1)</f>
        <v>42706.291666666672</v>
      </c>
      <c r="W485" s="19">
        <f>_xlfn.DAYS(T485,S485)</f>
        <v>31</v>
      </c>
      <c r="X485" s="20">
        <f>L485/W485</f>
        <v>7.5483870967741939</v>
      </c>
      <c r="Y485" s="21">
        <f>E485/W485</f>
        <v>514.09677419354841</v>
      </c>
    </row>
    <row r="486" spans="1:25" ht="48" x14ac:dyDescent="0.2">
      <c r="A486">
        <v>2666</v>
      </c>
      <c r="B486" s="3" t="s">
        <v>2666</v>
      </c>
      <c r="C486" s="3" t="s">
        <v>6776</v>
      </c>
      <c r="D486">
        <v>10000</v>
      </c>
      <c r="E48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8302</v>
      </c>
      <c r="O486" s="6">
        <f>(E486/D486)*100</f>
        <v>159.29509999999999</v>
      </c>
      <c r="P486" s="7">
        <f>E486/L486</f>
        <v>77.327718446601949</v>
      </c>
      <c r="Q486" t="str">
        <f>LEFT(N486,FIND("/",N486)-1)</f>
        <v>technology</v>
      </c>
      <c r="R486" t="str">
        <f>REPLACE(N486,1,FIND("/",N486),"")</f>
        <v>makerspaces</v>
      </c>
      <c r="S486" s="12">
        <f>(((J486/60)/60)/24)+DATE(1970,1,1)</f>
        <v>42235.764340277776</v>
      </c>
      <c r="T486" s="12">
        <f>(((I486/60)/60)/24)+DATE(1970,1,1)</f>
        <v>42272.875</v>
      </c>
      <c r="W486" s="19">
        <f>_xlfn.DAYS(T486,S486)</f>
        <v>37</v>
      </c>
      <c r="X486" s="20">
        <f>L486/W486</f>
        <v>5.5675675675675675</v>
      </c>
      <c r="Y486" s="21">
        <f>E486/W486</f>
        <v>430.52729729729731</v>
      </c>
    </row>
    <row r="487" spans="1:25" ht="48" x14ac:dyDescent="0.2">
      <c r="A487">
        <v>1277</v>
      </c>
      <c r="B487" s="3" t="s">
        <v>1278</v>
      </c>
      <c r="C487" s="3" t="s">
        <v>5387</v>
      </c>
      <c r="D487">
        <v>15000</v>
      </c>
      <c r="E487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8276</v>
      </c>
      <c r="O487" s="6">
        <f>(E487/D487)*100</f>
        <v>106.12433333333333</v>
      </c>
      <c r="P487" s="7">
        <f>E487/L487</f>
        <v>38.543946731234868</v>
      </c>
      <c r="Q487" t="str">
        <f>LEFT(N487,FIND("/",N487)-1)</f>
        <v>music</v>
      </c>
      <c r="R487" t="str">
        <f>REPLACE(N487,1,FIND("/",N487),"")</f>
        <v>rock</v>
      </c>
      <c r="S487" s="12">
        <f>(((J487/60)/60)/24)+DATE(1970,1,1)</f>
        <v>41121.561886574076</v>
      </c>
      <c r="T487" s="12">
        <f>(((I487/60)/60)/24)+DATE(1970,1,1)</f>
        <v>41156.561886574076</v>
      </c>
      <c r="W487" s="19">
        <f>_xlfn.DAYS(T487,S487)</f>
        <v>35</v>
      </c>
      <c r="X487" s="20">
        <f>L487/W487</f>
        <v>11.8</v>
      </c>
      <c r="Y487" s="21">
        <f>E487/W487</f>
        <v>454.81857142857143</v>
      </c>
    </row>
    <row r="488" spans="1:25" ht="48" x14ac:dyDescent="0.2">
      <c r="A488">
        <v>2257</v>
      </c>
      <c r="B488" s="3" t="s">
        <v>2258</v>
      </c>
      <c r="C488" s="3" t="s">
        <v>6367</v>
      </c>
      <c r="D488">
        <v>2500</v>
      </c>
      <c r="E488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8297</v>
      </c>
      <c r="O488" s="6">
        <f>(E488/D488)*100</f>
        <v>636.14</v>
      </c>
      <c r="P488" s="7">
        <f>E488/L488</f>
        <v>94.103550295857985</v>
      </c>
      <c r="Q488" t="str">
        <f>LEFT(N488,FIND("/",N488)-1)</f>
        <v>games</v>
      </c>
      <c r="R488" t="str">
        <f>REPLACE(N488,1,FIND("/",N488),"")</f>
        <v>tabletop games</v>
      </c>
      <c r="S488" s="12">
        <f>(((J488/60)/60)/24)+DATE(1970,1,1)</f>
        <v>42505.936678240745</v>
      </c>
      <c r="T488" s="12">
        <f>(((I488/60)/60)/24)+DATE(1970,1,1)</f>
        <v>42540.958333333328</v>
      </c>
      <c r="W488" s="19">
        <f>_xlfn.DAYS(T488,S488)</f>
        <v>35</v>
      </c>
      <c r="X488" s="20">
        <f>L488/W488</f>
        <v>4.8285714285714283</v>
      </c>
      <c r="Y488" s="21">
        <f>E488/W488</f>
        <v>454.3857142857143</v>
      </c>
    </row>
    <row r="489" spans="1:25" ht="48" x14ac:dyDescent="0.2">
      <c r="A489">
        <v>1304</v>
      </c>
      <c r="B489" s="3" t="s">
        <v>1305</v>
      </c>
      <c r="C489" s="3" t="s">
        <v>5414</v>
      </c>
      <c r="D489">
        <v>40000</v>
      </c>
      <c r="E489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6">
        <f>(E489/D489)*100</f>
        <v>39.627499999999998</v>
      </c>
      <c r="P489" s="7">
        <f>E489/L489</f>
        <v>152.41346153846155</v>
      </c>
      <c r="Q489" t="str">
        <f>LEFT(N489,FIND("/",N489)-1)</f>
        <v>technology</v>
      </c>
      <c r="R489" t="str">
        <f>REPLACE(N489,1,FIND("/",N489),"")</f>
        <v>wearables</v>
      </c>
      <c r="S489" s="12">
        <f>(((J489/60)/60)/24)+DATE(1970,1,1)</f>
        <v>42747.194502314815</v>
      </c>
      <c r="T489" s="12">
        <f>(((I489/60)/60)/24)+DATE(1970,1,1)</f>
        <v>42807.152835648143</v>
      </c>
      <c r="W489" s="19">
        <f>_xlfn.DAYS(T489,S489)</f>
        <v>60</v>
      </c>
      <c r="X489" s="20">
        <f>L489/W489</f>
        <v>1.7333333333333334</v>
      </c>
      <c r="Y489" s="21">
        <f>E489/W489</f>
        <v>264.18333333333334</v>
      </c>
    </row>
    <row r="490" spans="1:25" ht="32" x14ac:dyDescent="0.2">
      <c r="A490">
        <v>2618</v>
      </c>
      <c r="B490" s="3" t="s">
        <v>2618</v>
      </c>
      <c r="C490" s="3" t="s">
        <v>6728</v>
      </c>
      <c r="D490">
        <v>15000</v>
      </c>
      <c r="E490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8301</v>
      </c>
      <c r="O490" s="6">
        <f>(E490/D490)*100</f>
        <v>105.38666666666667</v>
      </c>
      <c r="P490" s="7">
        <f>E490/L490</f>
        <v>205.2987012987013</v>
      </c>
      <c r="Q490" t="str">
        <f>LEFT(N490,FIND("/",N490)-1)</f>
        <v>technology</v>
      </c>
      <c r="R490" t="str">
        <f>REPLACE(N490,1,FIND("/",N490),"")</f>
        <v>space exploration</v>
      </c>
      <c r="S490" s="12">
        <f>(((J490/60)/60)/24)+DATE(1970,1,1)</f>
        <v>42279.792372685188</v>
      </c>
      <c r="T490" s="12">
        <f>(((I490/60)/60)/24)+DATE(1970,1,1)</f>
        <v>42339.834039351852</v>
      </c>
      <c r="W490" s="19">
        <f>_xlfn.DAYS(T490,S490)</f>
        <v>60</v>
      </c>
      <c r="X490" s="20">
        <f>L490/W490</f>
        <v>1.2833333333333334</v>
      </c>
      <c r="Y490" s="21">
        <f>E490/W490</f>
        <v>263.46666666666664</v>
      </c>
    </row>
    <row r="491" spans="1:25" ht="48" x14ac:dyDescent="0.2">
      <c r="A491">
        <v>2995</v>
      </c>
      <c r="B491" s="3" t="s">
        <v>2995</v>
      </c>
      <c r="C491" s="3" t="s">
        <v>7105</v>
      </c>
      <c r="D491">
        <v>15000</v>
      </c>
      <c r="E491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8303</v>
      </c>
      <c r="O491" s="6">
        <f>(E491/D491)*100</f>
        <v>104.96000000000001</v>
      </c>
      <c r="P491" s="7">
        <f>E491/L491</f>
        <v>63.2289156626506</v>
      </c>
      <c r="Q491" t="str">
        <f>LEFT(N491,FIND("/",N491)-1)</f>
        <v>theater</v>
      </c>
      <c r="R491" t="str">
        <f>REPLACE(N491,1,FIND("/",N491),"")</f>
        <v>spaces</v>
      </c>
      <c r="S491" s="12">
        <f>(((J491/60)/60)/24)+DATE(1970,1,1)</f>
        <v>42724.665173611109</v>
      </c>
      <c r="T491" s="12">
        <f>(((I491/60)/60)/24)+DATE(1970,1,1)</f>
        <v>42754.665173611109</v>
      </c>
      <c r="W491" s="19">
        <f>_xlfn.DAYS(T491,S491)</f>
        <v>30</v>
      </c>
      <c r="X491" s="20">
        <f>L491/W491</f>
        <v>8.3000000000000007</v>
      </c>
      <c r="Y491" s="21">
        <f>E491/W491</f>
        <v>524.79999999999995</v>
      </c>
    </row>
    <row r="492" spans="1:25" ht="32" x14ac:dyDescent="0.2">
      <c r="A492">
        <v>2182</v>
      </c>
      <c r="B492" s="3" t="s">
        <v>2183</v>
      </c>
      <c r="C492" s="3" t="s">
        <v>6292</v>
      </c>
      <c r="D492">
        <v>3000</v>
      </c>
      <c r="E492">
        <v>15725</v>
      </c>
      <c r="F492" t="s">
        <v>8219</v>
      </c>
      <c r="G492" t="s">
        <v>8229</v>
      </c>
      <c r="H492" t="s">
        <v>8251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8297</v>
      </c>
      <c r="O492" s="6">
        <f>(E492/D492)*100</f>
        <v>524.16666666666663</v>
      </c>
      <c r="P492" s="7">
        <f>E492/L492</f>
        <v>44.171348314606739</v>
      </c>
      <c r="Q492" t="str">
        <f>LEFT(N492,FIND("/",N492)-1)</f>
        <v>games</v>
      </c>
      <c r="R492" t="str">
        <f>REPLACE(N492,1,FIND("/",N492),"")</f>
        <v>tabletop games</v>
      </c>
      <c r="S492" s="12">
        <f>(((J492/60)/60)/24)+DATE(1970,1,1)</f>
        <v>41879.900752314818</v>
      </c>
      <c r="T492" s="12">
        <f>(((I492/60)/60)/24)+DATE(1970,1,1)</f>
        <v>41914.900752314818</v>
      </c>
      <c r="W492" s="19">
        <f>_xlfn.DAYS(T492,S492)</f>
        <v>35</v>
      </c>
      <c r="X492" s="20">
        <f>L492/W492</f>
        <v>10.171428571428571</v>
      </c>
      <c r="Y492" s="21">
        <f>E492/W492</f>
        <v>449.28571428571428</v>
      </c>
    </row>
    <row r="493" spans="1:25" ht="48" x14ac:dyDescent="0.2">
      <c r="A493">
        <v>289</v>
      </c>
      <c r="B493" s="3" t="s">
        <v>290</v>
      </c>
      <c r="C493" s="3" t="s">
        <v>4399</v>
      </c>
      <c r="D493">
        <v>15000</v>
      </c>
      <c r="E493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8269</v>
      </c>
      <c r="O493" s="6">
        <f>(E493/D493)*100</f>
        <v>104.82000000000001</v>
      </c>
      <c r="P493" s="7">
        <f>E493/L493</f>
        <v>67.771551724137936</v>
      </c>
      <c r="Q493" t="str">
        <f>LEFT(N493,FIND("/",N493)-1)</f>
        <v>film &amp; video</v>
      </c>
      <c r="R493" t="str">
        <f>REPLACE(N493,1,FIND("/",N493),"")</f>
        <v>documentary</v>
      </c>
      <c r="S493" s="12">
        <f>(((J493/60)/60)/24)+DATE(1970,1,1)</f>
        <v>41550.456412037034</v>
      </c>
      <c r="T493" s="12">
        <f>(((I493/60)/60)/24)+DATE(1970,1,1)</f>
        <v>41580.456412037034</v>
      </c>
      <c r="W493" s="19">
        <f>_xlfn.DAYS(T493,S493)</f>
        <v>30</v>
      </c>
      <c r="X493" s="20">
        <f>L493/W493</f>
        <v>7.7333333333333334</v>
      </c>
      <c r="Y493" s="21">
        <f>E493/W493</f>
        <v>524.1</v>
      </c>
    </row>
    <row r="494" spans="1:25" ht="48" x14ac:dyDescent="0.2">
      <c r="A494">
        <v>3274</v>
      </c>
      <c r="B494" s="3" t="s">
        <v>3274</v>
      </c>
      <c r="C494" s="3" t="s">
        <v>7384</v>
      </c>
      <c r="D494">
        <v>15500</v>
      </c>
      <c r="E494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8271</v>
      </c>
      <c r="O494" s="6">
        <f>(E494/D494)*100</f>
        <v>101.32258064516128</v>
      </c>
      <c r="P494" s="7">
        <f>E494/L494</f>
        <v>54.912587412587413</v>
      </c>
      <c r="Q494" t="str">
        <f>LEFT(N494,FIND("/",N494)-1)</f>
        <v>theater</v>
      </c>
      <c r="R494" t="str">
        <f>REPLACE(N494,1,FIND("/",N494),"")</f>
        <v>plays</v>
      </c>
      <c r="S494" s="12">
        <f>(((J494/60)/60)/24)+DATE(1970,1,1)</f>
        <v>42400.704537037032</v>
      </c>
      <c r="T494" s="12">
        <f>(((I494/60)/60)/24)+DATE(1970,1,1)</f>
        <v>42444.875</v>
      </c>
      <c r="W494" s="19">
        <f>_xlfn.DAYS(T494,S494)</f>
        <v>44</v>
      </c>
      <c r="X494" s="20">
        <f>L494/W494</f>
        <v>6.5</v>
      </c>
      <c r="Y494" s="21">
        <f>E494/W494</f>
        <v>356.93181818181819</v>
      </c>
    </row>
    <row r="495" spans="1:25" ht="48" x14ac:dyDescent="0.2">
      <c r="A495">
        <v>534</v>
      </c>
      <c r="B495" s="3" t="s">
        <v>535</v>
      </c>
      <c r="C495" s="3" t="s">
        <v>4644</v>
      </c>
      <c r="D495">
        <v>15000</v>
      </c>
      <c r="E495">
        <v>15700</v>
      </c>
      <c r="F495" t="s">
        <v>8219</v>
      </c>
      <c r="G495" t="s">
        <v>8234</v>
      </c>
      <c r="H495" t="s">
        <v>8254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8271</v>
      </c>
      <c r="O495" s="6">
        <f>(E495/D495)*100</f>
        <v>104.66666666666666</v>
      </c>
      <c r="P495" s="7">
        <f>E495/L495</f>
        <v>327.08333333333331</v>
      </c>
      <c r="Q495" t="str">
        <f>LEFT(N495,FIND("/",N495)-1)</f>
        <v>theater</v>
      </c>
      <c r="R495" t="str">
        <f>REPLACE(N495,1,FIND("/",N495),"")</f>
        <v>plays</v>
      </c>
      <c r="S495" s="12">
        <f>(((J495/60)/60)/24)+DATE(1970,1,1)</f>
        <v>42270.810995370368</v>
      </c>
      <c r="T495" s="12">
        <f>(((I495/60)/60)/24)+DATE(1970,1,1)</f>
        <v>42309.958333333328</v>
      </c>
      <c r="W495" s="19">
        <f>_xlfn.DAYS(T495,S495)</f>
        <v>39</v>
      </c>
      <c r="X495" s="20">
        <f>L495/W495</f>
        <v>1.2307692307692308</v>
      </c>
      <c r="Y495" s="21">
        <f>E495/W495</f>
        <v>402.56410256410254</v>
      </c>
    </row>
    <row r="496" spans="1:25" ht="48" x14ac:dyDescent="0.2">
      <c r="A496">
        <v>3013</v>
      </c>
      <c r="B496" s="3" t="s">
        <v>3013</v>
      </c>
      <c r="C496" s="3" t="s">
        <v>7123</v>
      </c>
      <c r="D496">
        <v>10000</v>
      </c>
      <c r="E496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8303</v>
      </c>
      <c r="O496" s="6">
        <f>(E496/D496)*100</f>
        <v>156.96</v>
      </c>
      <c r="P496" s="7">
        <f>E496/L496</f>
        <v>146.69158878504672</v>
      </c>
      <c r="Q496" t="str">
        <f>LEFT(N496,FIND("/",N496)-1)</f>
        <v>theater</v>
      </c>
      <c r="R496" t="str">
        <f>REPLACE(N496,1,FIND("/",N496),"")</f>
        <v>spaces</v>
      </c>
      <c r="S496" s="12">
        <f>(((J496/60)/60)/24)+DATE(1970,1,1)</f>
        <v>42146.836215277777</v>
      </c>
      <c r="T496" s="12">
        <f>(((I496/60)/60)/24)+DATE(1970,1,1)</f>
        <v>42176.836215277777</v>
      </c>
      <c r="W496" s="19">
        <f>_xlfn.DAYS(T496,S496)</f>
        <v>30</v>
      </c>
      <c r="X496" s="20">
        <f>L496/W496</f>
        <v>3.5666666666666669</v>
      </c>
      <c r="Y496" s="21">
        <f>E496/W496</f>
        <v>523.20000000000005</v>
      </c>
    </row>
    <row r="497" spans="1:25" ht="48" x14ac:dyDescent="0.2">
      <c r="A497">
        <v>3304</v>
      </c>
      <c r="B497" s="3" t="s">
        <v>3304</v>
      </c>
      <c r="C497" s="3" t="s">
        <v>7414</v>
      </c>
      <c r="D497">
        <v>15000</v>
      </c>
      <c r="E497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8271</v>
      </c>
      <c r="O497" s="6">
        <f>(E497/D497)*100</f>
        <v>104.51666666666665</v>
      </c>
      <c r="P497" s="7">
        <f>E497/L497</f>
        <v>89.585714285714289</v>
      </c>
      <c r="Q497" t="str">
        <f>LEFT(N497,FIND("/",N497)-1)</f>
        <v>theater</v>
      </c>
      <c r="R497" t="str">
        <f>REPLACE(N497,1,FIND("/",N497),"")</f>
        <v>plays</v>
      </c>
      <c r="S497" s="12">
        <f>(((J497/60)/60)/24)+DATE(1970,1,1)</f>
        <v>42696.624444444446</v>
      </c>
      <c r="T497" s="12">
        <f>(((I497/60)/60)/24)+DATE(1970,1,1)</f>
        <v>42726.624444444446</v>
      </c>
      <c r="W497" s="19">
        <f>_xlfn.DAYS(T497,S497)</f>
        <v>30</v>
      </c>
      <c r="X497" s="20">
        <f>L497/W497</f>
        <v>5.833333333333333</v>
      </c>
      <c r="Y497" s="21">
        <f>E497/W497</f>
        <v>522.58333333333337</v>
      </c>
    </row>
    <row r="498" spans="1:25" ht="48" x14ac:dyDescent="0.2">
      <c r="A498">
        <v>1959</v>
      </c>
      <c r="B498" s="3" t="s">
        <v>1960</v>
      </c>
      <c r="C498" s="3" t="s">
        <v>6069</v>
      </c>
      <c r="D498">
        <v>10000</v>
      </c>
      <c r="E498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8295</v>
      </c>
      <c r="O498" s="6">
        <f>(E498/D498)*100</f>
        <v>156.73439999999999</v>
      </c>
      <c r="P498" s="7">
        <f>E498/L498</f>
        <v>36.965660377358489</v>
      </c>
      <c r="Q498" t="str">
        <f>LEFT(N498,FIND("/",N498)-1)</f>
        <v>technology</v>
      </c>
      <c r="R498" t="str">
        <f>REPLACE(N498,1,FIND("/",N498),"")</f>
        <v>hardware</v>
      </c>
      <c r="S498" s="12">
        <f>(((J498/60)/60)/24)+DATE(1970,1,1)</f>
        <v>41871.845601851855</v>
      </c>
      <c r="T498" s="12">
        <f>(((I498/60)/60)/24)+DATE(1970,1,1)</f>
        <v>41913</v>
      </c>
      <c r="W498" s="19">
        <f>_xlfn.DAYS(T498,S498)</f>
        <v>42</v>
      </c>
      <c r="X498" s="20">
        <f>L498/W498</f>
        <v>10.095238095238095</v>
      </c>
      <c r="Y498" s="21">
        <f>E498/W498</f>
        <v>373.17714285714288</v>
      </c>
    </row>
    <row r="499" spans="1:25" ht="48" x14ac:dyDescent="0.2">
      <c r="A499">
        <v>1511</v>
      </c>
      <c r="B499" s="3" t="s">
        <v>1512</v>
      </c>
      <c r="C499" s="3" t="s">
        <v>5621</v>
      </c>
      <c r="D499">
        <v>14000</v>
      </c>
      <c r="E499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8285</v>
      </c>
      <c r="O499" s="6">
        <f>(E499/D499)*100</f>
        <v>111.79285714285714</v>
      </c>
      <c r="P499" s="7">
        <f>E499/L499</f>
        <v>75.975728155339809</v>
      </c>
      <c r="Q499" t="str">
        <f>LEFT(N499,FIND("/",N499)-1)</f>
        <v>photography</v>
      </c>
      <c r="R499" t="str">
        <f>REPLACE(N499,1,FIND("/",N499),"")</f>
        <v>photobooks</v>
      </c>
      <c r="S499" s="12">
        <f>(((J499/60)/60)/24)+DATE(1970,1,1)</f>
        <v>42296.583379629628</v>
      </c>
      <c r="T499" s="12">
        <f>(((I499/60)/60)/24)+DATE(1970,1,1)</f>
        <v>42326.625046296293</v>
      </c>
      <c r="W499" s="19">
        <f>_xlfn.DAYS(T499,S499)</f>
        <v>30</v>
      </c>
      <c r="X499" s="20">
        <f>L499/W499</f>
        <v>6.8666666666666663</v>
      </c>
      <c r="Y499" s="21">
        <f>E499/W499</f>
        <v>521.70000000000005</v>
      </c>
    </row>
    <row r="500" spans="1:25" ht="48" x14ac:dyDescent="0.2">
      <c r="A500">
        <v>795</v>
      </c>
      <c r="B500" s="3" t="s">
        <v>796</v>
      </c>
      <c r="C500" s="3" t="s">
        <v>4905</v>
      </c>
      <c r="D500">
        <v>14000</v>
      </c>
      <c r="E500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8276</v>
      </c>
      <c r="O500" s="6">
        <f>(E500/D500)*100</f>
        <v>111.78571428571429</v>
      </c>
      <c r="P500" s="7">
        <f>E500/L500</f>
        <v>85.054347826086953</v>
      </c>
      <c r="Q500" t="str">
        <f>LEFT(N500,FIND("/",N500)-1)</f>
        <v>music</v>
      </c>
      <c r="R500" t="str">
        <f>REPLACE(N500,1,FIND("/",N500),"")</f>
        <v>rock</v>
      </c>
      <c r="S500" s="12">
        <f>(((J500/60)/60)/24)+DATE(1970,1,1)</f>
        <v>40963.613032407404</v>
      </c>
      <c r="T500" s="12">
        <f>(((I500/60)/60)/24)+DATE(1970,1,1)</f>
        <v>41006.207638888889</v>
      </c>
      <c r="W500" s="19">
        <f>_xlfn.DAYS(T500,S500)</f>
        <v>43</v>
      </c>
      <c r="X500" s="20">
        <f>L500/W500</f>
        <v>4.2790697674418601</v>
      </c>
      <c r="Y500" s="21">
        <f>E500/W500</f>
        <v>363.95348837209303</v>
      </c>
    </row>
    <row r="501" spans="1:25" ht="48" x14ac:dyDescent="0.2">
      <c r="A501">
        <v>2316</v>
      </c>
      <c r="B501" s="3" t="s">
        <v>2317</v>
      </c>
      <c r="C501" s="3" t="s">
        <v>6426</v>
      </c>
      <c r="D501">
        <v>15000</v>
      </c>
      <c r="E501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8279</v>
      </c>
      <c r="O501" s="6">
        <f>(E501/D501)*100</f>
        <v>104.04266666666666</v>
      </c>
      <c r="P501" s="7">
        <f>E501/L501</f>
        <v>78.031999999999996</v>
      </c>
      <c r="Q501" t="str">
        <f>LEFT(N501,FIND("/",N501)-1)</f>
        <v>music</v>
      </c>
      <c r="R501" t="str">
        <f>REPLACE(N501,1,FIND("/",N501),"")</f>
        <v>indie rock</v>
      </c>
      <c r="S501" s="12">
        <f>(((J501/60)/60)/24)+DATE(1970,1,1)</f>
        <v>40079.725115740745</v>
      </c>
      <c r="T501" s="12">
        <f>(((I501/60)/60)/24)+DATE(1970,1,1)</f>
        <v>40156.76666666667</v>
      </c>
      <c r="W501" s="19">
        <f>_xlfn.DAYS(T501,S501)</f>
        <v>77</v>
      </c>
      <c r="X501" s="20">
        <f>L501/W501</f>
        <v>2.5974025974025974</v>
      </c>
      <c r="Y501" s="21">
        <f>E501/W501</f>
        <v>202.68051948051948</v>
      </c>
    </row>
    <row r="502" spans="1:25" ht="32" x14ac:dyDescent="0.2">
      <c r="A502">
        <v>3779</v>
      </c>
      <c r="B502" s="3" t="s">
        <v>3776</v>
      </c>
      <c r="C502" s="3" t="s">
        <v>7889</v>
      </c>
      <c r="D502">
        <v>15000</v>
      </c>
      <c r="E502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8305</v>
      </c>
      <c r="O502" s="6">
        <f>(E502/D502)*100</f>
        <v>103.98</v>
      </c>
      <c r="P502" s="7">
        <f>E502/L502</f>
        <v>135.62608695652173</v>
      </c>
      <c r="Q502" t="str">
        <f>LEFT(N502,FIND("/",N502)-1)</f>
        <v>theater</v>
      </c>
      <c r="R502" t="str">
        <f>REPLACE(N502,1,FIND("/",N502),"")</f>
        <v>musical</v>
      </c>
      <c r="S502" s="12">
        <f>(((J502/60)/60)/24)+DATE(1970,1,1)</f>
        <v>42425.735416666663</v>
      </c>
      <c r="T502" s="12">
        <f>(((I502/60)/60)/24)+DATE(1970,1,1)</f>
        <v>42455.693750000006</v>
      </c>
      <c r="W502" s="19">
        <f>_xlfn.DAYS(T502,S502)</f>
        <v>30</v>
      </c>
      <c r="X502" s="20">
        <f>L502/W502</f>
        <v>3.8333333333333335</v>
      </c>
      <c r="Y502" s="21">
        <f>E502/W502</f>
        <v>519.9</v>
      </c>
    </row>
    <row r="503" spans="1:25" ht="48" x14ac:dyDescent="0.2">
      <c r="A503">
        <v>365</v>
      </c>
      <c r="B503" s="3" t="s">
        <v>366</v>
      </c>
      <c r="C503" s="3" t="s">
        <v>4475</v>
      </c>
      <c r="D503">
        <v>15000</v>
      </c>
      <c r="E503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8269</v>
      </c>
      <c r="O503" s="6">
        <f>(E503/D503)*100</f>
        <v>103.97333333333334</v>
      </c>
      <c r="P503" s="7">
        <f>E503/L503</f>
        <v>239.93846153846152</v>
      </c>
      <c r="Q503" t="str">
        <f>LEFT(N503,FIND("/",N503)-1)</f>
        <v>film &amp; video</v>
      </c>
      <c r="R503" t="str">
        <f>REPLACE(N503,1,FIND("/",N503),"")</f>
        <v>documentary</v>
      </c>
      <c r="S503" s="12">
        <f>(((J503/60)/60)/24)+DATE(1970,1,1)</f>
        <v>41668.606469907405</v>
      </c>
      <c r="T503" s="12">
        <f>(((I503/60)/60)/24)+DATE(1970,1,1)</f>
        <v>41698.606469907405</v>
      </c>
      <c r="W503" s="19">
        <f>_xlfn.DAYS(T503,S503)</f>
        <v>30</v>
      </c>
      <c r="X503" s="20">
        <f>L503/W503</f>
        <v>2.1666666666666665</v>
      </c>
      <c r="Y503" s="21">
        <f>E503/W503</f>
        <v>519.86666666666667</v>
      </c>
    </row>
    <row r="504" spans="1:25" ht="48" x14ac:dyDescent="0.2">
      <c r="A504">
        <v>1631</v>
      </c>
      <c r="B504" s="3" t="s">
        <v>1632</v>
      </c>
      <c r="C504" s="3" t="s">
        <v>5741</v>
      </c>
      <c r="D504">
        <v>10000</v>
      </c>
      <c r="E504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8276</v>
      </c>
      <c r="O504" s="6">
        <f>(E504/D504)*100</f>
        <v>155.91</v>
      </c>
      <c r="P504" s="7">
        <f>E504/L504</f>
        <v>117.22556390977444</v>
      </c>
      <c r="Q504" t="str">
        <f>LEFT(N504,FIND("/",N504)-1)</f>
        <v>music</v>
      </c>
      <c r="R504" t="str">
        <f>REPLACE(N504,1,FIND("/",N504),"")</f>
        <v>rock</v>
      </c>
      <c r="S504" s="12">
        <f>(((J504/60)/60)/24)+DATE(1970,1,1)</f>
        <v>41164.859502314815</v>
      </c>
      <c r="T504" s="12">
        <f>(((I504/60)/60)/24)+DATE(1970,1,1)</f>
        <v>41194.859502314815</v>
      </c>
      <c r="W504" s="19">
        <f>_xlfn.DAYS(T504,S504)</f>
        <v>30</v>
      </c>
      <c r="X504" s="20">
        <f>L504/W504</f>
        <v>4.4333333333333336</v>
      </c>
      <c r="Y504" s="21">
        <f>E504/W504</f>
        <v>519.70000000000005</v>
      </c>
    </row>
    <row r="505" spans="1:25" ht="48" x14ac:dyDescent="0.2">
      <c r="A505">
        <v>1220</v>
      </c>
      <c r="B505" s="3" t="s">
        <v>1221</v>
      </c>
      <c r="C505" s="3" t="s">
        <v>5330</v>
      </c>
      <c r="D505">
        <v>15000</v>
      </c>
      <c r="E505">
        <v>15565</v>
      </c>
      <c r="F505" t="s">
        <v>8219</v>
      </c>
      <c r="G505" t="s">
        <v>8236</v>
      </c>
      <c r="H505" t="s">
        <v>8249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8285</v>
      </c>
      <c r="O505" s="6">
        <f>(E505/D505)*100</f>
        <v>103.76666666666668</v>
      </c>
      <c r="P505" s="7">
        <f>E505/L505</f>
        <v>111.17857142857143</v>
      </c>
      <c r="Q505" t="str">
        <f>LEFT(N505,FIND("/",N505)-1)</f>
        <v>photography</v>
      </c>
      <c r="R505" t="str">
        <f>REPLACE(N505,1,FIND("/",N505),"")</f>
        <v>photobooks</v>
      </c>
      <c r="S505" s="12">
        <f>(((J505/60)/60)/24)+DATE(1970,1,1)</f>
        <v>42211.628611111111</v>
      </c>
      <c r="T505" s="12">
        <f>(((I505/60)/60)/24)+DATE(1970,1,1)</f>
        <v>42241.628611111111</v>
      </c>
      <c r="W505" s="19">
        <f>_xlfn.DAYS(T505,S505)</f>
        <v>30</v>
      </c>
      <c r="X505" s="20">
        <f>L505/W505</f>
        <v>4.666666666666667</v>
      </c>
      <c r="Y505" s="21">
        <f>E505/W505</f>
        <v>518.83333333333337</v>
      </c>
    </row>
    <row r="506" spans="1:25" ht="48" x14ac:dyDescent="0.2">
      <c r="A506">
        <v>3411</v>
      </c>
      <c r="B506" s="3" t="s">
        <v>3410</v>
      </c>
      <c r="C506" s="3" t="s">
        <v>7521</v>
      </c>
      <c r="D506">
        <v>15000</v>
      </c>
      <c r="E506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8271</v>
      </c>
      <c r="O506" s="6">
        <f>(E506/D506)*100</f>
        <v>103.56666666666668</v>
      </c>
      <c r="P506" s="7">
        <f>E506/L506</f>
        <v>199.16666666666666</v>
      </c>
      <c r="Q506" t="str">
        <f>LEFT(N506,FIND("/",N506)-1)</f>
        <v>theater</v>
      </c>
      <c r="R506" t="str">
        <f>REPLACE(N506,1,FIND("/",N506),"")</f>
        <v>plays</v>
      </c>
      <c r="S506" s="12">
        <f>(((J506/60)/60)/24)+DATE(1970,1,1)</f>
        <v>42265.022824074069</v>
      </c>
      <c r="T506" s="12">
        <f>(((I506/60)/60)/24)+DATE(1970,1,1)</f>
        <v>42285.022824074069</v>
      </c>
      <c r="W506" s="19">
        <f>_xlfn.DAYS(T506,S506)</f>
        <v>20</v>
      </c>
      <c r="X506" s="20">
        <f>L506/W506</f>
        <v>3.9</v>
      </c>
      <c r="Y506" s="21">
        <f>E506/W506</f>
        <v>776.75</v>
      </c>
    </row>
    <row r="507" spans="1:25" ht="48" x14ac:dyDescent="0.2">
      <c r="A507">
        <v>1208</v>
      </c>
      <c r="B507" s="3" t="s">
        <v>1209</v>
      </c>
      <c r="C507" s="3" t="s">
        <v>5318</v>
      </c>
      <c r="D507">
        <v>10000</v>
      </c>
      <c r="E507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8285</v>
      </c>
      <c r="O507" s="6">
        <f>(E507/D507)*100</f>
        <v>155.29999999999998</v>
      </c>
      <c r="P507" s="7">
        <f>E507/L507</f>
        <v>207.06666666666666</v>
      </c>
      <c r="Q507" t="str">
        <f>LEFT(N507,FIND("/",N507)-1)</f>
        <v>photography</v>
      </c>
      <c r="R507" t="str">
        <f>REPLACE(N507,1,FIND("/",N507),"")</f>
        <v>photobooks</v>
      </c>
      <c r="S507" s="12">
        <f>(((J507/60)/60)/24)+DATE(1970,1,1)</f>
        <v>42423.709074074075</v>
      </c>
      <c r="T507" s="12">
        <f>(((I507/60)/60)/24)+DATE(1970,1,1)</f>
        <v>42453.667407407411</v>
      </c>
      <c r="W507" s="19">
        <f>_xlfn.DAYS(T507,S507)</f>
        <v>30</v>
      </c>
      <c r="X507" s="20">
        <f>L507/W507</f>
        <v>2.5</v>
      </c>
      <c r="Y507" s="21">
        <f>E507/W507</f>
        <v>517.66666666666663</v>
      </c>
    </row>
    <row r="508" spans="1:25" ht="48" x14ac:dyDescent="0.2">
      <c r="A508">
        <v>1218</v>
      </c>
      <c r="B508" s="3" t="s">
        <v>1219</v>
      </c>
      <c r="C508" s="3" t="s">
        <v>5328</v>
      </c>
      <c r="D508">
        <v>9000</v>
      </c>
      <c r="E508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8285</v>
      </c>
      <c r="O508" s="6">
        <f>(E508/D508)*100</f>
        <v>172.27777777777777</v>
      </c>
      <c r="P508" s="7">
        <f>E508/L508</f>
        <v>174.2134831460674</v>
      </c>
      <c r="Q508" t="str">
        <f>LEFT(N508,FIND("/",N508)-1)</f>
        <v>photography</v>
      </c>
      <c r="R508" t="str">
        <f>REPLACE(N508,1,FIND("/",N508),"")</f>
        <v>photobooks</v>
      </c>
      <c r="S508" s="12">
        <f>(((J508/60)/60)/24)+DATE(1970,1,1)</f>
        <v>42278.662037037036</v>
      </c>
      <c r="T508" s="12">
        <f>(((I508/60)/60)/24)+DATE(1970,1,1)</f>
        <v>42309.125</v>
      </c>
      <c r="W508" s="19">
        <f>_xlfn.DAYS(T508,S508)</f>
        <v>31</v>
      </c>
      <c r="X508" s="20">
        <f>L508/W508</f>
        <v>2.870967741935484</v>
      </c>
      <c r="Y508" s="21">
        <f>E508/W508</f>
        <v>500.16129032258067</v>
      </c>
    </row>
    <row r="509" spans="1:25" ht="48" x14ac:dyDescent="0.2">
      <c r="A509">
        <v>3235</v>
      </c>
      <c r="B509" s="3" t="s">
        <v>3235</v>
      </c>
      <c r="C509" s="3" t="s">
        <v>7345</v>
      </c>
      <c r="D509">
        <v>15000</v>
      </c>
      <c r="E509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8271</v>
      </c>
      <c r="O509" s="6">
        <f>(E509/D509)*100</f>
        <v>103.20666666666666</v>
      </c>
      <c r="P509" s="7">
        <f>E509/L509</f>
        <v>85.530386740331494</v>
      </c>
      <c r="Q509" t="str">
        <f>LEFT(N509,FIND("/",N509)-1)</f>
        <v>theater</v>
      </c>
      <c r="R509" t="str">
        <f>REPLACE(N509,1,FIND("/",N509),"")</f>
        <v>plays</v>
      </c>
      <c r="S509" s="12">
        <f>(((J509/60)/60)/24)+DATE(1970,1,1)</f>
        <v>42522.347812499997</v>
      </c>
      <c r="T509" s="12">
        <f>(((I509/60)/60)/24)+DATE(1970,1,1)</f>
        <v>42552.347812499997</v>
      </c>
      <c r="W509" s="19">
        <f>_xlfn.DAYS(T509,S509)</f>
        <v>30</v>
      </c>
      <c r="X509" s="20">
        <f>L509/W509</f>
        <v>6.0333333333333332</v>
      </c>
      <c r="Y509" s="21">
        <f>E509/W509</f>
        <v>516.0333333333333</v>
      </c>
    </row>
    <row r="510" spans="1:25" ht="48" x14ac:dyDescent="0.2">
      <c r="A510">
        <v>3272</v>
      </c>
      <c r="B510" s="3" t="s">
        <v>3272</v>
      </c>
      <c r="C510" s="3" t="s">
        <v>7382</v>
      </c>
      <c r="D510">
        <v>10000</v>
      </c>
      <c r="E510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8271</v>
      </c>
      <c r="O510" s="6">
        <f>(E510/D510)*100</f>
        <v>154.43</v>
      </c>
      <c r="P510" s="7">
        <f>E510/L510</f>
        <v>106.50344827586207</v>
      </c>
      <c r="Q510" t="str">
        <f>LEFT(N510,FIND("/",N510)-1)</f>
        <v>theater</v>
      </c>
      <c r="R510" t="str">
        <f>REPLACE(N510,1,FIND("/",N510),"")</f>
        <v>plays</v>
      </c>
      <c r="S510" s="12">
        <f>(((J510/60)/60)/24)+DATE(1970,1,1)</f>
        <v>42284.500104166669</v>
      </c>
      <c r="T510" s="12">
        <f>(((I510/60)/60)/24)+DATE(1970,1,1)</f>
        <v>42314.541770833333</v>
      </c>
      <c r="W510" s="19">
        <f>_xlfn.DAYS(T510,S510)</f>
        <v>30</v>
      </c>
      <c r="X510" s="20">
        <f>L510/W510</f>
        <v>4.833333333333333</v>
      </c>
      <c r="Y510" s="21">
        <f>E510/W510</f>
        <v>514.76666666666665</v>
      </c>
    </row>
    <row r="511" spans="1:25" ht="48" x14ac:dyDescent="0.2">
      <c r="A511">
        <v>301</v>
      </c>
      <c r="B511" s="3" t="s">
        <v>302</v>
      </c>
      <c r="C511" s="3" t="s">
        <v>4411</v>
      </c>
      <c r="D511">
        <v>13000</v>
      </c>
      <c r="E511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8269</v>
      </c>
      <c r="O511" s="6">
        <f>(E511/D511)*100</f>
        <v>118.73499999999999</v>
      </c>
      <c r="P511" s="7">
        <f>E511/L511</f>
        <v>61.496215139442228</v>
      </c>
      <c r="Q511" t="str">
        <f>LEFT(N511,FIND("/",N511)-1)</f>
        <v>film &amp; video</v>
      </c>
      <c r="R511" t="str">
        <f>REPLACE(N511,1,FIND("/",N511),"")</f>
        <v>documentary</v>
      </c>
      <c r="S511" s="12">
        <f>(((J511/60)/60)/24)+DATE(1970,1,1)</f>
        <v>41312.737673611111</v>
      </c>
      <c r="T511" s="12">
        <f>(((I511/60)/60)/24)+DATE(1970,1,1)</f>
        <v>41352.696006944447</v>
      </c>
      <c r="W511" s="19">
        <f>_xlfn.DAYS(T511,S511)</f>
        <v>40</v>
      </c>
      <c r="X511" s="20">
        <f>L511/W511</f>
        <v>6.2750000000000004</v>
      </c>
      <c r="Y511" s="21">
        <f>E511/W511</f>
        <v>385.88874999999996</v>
      </c>
    </row>
    <row r="512" spans="1:25" ht="48" x14ac:dyDescent="0.2">
      <c r="A512">
        <v>698</v>
      </c>
      <c r="B512" s="3" t="s">
        <v>699</v>
      </c>
      <c r="C512" s="3" t="s">
        <v>4808</v>
      </c>
      <c r="D512">
        <v>100000</v>
      </c>
      <c r="E512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6">
        <f>(E512/D512)*100</f>
        <v>15.39</v>
      </c>
      <c r="P512" s="7">
        <f>E512/L512</f>
        <v>530.68965517241384</v>
      </c>
      <c r="Q512" t="str">
        <f>LEFT(N512,FIND("/",N512)-1)</f>
        <v>technology</v>
      </c>
      <c r="R512" t="str">
        <f>REPLACE(N512,1,FIND("/",N512),"")</f>
        <v>wearables</v>
      </c>
      <c r="S512" s="12">
        <f>(((J512/60)/60)/24)+DATE(1970,1,1)</f>
        <v>41866.931076388886</v>
      </c>
      <c r="T512" s="12">
        <f>(((I512/60)/60)/24)+DATE(1970,1,1)</f>
        <v>41900.083333333336</v>
      </c>
      <c r="W512" s="19">
        <f>_xlfn.DAYS(T512,S512)</f>
        <v>34</v>
      </c>
      <c r="X512" s="20">
        <f>L512/W512</f>
        <v>0.8529411764705882</v>
      </c>
      <c r="Y512" s="21">
        <f>E512/W512</f>
        <v>452.64705882352939</v>
      </c>
    </row>
    <row r="513" spans="1:25" ht="48" x14ac:dyDescent="0.2">
      <c r="A513">
        <v>1293</v>
      </c>
      <c r="B513" s="3" t="s">
        <v>1294</v>
      </c>
      <c r="C513" s="3" t="s">
        <v>5403</v>
      </c>
      <c r="D513">
        <v>15000</v>
      </c>
      <c r="E513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8271</v>
      </c>
      <c r="O513" s="6">
        <f>(E513/D513)*100</f>
        <v>102.23333333333333</v>
      </c>
      <c r="P513" s="7">
        <f>E513/L513</f>
        <v>127.79166666666667</v>
      </c>
      <c r="Q513" t="str">
        <f>LEFT(N513,FIND("/",N513)-1)</f>
        <v>theater</v>
      </c>
      <c r="R513" t="str">
        <f>REPLACE(N513,1,FIND("/",N513),"")</f>
        <v>plays</v>
      </c>
      <c r="S513" s="12">
        <f>(((J513/60)/60)/24)+DATE(1970,1,1)</f>
        <v>42292.701053240744</v>
      </c>
      <c r="T513" s="12">
        <f>(((I513/60)/60)/24)+DATE(1970,1,1)</f>
        <v>42322.742719907401</v>
      </c>
      <c r="W513" s="19">
        <f>_xlfn.DAYS(T513,S513)</f>
        <v>30</v>
      </c>
      <c r="X513" s="20">
        <f>L513/W513</f>
        <v>4</v>
      </c>
      <c r="Y513" s="21">
        <f>E513/W513</f>
        <v>511.16666666666669</v>
      </c>
    </row>
    <row r="514" spans="1:25" ht="32" x14ac:dyDescent="0.2">
      <c r="A514">
        <v>3338</v>
      </c>
      <c r="B514" s="3" t="s">
        <v>3338</v>
      </c>
      <c r="C514" s="3" t="s">
        <v>7448</v>
      </c>
      <c r="D514">
        <v>15000</v>
      </c>
      <c r="E514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8271</v>
      </c>
      <c r="O514" s="6">
        <f>(E514/D514)*100</f>
        <v>102.18</v>
      </c>
      <c r="P514" s="7">
        <f>E514/L514</f>
        <v>136.84821428571428</v>
      </c>
      <c r="Q514" t="str">
        <f>LEFT(N514,FIND("/",N514)-1)</f>
        <v>theater</v>
      </c>
      <c r="R514" t="str">
        <f>REPLACE(N514,1,FIND("/",N514),"")</f>
        <v>plays</v>
      </c>
      <c r="S514" s="12">
        <f>(((J514/60)/60)/24)+DATE(1970,1,1)</f>
        <v>42769.574999999997</v>
      </c>
      <c r="T514" s="12">
        <f>(((I514/60)/60)/24)+DATE(1970,1,1)</f>
        <v>42790.574999999997</v>
      </c>
      <c r="W514" s="19">
        <f>_xlfn.DAYS(T514,S514)</f>
        <v>21</v>
      </c>
      <c r="X514" s="20">
        <f>L514/W514</f>
        <v>5.333333333333333</v>
      </c>
      <c r="Y514" s="21">
        <f>E514/W514</f>
        <v>729.85714285714289</v>
      </c>
    </row>
    <row r="515" spans="1:25" ht="48" x14ac:dyDescent="0.2">
      <c r="A515">
        <v>1854</v>
      </c>
      <c r="B515" s="3" t="s">
        <v>1855</v>
      </c>
      <c r="C515" s="3" t="s">
        <v>5964</v>
      </c>
      <c r="D515">
        <v>15000</v>
      </c>
      <c r="E515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8276</v>
      </c>
      <c r="O515" s="6">
        <f>(E515/D515)*100</f>
        <v>102.12366666666665</v>
      </c>
      <c r="P515" s="7">
        <f>E515/L515</f>
        <v>88.037643678160919</v>
      </c>
      <c r="Q515" t="str">
        <f>LEFT(N515,FIND("/",N515)-1)</f>
        <v>music</v>
      </c>
      <c r="R515" t="str">
        <f>REPLACE(N515,1,FIND("/",N515),"")</f>
        <v>rock</v>
      </c>
      <c r="S515" s="12">
        <f>(((J515/60)/60)/24)+DATE(1970,1,1)</f>
        <v>41388.021261574075</v>
      </c>
      <c r="T515" s="12">
        <f>(((I515/60)/60)/24)+DATE(1970,1,1)</f>
        <v>41418.021261574075</v>
      </c>
      <c r="W515" s="19">
        <f>_xlfn.DAYS(T515,S515)</f>
        <v>30</v>
      </c>
      <c r="X515" s="20">
        <f>L515/W515</f>
        <v>5.8</v>
      </c>
      <c r="Y515" s="21">
        <f>E515/W515</f>
        <v>510.61833333333328</v>
      </c>
    </row>
    <row r="516" spans="1:25" ht="48" x14ac:dyDescent="0.2">
      <c r="A516">
        <v>3267</v>
      </c>
      <c r="B516" s="3" t="s">
        <v>3267</v>
      </c>
      <c r="C516" s="3" t="s">
        <v>7377</v>
      </c>
      <c r="D516">
        <v>15000</v>
      </c>
      <c r="E516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8271</v>
      </c>
      <c r="O516" s="6">
        <f>(E516/D516)*100</f>
        <v>102.1</v>
      </c>
      <c r="P516" s="7">
        <f>E516/L516</f>
        <v>53.177083333333336</v>
      </c>
      <c r="Q516" t="str">
        <f>LEFT(N516,FIND("/",N516)-1)</f>
        <v>theater</v>
      </c>
      <c r="R516" t="str">
        <f>REPLACE(N516,1,FIND("/",N516),"")</f>
        <v>plays</v>
      </c>
      <c r="S516" s="12">
        <f>(((J516/60)/60)/24)+DATE(1970,1,1)</f>
        <v>42172.757638888885</v>
      </c>
      <c r="T516" s="12">
        <f>(((I516/60)/60)/24)+DATE(1970,1,1)</f>
        <v>42202.757638888885</v>
      </c>
      <c r="W516" s="19">
        <f>_xlfn.DAYS(T516,S516)</f>
        <v>30</v>
      </c>
      <c r="X516" s="20">
        <f>L516/W516</f>
        <v>9.6</v>
      </c>
      <c r="Y516" s="21">
        <f>E516/W516</f>
        <v>510.5</v>
      </c>
    </row>
    <row r="517" spans="1:25" ht="48" x14ac:dyDescent="0.2">
      <c r="A517">
        <v>57</v>
      </c>
      <c r="B517" s="3" t="s">
        <v>59</v>
      </c>
      <c r="C517" s="3" t="s">
        <v>4168</v>
      </c>
      <c r="D517">
        <v>15000</v>
      </c>
      <c r="E517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8265</v>
      </c>
      <c r="O517" s="6">
        <f>(E517/D517)*100</f>
        <v>101.89999999999999</v>
      </c>
      <c r="P517" s="7">
        <f>E517/L517</f>
        <v>221.52173913043478</v>
      </c>
      <c r="Q517" t="str">
        <f>LEFT(N517,FIND("/",N517)-1)</f>
        <v>film &amp; video</v>
      </c>
      <c r="R517" t="str">
        <f>REPLACE(N517,1,FIND("/",N517),"")</f>
        <v>television</v>
      </c>
      <c r="S517" s="12">
        <f>(((J517/60)/60)/24)+DATE(1970,1,1)</f>
        <v>42089.83289351852</v>
      </c>
      <c r="T517" s="12">
        <f>(((I517/60)/60)/24)+DATE(1970,1,1)</f>
        <v>42119.83289351852</v>
      </c>
      <c r="W517" s="19">
        <f>_xlfn.DAYS(T517,S517)</f>
        <v>30</v>
      </c>
      <c r="X517" s="20">
        <f>L517/W517</f>
        <v>2.2999999999999998</v>
      </c>
      <c r="Y517" s="21">
        <f>E517/W517</f>
        <v>509.5</v>
      </c>
    </row>
    <row r="518" spans="1:25" ht="32" x14ac:dyDescent="0.2">
      <c r="A518">
        <v>1792</v>
      </c>
      <c r="B518" s="3" t="s">
        <v>1793</v>
      </c>
      <c r="C518" s="3" t="s">
        <v>5902</v>
      </c>
      <c r="D518">
        <v>25000</v>
      </c>
      <c r="E518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6">
        <f>(E518/D518)*100</f>
        <v>61.124000000000002</v>
      </c>
      <c r="P518" s="7">
        <f>E518/L518</f>
        <v>109.93525179856115</v>
      </c>
      <c r="Q518" t="str">
        <f>LEFT(N518,FIND("/",N518)-1)</f>
        <v>photography</v>
      </c>
      <c r="R518" t="str">
        <f>REPLACE(N518,1,FIND("/",N518),"")</f>
        <v>photobooks</v>
      </c>
      <c r="S518" s="12">
        <f>(((J518/60)/60)/24)+DATE(1970,1,1)</f>
        <v>42189.031041666662</v>
      </c>
      <c r="T518" s="12">
        <f>(((I518/60)/60)/24)+DATE(1970,1,1)</f>
        <v>42226.290972222225</v>
      </c>
      <c r="W518" s="19">
        <f>_xlfn.DAYS(T518,S518)</f>
        <v>37</v>
      </c>
      <c r="X518" s="20">
        <f>L518/W518</f>
        <v>3.7567567567567566</v>
      </c>
      <c r="Y518" s="21">
        <f>E518/W518</f>
        <v>413</v>
      </c>
    </row>
    <row r="519" spans="1:25" ht="48" x14ac:dyDescent="0.2">
      <c r="A519">
        <v>246</v>
      </c>
      <c r="B519" s="3" t="s">
        <v>247</v>
      </c>
      <c r="C519" s="3" t="s">
        <v>4356</v>
      </c>
      <c r="D519">
        <v>5000</v>
      </c>
      <c r="E519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8269</v>
      </c>
      <c r="O519" s="6">
        <f>(E519/D519)*100</f>
        <v>305.46000000000004</v>
      </c>
      <c r="P519" s="7">
        <f>E519/L519</f>
        <v>68.488789237668158</v>
      </c>
      <c r="Q519" t="str">
        <f>LEFT(N519,FIND("/",N519)-1)</f>
        <v>film &amp; video</v>
      </c>
      <c r="R519" t="str">
        <f>REPLACE(N519,1,FIND("/",N519),"")</f>
        <v>documentary</v>
      </c>
      <c r="S519" s="12">
        <f>(((J519/60)/60)/24)+DATE(1970,1,1)</f>
        <v>40480.363483796296</v>
      </c>
      <c r="T519" s="12">
        <f>(((I519/60)/60)/24)+DATE(1970,1,1)</f>
        <v>40530.405150462961</v>
      </c>
      <c r="W519" s="19">
        <f>_xlfn.DAYS(T519,S519)</f>
        <v>50</v>
      </c>
      <c r="X519" s="20">
        <f>L519/W519</f>
        <v>4.46</v>
      </c>
      <c r="Y519" s="21">
        <f>E519/W519</f>
        <v>305.45999999999998</v>
      </c>
    </row>
    <row r="520" spans="1:25" ht="48" x14ac:dyDescent="0.2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6">
        <f>(E520/D520)*100</f>
        <v>101.76666666666667</v>
      </c>
      <c r="P520" s="7">
        <f>E520/L520</f>
        <v>125.12295081967213</v>
      </c>
      <c r="Q520" t="str">
        <f>LEFT(N520,FIND("/",N520)-1)</f>
        <v>theater</v>
      </c>
      <c r="R520" t="str">
        <f>REPLACE(N520,1,FIND("/",N520),"")</f>
        <v>plays</v>
      </c>
      <c r="S520" s="12">
        <f>(((J520/60)/60)/24)+DATE(1970,1,1)</f>
        <v>42567.840069444443</v>
      </c>
      <c r="T520" s="12">
        <f>(((I520/60)/60)/24)+DATE(1970,1,1)</f>
        <v>42597.840069444443</v>
      </c>
      <c r="W520" s="19">
        <f>_xlfn.DAYS(T520,S520)</f>
        <v>30</v>
      </c>
      <c r="X520" s="20">
        <f>L520/W520</f>
        <v>4.0666666666666664</v>
      </c>
      <c r="Y520" s="21">
        <f>E520/W520</f>
        <v>508.83333333333331</v>
      </c>
    </row>
    <row r="521" spans="1:25" ht="48" x14ac:dyDescent="0.2">
      <c r="A521">
        <v>2450</v>
      </c>
      <c r="B521" s="3" t="s">
        <v>2451</v>
      </c>
      <c r="C521" s="3" t="s">
        <v>6560</v>
      </c>
      <c r="D521">
        <v>15000</v>
      </c>
      <c r="E521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8298</v>
      </c>
      <c r="O521" s="6">
        <f>(E521/D521)*100</f>
        <v>101.53353333333335</v>
      </c>
      <c r="P521" s="7">
        <f>E521/L521</f>
        <v>149.31401960784314</v>
      </c>
      <c r="Q521" t="str">
        <f>LEFT(N521,FIND("/",N521)-1)</f>
        <v>food</v>
      </c>
      <c r="R521" t="str">
        <f>REPLACE(N521,1,FIND("/",N521),"")</f>
        <v>small batch</v>
      </c>
      <c r="S521" s="12">
        <f>(((J521/60)/60)/24)+DATE(1970,1,1)</f>
        <v>41902.07240740741</v>
      </c>
      <c r="T521" s="12">
        <f>(((I521/60)/60)/24)+DATE(1970,1,1)</f>
        <v>41940.132638888892</v>
      </c>
      <c r="W521" s="19">
        <f>_xlfn.DAYS(T521,S521)</f>
        <v>38</v>
      </c>
      <c r="X521" s="20">
        <f>L521/W521</f>
        <v>2.6842105263157894</v>
      </c>
      <c r="Y521" s="21">
        <f>E521/W521</f>
        <v>400.79026315789474</v>
      </c>
    </row>
    <row r="522" spans="1:25" ht="48" x14ac:dyDescent="0.2">
      <c r="A522">
        <v>1830</v>
      </c>
      <c r="B522" s="3" t="s">
        <v>1831</v>
      </c>
      <c r="C522" s="3" t="s">
        <v>5940</v>
      </c>
      <c r="D522">
        <v>15000</v>
      </c>
      <c r="E522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8276</v>
      </c>
      <c r="O522" s="6">
        <f>(E522/D522)*100</f>
        <v>101.53333333333335</v>
      </c>
      <c r="P522" s="7">
        <f>E522/L522</f>
        <v>67.389380530973455</v>
      </c>
      <c r="Q522" t="str">
        <f>LEFT(N522,FIND("/",N522)-1)</f>
        <v>music</v>
      </c>
      <c r="R522" t="str">
        <f>REPLACE(N522,1,FIND("/",N522),"")</f>
        <v>rock</v>
      </c>
      <c r="S522" s="12">
        <f>(((J522/60)/60)/24)+DATE(1970,1,1)</f>
        <v>41664.684108796297</v>
      </c>
      <c r="T522" s="12">
        <f>(((I522/60)/60)/24)+DATE(1970,1,1)</f>
        <v>41694.684108796297</v>
      </c>
      <c r="W522" s="19">
        <f>_xlfn.DAYS(T522,S522)</f>
        <v>30</v>
      </c>
      <c r="X522" s="20">
        <f>L522/W522</f>
        <v>7.5333333333333332</v>
      </c>
      <c r="Y522" s="21">
        <f>E522/W522</f>
        <v>507.66666666666669</v>
      </c>
    </row>
    <row r="523" spans="1:25" ht="32" x14ac:dyDescent="0.2">
      <c r="A523">
        <v>1461</v>
      </c>
      <c r="B523" s="3" t="s">
        <v>1462</v>
      </c>
      <c r="C523" s="3" t="s">
        <v>5571</v>
      </c>
      <c r="D523">
        <v>15000</v>
      </c>
      <c r="E523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8288</v>
      </c>
      <c r="O523" s="6">
        <f>(E523/D523)*100</f>
        <v>101.24459999999999</v>
      </c>
      <c r="P523" s="7">
        <f>E523/L523</f>
        <v>44.66673529411765</v>
      </c>
      <c r="Q523" t="str">
        <f>LEFT(N523,FIND("/",N523)-1)</f>
        <v>publishing</v>
      </c>
      <c r="R523" t="str">
        <f>REPLACE(N523,1,FIND("/",N523),"")</f>
        <v>radio &amp; podcasts</v>
      </c>
      <c r="S523" s="12">
        <f>(((J523/60)/60)/24)+DATE(1970,1,1)</f>
        <v>41899.645300925928</v>
      </c>
      <c r="T523" s="12">
        <f>(((I523/60)/60)/24)+DATE(1970,1,1)</f>
        <v>41933</v>
      </c>
      <c r="W523" s="19">
        <f>_xlfn.DAYS(T523,S523)</f>
        <v>34</v>
      </c>
      <c r="X523" s="20">
        <f>L523/W523</f>
        <v>10</v>
      </c>
      <c r="Y523" s="21">
        <f>E523/W523</f>
        <v>446.66735294117649</v>
      </c>
    </row>
    <row r="524" spans="1:25" ht="48" x14ac:dyDescent="0.2">
      <c r="A524">
        <v>2338</v>
      </c>
      <c r="B524" s="3" t="s">
        <v>2339</v>
      </c>
      <c r="C524" s="3" t="s">
        <v>6448</v>
      </c>
      <c r="D524">
        <v>15000</v>
      </c>
      <c r="E524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8298</v>
      </c>
      <c r="O524" s="6">
        <f>(E524/D524)*100</f>
        <v>101.14333333333335</v>
      </c>
      <c r="P524" s="7">
        <f>E524/L524</f>
        <v>123.34552845528455</v>
      </c>
      <c r="Q524" t="str">
        <f>LEFT(N524,FIND("/",N524)-1)</f>
        <v>food</v>
      </c>
      <c r="R524" t="str">
        <f>REPLACE(N524,1,FIND("/",N524),"")</f>
        <v>small batch</v>
      </c>
      <c r="S524" s="12">
        <f>(((J524/60)/60)/24)+DATE(1970,1,1)</f>
        <v>41789.896805555552</v>
      </c>
      <c r="T524" s="12">
        <f>(((I524/60)/60)/24)+DATE(1970,1,1)</f>
        <v>41819.896805555552</v>
      </c>
      <c r="W524" s="19">
        <f>_xlfn.DAYS(T524,S524)</f>
        <v>30</v>
      </c>
      <c r="X524" s="20">
        <f>L524/W524</f>
        <v>4.0999999999999996</v>
      </c>
      <c r="Y524" s="21">
        <f>E524/W524</f>
        <v>505.71666666666664</v>
      </c>
    </row>
    <row r="525" spans="1:25" ht="32" x14ac:dyDescent="0.2">
      <c r="A525">
        <v>3220</v>
      </c>
      <c r="B525" s="3" t="s">
        <v>3220</v>
      </c>
      <c r="C525" s="3" t="s">
        <v>7330</v>
      </c>
      <c r="D525">
        <v>15000</v>
      </c>
      <c r="E525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8271</v>
      </c>
      <c r="O525" s="6">
        <f>(E525/D525)*100</f>
        <v>100.84</v>
      </c>
      <c r="P525" s="7">
        <f>E525/L525</f>
        <v>256.37288135593218</v>
      </c>
      <c r="Q525" t="str">
        <f>LEFT(N525,FIND("/",N525)-1)</f>
        <v>theater</v>
      </c>
      <c r="R525" t="str">
        <f>REPLACE(N525,1,FIND("/",N525),"")</f>
        <v>plays</v>
      </c>
      <c r="S525" s="12">
        <f>(((J525/60)/60)/24)+DATE(1970,1,1)</f>
        <v>42772.833379629628</v>
      </c>
      <c r="T525" s="12">
        <f>(((I525/60)/60)/24)+DATE(1970,1,1)</f>
        <v>42806.875</v>
      </c>
      <c r="W525" s="19">
        <f>_xlfn.DAYS(T525,S525)</f>
        <v>34</v>
      </c>
      <c r="X525" s="20">
        <f>L525/W525</f>
        <v>1.7352941176470589</v>
      </c>
      <c r="Y525" s="21">
        <f>E525/W525</f>
        <v>444.88235294117646</v>
      </c>
    </row>
    <row r="526" spans="1:25" ht="48" x14ac:dyDescent="0.2">
      <c r="A526">
        <v>538</v>
      </c>
      <c r="B526" s="3" t="s">
        <v>539</v>
      </c>
      <c r="C526" s="3" t="s">
        <v>4648</v>
      </c>
      <c r="D526">
        <v>5000</v>
      </c>
      <c r="E526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8271</v>
      </c>
      <c r="O526" s="6">
        <f>(E526/D526)*100</f>
        <v>302.42</v>
      </c>
      <c r="P526" s="7">
        <f>E526/L526</f>
        <v>252.01666666666668</v>
      </c>
      <c r="Q526" t="str">
        <f>LEFT(N526,FIND("/",N526)-1)</f>
        <v>theater</v>
      </c>
      <c r="R526" t="str">
        <f>REPLACE(N526,1,FIND("/",N526),"")</f>
        <v>plays</v>
      </c>
      <c r="S526" s="12">
        <f>(((J526/60)/60)/24)+DATE(1970,1,1)</f>
        <v>42473.794710648144</v>
      </c>
      <c r="T526" s="12">
        <f>(((I526/60)/60)/24)+DATE(1970,1,1)</f>
        <v>42503.794710648144</v>
      </c>
      <c r="W526" s="19">
        <f>_xlfn.DAYS(T526,S526)</f>
        <v>30</v>
      </c>
      <c r="X526" s="20">
        <f>L526/W526</f>
        <v>2</v>
      </c>
      <c r="Y526" s="21">
        <f>E526/W526</f>
        <v>504.03333333333336</v>
      </c>
    </row>
    <row r="527" spans="1:25" ht="48" x14ac:dyDescent="0.2">
      <c r="A527">
        <v>832</v>
      </c>
      <c r="B527" s="3" t="s">
        <v>833</v>
      </c>
      <c r="C527" s="3" t="s">
        <v>4942</v>
      </c>
      <c r="D527">
        <v>15000</v>
      </c>
      <c r="E527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8276</v>
      </c>
      <c r="O527" s="6">
        <f>(E527/D527)*100</f>
        <v>100.60706666666665</v>
      </c>
      <c r="P527" s="7">
        <f>E527/L527</f>
        <v>97.993896103896105</v>
      </c>
      <c r="Q527" t="str">
        <f>LEFT(N527,FIND("/",N527)-1)</f>
        <v>music</v>
      </c>
      <c r="R527" t="str">
        <f>REPLACE(N527,1,FIND("/",N527),"")</f>
        <v>rock</v>
      </c>
      <c r="S527" s="12">
        <f>(((J527/60)/60)/24)+DATE(1970,1,1)</f>
        <v>40869.675173611111</v>
      </c>
      <c r="T527" s="12">
        <f>(((I527/60)/60)/24)+DATE(1970,1,1)</f>
        <v>40929.342361111114</v>
      </c>
      <c r="W527" s="19">
        <f>_xlfn.DAYS(T527,S527)</f>
        <v>60</v>
      </c>
      <c r="X527" s="20">
        <f>L527/W527</f>
        <v>2.5666666666666669</v>
      </c>
      <c r="Y527" s="21">
        <f>E527/W527</f>
        <v>251.51766666666666</v>
      </c>
    </row>
    <row r="528" spans="1:25" ht="48" x14ac:dyDescent="0.2">
      <c r="A528">
        <v>3046</v>
      </c>
      <c r="B528" s="3" t="s">
        <v>3046</v>
      </c>
      <c r="C528" s="3" t="s">
        <v>7156</v>
      </c>
      <c r="D528">
        <v>7900</v>
      </c>
      <c r="E528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8303</v>
      </c>
      <c r="O528" s="6">
        <f>(E528/D528)*100</f>
        <v>190.84810126582278</v>
      </c>
      <c r="P528" s="7">
        <f>E528/L528</f>
        <v>259.94827586206895</v>
      </c>
      <c r="Q528" t="str">
        <f>LEFT(N528,FIND("/",N528)-1)</f>
        <v>theater</v>
      </c>
      <c r="R528" t="str">
        <f>REPLACE(N528,1,FIND("/",N528),"")</f>
        <v>spaces</v>
      </c>
      <c r="S528" s="12">
        <f>(((J528/60)/60)/24)+DATE(1970,1,1)</f>
        <v>41862.803078703706</v>
      </c>
      <c r="T528" s="12">
        <f>(((I528/60)/60)/24)+DATE(1970,1,1)</f>
        <v>41892.202777777777</v>
      </c>
      <c r="W528" s="19">
        <f>_xlfn.DAYS(T528,S528)</f>
        <v>30</v>
      </c>
      <c r="X528" s="20">
        <f>L528/W528</f>
        <v>1.9333333333333333</v>
      </c>
      <c r="Y528" s="21">
        <f>E528/W528</f>
        <v>502.56666666666666</v>
      </c>
    </row>
    <row r="529" spans="1:25" ht="32" x14ac:dyDescent="0.2">
      <c r="A529">
        <v>2236</v>
      </c>
      <c r="B529" s="3" t="s">
        <v>2237</v>
      </c>
      <c r="C529" s="3" t="s">
        <v>6346</v>
      </c>
      <c r="D529">
        <v>2800</v>
      </c>
      <c r="E529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8297</v>
      </c>
      <c r="O529" s="6">
        <f>(E529/D529)*100</f>
        <v>537.10714285714289</v>
      </c>
      <c r="P529" s="7">
        <f>E529/L529</f>
        <v>22.116176470588236</v>
      </c>
      <c r="Q529" t="str">
        <f>LEFT(N529,FIND("/",N529)-1)</f>
        <v>games</v>
      </c>
      <c r="R529" t="str">
        <f>REPLACE(N529,1,FIND("/",N529),"")</f>
        <v>tabletop games</v>
      </c>
      <c r="S529" s="12">
        <f>(((J529/60)/60)/24)+DATE(1970,1,1)</f>
        <v>42371.617164351846</v>
      </c>
      <c r="T529" s="12">
        <f>(((I529/60)/60)/24)+DATE(1970,1,1)</f>
        <v>42401.617164351846</v>
      </c>
      <c r="W529" s="19">
        <f>_xlfn.DAYS(T529,S529)</f>
        <v>30</v>
      </c>
      <c r="X529" s="20">
        <f>L529/W529</f>
        <v>22.666666666666668</v>
      </c>
      <c r="Y529" s="21">
        <f>E529/W529</f>
        <v>501.3</v>
      </c>
    </row>
    <row r="530" spans="1:25" ht="48" x14ac:dyDescent="0.2">
      <c r="A530">
        <v>242</v>
      </c>
      <c r="B530" s="3" t="s">
        <v>244</v>
      </c>
      <c r="C530" s="3" t="s">
        <v>4352</v>
      </c>
      <c r="D530">
        <v>13000</v>
      </c>
      <c r="E530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8269</v>
      </c>
      <c r="O530" s="6">
        <f>(E530/D530)*100</f>
        <v>113.46153846153845</v>
      </c>
      <c r="P530" s="7">
        <f>E530/L530</f>
        <v>73.019801980198025</v>
      </c>
      <c r="Q530" t="str">
        <f>LEFT(N530,FIND("/",N530)-1)</f>
        <v>film &amp; video</v>
      </c>
      <c r="R530" t="str">
        <f>REPLACE(N530,1,FIND("/",N530),"")</f>
        <v>documentary</v>
      </c>
      <c r="S530" s="12">
        <f>(((J530/60)/60)/24)+DATE(1970,1,1)</f>
        <v>40862.492939814816</v>
      </c>
      <c r="T530" s="12">
        <f>(((I530/60)/60)/24)+DATE(1970,1,1)</f>
        <v>40897.492939814816</v>
      </c>
      <c r="W530" s="19">
        <f>_xlfn.DAYS(T530,S530)</f>
        <v>35</v>
      </c>
      <c r="X530" s="20">
        <f>L530/W530</f>
        <v>5.7714285714285714</v>
      </c>
      <c r="Y530" s="21">
        <f>E530/W530</f>
        <v>421.42857142857144</v>
      </c>
    </row>
    <row r="531" spans="1:25" ht="32" x14ac:dyDescent="0.2">
      <c r="A531">
        <v>1</v>
      </c>
      <c r="B531" s="3" t="s">
        <v>3</v>
      </c>
      <c r="C531" s="3" t="s">
        <v>4112</v>
      </c>
      <c r="D531">
        <v>10275</v>
      </c>
      <c r="E531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8265</v>
      </c>
      <c r="O531" s="6">
        <f>(E531/D531)*100</f>
        <v>142.60827250608273</v>
      </c>
      <c r="P531" s="7">
        <f>E531/L531</f>
        <v>185.48101265822785</v>
      </c>
      <c r="Q531" t="str">
        <f>LEFT(N531,FIND("/",N531)-1)</f>
        <v>film &amp; video</v>
      </c>
      <c r="R531" t="str">
        <f>REPLACE(N531,1,FIND("/",N531),"")</f>
        <v>television</v>
      </c>
      <c r="S531" s="12">
        <f>(((J531/60)/60)/24)+DATE(1970,1,1)</f>
        <v>42766.600497685184</v>
      </c>
      <c r="T531" s="12">
        <f>(((I531/60)/60)/24)+DATE(1970,1,1)</f>
        <v>42796.600497685184</v>
      </c>
      <c r="W531" s="19">
        <f>_xlfn.DAYS(T531,S531)</f>
        <v>30</v>
      </c>
      <c r="X531" s="20">
        <f>L531/W531</f>
        <v>2.6333333333333333</v>
      </c>
      <c r="Y531" s="21">
        <f>E531/W531</f>
        <v>488.43333333333334</v>
      </c>
    </row>
    <row r="532" spans="1:25" ht="48" x14ac:dyDescent="0.2">
      <c r="A532">
        <v>688</v>
      </c>
      <c r="B532" s="3" t="s">
        <v>689</v>
      </c>
      <c r="C532" s="3" t="s">
        <v>4798</v>
      </c>
      <c r="D532">
        <v>20000</v>
      </c>
      <c r="E532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6">
        <f>(E532/D532)*100</f>
        <v>72.989999999999995</v>
      </c>
      <c r="P532" s="7">
        <f>E532/L532</f>
        <v>405.5</v>
      </c>
      <c r="Q532" t="str">
        <f>LEFT(N532,FIND("/",N532)-1)</f>
        <v>technology</v>
      </c>
      <c r="R532" t="str">
        <f>REPLACE(N532,1,FIND("/",N532),"")</f>
        <v>wearables</v>
      </c>
      <c r="S532" s="12">
        <f>(((J532/60)/60)/24)+DATE(1970,1,1)</f>
        <v>42262.104780092588</v>
      </c>
      <c r="T532" s="12">
        <f>(((I532/60)/60)/24)+DATE(1970,1,1)</f>
        <v>42292.104780092588</v>
      </c>
      <c r="W532" s="19">
        <f>_xlfn.DAYS(T532,S532)</f>
        <v>30</v>
      </c>
      <c r="X532" s="20">
        <f>L532/W532</f>
        <v>1.2</v>
      </c>
      <c r="Y532" s="21">
        <f>E532/W532</f>
        <v>486.6</v>
      </c>
    </row>
    <row r="533" spans="1:25" ht="48" x14ac:dyDescent="0.2">
      <c r="A533">
        <v>1607</v>
      </c>
      <c r="B533" s="3" t="s">
        <v>1608</v>
      </c>
      <c r="C533" s="3" t="s">
        <v>5717</v>
      </c>
      <c r="D533">
        <v>10000</v>
      </c>
      <c r="E533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8276</v>
      </c>
      <c r="O533" s="6">
        <f>(E533/D533)*100</f>
        <v>145.11000000000001</v>
      </c>
      <c r="P533" s="7">
        <f>E533/L533</f>
        <v>70.785365853658533</v>
      </c>
      <c r="Q533" t="str">
        <f>LEFT(N533,FIND("/",N533)-1)</f>
        <v>music</v>
      </c>
      <c r="R533" t="str">
        <f>REPLACE(N533,1,FIND("/",N533),"")</f>
        <v>rock</v>
      </c>
      <c r="S533" s="12">
        <f>(((J533/60)/60)/24)+DATE(1970,1,1)</f>
        <v>41053.80846064815</v>
      </c>
      <c r="T533" s="12">
        <f>(((I533/60)/60)/24)+DATE(1970,1,1)</f>
        <v>41074.80846064815</v>
      </c>
      <c r="W533" s="19">
        <f>_xlfn.DAYS(T533,S533)</f>
        <v>21</v>
      </c>
      <c r="X533" s="20">
        <f>L533/W533</f>
        <v>9.7619047619047628</v>
      </c>
      <c r="Y533" s="21">
        <f>E533/W533</f>
        <v>691</v>
      </c>
    </row>
    <row r="534" spans="1:25" ht="48" x14ac:dyDescent="0.2">
      <c r="A534">
        <v>3163</v>
      </c>
      <c r="B534" s="3" t="s">
        <v>3163</v>
      </c>
      <c r="C534" s="3" t="s">
        <v>7273</v>
      </c>
      <c r="D534">
        <v>13000</v>
      </c>
      <c r="E534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8271</v>
      </c>
      <c r="O534" s="6">
        <f>(E534/D534)*100</f>
        <v>111.15384615384616</v>
      </c>
      <c r="P534" s="7">
        <f>E534/L534</f>
        <v>200.69444444444446</v>
      </c>
      <c r="Q534" t="str">
        <f>LEFT(N534,FIND("/",N534)-1)</f>
        <v>theater</v>
      </c>
      <c r="R534" t="str">
        <f>REPLACE(N534,1,FIND("/",N534),"")</f>
        <v>plays</v>
      </c>
      <c r="S534" s="12">
        <f>(((J534/60)/60)/24)+DATE(1970,1,1)</f>
        <v>41775.753761574073</v>
      </c>
      <c r="T534" s="12">
        <f>(((I534/60)/60)/24)+DATE(1970,1,1)</f>
        <v>41805.753761574073</v>
      </c>
      <c r="W534" s="19">
        <f>_xlfn.DAYS(T534,S534)</f>
        <v>30</v>
      </c>
      <c r="X534" s="20">
        <f>L534/W534</f>
        <v>2.4</v>
      </c>
      <c r="Y534" s="21">
        <f>E534/W534</f>
        <v>481.66666666666669</v>
      </c>
    </row>
    <row r="535" spans="1:25" ht="48" x14ac:dyDescent="0.2">
      <c r="A535">
        <v>790</v>
      </c>
      <c r="B535" s="3" t="s">
        <v>791</v>
      </c>
      <c r="C535" s="3" t="s">
        <v>4900</v>
      </c>
      <c r="D535">
        <v>10000</v>
      </c>
      <c r="E535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8276</v>
      </c>
      <c r="O535" s="6">
        <f>(E535/D535)*100</f>
        <v>144.37459999999999</v>
      </c>
      <c r="P535" s="7">
        <f>E535/L535</f>
        <v>92.547820512820508</v>
      </c>
      <c r="Q535" t="str">
        <f>LEFT(N535,FIND("/",N535)-1)</f>
        <v>music</v>
      </c>
      <c r="R535" t="str">
        <f>REPLACE(N535,1,FIND("/",N535),"")</f>
        <v>rock</v>
      </c>
      <c r="S535" s="12">
        <f>(((J535/60)/60)/24)+DATE(1970,1,1)</f>
        <v>41276.047905092593</v>
      </c>
      <c r="T535" s="12">
        <f>(((I535/60)/60)/24)+DATE(1970,1,1)</f>
        <v>41306.047905092593</v>
      </c>
      <c r="W535" s="19">
        <f>_xlfn.DAYS(T535,S535)</f>
        <v>30</v>
      </c>
      <c r="X535" s="20">
        <f>L535/W535</f>
        <v>5.2</v>
      </c>
      <c r="Y535" s="21">
        <f>E535/W535</f>
        <v>481.24866666666662</v>
      </c>
    </row>
    <row r="536" spans="1:25" ht="48" x14ac:dyDescent="0.2">
      <c r="A536">
        <v>1334</v>
      </c>
      <c r="B536" s="3" t="s">
        <v>1335</v>
      </c>
      <c r="C536" s="3" t="s">
        <v>5444</v>
      </c>
      <c r="D536">
        <v>133000</v>
      </c>
      <c r="E536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6">
        <f>(E536/D536)*100</f>
        <v>10.754135338345865</v>
      </c>
      <c r="P536" s="7">
        <f>E536/L536</f>
        <v>51.822463768115945</v>
      </c>
      <c r="Q536" t="str">
        <f>LEFT(N536,FIND("/",N536)-1)</f>
        <v>technology</v>
      </c>
      <c r="R536" t="str">
        <f>REPLACE(N536,1,FIND("/",N536),"")</f>
        <v>wearables</v>
      </c>
      <c r="S536" s="12">
        <f>(((J536/60)/60)/24)+DATE(1970,1,1)</f>
        <v>42410.774155092593</v>
      </c>
      <c r="T536" s="12">
        <f>(((I536/60)/60)/24)+DATE(1970,1,1)</f>
        <v>42440.774155092593</v>
      </c>
      <c r="W536" s="19">
        <f>_xlfn.DAYS(T536,S536)</f>
        <v>30</v>
      </c>
      <c r="X536" s="20">
        <f>L536/W536</f>
        <v>9.1999999999999993</v>
      </c>
      <c r="Y536" s="21">
        <f>E536/W536</f>
        <v>476.76666666666665</v>
      </c>
    </row>
    <row r="537" spans="1:25" ht="48" x14ac:dyDescent="0.2">
      <c r="A537">
        <v>2137</v>
      </c>
      <c r="B537" s="3" t="s">
        <v>2138</v>
      </c>
      <c r="C537" s="3" t="s">
        <v>6247</v>
      </c>
      <c r="D537">
        <v>50000</v>
      </c>
      <c r="E537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6">
        <f>(E537/D537)*100</f>
        <v>28.405999999999999</v>
      </c>
      <c r="P537" s="7">
        <f>E537/L537</f>
        <v>26.59737827715356</v>
      </c>
      <c r="Q537" t="str">
        <f>LEFT(N537,FIND("/",N537)-1)</f>
        <v>games</v>
      </c>
      <c r="R537" t="str">
        <f>REPLACE(N537,1,FIND("/",N537),"")</f>
        <v>video games</v>
      </c>
      <c r="S537" s="12">
        <f>(((J537/60)/60)/24)+DATE(1970,1,1)</f>
        <v>41948.771168981482</v>
      </c>
      <c r="T537" s="12">
        <f>(((I537/60)/60)/24)+DATE(1970,1,1)</f>
        <v>41978.771168981482</v>
      </c>
      <c r="W537" s="19">
        <f>_xlfn.DAYS(T537,S537)</f>
        <v>30</v>
      </c>
      <c r="X537" s="20">
        <f>L537/W537</f>
        <v>17.8</v>
      </c>
      <c r="Y537" s="21">
        <f>E537/W537</f>
        <v>473.43333333333334</v>
      </c>
    </row>
    <row r="538" spans="1:25" ht="48" x14ac:dyDescent="0.2">
      <c r="A538">
        <v>2732</v>
      </c>
      <c r="B538" s="3" t="s">
        <v>2732</v>
      </c>
      <c r="C538" s="3" t="s">
        <v>6842</v>
      </c>
      <c r="D538">
        <v>12000</v>
      </c>
      <c r="E538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8295</v>
      </c>
      <c r="O538" s="6">
        <f>(E538/D538)*100</f>
        <v>118.25000000000001</v>
      </c>
      <c r="P538" s="7">
        <f>E538/L538</f>
        <v>97.191780821917803</v>
      </c>
      <c r="Q538" t="str">
        <f>LEFT(N538,FIND("/",N538)-1)</f>
        <v>technology</v>
      </c>
      <c r="R538" t="str">
        <f>REPLACE(N538,1,FIND("/",N538),"")</f>
        <v>hardware</v>
      </c>
      <c r="S538" s="12">
        <f>(((J538/60)/60)/24)+DATE(1970,1,1)</f>
        <v>41389.808194444442</v>
      </c>
      <c r="T538" s="12">
        <f>(((I538/60)/60)/24)+DATE(1970,1,1)</f>
        <v>41422</v>
      </c>
      <c r="W538" s="19">
        <f>_xlfn.DAYS(T538,S538)</f>
        <v>33</v>
      </c>
      <c r="X538" s="20">
        <f>L538/W538</f>
        <v>4.4242424242424239</v>
      </c>
      <c r="Y538" s="21">
        <f>E538/W538</f>
        <v>430</v>
      </c>
    </row>
    <row r="539" spans="1:25" ht="48" x14ac:dyDescent="0.2">
      <c r="A539">
        <v>318</v>
      </c>
      <c r="B539" s="3" t="s">
        <v>319</v>
      </c>
      <c r="C539" s="3" t="s">
        <v>4428</v>
      </c>
      <c r="D539">
        <v>5000</v>
      </c>
      <c r="E539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8269</v>
      </c>
      <c r="O539" s="6">
        <f>(E539/D539)*100</f>
        <v>283.32</v>
      </c>
      <c r="P539" s="7">
        <f>E539/L539</f>
        <v>49.880281690140848</v>
      </c>
      <c r="Q539" t="str">
        <f>LEFT(N539,FIND("/",N539)-1)</f>
        <v>film &amp; video</v>
      </c>
      <c r="R539" t="str">
        <f>REPLACE(N539,1,FIND("/",N539),"")</f>
        <v>documentary</v>
      </c>
      <c r="S539" s="12">
        <f>(((J539/60)/60)/24)+DATE(1970,1,1)</f>
        <v>41330.038784722223</v>
      </c>
      <c r="T539" s="12">
        <f>(((I539/60)/60)/24)+DATE(1970,1,1)</f>
        <v>41359.997118055559</v>
      </c>
      <c r="W539" s="19">
        <f>_xlfn.DAYS(T539,S539)</f>
        <v>29</v>
      </c>
      <c r="X539" s="20">
        <f>L539/W539</f>
        <v>9.7931034482758612</v>
      </c>
      <c r="Y539" s="21">
        <f>E539/W539</f>
        <v>488.48275862068965</v>
      </c>
    </row>
    <row r="540" spans="1:25" ht="48" x14ac:dyDescent="0.2">
      <c r="A540">
        <v>51</v>
      </c>
      <c r="B540" s="3" t="s">
        <v>53</v>
      </c>
      <c r="C540" s="3" t="s">
        <v>4162</v>
      </c>
      <c r="D540">
        <v>11000</v>
      </c>
      <c r="E540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8265</v>
      </c>
      <c r="O540" s="6">
        <f>(E540/D540)*100</f>
        <v>128.0181818181818</v>
      </c>
      <c r="P540" s="7">
        <f>E540/L540</f>
        <v>118.33613445378151</v>
      </c>
      <c r="Q540" t="str">
        <f>LEFT(N540,FIND("/",N540)-1)</f>
        <v>film &amp; video</v>
      </c>
      <c r="R540" t="str">
        <f>REPLACE(N540,1,FIND("/",N540),"")</f>
        <v>television</v>
      </c>
      <c r="S540" s="12">
        <f>(((J540/60)/60)/24)+DATE(1970,1,1)</f>
        <v>42196.928668981483</v>
      </c>
      <c r="T540" s="12">
        <f>(((I540/60)/60)/24)+DATE(1970,1,1)</f>
        <v>42226.928668981483</v>
      </c>
      <c r="W540" s="19">
        <f>_xlfn.DAYS(T540,S540)</f>
        <v>30</v>
      </c>
      <c r="X540" s="20">
        <f>L540/W540</f>
        <v>3.9666666666666668</v>
      </c>
      <c r="Y540" s="21">
        <f>E540/W540</f>
        <v>469.4</v>
      </c>
    </row>
    <row r="541" spans="1:25" ht="48" x14ac:dyDescent="0.2">
      <c r="A541">
        <v>2021</v>
      </c>
      <c r="B541" s="3" t="s">
        <v>2022</v>
      </c>
      <c r="C541" s="3" t="s">
        <v>6131</v>
      </c>
      <c r="D541">
        <v>5000</v>
      </c>
      <c r="E541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8295</v>
      </c>
      <c r="O541" s="6">
        <f>(E541/D541)*100</f>
        <v>281.10000000000002</v>
      </c>
      <c r="P541" s="7">
        <f>E541/L541</f>
        <v>147.94736842105263</v>
      </c>
      <c r="Q541" t="str">
        <f>LEFT(N541,FIND("/",N541)-1)</f>
        <v>technology</v>
      </c>
      <c r="R541" t="str">
        <f>REPLACE(N541,1,FIND("/",N541),"")</f>
        <v>hardware</v>
      </c>
      <c r="S541" s="12">
        <f>(((J541/60)/60)/24)+DATE(1970,1,1)</f>
        <v>41861.070567129631</v>
      </c>
      <c r="T541" s="12">
        <f>(((I541/60)/60)/24)+DATE(1970,1,1)</f>
        <v>41906.070567129631</v>
      </c>
      <c r="W541" s="19">
        <f>_xlfn.DAYS(T541,S541)</f>
        <v>45</v>
      </c>
      <c r="X541" s="20">
        <f>L541/W541</f>
        <v>2.1111111111111112</v>
      </c>
      <c r="Y541" s="21">
        <f>E541/W541</f>
        <v>312.33333333333331</v>
      </c>
    </row>
    <row r="542" spans="1:25" ht="32" x14ac:dyDescent="0.2">
      <c r="A542">
        <v>1268</v>
      </c>
      <c r="B542" s="3" t="s">
        <v>1269</v>
      </c>
      <c r="C542" s="3" t="s">
        <v>5378</v>
      </c>
      <c r="D542">
        <v>12000</v>
      </c>
      <c r="E542">
        <v>14000</v>
      </c>
      <c r="F542" t="s">
        <v>8219</v>
      </c>
      <c r="G542" t="s">
        <v>8224</v>
      </c>
      <c r="H542" t="s">
        <v>8246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8276</v>
      </c>
      <c r="O542" s="6">
        <f>(E542/D542)*100</f>
        <v>116.66666666666667</v>
      </c>
      <c r="P542" s="7">
        <f>E542/L542</f>
        <v>76.92307692307692</v>
      </c>
      <c r="Q542" t="str">
        <f>LEFT(N542,FIND("/",N542)-1)</f>
        <v>music</v>
      </c>
      <c r="R542" t="str">
        <f>REPLACE(N542,1,FIND("/",N542),"")</f>
        <v>rock</v>
      </c>
      <c r="S542" s="12">
        <f>(((J542/60)/60)/24)+DATE(1970,1,1)</f>
        <v>41507.845451388886</v>
      </c>
      <c r="T542" s="12">
        <f>(((I542/60)/60)/24)+DATE(1970,1,1)</f>
        <v>41537.845451388886</v>
      </c>
      <c r="W542" s="19">
        <f>_xlfn.DAYS(T542,S542)</f>
        <v>30</v>
      </c>
      <c r="X542" s="20">
        <f>L542/W542</f>
        <v>6.0666666666666664</v>
      </c>
      <c r="Y542" s="21">
        <f>E542/W542</f>
        <v>466.66666666666669</v>
      </c>
    </row>
    <row r="543" spans="1:25" ht="32" x14ac:dyDescent="0.2">
      <c r="A543">
        <v>969</v>
      </c>
      <c r="B543" s="3" t="s">
        <v>970</v>
      </c>
      <c r="C543" s="3" t="s">
        <v>5079</v>
      </c>
      <c r="D543">
        <v>30000</v>
      </c>
      <c r="E543">
        <v>14000</v>
      </c>
      <c r="F543" t="s">
        <v>8221</v>
      </c>
      <c r="G543" t="s">
        <v>8238</v>
      </c>
      <c r="H543" t="s">
        <v>8256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8273</v>
      </c>
      <c r="O543" s="6">
        <f>(E543/D543)*100</f>
        <v>46.666666666666664</v>
      </c>
      <c r="P543" s="7">
        <f>E543/L543</f>
        <v>1272.7272727272727</v>
      </c>
      <c r="Q543" t="str">
        <f>LEFT(N543,FIND("/",N543)-1)</f>
        <v>technology</v>
      </c>
      <c r="R543" t="str">
        <f>REPLACE(N543,1,FIND("/",N543),"")</f>
        <v>wearables</v>
      </c>
      <c r="S543" s="12">
        <f>(((J543/60)/60)/24)+DATE(1970,1,1)</f>
        <v>42742.30332175926</v>
      </c>
      <c r="T543" s="12">
        <f>(((I543/60)/60)/24)+DATE(1970,1,1)</f>
        <v>42775.30332175926</v>
      </c>
      <c r="W543" s="19">
        <f>_xlfn.DAYS(T543,S543)</f>
        <v>33</v>
      </c>
      <c r="X543" s="20">
        <f>L543/W543</f>
        <v>0.33333333333333331</v>
      </c>
      <c r="Y543" s="21">
        <f>E543/W543</f>
        <v>424.24242424242425</v>
      </c>
    </row>
    <row r="544" spans="1:25" ht="48" x14ac:dyDescent="0.2">
      <c r="A544">
        <v>1279</v>
      </c>
      <c r="B544" s="3" t="s">
        <v>1280</v>
      </c>
      <c r="C544" s="3" t="s">
        <v>5389</v>
      </c>
      <c r="D544">
        <v>12516</v>
      </c>
      <c r="E544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8276</v>
      </c>
      <c r="O544" s="6">
        <f>(E544/D544)*100</f>
        <v>110.77157238734421</v>
      </c>
      <c r="P544" s="7">
        <f>E544/L544</f>
        <v>73.355396825396824</v>
      </c>
      <c r="Q544" t="str">
        <f>LEFT(N544,FIND("/",N544)-1)</f>
        <v>music</v>
      </c>
      <c r="R544" t="str">
        <f>REPLACE(N544,1,FIND("/",N544),"")</f>
        <v>rock</v>
      </c>
      <c r="S544" s="12">
        <f>(((J544/60)/60)/24)+DATE(1970,1,1)</f>
        <v>41682.099189814813</v>
      </c>
      <c r="T544" s="12">
        <f>(((I544/60)/60)/24)+DATE(1970,1,1)</f>
        <v>41722.057523148149</v>
      </c>
      <c r="W544" s="19">
        <f>_xlfn.DAYS(T544,S544)</f>
        <v>40</v>
      </c>
      <c r="X544" s="20">
        <f>L544/W544</f>
        <v>4.7249999999999996</v>
      </c>
      <c r="Y544" s="21">
        <f>E544/W544</f>
        <v>346.60424999999998</v>
      </c>
    </row>
    <row r="545" spans="1:25" ht="32" x14ac:dyDescent="0.2">
      <c r="A545">
        <v>1976</v>
      </c>
      <c r="B545" s="3" t="s">
        <v>1977</v>
      </c>
      <c r="C545" s="3" t="s">
        <v>6086</v>
      </c>
      <c r="D545">
        <v>4000</v>
      </c>
      <c r="E545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8295</v>
      </c>
      <c r="O545" s="6">
        <f>(E545/D545)*100</f>
        <v>346.6</v>
      </c>
      <c r="P545" s="7">
        <f>E545/L545</f>
        <v>29.310782241014799</v>
      </c>
      <c r="Q545" t="str">
        <f>LEFT(N545,FIND("/",N545)-1)</f>
        <v>technology</v>
      </c>
      <c r="R545" t="str">
        <f>REPLACE(N545,1,FIND("/",N545),"")</f>
        <v>hardware</v>
      </c>
      <c r="S545" s="12">
        <f>(((J545/60)/60)/24)+DATE(1970,1,1)</f>
        <v>41438.899594907409</v>
      </c>
      <c r="T545" s="12">
        <f>(((I545/60)/60)/24)+DATE(1970,1,1)</f>
        <v>41468.899594907409</v>
      </c>
      <c r="W545" s="19">
        <f>_xlfn.DAYS(T545,S545)</f>
        <v>30</v>
      </c>
      <c r="X545" s="20">
        <f>L545/W545</f>
        <v>15.766666666666667</v>
      </c>
      <c r="Y545" s="21">
        <f>E545/W545</f>
        <v>462.13333333333333</v>
      </c>
    </row>
    <row r="546" spans="1:25" ht="48" x14ac:dyDescent="0.2">
      <c r="A546">
        <v>1770</v>
      </c>
      <c r="B546" s="3" t="s">
        <v>1771</v>
      </c>
      <c r="C546" s="3" t="s">
        <v>5880</v>
      </c>
      <c r="D546">
        <v>24500</v>
      </c>
      <c r="E546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6">
        <f>(E546/D546)*100</f>
        <v>56.51428571428572</v>
      </c>
      <c r="P546" s="7">
        <f>E546/L546</f>
        <v>150.5</v>
      </c>
      <c r="Q546" t="str">
        <f>LEFT(N546,FIND("/",N546)-1)</f>
        <v>photography</v>
      </c>
      <c r="R546" t="str">
        <f>REPLACE(N546,1,FIND("/",N546),"")</f>
        <v>photobooks</v>
      </c>
      <c r="S546" s="12">
        <f>(((J546/60)/60)/24)+DATE(1970,1,1)</f>
        <v>41891.780023148152</v>
      </c>
      <c r="T546" s="12">
        <f>(((I546/60)/60)/24)+DATE(1970,1,1)</f>
        <v>41926.780023148152</v>
      </c>
      <c r="W546" s="19">
        <f>_xlfn.DAYS(T546,S546)</f>
        <v>35</v>
      </c>
      <c r="X546" s="20">
        <f>L546/W546</f>
        <v>2.6285714285714286</v>
      </c>
      <c r="Y546" s="21">
        <f>E546/W546</f>
        <v>395.6</v>
      </c>
    </row>
    <row r="547" spans="1:25" ht="48" x14ac:dyDescent="0.2">
      <c r="A547">
        <v>377</v>
      </c>
      <c r="B547" s="3" t="s">
        <v>378</v>
      </c>
      <c r="C547" s="3" t="s">
        <v>4487</v>
      </c>
      <c r="D547">
        <v>12000</v>
      </c>
      <c r="E547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8269</v>
      </c>
      <c r="O547" s="6">
        <f>(E547/D547)*100</f>
        <v>114.39999999999999</v>
      </c>
      <c r="P547" s="7">
        <f>E547/L547</f>
        <v>103.21804511278195</v>
      </c>
      <c r="Q547" t="str">
        <f>LEFT(N547,FIND("/",N547)-1)</f>
        <v>film &amp; video</v>
      </c>
      <c r="R547" t="str">
        <f>REPLACE(N547,1,FIND("/",N547),"")</f>
        <v>documentary</v>
      </c>
      <c r="S547" s="12">
        <f>(((J547/60)/60)/24)+DATE(1970,1,1)</f>
        <v>42292.250787037032</v>
      </c>
      <c r="T547" s="12">
        <f>(((I547/60)/60)/24)+DATE(1970,1,1)</f>
        <v>42322.292361111111</v>
      </c>
      <c r="W547" s="19">
        <f>_xlfn.DAYS(T547,S547)</f>
        <v>30</v>
      </c>
      <c r="X547" s="20">
        <f>L547/W547</f>
        <v>4.4333333333333336</v>
      </c>
      <c r="Y547" s="21">
        <f>E547/W547</f>
        <v>457.6</v>
      </c>
    </row>
    <row r="548" spans="1:25" ht="48" x14ac:dyDescent="0.2">
      <c r="A548">
        <v>2229</v>
      </c>
      <c r="B548" s="3" t="s">
        <v>2230</v>
      </c>
      <c r="C548" s="3" t="s">
        <v>6339</v>
      </c>
      <c r="D548">
        <v>8012</v>
      </c>
      <c r="E548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8297</v>
      </c>
      <c r="O548" s="6">
        <f>(E548/D548)*100</f>
        <v>171.04755366949576</v>
      </c>
      <c r="P548" s="7">
        <f>E548/L548</f>
        <v>25.42547309833024</v>
      </c>
      <c r="Q548" t="str">
        <f>LEFT(N548,FIND("/",N548)-1)</f>
        <v>games</v>
      </c>
      <c r="R548" t="str">
        <f>REPLACE(N548,1,FIND("/",N548),"")</f>
        <v>tabletop games</v>
      </c>
      <c r="S548" s="12">
        <f>(((J548/60)/60)/24)+DATE(1970,1,1)</f>
        <v>41484.664247685185</v>
      </c>
      <c r="T548" s="12">
        <f>(((I548/60)/60)/24)+DATE(1970,1,1)</f>
        <v>41520.166666666664</v>
      </c>
      <c r="W548" s="19">
        <f>_xlfn.DAYS(T548,S548)</f>
        <v>36</v>
      </c>
      <c r="X548" s="20">
        <f>L548/W548</f>
        <v>14.972222222222221</v>
      </c>
      <c r="Y548" s="21">
        <f>E548/W548</f>
        <v>380.67583333333334</v>
      </c>
    </row>
    <row r="549" spans="1:25" ht="48" x14ac:dyDescent="0.2">
      <c r="A549">
        <v>545</v>
      </c>
      <c r="B549" s="3" t="s">
        <v>546</v>
      </c>
      <c r="C549" s="3" t="s">
        <v>4655</v>
      </c>
      <c r="D549">
        <v>50000</v>
      </c>
      <c r="E549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6">
        <f>(E549/D549)*100</f>
        <v>27.383999999999997</v>
      </c>
      <c r="P549" s="7">
        <f>E549/L549</f>
        <v>402.70588235294116</v>
      </c>
      <c r="Q549" t="str">
        <f>LEFT(N549,FIND("/",N549)-1)</f>
        <v>technology</v>
      </c>
      <c r="R549" t="str">
        <f>REPLACE(N549,1,FIND("/",N549),"")</f>
        <v>web</v>
      </c>
      <c r="S549" s="12">
        <f>(((J549/60)/60)/24)+DATE(1970,1,1)</f>
        <v>42283.592465277776</v>
      </c>
      <c r="T549" s="12">
        <f>(((I549/60)/60)/24)+DATE(1970,1,1)</f>
        <v>42323.634131944447</v>
      </c>
      <c r="W549" s="19">
        <f>_xlfn.DAYS(T549,S549)</f>
        <v>40</v>
      </c>
      <c r="X549" s="20">
        <f>L549/W549</f>
        <v>0.85</v>
      </c>
      <c r="Y549" s="21">
        <f>E549/W549</f>
        <v>342.3</v>
      </c>
    </row>
    <row r="550" spans="1:25" ht="48" x14ac:dyDescent="0.2">
      <c r="A550">
        <v>2521</v>
      </c>
      <c r="B550" s="3" t="s">
        <v>2521</v>
      </c>
      <c r="C550" s="3" t="s">
        <v>6631</v>
      </c>
      <c r="D550">
        <v>12500</v>
      </c>
      <c r="E550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8300</v>
      </c>
      <c r="O550" s="6">
        <f>(E550/D550)*100</f>
        <v>109.48792</v>
      </c>
      <c r="P550" s="7">
        <f>E550/L550</f>
        <v>103.68174242424243</v>
      </c>
      <c r="Q550" t="str">
        <f>LEFT(N550,FIND("/",N550)-1)</f>
        <v>music</v>
      </c>
      <c r="R550" t="str">
        <f>REPLACE(N550,1,FIND("/",N550),"")</f>
        <v>classical music</v>
      </c>
      <c r="S550" s="12">
        <f>(((J550/60)/60)/24)+DATE(1970,1,1)</f>
        <v>42269.967835648145</v>
      </c>
      <c r="T550" s="12">
        <f>(((I550/60)/60)/24)+DATE(1970,1,1)</f>
        <v>42290.967835648145</v>
      </c>
      <c r="W550" s="19">
        <f>_xlfn.DAYS(T550,S550)</f>
        <v>21</v>
      </c>
      <c r="X550" s="20">
        <f>L550/W550</f>
        <v>6.2857142857142856</v>
      </c>
      <c r="Y550" s="21">
        <f>E550/W550</f>
        <v>651.71380952380946</v>
      </c>
    </row>
    <row r="551" spans="1:25" ht="48" x14ac:dyDescent="0.2">
      <c r="A551">
        <v>1352</v>
      </c>
      <c r="B551" s="3" t="s">
        <v>1353</v>
      </c>
      <c r="C551" s="3" t="s">
        <v>5462</v>
      </c>
      <c r="D551">
        <v>10000</v>
      </c>
      <c r="E551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8274</v>
      </c>
      <c r="O551" s="6">
        <f>(E551/D551)*100</f>
        <v>136.13999999999999</v>
      </c>
      <c r="P551" s="7">
        <f>E551/L551</f>
        <v>59.973568281938327</v>
      </c>
      <c r="Q551" t="str">
        <f>LEFT(N551,FIND("/",N551)-1)</f>
        <v>publishing</v>
      </c>
      <c r="R551" t="str">
        <f>REPLACE(N551,1,FIND("/",N551),"")</f>
        <v>nonfiction</v>
      </c>
      <c r="S551" s="12">
        <f>(((J551/60)/60)/24)+DATE(1970,1,1)</f>
        <v>42200.578310185185</v>
      </c>
      <c r="T551" s="12">
        <f>(((I551/60)/60)/24)+DATE(1970,1,1)</f>
        <v>42252.165972222225</v>
      </c>
      <c r="W551" s="19">
        <f>_xlfn.DAYS(T551,S551)</f>
        <v>52</v>
      </c>
      <c r="X551" s="20">
        <f>L551/W551</f>
        <v>4.365384615384615</v>
      </c>
      <c r="Y551" s="21">
        <f>E551/W551</f>
        <v>261.80769230769232</v>
      </c>
    </row>
    <row r="552" spans="1:25" ht="48" x14ac:dyDescent="0.2">
      <c r="A552">
        <v>2272</v>
      </c>
      <c r="B552" s="3" t="s">
        <v>2273</v>
      </c>
      <c r="C552" s="3" t="s">
        <v>6382</v>
      </c>
      <c r="D552">
        <v>1000</v>
      </c>
      <c r="E552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8297</v>
      </c>
      <c r="O552" s="6">
        <f>(E552/D552)*100</f>
        <v>1356.6000000000001</v>
      </c>
      <c r="P552" s="7">
        <f>E552/L552</f>
        <v>14.370762711864407</v>
      </c>
      <c r="Q552" t="str">
        <f>LEFT(N552,FIND("/",N552)-1)</f>
        <v>games</v>
      </c>
      <c r="R552" t="str">
        <f>REPLACE(N552,1,FIND("/",N552),"")</f>
        <v>tabletop games</v>
      </c>
      <c r="S552" s="12">
        <f>(((J552/60)/60)/24)+DATE(1970,1,1)</f>
        <v>42315.699490740735</v>
      </c>
      <c r="T552" s="12">
        <f>(((I552/60)/60)/24)+DATE(1970,1,1)</f>
        <v>42345.699490740735</v>
      </c>
      <c r="W552" s="19">
        <f>_xlfn.DAYS(T552,S552)</f>
        <v>30</v>
      </c>
      <c r="X552" s="20">
        <f>L552/W552</f>
        <v>31.466666666666665</v>
      </c>
      <c r="Y552" s="21">
        <f>E552/W552</f>
        <v>452.2</v>
      </c>
    </row>
    <row r="553" spans="1:25" ht="48" x14ac:dyDescent="0.2">
      <c r="A553">
        <v>2240</v>
      </c>
      <c r="B553" s="3" t="s">
        <v>2241</v>
      </c>
      <c r="C553" s="3" t="s">
        <v>6350</v>
      </c>
      <c r="D553">
        <v>5000</v>
      </c>
      <c r="E553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8297</v>
      </c>
      <c r="O553" s="6">
        <f>(E553/D553)*100</f>
        <v>270.68</v>
      </c>
      <c r="P553" s="7">
        <f>E553/L553</f>
        <v>140.97916666666666</v>
      </c>
      <c r="Q553" t="str">
        <f>LEFT(N553,FIND("/",N553)-1)</f>
        <v>games</v>
      </c>
      <c r="R553" t="str">
        <f>REPLACE(N553,1,FIND("/",N553),"")</f>
        <v>tabletop games</v>
      </c>
      <c r="S553" s="12">
        <f>(((J553/60)/60)/24)+DATE(1970,1,1)</f>
        <v>42452.825740740736</v>
      </c>
      <c r="T553" s="12">
        <f>(((I553/60)/60)/24)+DATE(1970,1,1)</f>
        <v>42482.825740740736</v>
      </c>
      <c r="W553" s="19">
        <f>_xlfn.DAYS(T553,S553)</f>
        <v>30</v>
      </c>
      <c r="X553" s="20">
        <f>L553/W553</f>
        <v>3.2</v>
      </c>
      <c r="Y553" s="21">
        <f>E553/W553</f>
        <v>451.13333333333333</v>
      </c>
    </row>
    <row r="554" spans="1:25" ht="64" x14ac:dyDescent="0.2">
      <c r="A554">
        <v>1195</v>
      </c>
      <c r="B554" s="3" t="s">
        <v>1196</v>
      </c>
      <c r="C554" s="3" t="s">
        <v>5305</v>
      </c>
      <c r="D554">
        <v>10000</v>
      </c>
      <c r="E554">
        <v>13500</v>
      </c>
      <c r="F554" t="s">
        <v>8219</v>
      </c>
      <c r="G554" t="s">
        <v>8237</v>
      </c>
      <c r="H554" t="s">
        <v>8249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8285</v>
      </c>
      <c r="O554" s="6">
        <f>(E554/D554)*100</f>
        <v>135</v>
      </c>
      <c r="P554" s="7">
        <f>E554/L554</f>
        <v>79.411764705882348</v>
      </c>
      <c r="Q554" t="str">
        <f>LEFT(N554,FIND("/",N554)-1)</f>
        <v>photography</v>
      </c>
      <c r="R554" t="str">
        <f>REPLACE(N554,1,FIND("/",N554),"")</f>
        <v>photobooks</v>
      </c>
      <c r="S554" s="12">
        <f>(((J554/60)/60)/24)+DATE(1970,1,1)</f>
        <v>42298.34783564815</v>
      </c>
      <c r="T554" s="12">
        <f>(((I554/60)/60)/24)+DATE(1970,1,1)</f>
        <v>42358.375</v>
      </c>
      <c r="W554" s="19">
        <f>_xlfn.DAYS(T554,S554)</f>
        <v>60</v>
      </c>
      <c r="X554" s="20">
        <f>L554/W554</f>
        <v>2.8333333333333335</v>
      </c>
      <c r="Y554" s="21">
        <f>E554/W554</f>
        <v>225</v>
      </c>
    </row>
    <row r="555" spans="1:25" ht="48" x14ac:dyDescent="0.2">
      <c r="A555">
        <v>1855</v>
      </c>
      <c r="B555" s="3" t="s">
        <v>1856</v>
      </c>
      <c r="C555" s="3" t="s">
        <v>5965</v>
      </c>
      <c r="D555">
        <v>8750</v>
      </c>
      <c r="E555">
        <v>13480.16</v>
      </c>
      <c r="F555" t="s">
        <v>8219</v>
      </c>
      <c r="G555" t="s">
        <v>8229</v>
      </c>
      <c r="H555" t="s">
        <v>8251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8276</v>
      </c>
      <c r="O555" s="6">
        <f>(E555/D555)*100</f>
        <v>154.05897142857143</v>
      </c>
      <c r="P555" s="7">
        <f>E555/L555</f>
        <v>70.576753926701571</v>
      </c>
      <c r="Q555" t="str">
        <f>LEFT(N555,FIND("/",N555)-1)</f>
        <v>music</v>
      </c>
      <c r="R555" t="str">
        <f>REPLACE(N555,1,FIND("/",N555),"")</f>
        <v>rock</v>
      </c>
      <c r="S555" s="12">
        <f>(((J555/60)/60)/24)+DATE(1970,1,1)</f>
        <v>41600.538657407407</v>
      </c>
      <c r="T555" s="12">
        <f>(((I555/60)/60)/24)+DATE(1970,1,1)</f>
        <v>41645.538657407407</v>
      </c>
      <c r="W555" s="19">
        <f>_xlfn.DAYS(T555,S555)</f>
        <v>45</v>
      </c>
      <c r="X555" s="20">
        <f>L555/W555</f>
        <v>4.2444444444444445</v>
      </c>
      <c r="Y555" s="21">
        <f>E555/W555</f>
        <v>299.55911111111112</v>
      </c>
    </row>
    <row r="556" spans="1:25" ht="48" x14ac:dyDescent="0.2">
      <c r="A556">
        <v>413</v>
      </c>
      <c r="B556" s="3" t="s">
        <v>414</v>
      </c>
      <c r="C556" s="3" t="s">
        <v>4523</v>
      </c>
      <c r="D556">
        <v>12800</v>
      </c>
      <c r="E556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8269</v>
      </c>
      <c r="O556" s="6">
        <f>(E556/D556)*100</f>
        <v>105.0859375</v>
      </c>
      <c r="P556" s="7">
        <f>E556/L556</f>
        <v>78.660818713450297</v>
      </c>
      <c r="Q556" t="str">
        <f>LEFT(N556,FIND("/",N556)-1)</f>
        <v>film &amp; video</v>
      </c>
      <c r="R556" t="str">
        <f>REPLACE(N556,1,FIND("/",N556),"")</f>
        <v>documentary</v>
      </c>
      <c r="S556" s="12">
        <f>(((J556/60)/60)/24)+DATE(1970,1,1)</f>
        <v>41079.877442129626</v>
      </c>
      <c r="T556" s="12">
        <f>(((I556/60)/60)/24)+DATE(1970,1,1)</f>
        <v>41109.877442129626</v>
      </c>
      <c r="W556" s="19">
        <f>_xlfn.DAYS(T556,S556)</f>
        <v>30</v>
      </c>
      <c r="X556" s="20">
        <f>L556/W556</f>
        <v>5.7</v>
      </c>
      <c r="Y556" s="21">
        <f>E556/W556</f>
        <v>448.36666666666667</v>
      </c>
    </row>
    <row r="557" spans="1:25" ht="48" x14ac:dyDescent="0.2">
      <c r="A557">
        <v>1204</v>
      </c>
      <c r="B557" s="3" t="s">
        <v>1205</v>
      </c>
      <c r="C557" s="3" t="s">
        <v>5314</v>
      </c>
      <c r="D557">
        <v>13000</v>
      </c>
      <c r="E557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8285</v>
      </c>
      <c r="O557" s="6">
        <f>(E557/D557)*100</f>
        <v>102.94615384615385</v>
      </c>
      <c r="P557" s="7">
        <f>E557/L557</f>
        <v>234.78947368421052</v>
      </c>
      <c r="Q557" t="str">
        <f>LEFT(N557,FIND("/",N557)-1)</f>
        <v>photography</v>
      </c>
      <c r="R557" t="str">
        <f>REPLACE(N557,1,FIND("/",N557),"")</f>
        <v>photobooks</v>
      </c>
      <c r="S557" s="12">
        <f>(((J557/60)/60)/24)+DATE(1970,1,1)</f>
        <v>42297.748067129629</v>
      </c>
      <c r="T557" s="12">
        <f>(((I557/60)/60)/24)+DATE(1970,1,1)</f>
        <v>42342.208333333328</v>
      </c>
      <c r="W557" s="19">
        <f>_xlfn.DAYS(T557,S557)</f>
        <v>45</v>
      </c>
      <c r="X557" s="20">
        <f>L557/W557</f>
        <v>1.2666666666666666</v>
      </c>
      <c r="Y557" s="21">
        <f>E557/W557</f>
        <v>297.39999999999998</v>
      </c>
    </row>
    <row r="558" spans="1:25" ht="48" x14ac:dyDescent="0.2">
      <c r="A558">
        <v>1254</v>
      </c>
      <c r="B558" s="3" t="s">
        <v>1255</v>
      </c>
      <c r="C558" s="3" t="s">
        <v>5364</v>
      </c>
      <c r="D558">
        <v>6700</v>
      </c>
      <c r="E558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8276</v>
      </c>
      <c r="O558" s="6">
        <f>(E558/D558)*100</f>
        <v>198.85074626865671</v>
      </c>
      <c r="P558" s="7">
        <f>E558/L558</f>
        <v>94.489361702127653</v>
      </c>
      <c r="Q558" t="str">
        <f>LEFT(N558,FIND("/",N558)-1)</f>
        <v>music</v>
      </c>
      <c r="R558" t="str">
        <f>REPLACE(N558,1,FIND("/",N558),"")</f>
        <v>rock</v>
      </c>
      <c r="S558" s="12">
        <f>(((J558/60)/60)/24)+DATE(1970,1,1)</f>
        <v>40487.621365740742</v>
      </c>
      <c r="T558" s="12">
        <f>(((I558/60)/60)/24)+DATE(1970,1,1)</f>
        <v>40544.207638888889</v>
      </c>
      <c r="W558" s="19">
        <f>_xlfn.DAYS(T558,S558)</f>
        <v>57</v>
      </c>
      <c r="X558" s="20">
        <f>L558/W558</f>
        <v>2.4736842105263159</v>
      </c>
      <c r="Y558" s="21">
        <f>E558/W558</f>
        <v>233.73684210526315</v>
      </c>
    </row>
    <row r="559" spans="1:25" ht="48" x14ac:dyDescent="0.2">
      <c r="A559">
        <v>1007</v>
      </c>
      <c r="B559" s="3" t="s">
        <v>1008</v>
      </c>
      <c r="C559" s="3" t="s">
        <v>5117</v>
      </c>
      <c r="D559">
        <v>30000</v>
      </c>
      <c r="E559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6">
        <f>(E559/D559)*100</f>
        <v>44.32</v>
      </c>
      <c r="P559" s="7">
        <f>E559/L559</f>
        <v>174.94736842105263</v>
      </c>
      <c r="Q559" t="str">
        <f>LEFT(N559,FIND("/",N559)-1)</f>
        <v>technology</v>
      </c>
      <c r="R559" t="str">
        <f>REPLACE(N559,1,FIND("/",N559),"")</f>
        <v>wearables</v>
      </c>
      <c r="S559" s="12">
        <f>(((J559/60)/60)/24)+DATE(1970,1,1)</f>
        <v>42676.583599537036</v>
      </c>
      <c r="T559" s="12">
        <f>(((I559/60)/60)/24)+DATE(1970,1,1)</f>
        <v>42718.6252662037</v>
      </c>
      <c r="W559" s="19">
        <f>_xlfn.DAYS(T559,S559)</f>
        <v>42</v>
      </c>
      <c r="X559" s="20">
        <f>L559/W559</f>
        <v>1.8095238095238095</v>
      </c>
      <c r="Y559" s="21">
        <f>E559/W559</f>
        <v>316.57142857142856</v>
      </c>
    </row>
    <row r="560" spans="1:25" ht="32" x14ac:dyDescent="0.2">
      <c r="A560">
        <v>741</v>
      </c>
      <c r="B560" s="3" t="s">
        <v>742</v>
      </c>
      <c r="C560" s="3" t="s">
        <v>4851</v>
      </c>
      <c r="D560">
        <v>13000</v>
      </c>
      <c r="E560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8274</v>
      </c>
      <c r="O560" s="6">
        <f>(E560/D560)*100</f>
        <v>102.25999999999999</v>
      </c>
      <c r="P560" s="7">
        <f>E560/L560</f>
        <v>141.42340425531913</v>
      </c>
      <c r="Q560" t="str">
        <f>LEFT(N560,FIND("/",N560)-1)</f>
        <v>publishing</v>
      </c>
      <c r="R560" t="str">
        <f>REPLACE(N560,1,FIND("/",N560),"")</f>
        <v>nonfiction</v>
      </c>
      <c r="S560" s="12">
        <f>(((J560/60)/60)/24)+DATE(1970,1,1)</f>
        <v>41401.648217592592</v>
      </c>
      <c r="T560" s="12">
        <f>(((I560/60)/60)/24)+DATE(1970,1,1)</f>
        <v>41436.648217592592</v>
      </c>
      <c r="W560" s="19">
        <f>_xlfn.DAYS(T560,S560)</f>
        <v>35</v>
      </c>
      <c r="X560" s="20">
        <f>L560/W560</f>
        <v>2.6857142857142855</v>
      </c>
      <c r="Y560" s="21">
        <f>E560/W560</f>
        <v>379.82285714285712</v>
      </c>
    </row>
    <row r="561" spans="1:25" ht="32" x14ac:dyDescent="0.2">
      <c r="A561">
        <v>2337</v>
      </c>
      <c r="B561" s="3" t="s">
        <v>2338</v>
      </c>
      <c r="C561" s="3" t="s">
        <v>6447</v>
      </c>
      <c r="D561">
        <v>12000</v>
      </c>
      <c r="E561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8298</v>
      </c>
      <c r="O561" s="6">
        <f>(E561/D561)*100</f>
        <v>110.65833333333333</v>
      </c>
      <c r="P561" s="7">
        <f>E561/L561</f>
        <v>74.184357541899445</v>
      </c>
      <c r="Q561" t="str">
        <f>LEFT(N561,FIND("/",N561)-1)</f>
        <v>food</v>
      </c>
      <c r="R561" t="str">
        <f>REPLACE(N561,1,FIND("/",N561),"")</f>
        <v>small batch</v>
      </c>
      <c r="S561" s="12">
        <f>(((J561/60)/60)/24)+DATE(1970,1,1)</f>
        <v>41786.640543981484</v>
      </c>
      <c r="T561" s="12">
        <f>(((I561/60)/60)/24)+DATE(1970,1,1)</f>
        <v>41816.640543981484</v>
      </c>
      <c r="W561" s="19">
        <f>_xlfn.DAYS(T561,S561)</f>
        <v>30</v>
      </c>
      <c r="X561" s="20">
        <f>L561/W561</f>
        <v>5.9666666666666668</v>
      </c>
      <c r="Y561" s="21">
        <f>E561/W561</f>
        <v>442.63333333333333</v>
      </c>
    </row>
    <row r="562" spans="1:25" ht="32" x14ac:dyDescent="0.2">
      <c r="A562">
        <v>2199</v>
      </c>
      <c r="B562" s="3" t="s">
        <v>2200</v>
      </c>
      <c r="C562" s="3" t="s">
        <v>6309</v>
      </c>
      <c r="D562">
        <v>9000</v>
      </c>
      <c r="E562">
        <v>13228</v>
      </c>
      <c r="F562" t="s">
        <v>8219</v>
      </c>
      <c r="G562" t="s">
        <v>8241</v>
      </c>
      <c r="H562" t="s">
        <v>8249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8297</v>
      </c>
      <c r="O562" s="6">
        <f>(E562/D562)*100</f>
        <v>146.97777777777779</v>
      </c>
      <c r="P562" s="7">
        <f>E562/L562</f>
        <v>52.701195219123505</v>
      </c>
      <c r="Q562" t="str">
        <f>LEFT(N562,FIND("/",N562)-1)</f>
        <v>games</v>
      </c>
      <c r="R562" t="str">
        <f>REPLACE(N562,1,FIND("/",N562),"")</f>
        <v>tabletop games</v>
      </c>
      <c r="S562" s="12">
        <f>(((J562/60)/60)/24)+DATE(1970,1,1)</f>
        <v>42262.416643518518</v>
      </c>
      <c r="T562" s="12">
        <f>(((I562/60)/60)/24)+DATE(1970,1,1)</f>
        <v>42292.416643518518</v>
      </c>
      <c r="W562" s="19">
        <f>_xlfn.DAYS(T562,S562)</f>
        <v>30</v>
      </c>
      <c r="X562" s="20">
        <f>L562/W562</f>
        <v>8.3666666666666671</v>
      </c>
      <c r="Y562" s="21">
        <f>E562/W562</f>
        <v>440.93333333333334</v>
      </c>
    </row>
    <row r="563" spans="1:25" ht="48" x14ac:dyDescent="0.2">
      <c r="A563">
        <v>1185</v>
      </c>
      <c r="B563" s="3" t="s">
        <v>1186</v>
      </c>
      <c r="C563" s="3" t="s">
        <v>5295</v>
      </c>
      <c r="D563">
        <v>12500</v>
      </c>
      <c r="E563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8285</v>
      </c>
      <c r="O563" s="6">
        <f>(E563/D563)*100</f>
        <v>105.44</v>
      </c>
      <c r="P563" s="7">
        <f>E563/L563</f>
        <v>118.73873873873873</v>
      </c>
      <c r="Q563" t="str">
        <f>LEFT(N563,FIND("/",N563)-1)</f>
        <v>photography</v>
      </c>
      <c r="R563" t="str">
        <f>REPLACE(N563,1,FIND("/",N563),"")</f>
        <v>photobooks</v>
      </c>
      <c r="S563" s="12">
        <f>(((J563/60)/60)/24)+DATE(1970,1,1)</f>
        <v>42130.865150462967</v>
      </c>
      <c r="T563" s="12">
        <f>(((I563/60)/60)/24)+DATE(1970,1,1)</f>
        <v>42163.166666666672</v>
      </c>
      <c r="W563" s="19">
        <f>_xlfn.DAYS(T563,S563)</f>
        <v>33</v>
      </c>
      <c r="X563" s="20">
        <f>L563/W563</f>
        <v>3.3636363636363638</v>
      </c>
      <c r="Y563" s="21">
        <f>E563/W563</f>
        <v>399.39393939393938</v>
      </c>
    </row>
    <row r="564" spans="1:25" ht="48" x14ac:dyDescent="0.2">
      <c r="A564">
        <v>3254</v>
      </c>
      <c r="B564" s="3" t="s">
        <v>3254</v>
      </c>
      <c r="C564" s="3" t="s">
        <v>7364</v>
      </c>
      <c r="D564">
        <v>13000</v>
      </c>
      <c r="E564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8271</v>
      </c>
      <c r="O564" s="6">
        <f>(E564/D564)*100</f>
        <v>101.25769230769231</v>
      </c>
      <c r="P564" s="7">
        <f>E564/L564</f>
        <v>70.771505376344081</v>
      </c>
      <c r="Q564" t="str">
        <f>LEFT(N564,FIND("/",N564)-1)</f>
        <v>theater</v>
      </c>
      <c r="R564" t="str">
        <f>REPLACE(N564,1,FIND("/",N564),"")</f>
        <v>plays</v>
      </c>
      <c r="S564" s="12">
        <f>(((J564/60)/60)/24)+DATE(1970,1,1)</f>
        <v>42059.085752314815</v>
      </c>
      <c r="T564" s="12">
        <f>(((I564/60)/60)/24)+DATE(1970,1,1)</f>
        <v>42089.044085648144</v>
      </c>
      <c r="W564" s="19">
        <f>_xlfn.DAYS(T564,S564)</f>
        <v>30</v>
      </c>
      <c r="X564" s="20">
        <f>L564/W564</f>
        <v>6.2</v>
      </c>
      <c r="Y564" s="21">
        <f>E564/W564</f>
        <v>438.78333333333336</v>
      </c>
    </row>
    <row r="565" spans="1:25" ht="48" x14ac:dyDescent="0.2">
      <c r="A565">
        <v>3044</v>
      </c>
      <c r="B565" s="3" t="s">
        <v>3044</v>
      </c>
      <c r="C565" s="3" t="s">
        <v>7154</v>
      </c>
      <c r="D565">
        <v>12000</v>
      </c>
      <c r="E565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8303</v>
      </c>
      <c r="O565" s="6">
        <f>(E565/D565)*100</f>
        <v>109.34166666666667</v>
      </c>
      <c r="P565" s="7">
        <f>E565/L565</f>
        <v>84.108974358974365</v>
      </c>
      <c r="Q565" t="str">
        <f>LEFT(N565,FIND("/",N565)-1)</f>
        <v>theater</v>
      </c>
      <c r="R565" t="str">
        <f>REPLACE(N565,1,FIND("/",N565),"")</f>
        <v>spaces</v>
      </c>
      <c r="S565" s="12">
        <f>(((J565/60)/60)/24)+DATE(1970,1,1)</f>
        <v>42387.7268287037</v>
      </c>
      <c r="T565" s="12">
        <f>(((I565/60)/60)/24)+DATE(1970,1,1)</f>
        <v>42402.7268287037</v>
      </c>
      <c r="W565" s="19">
        <f>_xlfn.DAYS(T565,S565)</f>
        <v>15</v>
      </c>
      <c r="X565" s="20">
        <f>L565/W565</f>
        <v>10.4</v>
      </c>
      <c r="Y565" s="21">
        <f>E565/W565</f>
        <v>874.73333333333335</v>
      </c>
    </row>
    <row r="566" spans="1:25" ht="48" x14ac:dyDescent="0.2">
      <c r="A566">
        <v>1965</v>
      </c>
      <c r="B566" s="3" t="s">
        <v>1966</v>
      </c>
      <c r="C566" s="3" t="s">
        <v>6075</v>
      </c>
      <c r="D566">
        <v>5000</v>
      </c>
      <c r="E566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8295</v>
      </c>
      <c r="O566" s="6">
        <f>(E566/D566)*100</f>
        <v>262.27999999999997</v>
      </c>
      <c r="P566" s="7">
        <f>E566/L566</f>
        <v>127.32038834951456</v>
      </c>
      <c r="Q566" t="str">
        <f>LEFT(N566,FIND("/",N566)-1)</f>
        <v>technology</v>
      </c>
      <c r="R566" t="str">
        <f>REPLACE(N566,1,FIND("/",N566),"")</f>
        <v>hardware</v>
      </c>
      <c r="S566" s="12">
        <f>(((J566/60)/60)/24)+DATE(1970,1,1)</f>
        <v>40898.089236111111</v>
      </c>
      <c r="T566" s="12">
        <f>(((I566/60)/60)/24)+DATE(1970,1,1)</f>
        <v>40920.041666666664</v>
      </c>
      <c r="W566" s="19">
        <f>_xlfn.DAYS(T566,S566)</f>
        <v>22</v>
      </c>
      <c r="X566" s="20">
        <f>L566/W566</f>
        <v>4.6818181818181817</v>
      </c>
      <c r="Y566" s="21">
        <f>E566/W566</f>
        <v>596.09090909090912</v>
      </c>
    </row>
    <row r="567" spans="1:25" ht="48" x14ac:dyDescent="0.2">
      <c r="A567">
        <v>1205</v>
      </c>
      <c r="B567" s="3" t="s">
        <v>1206</v>
      </c>
      <c r="C567" s="3" t="s">
        <v>5315</v>
      </c>
      <c r="D567">
        <v>13000</v>
      </c>
      <c r="E567">
        <v>13112</v>
      </c>
      <c r="F567" t="s">
        <v>8219</v>
      </c>
      <c r="G567" t="s">
        <v>8236</v>
      </c>
      <c r="H567" t="s">
        <v>8249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8285</v>
      </c>
      <c r="O567" s="6">
        <f>(E567/D567)*100</f>
        <v>100.86153846153847</v>
      </c>
      <c r="P567" s="7">
        <f>E567/L567</f>
        <v>211.48387096774192</v>
      </c>
      <c r="Q567" t="str">
        <f>LEFT(N567,FIND("/",N567)-1)</f>
        <v>photography</v>
      </c>
      <c r="R567" t="str">
        <f>REPLACE(N567,1,FIND("/",N567),"")</f>
        <v>photobooks</v>
      </c>
      <c r="S567" s="12">
        <f>(((J567/60)/60)/24)+DATE(1970,1,1)</f>
        <v>42138.506377314814</v>
      </c>
      <c r="T567" s="12">
        <f>(((I567/60)/60)/24)+DATE(1970,1,1)</f>
        <v>42168.506377314814</v>
      </c>
      <c r="W567" s="19">
        <f>_xlfn.DAYS(T567,S567)</f>
        <v>30</v>
      </c>
      <c r="X567" s="20">
        <f>L567/W567</f>
        <v>2.0666666666666669</v>
      </c>
      <c r="Y567" s="21">
        <f>E567/W567</f>
        <v>437.06666666666666</v>
      </c>
    </row>
    <row r="568" spans="1:25" ht="48" x14ac:dyDescent="0.2">
      <c r="A568">
        <v>368</v>
      </c>
      <c r="B568" s="3" t="s">
        <v>369</v>
      </c>
      <c r="C568" s="3" t="s">
        <v>4478</v>
      </c>
      <c r="D568">
        <v>12500</v>
      </c>
      <c r="E568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8269</v>
      </c>
      <c r="O568" s="6">
        <f>(E568/D568)*100</f>
        <v>104.11200000000001</v>
      </c>
      <c r="P568" s="7">
        <f>E568/L568</f>
        <v>81.84905660377359</v>
      </c>
      <c r="Q568" t="str">
        <f>LEFT(N568,FIND("/",N568)-1)</f>
        <v>film &amp; video</v>
      </c>
      <c r="R568" t="str">
        <f>REPLACE(N568,1,FIND("/",N568),"")</f>
        <v>documentary</v>
      </c>
      <c r="S568" s="12">
        <f>(((J568/60)/60)/24)+DATE(1970,1,1)</f>
        <v>42043.605578703704</v>
      </c>
      <c r="T568" s="12">
        <f>(((I568/60)/60)/24)+DATE(1970,1,1)</f>
        <v>42078.563912037032</v>
      </c>
      <c r="W568" s="19">
        <f>_xlfn.DAYS(T568,S568)</f>
        <v>35</v>
      </c>
      <c r="X568" s="20">
        <f>L568/W568</f>
        <v>4.5428571428571427</v>
      </c>
      <c r="Y568" s="21">
        <f>E568/W568</f>
        <v>371.82857142857142</v>
      </c>
    </row>
    <row r="569" spans="1:25" ht="48" x14ac:dyDescent="0.2">
      <c r="A569">
        <v>267</v>
      </c>
      <c r="B569" s="3" t="s">
        <v>268</v>
      </c>
      <c r="C569" s="3" t="s">
        <v>4377</v>
      </c>
      <c r="D569">
        <v>9850</v>
      </c>
      <c r="E569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8269</v>
      </c>
      <c r="O569" s="6">
        <f>(E569/D569)*100</f>
        <v>131.62883248730967</v>
      </c>
      <c r="P569" s="7">
        <f>E569/L569</f>
        <v>78.578424242424248</v>
      </c>
      <c r="Q569" t="str">
        <f>LEFT(N569,FIND("/",N569)-1)</f>
        <v>film &amp; video</v>
      </c>
      <c r="R569" t="str">
        <f>REPLACE(N569,1,FIND("/",N569),"")</f>
        <v>documentary</v>
      </c>
      <c r="S569" s="12">
        <f>(((J569/60)/60)/24)+DATE(1970,1,1)</f>
        <v>41785.452534722222</v>
      </c>
      <c r="T569" s="12">
        <f>(((I569/60)/60)/24)+DATE(1970,1,1)</f>
        <v>41815.452534722222</v>
      </c>
      <c r="W569" s="19">
        <f>_xlfn.DAYS(T569,S569)</f>
        <v>30</v>
      </c>
      <c r="X569" s="20">
        <f>L569/W569</f>
        <v>5.5</v>
      </c>
      <c r="Y569" s="21">
        <f>E569/W569</f>
        <v>432.18133333333333</v>
      </c>
    </row>
    <row r="570" spans="1:25" ht="64" x14ac:dyDescent="0.2">
      <c r="A570">
        <v>397</v>
      </c>
      <c r="B570" s="3" t="s">
        <v>398</v>
      </c>
      <c r="C570" s="3" t="s">
        <v>4507</v>
      </c>
      <c r="D570">
        <v>12444</v>
      </c>
      <c r="E570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8269</v>
      </c>
      <c r="O570" s="6">
        <f>(E570/D570)*100</f>
        <v>103.90027322404372</v>
      </c>
      <c r="P570" s="7">
        <f>E570/L570</f>
        <v>56.460043668122275</v>
      </c>
      <c r="Q570" t="str">
        <f>LEFT(N570,FIND("/",N570)-1)</f>
        <v>film &amp; video</v>
      </c>
      <c r="R570" t="str">
        <f>REPLACE(N570,1,FIND("/",N570),"")</f>
        <v>documentary</v>
      </c>
      <c r="S570" s="12">
        <f>(((J570/60)/60)/24)+DATE(1970,1,1)</f>
        <v>40379.776435185187</v>
      </c>
      <c r="T570" s="12">
        <f>(((I570/60)/60)/24)+DATE(1970,1,1)</f>
        <v>40422.155555555553</v>
      </c>
      <c r="W570" s="19">
        <f>_xlfn.DAYS(T570,S570)</f>
        <v>43</v>
      </c>
      <c r="X570" s="20">
        <f>L570/W570</f>
        <v>5.3255813953488369</v>
      </c>
      <c r="Y570" s="21">
        <f>E570/W570</f>
        <v>300.68255813953488</v>
      </c>
    </row>
    <row r="571" spans="1:25" ht="32" x14ac:dyDescent="0.2">
      <c r="A571">
        <v>1309</v>
      </c>
      <c r="B571" s="3" t="s">
        <v>1310</v>
      </c>
      <c r="C571" s="3" t="s">
        <v>5419</v>
      </c>
      <c r="D571">
        <v>11500</v>
      </c>
      <c r="E571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6">
        <f>(E571/D571)*100</f>
        <v>111.99130434782609</v>
      </c>
      <c r="P571" s="7">
        <f>E571/L571</f>
        <v>367.97142857142859</v>
      </c>
      <c r="Q571" t="str">
        <f>LEFT(N571,FIND("/",N571)-1)</f>
        <v>technology</v>
      </c>
      <c r="R571" t="str">
        <f>REPLACE(N571,1,FIND("/",N571),"")</f>
        <v>wearables</v>
      </c>
      <c r="S571" s="12">
        <f>(((J571/60)/60)/24)+DATE(1970,1,1)</f>
        <v>42257.882731481484</v>
      </c>
      <c r="T571" s="12">
        <f>(((I571/60)/60)/24)+DATE(1970,1,1)</f>
        <v>42292.882731481484</v>
      </c>
      <c r="W571" s="19">
        <f>_xlfn.DAYS(T571,S571)</f>
        <v>35</v>
      </c>
      <c r="X571" s="20">
        <f>L571/W571</f>
        <v>1</v>
      </c>
      <c r="Y571" s="21">
        <f>E571/W571</f>
        <v>367.97142857142859</v>
      </c>
    </row>
    <row r="572" spans="1:25" ht="48" x14ac:dyDescent="0.2">
      <c r="A572">
        <v>80</v>
      </c>
      <c r="B572" s="3" t="s">
        <v>82</v>
      </c>
      <c r="C572" s="3" t="s">
        <v>4191</v>
      </c>
      <c r="D572">
        <v>12000</v>
      </c>
      <c r="E572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8266</v>
      </c>
      <c r="O572" s="6">
        <f>(E572/D572)*100</f>
        <v>107.25</v>
      </c>
      <c r="P572" s="7">
        <f>E572/L572</f>
        <v>273.82978723404256</v>
      </c>
      <c r="Q572" t="str">
        <f>LEFT(N572,FIND("/",N572)-1)</f>
        <v>film &amp; video</v>
      </c>
      <c r="R572" t="str">
        <f>REPLACE(N572,1,FIND("/",N572),"")</f>
        <v>shorts</v>
      </c>
      <c r="S572" s="12">
        <f>(((J572/60)/60)/24)+DATE(1970,1,1)</f>
        <v>41583.083981481483</v>
      </c>
      <c r="T572" s="12">
        <f>(((I572/60)/60)/24)+DATE(1970,1,1)</f>
        <v>41618.083981481483</v>
      </c>
      <c r="W572" s="19">
        <f>_xlfn.DAYS(T572,S572)</f>
        <v>35</v>
      </c>
      <c r="X572" s="20">
        <f>L572/W572</f>
        <v>1.3428571428571427</v>
      </c>
      <c r="Y572" s="21">
        <f>E572/W572</f>
        <v>367.71428571428572</v>
      </c>
    </row>
    <row r="573" spans="1:25" ht="48" x14ac:dyDescent="0.2">
      <c r="A573">
        <v>613</v>
      </c>
      <c r="B573" s="3" t="s">
        <v>614</v>
      </c>
      <c r="C573" s="3" t="s">
        <v>4723</v>
      </c>
      <c r="D573">
        <v>60000</v>
      </c>
      <c r="E573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6">
        <f>(E573/D573)*100</f>
        <v>21.363333333333333</v>
      </c>
      <c r="P573" s="7">
        <f>E573/L573</f>
        <v>105.93388429752066</v>
      </c>
      <c r="Q573" t="str">
        <f>LEFT(N573,FIND("/",N573)-1)</f>
        <v>technology</v>
      </c>
      <c r="R573" t="str">
        <f>REPLACE(N573,1,FIND("/",N573),"")</f>
        <v>web</v>
      </c>
      <c r="S573" s="12">
        <f>(((J573/60)/60)/24)+DATE(1970,1,1)</f>
        <v>42247.496759259258</v>
      </c>
      <c r="T573" s="12">
        <f>(((I573/60)/60)/24)+DATE(1970,1,1)</f>
        <v>42278.207638888889</v>
      </c>
      <c r="W573" s="19">
        <f>_xlfn.DAYS(T573,S573)</f>
        <v>31</v>
      </c>
      <c r="X573" s="20">
        <f>L573/W573</f>
        <v>3.903225806451613</v>
      </c>
      <c r="Y573" s="21">
        <f>E573/W573</f>
        <v>413.48387096774195</v>
      </c>
    </row>
    <row r="574" spans="1:25" ht="48" x14ac:dyDescent="0.2">
      <c r="A574">
        <v>3256</v>
      </c>
      <c r="B574" s="3" t="s">
        <v>3256</v>
      </c>
      <c r="C574" s="3" t="s">
        <v>7366</v>
      </c>
      <c r="D574">
        <v>10000</v>
      </c>
      <c r="E574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8271</v>
      </c>
      <c r="O574" s="6">
        <f>(E574/D574)*100</f>
        <v>128.06</v>
      </c>
      <c r="P574" s="7">
        <f>E574/L574</f>
        <v>72.76136363636364</v>
      </c>
      <c r="Q574" t="str">
        <f>LEFT(N574,FIND("/",N574)-1)</f>
        <v>theater</v>
      </c>
      <c r="R574" t="str">
        <f>REPLACE(N574,1,FIND("/",N574),"")</f>
        <v>plays</v>
      </c>
      <c r="S574" s="12">
        <f>(((J574/60)/60)/24)+DATE(1970,1,1)</f>
        <v>42144.573807870373</v>
      </c>
      <c r="T574" s="12">
        <f>(((I574/60)/60)/24)+DATE(1970,1,1)</f>
        <v>42166.165972222225</v>
      </c>
      <c r="W574" s="19">
        <f>_xlfn.DAYS(T574,S574)</f>
        <v>22</v>
      </c>
      <c r="X574" s="20">
        <f>L574/W574</f>
        <v>8</v>
      </c>
      <c r="Y574" s="21">
        <f>E574/W574</f>
        <v>582.09090909090912</v>
      </c>
    </row>
    <row r="575" spans="1:25" ht="48" x14ac:dyDescent="0.2">
      <c r="A575">
        <v>753</v>
      </c>
      <c r="B575" s="3" t="s">
        <v>754</v>
      </c>
      <c r="C575" s="3" t="s">
        <v>4863</v>
      </c>
      <c r="D575">
        <v>10000</v>
      </c>
      <c r="E575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8274</v>
      </c>
      <c r="O575" s="6">
        <f>(E575/D575)*100</f>
        <v>128</v>
      </c>
      <c r="P575" s="7">
        <f>E575/L575</f>
        <v>492.30769230769232</v>
      </c>
      <c r="Q575" t="str">
        <f>LEFT(N575,FIND("/",N575)-1)</f>
        <v>publishing</v>
      </c>
      <c r="R575" t="str">
        <f>REPLACE(N575,1,FIND("/",N575),"")</f>
        <v>nonfiction</v>
      </c>
      <c r="S575" s="12">
        <f>(((J575/60)/60)/24)+DATE(1970,1,1)</f>
        <v>42019.590173611112</v>
      </c>
      <c r="T575" s="12">
        <f>(((I575/60)/60)/24)+DATE(1970,1,1)</f>
        <v>42049.590173611112</v>
      </c>
      <c r="W575" s="19">
        <f>_xlfn.DAYS(T575,S575)</f>
        <v>30</v>
      </c>
      <c r="X575" s="20">
        <f>L575/W575</f>
        <v>0.8666666666666667</v>
      </c>
      <c r="Y575" s="21">
        <f>E575/W575</f>
        <v>426.66666666666669</v>
      </c>
    </row>
    <row r="576" spans="1:25" ht="48" x14ac:dyDescent="0.2">
      <c r="A576">
        <v>2803</v>
      </c>
      <c r="B576" s="3" t="s">
        <v>2803</v>
      </c>
      <c r="C576" s="3" t="s">
        <v>6913</v>
      </c>
      <c r="D576">
        <v>10000</v>
      </c>
      <c r="E576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8271</v>
      </c>
      <c r="O576" s="6">
        <f>(E576/D576)*100</f>
        <v>127.95</v>
      </c>
      <c r="P576" s="7">
        <f>E576/L576</f>
        <v>90.744680851063833</v>
      </c>
      <c r="Q576" t="str">
        <f>LEFT(N576,FIND("/",N576)-1)</f>
        <v>theater</v>
      </c>
      <c r="R576" t="str">
        <f>REPLACE(N576,1,FIND("/",N576),"")</f>
        <v>plays</v>
      </c>
      <c r="S576" s="12">
        <f>(((J576/60)/60)/24)+DATE(1970,1,1)</f>
        <v>42158.065694444449</v>
      </c>
      <c r="T576" s="12">
        <f>(((I576/60)/60)/24)+DATE(1970,1,1)</f>
        <v>42201</v>
      </c>
      <c r="W576" s="19">
        <f>_xlfn.DAYS(T576,S576)</f>
        <v>43</v>
      </c>
      <c r="X576" s="20">
        <f>L576/W576</f>
        <v>3.2790697674418605</v>
      </c>
      <c r="Y576" s="21">
        <f>E576/W576</f>
        <v>297.55813953488371</v>
      </c>
    </row>
    <row r="577" spans="1:25" ht="48" x14ac:dyDescent="0.2">
      <c r="A577">
        <v>677</v>
      </c>
      <c r="B577" s="3" t="s">
        <v>678</v>
      </c>
      <c r="C577" s="3" t="s">
        <v>4787</v>
      </c>
      <c r="D577">
        <v>50000</v>
      </c>
      <c r="E577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6">
        <f>(E577/D577)*100</f>
        <v>25.584</v>
      </c>
      <c r="P577" s="7">
        <f>E577/L577</f>
        <v>133.25</v>
      </c>
      <c r="Q577" t="str">
        <f>LEFT(N577,FIND("/",N577)-1)</f>
        <v>technology</v>
      </c>
      <c r="R577" t="str">
        <f>REPLACE(N577,1,FIND("/",N577),"")</f>
        <v>wearables</v>
      </c>
      <c r="S577" s="12">
        <f>(((J577/60)/60)/24)+DATE(1970,1,1)</f>
        <v>42504.403877314813</v>
      </c>
      <c r="T577" s="12">
        <f>(((I577/60)/60)/24)+DATE(1970,1,1)</f>
        <v>42549.403877314813</v>
      </c>
      <c r="W577" s="19">
        <f>_xlfn.DAYS(T577,S577)</f>
        <v>45</v>
      </c>
      <c r="X577" s="20">
        <f>L577/W577</f>
        <v>2.1333333333333333</v>
      </c>
      <c r="Y577" s="21">
        <f>E577/W577</f>
        <v>284.26666666666665</v>
      </c>
    </row>
    <row r="578" spans="1:25" ht="48" x14ac:dyDescent="0.2">
      <c r="A578">
        <v>3005</v>
      </c>
      <c r="B578" s="3" t="s">
        <v>3005</v>
      </c>
      <c r="C578" s="3" t="s">
        <v>7115</v>
      </c>
      <c r="D578">
        <v>10600</v>
      </c>
      <c r="E578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8303</v>
      </c>
      <c r="O578" s="6">
        <f>(E578/D578)*100</f>
        <v>120.49622641509434</v>
      </c>
      <c r="P578" s="7">
        <f>E578/L578</f>
        <v>108.24237288135593</v>
      </c>
      <c r="Q578" t="str">
        <f>LEFT(N578,FIND("/",N578)-1)</f>
        <v>theater</v>
      </c>
      <c r="R578" t="str">
        <f>REPLACE(N578,1,FIND("/",N578),"")</f>
        <v>spaces</v>
      </c>
      <c r="S578" s="12">
        <f>(((J578/60)/60)/24)+DATE(1970,1,1)</f>
        <v>41888.674826388888</v>
      </c>
      <c r="T578" s="12">
        <f>(((I578/60)/60)/24)+DATE(1970,1,1)</f>
        <v>41918.674826388888</v>
      </c>
      <c r="W578" s="19">
        <f>_xlfn.DAYS(T578,S578)</f>
        <v>30</v>
      </c>
      <c r="X578" s="20">
        <f>L578/W578</f>
        <v>3.9333333333333331</v>
      </c>
      <c r="Y578" s="21">
        <f>E578/W578</f>
        <v>425.75333333333333</v>
      </c>
    </row>
    <row r="579" spans="1:25" ht="32" x14ac:dyDescent="0.2">
      <c r="A579">
        <v>3242</v>
      </c>
      <c r="B579" s="3" t="s">
        <v>3242</v>
      </c>
      <c r="C579" s="3" t="s">
        <v>7352</v>
      </c>
      <c r="D579">
        <v>10000</v>
      </c>
      <c r="E579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8271</v>
      </c>
      <c r="O579" s="6">
        <f>(E579/D579)*100</f>
        <v>127.30419999999999</v>
      </c>
      <c r="P579" s="7">
        <f>E579/L579</f>
        <v>69.56513661202186</v>
      </c>
      <c r="Q579" t="str">
        <f>LEFT(N579,FIND("/",N579)-1)</f>
        <v>theater</v>
      </c>
      <c r="R579" t="str">
        <f>REPLACE(N579,1,FIND("/",N579),"")</f>
        <v>plays</v>
      </c>
      <c r="S579" s="12">
        <f>(((J579/60)/60)/24)+DATE(1970,1,1)</f>
        <v>41871.755694444444</v>
      </c>
      <c r="T579" s="12">
        <f>(((I579/60)/60)/24)+DATE(1970,1,1)</f>
        <v>41901.755694444444</v>
      </c>
      <c r="W579" s="19">
        <f>_xlfn.DAYS(T579,S579)</f>
        <v>30</v>
      </c>
      <c r="X579" s="20">
        <f>L579/W579</f>
        <v>6.1</v>
      </c>
      <c r="Y579" s="21">
        <f>E579/W579</f>
        <v>424.34733333333332</v>
      </c>
    </row>
    <row r="580" spans="1:25" ht="48" x14ac:dyDescent="0.2">
      <c r="A580">
        <v>308</v>
      </c>
      <c r="B580" s="3" t="s">
        <v>309</v>
      </c>
      <c r="C580" s="3" t="s">
        <v>4418</v>
      </c>
      <c r="D580">
        <v>12000</v>
      </c>
      <c r="E580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8269</v>
      </c>
      <c r="O580" s="6">
        <f>(E580/D580)*100</f>
        <v>105.56666666666668</v>
      </c>
      <c r="P580" s="7">
        <f>E580/L580</f>
        <v>62.712871287128714</v>
      </c>
      <c r="Q580" t="str">
        <f>LEFT(N580,FIND("/",N580)-1)</f>
        <v>film &amp; video</v>
      </c>
      <c r="R580" t="str">
        <f>REPLACE(N580,1,FIND("/",N580),"")</f>
        <v>documentary</v>
      </c>
      <c r="S580" s="12">
        <f>(((J580/60)/60)/24)+DATE(1970,1,1)</f>
        <v>40567.694560185184</v>
      </c>
      <c r="T580" s="12">
        <f>(((I580/60)/60)/24)+DATE(1970,1,1)</f>
        <v>40612.694560185184</v>
      </c>
      <c r="W580" s="19">
        <f>_xlfn.DAYS(T580,S580)</f>
        <v>45</v>
      </c>
      <c r="X580" s="20">
        <f>L580/W580</f>
        <v>4.4888888888888889</v>
      </c>
      <c r="Y580" s="21">
        <f>E580/W580</f>
        <v>281.51111111111112</v>
      </c>
    </row>
    <row r="581" spans="1:25" ht="48" x14ac:dyDescent="0.2">
      <c r="A581">
        <v>2722</v>
      </c>
      <c r="B581" s="3" t="s">
        <v>2722</v>
      </c>
      <c r="C581" s="3" t="s">
        <v>6832</v>
      </c>
      <c r="D581">
        <v>5000</v>
      </c>
      <c r="E581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8295</v>
      </c>
      <c r="O581" s="6">
        <f>(E581/D581)*100</f>
        <v>252.54</v>
      </c>
      <c r="P581" s="7">
        <f>E581/L581</f>
        <v>68.254054054054052</v>
      </c>
      <c r="Q581" t="str">
        <f>LEFT(N581,FIND("/",N581)-1)</f>
        <v>technology</v>
      </c>
      <c r="R581" t="str">
        <f>REPLACE(N581,1,FIND("/",N581),"")</f>
        <v>hardware</v>
      </c>
      <c r="S581" s="12">
        <f>(((J581/60)/60)/24)+DATE(1970,1,1)</f>
        <v>42704.857094907406</v>
      </c>
      <c r="T581" s="12">
        <f>(((I581/60)/60)/24)+DATE(1970,1,1)</f>
        <v>42764.857094907406</v>
      </c>
      <c r="W581" s="19">
        <f>_xlfn.DAYS(T581,S581)</f>
        <v>60</v>
      </c>
      <c r="X581" s="20">
        <f>L581/W581</f>
        <v>3.0833333333333335</v>
      </c>
      <c r="Y581" s="21">
        <f>E581/W581</f>
        <v>210.45</v>
      </c>
    </row>
    <row r="582" spans="1:25" ht="32" x14ac:dyDescent="0.2">
      <c r="A582">
        <v>3262</v>
      </c>
      <c r="B582" s="3" t="s">
        <v>3262</v>
      </c>
      <c r="C582" s="3" t="s">
        <v>7372</v>
      </c>
      <c r="D582">
        <v>12200</v>
      </c>
      <c r="E582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8271</v>
      </c>
      <c r="O582" s="6">
        <f>(E582/D582)*100</f>
        <v>103.04098360655738</v>
      </c>
      <c r="P582" s="7">
        <f>E582/L582</f>
        <v>93.81343283582089</v>
      </c>
      <c r="Q582" t="str">
        <f>LEFT(N582,FIND("/",N582)-1)</f>
        <v>theater</v>
      </c>
      <c r="R582" t="str">
        <f>REPLACE(N582,1,FIND("/",N582),"")</f>
        <v>plays</v>
      </c>
      <c r="S582" s="12">
        <f>(((J582/60)/60)/24)+DATE(1970,1,1)</f>
        <v>41964.315532407403</v>
      </c>
      <c r="T582" s="12">
        <f>(((I582/60)/60)/24)+DATE(1970,1,1)</f>
        <v>41995.166666666672</v>
      </c>
      <c r="W582" s="19">
        <f>_xlfn.DAYS(T582,S582)</f>
        <v>31</v>
      </c>
      <c r="X582" s="20">
        <f>L582/W582</f>
        <v>4.32258064516129</v>
      </c>
      <c r="Y582" s="21">
        <f>E582/W582</f>
        <v>405.51612903225805</v>
      </c>
    </row>
    <row r="583" spans="1:25" ht="32" x14ac:dyDescent="0.2">
      <c r="A583">
        <v>825</v>
      </c>
      <c r="B583" s="3" t="s">
        <v>826</v>
      </c>
      <c r="C583" s="3" t="s">
        <v>4935</v>
      </c>
      <c r="D583">
        <v>12500</v>
      </c>
      <c r="E583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8276</v>
      </c>
      <c r="O583" s="6">
        <f>(E583/D583)*100</f>
        <v>100.43200000000002</v>
      </c>
      <c r="P583" s="7">
        <f>E583/L583</f>
        <v>126.8080808080808</v>
      </c>
      <c r="Q583" t="str">
        <f>LEFT(N583,FIND("/",N583)-1)</f>
        <v>music</v>
      </c>
      <c r="R583" t="str">
        <f>REPLACE(N583,1,FIND("/",N583),"")</f>
        <v>rock</v>
      </c>
      <c r="S583" s="12">
        <f>(((J583/60)/60)/24)+DATE(1970,1,1)</f>
        <v>41186.306527777779</v>
      </c>
      <c r="T583" s="12">
        <f>(((I583/60)/60)/24)+DATE(1970,1,1)</f>
        <v>41211.306527777779</v>
      </c>
      <c r="W583" s="19">
        <f>_xlfn.DAYS(T583,S583)</f>
        <v>25</v>
      </c>
      <c r="X583" s="20">
        <f>L583/W583</f>
        <v>3.96</v>
      </c>
      <c r="Y583" s="21">
        <f>E583/W583</f>
        <v>502.16</v>
      </c>
    </row>
    <row r="584" spans="1:25" ht="32" x14ac:dyDescent="0.2">
      <c r="A584">
        <v>4022</v>
      </c>
      <c r="B584" s="3" t="s">
        <v>4018</v>
      </c>
      <c r="C584" s="3" t="s">
        <v>8127</v>
      </c>
      <c r="D584">
        <v>18000</v>
      </c>
      <c r="E584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6">
        <f>(E584/D584)*100</f>
        <v>69.561111111111103</v>
      </c>
      <c r="P584" s="7">
        <f>E584/L584</f>
        <v>63.558375634517766</v>
      </c>
      <c r="Q584" t="str">
        <f>LEFT(N584,FIND("/",N584)-1)</f>
        <v>theater</v>
      </c>
      <c r="R584" t="str">
        <f>REPLACE(N584,1,FIND("/",N584),"")</f>
        <v>plays</v>
      </c>
      <c r="S584" s="12">
        <f>(((J584/60)/60)/24)+DATE(1970,1,1)</f>
        <v>41990.584108796291</v>
      </c>
      <c r="T584" s="12">
        <f>(((I584/60)/60)/24)+DATE(1970,1,1)</f>
        <v>42036.120833333334</v>
      </c>
      <c r="W584" s="19">
        <f>_xlfn.DAYS(T584,S584)</f>
        <v>46</v>
      </c>
      <c r="X584" s="20">
        <f>L584/W584</f>
        <v>4.2826086956521738</v>
      </c>
      <c r="Y584" s="21">
        <f>E584/W584</f>
        <v>272.19565217391306</v>
      </c>
    </row>
    <row r="585" spans="1:25" ht="48" x14ac:dyDescent="0.2">
      <c r="A585">
        <v>1313</v>
      </c>
      <c r="B585" s="3" t="s">
        <v>1314</v>
      </c>
      <c r="C585" s="3" t="s">
        <v>5423</v>
      </c>
      <c r="D585">
        <v>40000</v>
      </c>
      <c r="E585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6">
        <f>(E585/D585)*100</f>
        <v>31.114999999999998</v>
      </c>
      <c r="P585" s="7">
        <f>E585/L585</f>
        <v>102.01639344262296</v>
      </c>
      <c r="Q585" t="str">
        <f>LEFT(N585,FIND("/",N585)-1)</f>
        <v>technology</v>
      </c>
      <c r="R585" t="str">
        <f>REPLACE(N585,1,FIND("/",N585),"")</f>
        <v>wearables</v>
      </c>
      <c r="S585" s="12">
        <f>(((J585/60)/60)/24)+DATE(1970,1,1)</f>
        <v>42402.709652777776</v>
      </c>
      <c r="T585" s="12">
        <f>(((I585/60)/60)/24)+DATE(1970,1,1)</f>
        <v>42432.709652777776</v>
      </c>
      <c r="W585" s="19">
        <f>_xlfn.DAYS(T585,S585)</f>
        <v>30</v>
      </c>
      <c r="X585" s="20">
        <f>L585/W585</f>
        <v>4.0666666666666664</v>
      </c>
      <c r="Y585" s="21">
        <f>E585/W585</f>
        <v>414.86666666666667</v>
      </c>
    </row>
    <row r="586" spans="1:25" ht="48" x14ac:dyDescent="0.2">
      <c r="A586">
        <v>1401</v>
      </c>
      <c r="B586" s="3" t="s">
        <v>1402</v>
      </c>
      <c r="C586" s="3" t="s">
        <v>5511</v>
      </c>
      <c r="D586">
        <v>2500</v>
      </c>
      <c r="E586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8276</v>
      </c>
      <c r="O586" s="6">
        <f>(E586/D586)*100</f>
        <v>496.52000000000004</v>
      </c>
      <c r="P586" s="7">
        <f>E586/L586</f>
        <v>51.720833333333331</v>
      </c>
      <c r="Q586" t="str">
        <f>LEFT(N586,FIND("/",N586)-1)</f>
        <v>music</v>
      </c>
      <c r="R586" t="str">
        <f>REPLACE(N586,1,FIND("/",N586),"")</f>
        <v>rock</v>
      </c>
      <c r="S586" s="12">
        <f>(((J586/60)/60)/24)+DATE(1970,1,1)</f>
        <v>41399.99622685185</v>
      </c>
      <c r="T586" s="12">
        <f>(((I586/60)/60)/24)+DATE(1970,1,1)</f>
        <v>41420.99622685185</v>
      </c>
      <c r="W586" s="19">
        <f>_xlfn.DAYS(T586,S586)</f>
        <v>21</v>
      </c>
      <c r="X586" s="20">
        <f>L586/W586</f>
        <v>11.428571428571429</v>
      </c>
      <c r="Y586" s="21">
        <f>E586/W586</f>
        <v>591.09523809523807</v>
      </c>
    </row>
    <row r="587" spans="1:25" ht="32" x14ac:dyDescent="0.2">
      <c r="A587">
        <v>1749</v>
      </c>
      <c r="B587" s="3" t="s">
        <v>1750</v>
      </c>
      <c r="C587" s="3" t="s">
        <v>5859</v>
      </c>
      <c r="D587">
        <v>10050</v>
      </c>
      <c r="E587">
        <v>12410.5</v>
      </c>
      <c r="F587" t="s">
        <v>8219</v>
      </c>
      <c r="G587" t="s">
        <v>8243</v>
      </c>
      <c r="H587" t="s">
        <v>8249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8285</v>
      </c>
      <c r="O587" s="6">
        <f>(E587/D587)*100</f>
        <v>123.48756218905473</v>
      </c>
      <c r="P587" s="7">
        <f>E587/L587</f>
        <v>94.736641221374043</v>
      </c>
      <c r="Q587" t="str">
        <f>LEFT(N587,FIND("/",N587)-1)</f>
        <v>photography</v>
      </c>
      <c r="R587" t="str">
        <f>REPLACE(N587,1,FIND("/",N587),"")</f>
        <v>photobooks</v>
      </c>
      <c r="S587" s="12">
        <f>(((J587/60)/60)/24)+DATE(1970,1,1)</f>
        <v>42758.975937499999</v>
      </c>
      <c r="T587" s="12">
        <f>(((I587/60)/60)/24)+DATE(1970,1,1)</f>
        <v>42795.791666666672</v>
      </c>
      <c r="W587" s="19">
        <f>_xlfn.DAYS(T587,S587)</f>
        <v>37</v>
      </c>
      <c r="X587" s="20">
        <f>L587/W587</f>
        <v>3.5405405405405403</v>
      </c>
      <c r="Y587" s="21">
        <f>E587/W587</f>
        <v>335.41891891891891</v>
      </c>
    </row>
    <row r="588" spans="1:25" ht="48" x14ac:dyDescent="0.2">
      <c r="A588">
        <v>1843</v>
      </c>
      <c r="B588" s="3" t="s">
        <v>1844</v>
      </c>
      <c r="C588" s="3" t="s">
        <v>5953</v>
      </c>
      <c r="D588">
        <v>10000</v>
      </c>
      <c r="E588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8276</v>
      </c>
      <c r="O588" s="6">
        <f>(E588/D588)*100</f>
        <v>124.0061</v>
      </c>
      <c r="P588" s="7">
        <f>E588/L588</f>
        <v>92.541865671641801</v>
      </c>
      <c r="Q588" t="str">
        <f>LEFT(N588,FIND("/",N588)-1)</f>
        <v>music</v>
      </c>
      <c r="R588" t="str">
        <f>REPLACE(N588,1,FIND("/",N588),"")</f>
        <v>rock</v>
      </c>
      <c r="S588" s="12">
        <f>(((J588/60)/60)/24)+DATE(1970,1,1)</f>
        <v>40564.994837962964</v>
      </c>
      <c r="T588" s="12">
        <f>(((I588/60)/60)/24)+DATE(1970,1,1)</f>
        <v>40594.994837962964</v>
      </c>
      <c r="W588" s="19">
        <f>_xlfn.DAYS(T588,S588)</f>
        <v>30</v>
      </c>
      <c r="X588" s="20">
        <f>L588/W588</f>
        <v>4.4666666666666668</v>
      </c>
      <c r="Y588" s="21">
        <f>E588/W588</f>
        <v>413.3536666666667</v>
      </c>
    </row>
    <row r="589" spans="1:25" ht="48" x14ac:dyDescent="0.2">
      <c r="A589">
        <v>2042</v>
      </c>
      <c r="B589" s="3" t="s">
        <v>2043</v>
      </c>
      <c r="C589" s="3" t="s">
        <v>6152</v>
      </c>
      <c r="D589">
        <v>10000</v>
      </c>
      <c r="E589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8295</v>
      </c>
      <c r="O589" s="6">
        <f>(E589/D589)*100</f>
        <v>123.53</v>
      </c>
      <c r="P589" s="7">
        <f>E589/L589</f>
        <v>88.23571428571428</v>
      </c>
      <c r="Q589" t="str">
        <f>LEFT(N589,FIND("/",N589)-1)</f>
        <v>technology</v>
      </c>
      <c r="R589" t="str">
        <f>REPLACE(N589,1,FIND("/",N589),"")</f>
        <v>hardware</v>
      </c>
      <c r="S589" s="12">
        <f>(((J589/60)/60)/24)+DATE(1970,1,1)</f>
        <v>42331.708032407405</v>
      </c>
      <c r="T589" s="12">
        <f>(((I589/60)/60)/24)+DATE(1970,1,1)</f>
        <v>42391.708032407405</v>
      </c>
      <c r="W589" s="19">
        <f>_xlfn.DAYS(T589,S589)</f>
        <v>60</v>
      </c>
      <c r="X589" s="20">
        <f>L589/W589</f>
        <v>2.3333333333333335</v>
      </c>
      <c r="Y589" s="21">
        <f>E589/W589</f>
        <v>205.88333333333333</v>
      </c>
    </row>
    <row r="590" spans="1:25" ht="32" x14ac:dyDescent="0.2">
      <c r="A590">
        <v>3677</v>
      </c>
      <c r="B590" s="3" t="s">
        <v>3674</v>
      </c>
      <c r="C590" s="3" t="s">
        <v>7787</v>
      </c>
      <c r="D590">
        <v>12000</v>
      </c>
      <c r="E590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8271</v>
      </c>
      <c r="O590" s="6">
        <f>(E590/D590)*100</f>
        <v>102.90416666666667</v>
      </c>
      <c r="P590" s="7">
        <f>E590/L590</f>
        <v>62.052763819095475</v>
      </c>
      <c r="Q590" t="str">
        <f>LEFT(N590,FIND("/",N590)-1)</f>
        <v>theater</v>
      </c>
      <c r="R590" t="str">
        <f>REPLACE(N590,1,FIND("/",N590),"")</f>
        <v>plays</v>
      </c>
      <c r="S590" s="12">
        <f>(((J590/60)/60)/24)+DATE(1970,1,1)</f>
        <v>41802.574282407404</v>
      </c>
      <c r="T590" s="12">
        <f>(((I590/60)/60)/24)+DATE(1970,1,1)</f>
        <v>41823.165972222225</v>
      </c>
      <c r="W590" s="19">
        <f>_xlfn.DAYS(T590,S590)</f>
        <v>21</v>
      </c>
      <c r="X590" s="20">
        <f>L590/W590</f>
        <v>9.4761904761904763</v>
      </c>
      <c r="Y590" s="21">
        <f>E590/W590</f>
        <v>588.02380952380952</v>
      </c>
    </row>
    <row r="591" spans="1:25" ht="48" x14ac:dyDescent="0.2">
      <c r="A591">
        <v>532</v>
      </c>
      <c r="B591" s="3" t="s">
        <v>533</v>
      </c>
      <c r="C591" s="3" t="s">
        <v>4642</v>
      </c>
      <c r="D591">
        <v>10000</v>
      </c>
      <c r="E591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8271</v>
      </c>
      <c r="O591" s="6">
        <f>(E591/D591)*100</f>
        <v>123.25</v>
      </c>
      <c r="P591" s="7">
        <f>E591/L591</f>
        <v>71.242774566473983</v>
      </c>
      <c r="Q591" t="str">
        <f>LEFT(N591,FIND("/",N591)-1)</f>
        <v>theater</v>
      </c>
      <c r="R591" t="str">
        <f>REPLACE(N591,1,FIND("/",N591),"")</f>
        <v>plays</v>
      </c>
      <c r="S591" s="12">
        <f>(((J591/60)/60)/24)+DATE(1970,1,1)</f>
        <v>42473.007037037038</v>
      </c>
      <c r="T591" s="12">
        <f>(((I591/60)/60)/24)+DATE(1970,1,1)</f>
        <v>42503.007037037038</v>
      </c>
      <c r="W591" s="19">
        <f>_xlfn.DAYS(T591,S591)</f>
        <v>30</v>
      </c>
      <c r="X591" s="20">
        <f>L591/W591</f>
        <v>5.7666666666666666</v>
      </c>
      <c r="Y591" s="21">
        <f>E591/W591</f>
        <v>410.83333333333331</v>
      </c>
    </row>
    <row r="592" spans="1:25" ht="48" x14ac:dyDescent="0.2">
      <c r="A592">
        <v>3024</v>
      </c>
      <c r="B592" s="3" t="s">
        <v>3024</v>
      </c>
      <c r="C592" s="3" t="s">
        <v>7134</v>
      </c>
      <c r="D592">
        <v>5000</v>
      </c>
      <c r="E592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8303</v>
      </c>
      <c r="O592" s="6">
        <f>(E592/D592)*100</f>
        <v>246.42</v>
      </c>
      <c r="P592" s="7">
        <f>E592/L592</f>
        <v>67.697802197802204</v>
      </c>
      <c r="Q592" t="str">
        <f>LEFT(N592,FIND("/",N592)-1)</f>
        <v>theater</v>
      </c>
      <c r="R592" t="str">
        <f>REPLACE(N592,1,FIND("/",N592),"")</f>
        <v>spaces</v>
      </c>
      <c r="S592" s="12">
        <f>(((J592/60)/60)/24)+DATE(1970,1,1)</f>
        <v>41158.993923611109</v>
      </c>
      <c r="T592" s="12">
        <f>(((I592/60)/60)/24)+DATE(1970,1,1)</f>
        <v>41188.993923611109</v>
      </c>
      <c r="W592" s="19">
        <f>_xlfn.DAYS(T592,S592)</f>
        <v>30</v>
      </c>
      <c r="X592" s="20">
        <f>L592/W592</f>
        <v>6.0666666666666664</v>
      </c>
      <c r="Y592" s="21">
        <f>E592/W592</f>
        <v>410.7</v>
      </c>
    </row>
    <row r="593" spans="1:25" ht="48" x14ac:dyDescent="0.2">
      <c r="A593">
        <v>3214</v>
      </c>
      <c r="B593" s="3" t="s">
        <v>3214</v>
      </c>
      <c r="C593" s="3" t="s">
        <v>7324</v>
      </c>
      <c r="D593">
        <v>12000</v>
      </c>
      <c r="E593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8271</v>
      </c>
      <c r="O593" s="6">
        <f>(E593/D593)*100</f>
        <v>102.13333333333334</v>
      </c>
      <c r="P593" s="7">
        <f>E593/L593</f>
        <v>106.57391304347826</v>
      </c>
      <c r="Q593" t="str">
        <f>LEFT(N593,FIND("/",N593)-1)</f>
        <v>theater</v>
      </c>
      <c r="R593" t="str">
        <f>REPLACE(N593,1,FIND("/",N593),"")</f>
        <v>plays</v>
      </c>
      <c r="S593" s="12">
        <f>(((J593/60)/60)/24)+DATE(1970,1,1)</f>
        <v>42337.792511574073</v>
      </c>
      <c r="T593" s="12">
        <f>(((I593/60)/60)/24)+DATE(1970,1,1)</f>
        <v>42374.996527777781</v>
      </c>
      <c r="W593" s="19">
        <f>_xlfn.DAYS(T593,S593)</f>
        <v>37</v>
      </c>
      <c r="X593" s="20">
        <f>L593/W593</f>
        <v>3.1081081081081079</v>
      </c>
      <c r="Y593" s="21">
        <f>E593/W593</f>
        <v>331.24324324324323</v>
      </c>
    </row>
    <row r="594" spans="1:25" ht="48" x14ac:dyDescent="0.2">
      <c r="A594">
        <v>3218</v>
      </c>
      <c r="B594" s="3" t="s">
        <v>3218</v>
      </c>
      <c r="C594" s="3" t="s">
        <v>7328</v>
      </c>
      <c r="D594">
        <v>12000</v>
      </c>
      <c r="E594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8271</v>
      </c>
      <c r="O594" s="6">
        <f>(E594/D594)*100</f>
        <v>102.1</v>
      </c>
      <c r="P594" s="7">
        <f>E594/L594</f>
        <v>66.586956521739125</v>
      </c>
      <c r="Q594" t="str">
        <f>LEFT(N594,FIND("/",N594)-1)</f>
        <v>theater</v>
      </c>
      <c r="R594" t="str">
        <f>REPLACE(N594,1,FIND("/",N594),"")</f>
        <v>plays</v>
      </c>
      <c r="S594" s="12">
        <f>(((J594/60)/60)/24)+DATE(1970,1,1)</f>
        <v>41971.002152777779</v>
      </c>
      <c r="T594" s="12">
        <f>(((I594/60)/60)/24)+DATE(1970,1,1)</f>
        <v>42004</v>
      </c>
      <c r="W594" s="19">
        <f>_xlfn.DAYS(T594,S594)</f>
        <v>33</v>
      </c>
      <c r="X594" s="20">
        <f>L594/W594</f>
        <v>5.5757575757575761</v>
      </c>
      <c r="Y594" s="21">
        <f>E594/W594</f>
        <v>371.27272727272725</v>
      </c>
    </row>
    <row r="595" spans="1:25" ht="48" x14ac:dyDescent="0.2">
      <c r="A595">
        <v>1763</v>
      </c>
      <c r="B595" s="3" t="s">
        <v>1764</v>
      </c>
      <c r="C595" s="3" t="s">
        <v>5873</v>
      </c>
      <c r="D595">
        <v>12000</v>
      </c>
      <c r="E595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8285</v>
      </c>
      <c r="O595" s="6">
        <f>(E595/D595)*100</f>
        <v>101.90833333333333</v>
      </c>
      <c r="P595" s="7">
        <f>E595/L595</f>
        <v>103.63559322033899</v>
      </c>
      <c r="Q595" t="str">
        <f>LEFT(N595,FIND("/",N595)-1)</f>
        <v>photography</v>
      </c>
      <c r="R595" t="str">
        <f>REPLACE(N595,1,FIND("/",N595),"")</f>
        <v>photobooks</v>
      </c>
      <c r="S595" s="12">
        <f>(((J595/60)/60)/24)+DATE(1970,1,1)</f>
        <v>42636.868518518517</v>
      </c>
      <c r="T595" s="12">
        <f>(((I595/60)/60)/24)+DATE(1970,1,1)</f>
        <v>42666.868518518517</v>
      </c>
      <c r="W595" s="19">
        <f>_xlfn.DAYS(T595,S595)</f>
        <v>30</v>
      </c>
      <c r="X595" s="20">
        <f>L595/W595</f>
        <v>3.9333333333333331</v>
      </c>
      <c r="Y595" s="21">
        <f>E595/W595</f>
        <v>407.63333333333333</v>
      </c>
    </row>
    <row r="596" spans="1:25" ht="48" x14ac:dyDescent="0.2">
      <c r="A596">
        <v>3468</v>
      </c>
      <c r="B596" s="3" t="s">
        <v>3467</v>
      </c>
      <c r="C596" s="3" t="s">
        <v>7578</v>
      </c>
      <c r="D596">
        <v>10000</v>
      </c>
      <c r="E596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8271</v>
      </c>
      <c r="O596" s="6">
        <f>(E596/D596)*100</f>
        <v>121.78</v>
      </c>
      <c r="P596" s="7">
        <f>E596/L596</f>
        <v>716.35294117647061</v>
      </c>
      <c r="Q596" t="str">
        <f>LEFT(N596,FIND("/",N596)-1)</f>
        <v>theater</v>
      </c>
      <c r="R596" t="str">
        <f>REPLACE(N596,1,FIND("/",N596),"")</f>
        <v>plays</v>
      </c>
      <c r="S596" s="12">
        <f>(((J596/60)/60)/24)+DATE(1970,1,1)</f>
        <v>42605.765381944439</v>
      </c>
      <c r="T596" s="12">
        <f>(((I596/60)/60)/24)+DATE(1970,1,1)</f>
        <v>42634.125</v>
      </c>
      <c r="W596" s="19">
        <f>_xlfn.DAYS(T596,S596)</f>
        <v>29</v>
      </c>
      <c r="X596" s="20">
        <f>L596/W596</f>
        <v>0.58620689655172409</v>
      </c>
      <c r="Y596" s="21">
        <f>E596/W596</f>
        <v>419.93103448275861</v>
      </c>
    </row>
    <row r="597" spans="1:25" ht="48" x14ac:dyDescent="0.2">
      <c r="A597">
        <v>2985</v>
      </c>
      <c r="B597" s="3" t="s">
        <v>2985</v>
      </c>
      <c r="C597" s="3" t="s">
        <v>7095</v>
      </c>
      <c r="D597">
        <v>10000</v>
      </c>
      <c r="E597">
        <v>12165</v>
      </c>
      <c r="F597" t="s">
        <v>8219</v>
      </c>
      <c r="G597" t="s">
        <v>8228</v>
      </c>
      <c r="H597" t="s">
        <v>8250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8303</v>
      </c>
      <c r="O597" s="6">
        <f>(E597/D597)*100</f>
        <v>121.64999999999999</v>
      </c>
      <c r="P597" s="7">
        <f>E597/L597</f>
        <v>109.5945945945946</v>
      </c>
      <c r="Q597" t="str">
        <f>LEFT(N597,FIND("/",N597)-1)</f>
        <v>theater</v>
      </c>
      <c r="R597" t="str">
        <f>REPLACE(N597,1,FIND("/",N597),"")</f>
        <v>spaces</v>
      </c>
      <c r="S597" s="12">
        <f>(((J597/60)/60)/24)+DATE(1970,1,1)</f>
        <v>42654.973703703698</v>
      </c>
      <c r="T597" s="12">
        <f>(((I597/60)/60)/24)+DATE(1970,1,1)</f>
        <v>42674.166666666672</v>
      </c>
      <c r="W597" s="19">
        <f>_xlfn.DAYS(T597,S597)</f>
        <v>20</v>
      </c>
      <c r="X597" s="20">
        <f>L597/W597</f>
        <v>5.55</v>
      </c>
      <c r="Y597" s="21">
        <f>E597/W597</f>
        <v>608.25</v>
      </c>
    </row>
    <row r="598" spans="1:25" ht="48" x14ac:dyDescent="0.2">
      <c r="A598">
        <v>360</v>
      </c>
      <c r="B598" s="3" t="s">
        <v>361</v>
      </c>
      <c r="C598" s="3" t="s">
        <v>4470</v>
      </c>
      <c r="D598">
        <v>12000</v>
      </c>
      <c r="E598">
        <v>12165</v>
      </c>
      <c r="F598" t="s">
        <v>8219</v>
      </c>
      <c r="G598" t="s">
        <v>8224</v>
      </c>
      <c r="H598" t="s">
        <v>8246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8269</v>
      </c>
      <c r="O598" s="6">
        <f>(E598/D598)*100</f>
        <v>101.375</v>
      </c>
      <c r="P598" s="7">
        <f>E598/L598</f>
        <v>139.82758620689654</v>
      </c>
      <c r="Q598" t="str">
        <f>LEFT(N598,FIND("/",N598)-1)</f>
        <v>film &amp; video</v>
      </c>
      <c r="R598" t="str">
        <f>REPLACE(N598,1,FIND("/",N598),"")</f>
        <v>documentary</v>
      </c>
      <c r="S598" s="12">
        <f>(((J598/60)/60)/24)+DATE(1970,1,1)</f>
        <v>42163.897916666669</v>
      </c>
      <c r="T598" s="12">
        <f>(((I598/60)/60)/24)+DATE(1970,1,1)</f>
        <v>42208.132638888885</v>
      </c>
      <c r="W598" s="19">
        <f>_xlfn.DAYS(T598,S598)</f>
        <v>45</v>
      </c>
      <c r="X598" s="20">
        <f>L598/W598</f>
        <v>1.9333333333333333</v>
      </c>
      <c r="Y598" s="21">
        <f>E598/W598</f>
        <v>270.33333333333331</v>
      </c>
    </row>
    <row r="599" spans="1:25" ht="48" x14ac:dyDescent="0.2">
      <c r="A599">
        <v>2046</v>
      </c>
      <c r="B599" s="3" t="s">
        <v>2047</v>
      </c>
      <c r="C599" s="3" t="s">
        <v>6156</v>
      </c>
      <c r="D599">
        <v>10000</v>
      </c>
      <c r="E599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8295</v>
      </c>
      <c r="O599" s="6">
        <f>(E599/D599)*100</f>
        <v>121.10000000000001</v>
      </c>
      <c r="P599" s="7">
        <f>E599/L599</f>
        <v>55.806451612903224</v>
      </c>
      <c r="Q599" t="str">
        <f>LEFT(N599,FIND("/",N599)-1)</f>
        <v>technology</v>
      </c>
      <c r="R599" t="str">
        <f>REPLACE(N599,1,FIND("/",N599),"")</f>
        <v>hardware</v>
      </c>
      <c r="S599" s="12">
        <f>(((J599/60)/60)/24)+DATE(1970,1,1)</f>
        <v>41387.171805555554</v>
      </c>
      <c r="T599" s="12">
        <f>(((I599/60)/60)/24)+DATE(1970,1,1)</f>
        <v>41417.171805555554</v>
      </c>
      <c r="W599" s="19">
        <f>_xlfn.DAYS(T599,S599)</f>
        <v>30</v>
      </c>
      <c r="X599" s="20">
        <f>L599/W599</f>
        <v>7.2333333333333334</v>
      </c>
      <c r="Y599" s="21">
        <f>E599/W599</f>
        <v>403.66666666666669</v>
      </c>
    </row>
    <row r="600" spans="1:25" ht="64" x14ac:dyDescent="0.2">
      <c r="A600">
        <v>2606</v>
      </c>
      <c r="B600" s="3" t="s">
        <v>2606</v>
      </c>
      <c r="C600" s="3" t="s">
        <v>6716</v>
      </c>
      <c r="D600">
        <v>11000</v>
      </c>
      <c r="E600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8301</v>
      </c>
      <c r="O600" s="6">
        <f>(E600/D600)*100</f>
        <v>110.05454545454545</v>
      </c>
      <c r="P600" s="7">
        <f>E600/L600</f>
        <v>31.444155844155844</v>
      </c>
      <c r="Q600" t="str">
        <f>LEFT(N600,FIND("/",N600)-1)</f>
        <v>technology</v>
      </c>
      <c r="R600" t="str">
        <f>REPLACE(N600,1,FIND("/",N600),"")</f>
        <v>space exploration</v>
      </c>
      <c r="S600" s="12">
        <f>(((J600/60)/60)/24)+DATE(1970,1,1)</f>
        <v>41726.712754629632</v>
      </c>
      <c r="T600" s="12">
        <f>(((I600/60)/60)/24)+DATE(1970,1,1)</f>
        <v>41758.712754629632</v>
      </c>
      <c r="W600" s="19">
        <f>_xlfn.DAYS(T600,S600)</f>
        <v>32</v>
      </c>
      <c r="X600" s="20">
        <f>L600/W600</f>
        <v>12.03125</v>
      </c>
      <c r="Y600" s="21">
        <f>E600/W600</f>
        <v>378.3125</v>
      </c>
    </row>
    <row r="601" spans="1:25" ht="32" x14ac:dyDescent="0.2">
      <c r="A601">
        <v>3248</v>
      </c>
      <c r="B601" s="3" t="s">
        <v>3248</v>
      </c>
      <c r="C601" s="3" t="s">
        <v>7358</v>
      </c>
      <c r="D601">
        <v>12000</v>
      </c>
      <c r="E601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8271</v>
      </c>
      <c r="O601" s="6">
        <f>(E601/D601)*100</f>
        <v>100.79166666666666</v>
      </c>
      <c r="P601" s="7">
        <f>E601/L601</f>
        <v>60.475000000000001</v>
      </c>
      <c r="Q601" t="str">
        <f>LEFT(N601,FIND("/",N601)-1)</f>
        <v>theater</v>
      </c>
      <c r="R601" t="str">
        <f>REPLACE(N601,1,FIND("/",N601),"")</f>
        <v>plays</v>
      </c>
      <c r="S601" s="12">
        <f>(((J601/60)/60)/24)+DATE(1970,1,1)</f>
        <v>42068.888391203705</v>
      </c>
      <c r="T601" s="12">
        <f>(((I601/60)/60)/24)+DATE(1970,1,1)</f>
        <v>42098.846724537041</v>
      </c>
      <c r="W601" s="19">
        <f>_xlfn.DAYS(T601,S601)</f>
        <v>30</v>
      </c>
      <c r="X601" s="20">
        <f>L601/W601</f>
        <v>6.666666666666667</v>
      </c>
      <c r="Y601" s="21">
        <f>E601/W601</f>
        <v>403.16666666666669</v>
      </c>
    </row>
    <row r="602" spans="1:25" ht="32" x14ac:dyDescent="0.2">
      <c r="A602">
        <v>28</v>
      </c>
      <c r="B602" s="3" t="s">
        <v>30</v>
      </c>
      <c r="C602" s="3" t="s">
        <v>4139</v>
      </c>
      <c r="D602">
        <v>12000</v>
      </c>
      <c r="E602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8265</v>
      </c>
      <c r="O602" s="6">
        <f>(E602/D602)*100</f>
        <v>100.35000000000001</v>
      </c>
      <c r="P602" s="7">
        <f>E602/L602</f>
        <v>169.6056338028169</v>
      </c>
      <c r="Q602" t="str">
        <f>LEFT(N602,FIND("/",N602)-1)</f>
        <v>film &amp; video</v>
      </c>
      <c r="R602" t="str">
        <f>REPLACE(N602,1,FIND("/",N602),"")</f>
        <v>television</v>
      </c>
      <c r="S602" s="12">
        <f>(((J602/60)/60)/24)+DATE(1970,1,1)</f>
        <v>42324.96393518518</v>
      </c>
      <c r="T602" s="12">
        <f>(((I602/60)/60)/24)+DATE(1970,1,1)</f>
        <v>42354.96393518518</v>
      </c>
      <c r="W602" s="19">
        <f>_xlfn.DAYS(T602,S602)</f>
        <v>30</v>
      </c>
      <c r="X602" s="20">
        <f>L602/W602</f>
        <v>2.3666666666666667</v>
      </c>
      <c r="Y602" s="21">
        <f>E602/W602</f>
        <v>401.4</v>
      </c>
    </row>
    <row r="603" spans="1:25" ht="32" x14ac:dyDescent="0.2">
      <c r="A603">
        <v>840</v>
      </c>
      <c r="B603" s="3" t="s">
        <v>841</v>
      </c>
      <c r="C603" s="3" t="s">
        <v>4950</v>
      </c>
      <c r="D603">
        <v>10000</v>
      </c>
      <c r="E603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8277</v>
      </c>
      <c r="O603" s="6">
        <f>(E603/D603)*100</f>
        <v>120.4166</v>
      </c>
      <c r="P603" s="7">
        <f>E603/L603</f>
        <v>63.37715789473684</v>
      </c>
      <c r="Q603" t="str">
        <f>LEFT(N603,FIND("/",N603)-1)</f>
        <v>music</v>
      </c>
      <c r="R603" t="str">
        <f>REPLACE(N603,1,FIND("/",N603),"")</f>
        <v>metal</v>
      </c>
      <c r="S603" s="12">
        <f>(((J603/60)/60)/24)+DATE(1970,1,1)</f>
        <v>42607.226701388892</v>
      </c>
      <c r="T603" s="12">
        <f>(((I603/60)/60)/24)+DATE(1970,1,1)</f>
        <v>42637.226701388892</v>
      </c>
      <c r="W603" s="19">
        <f>_xlfn.DAYS(T603,S603)</f>
        <v>30</v>
      </c>
      <c r="X603" s="20">
        <f>L603/W603</f>
        <v>6.333333333333333</v>
      </c>
      <c r="Y603" s="21">
        <f>E603/W603</f>
        <v>401.38866666666667</v>
      </c>
    </row>
    <row r="604" spans="1:25" ht="48" x14ac:dyDescent="0.2">
      <c r="A604">
        <v>16</v>
      </c>
      <c r="B604" s="3" t="s">
        <v>18</v>
      </c>
      <c r="C604" s="3" t="s">
        <v>4127</v>
      </c>
      <c r="D604">
        <v>12000</v>
      </c>
      <c r="E604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8265</v>
      </c>
      <c r="O604" s="6">
        <f>(E604/D604)*100</f>
        <v>100.24166666666667</v>
      </c>
      <c r="P604" s="7">
        <f>E604/L604</f>
        <v>171.84285714285716</v>
      </c>
      <c r="Q604" t="str">
        <f>LEFT(N604,FIND("/",N604)-1)</f>
        <v>film &amp; video</v>
      </c>
      <c r="R604" t="str">
        <f>REPLACE(N604,1,FIND("/",N604),"")</f>
        <v>television</v>
      </c>
      <c r="S604" s="12">
        <f>(((J604/60)/60)/24)+DATE(1970,1,1)</f>
        <v>41760.796423611115</v>
      </c>
      <c r="T604" s="12">
        <f>(((I604/60)/60)/24)+DATE(1970,1,1)</f>
        <v>41806.229166666664</v>
      </c>
      <c r="W604" s="19">
        <f>_xlfn.DAYS(T604,S604)</f>
        <v>46</v>
      </c>
      <c r="X604" s="20">
        <f>L604/W604</f>
        <v>1.5217391304347827</v>
      </c>
      <c r="Y604" s="21">
        <f>E604/W604</f>
        <v>261.5</v>
      </c>
    </row>
    <row r="605" spans="1:25" ht="32" x14ac:dyDescent="0.2">
      <c r="A605">
        <v>349</v>
      </c>
      <c r="B605" s="3" t="s">
        <v>350</v>
      </c>
      <c r="C605" s="3" t="s">
        <v>4459</v>
      </c>
      <c r="D605">
        <v>11260</v>
      </c>
      <c r="E605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8269</v>
      </c>
      <c r="O605" s="6">
        <f>(E605/D605)*100</f>
        <v>106.63570159857905</v>
      </c>
      <c r="P605" s="7">
        <f>E605/L605</f>
        <v>71.899281437125751</v>
      </c>
      <c r="Q605" t="str">
        <f>LEFT(N605,FIND("/",N605)-1)</f>
        <v>film &amp; video</v>
      </c>
      <c r="R605" t="str">
        <f>REPLACE(N605,1,FIND("/",N605),"")</f>
        <v>documentary</v>
      </c>
      <c r="S605" s="12">
        <f>(((J605/60)/60)/24)+DATE(1970,1,1)</f>
        <v>42760.498935185184</v>
      </c>
      <c r="T605" s="12">
        <f>(((I605/60)/60)/24)+DATE(1970,1,1)</f>
        <v>42790.498935185184</v>
      </c>
      <c r="W605" s="19">
        <f>_xlfn.DAYS(T605,S605)</f>
        <v>30</v>
      </c>
      <c r="X605" s="20">
        <f>L605/W605</f>
        <v>5.5666666666666664</v>
      </c>
      <c r="Y605" s="21">
        <f>E605/W605</f>
        <v>400.23933333333332</v>
      </c>
    </row>
    <row r="606" spans="1:25" ht="48" x14ac:dyDescent="0.2">
      <c r="A606">
        <v>1513</v>
      </c>
      <c r="B606" s="3" t="s">
        <v>1514</v>
      </c>
      <c r="C606" s="3" t="s">
        <v>5623</v>
      </c>
      <c r="D606">
        <v>8000</v>
      </c>
      <c r="E606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8285</v>
      </c>
      <c r="O606" s="6">
        <f>(E606/D606)*100</f>
        <v>150.01875000000001</v>
      </c>
      <c r="P606" s="7">
        <f>E606/L606</f>
        <v>55.82093023255814</v>
      </c>
      <c r="Q606" t="str">
        <f>LEFT(N606,FIND("/",N606)-1)</f>
        <v>photography</v>
      </c>
      <c r="R606" t="str">
        <f>REPLACE(N606,1,FIND("/",N606),"")</f>
        <v>photobooks</v>
      </c>
      <c r="S606" s="12">
        <f>(((J606/60)/60)/24)+DATE(1970,1,1)</f>
        <v>41806.637337962966</v>
      </c>
      <c r="T606" s="12">
        <f>(((I606/60)/60)/24)+DATE(1970,1,1)</f>
        <v>41836.637337962966</v>
      </c>
      <c r="W606" s="19">
        <f>_xlfn.DAYS(T606,S606)</f>
        <v>30</v>
      </c>
      <c r="X606" s="20">
        <f>L606/W606</f>
        <v>7.166666666666667</v>
      </c>
      <c r="Y606" s="21">
        <f>E606/W606</f>
        <v>400.05</v>
      </c>
    </row>
    <row r="607" spans="1:25" ht="48" x14ac:dyDescent="0.2">
      <c r="A607">
        <v>362</v>
      </c>
      <c r="B607" s="3" t="s">
        <v>363</v>
      </c>
      <c r="C607" s="3" t="s">
        <v>4472</v>
      </c>
      <c r="D607">
        <v>9665</v>
      </c>
      <c r="E607">
        <v>12000</v>
      </c>
      <c r="F607" t="s">
        <v>8219</v>
      </c>
      <c r="G607" t="s">
        <v>8224</v>
      </c>
      <c r="H607" t="s">
        <v>8246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8269</v>
      </c>
      <c r="O607" s="6">
        <f>(E607/D607)*100</f>
        <v>124.15933781686496</v>
      </c>
      <c r="P607" s="7">
        <f>E607/L607</f>
        <v>139.53488372093022</v>
      </c>
      <c r="Q607" t="str">
        <f>LEFT(N607,FIND("/",N607)-1)</f>
        <v>film &amp; video</v>
      </c>
      <c r="R607" t="str">
        <f>REPLACE(N607,1,FIND("/",N607),"")</f>
        <v>documentary</v>
      </c>
      <c r="S607" s="12">
        <f>(((J607/60)/60)/24)+DATE(1970,1,1)</f>
        <v>41837.210543981484</v>
      </c>
      <c r="T607" s="12">
        <f>(((I607/60)/60)/24)+DATE(1970,1,1)</f>
        <v>41859</v>
      </c>
      <c r="W607" s="19">
        <f>_xlfn.DAYS(T607,S607)</f>
        <v>22</v>
      </c>
      <c r="X607" s="20">
        <f>L607/W607</f>
        <v>3.9090909090909092</v>
      </c>
      <c r="Y607" s="21">
        <f>E607/W607</f>
        <v>545.4545454545455</v>
      </c>
    </row>
    <row r="608" spans="1:25" ht="16" x14ac:dyDescent="0.2">
      <c r="A608">
        <v>49</v>
      </c>
      <c r="B608" s="3" t="s">
        <v>51</v>
      </c>
      <c r="C608" s="3" t="s">
        <v>4160</v>
      </c>
      <c r="D608">
        <v>12000</v>
      </c>
      <c r="E608">
        <v>12000</v>
      </c>
      <c r="F608" t="s">
        <v>8219</v>
      </c>
      <c r="G608" t="s">
        <v>8224</v>
      </c>
      <c r="H608" t="s">
        <v>8246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8265</v>
      </c>
      <c r="O608" s="6">
        <f>(E608/D608)*100</f>
        <v>100</v>
      </c>
      <c r="P608" s="7">
        <f>E608/L608</f>
        <v>137.93103448275863</v>
      </c>
      <c r="Q608" t="str">
        <f>LEFT(N608,FIND("/",N608)-1)</f>
        <v>film &amp; video</v>
      </c>
      <c r="R608" t="str">
        <f>REPLACE(N608,1,FIND("/",N608),"")</f>
        <v>television</v>
      </c>
      <c r="S608" s="12">
        <f>(((J608/60)/60)/24)+DATE(1970,1,1)</f>
        <v>42271.176446759258</v>
      </c>
      <c r="T608" s="12">
        <f>(((I608/60)/60)/24)+DATE(1970,1,1)</f>
        <v>42301.176446759258</v>
      </c>
      <c r="W608" s="19">
        <f>_xlfn.DAYS(T608,S608)</f>
        <v>30</v>
      </c>
      <c r="X608" s="20">
        <f>L608/W608</f>
        <v>2.9</v>
      </c>
      <c r="Y608" s="21">
        <f>E608/W608</f>
        <v>400</v>
      </c>
    </row>
    <row r="609" spans="1:25" ht="48" x14ac:dyDescent="0.2">
      <c r="A609">
        <v>525</v>
      </c>
      <c r="B609" s="3" t="s">
        <v>526</v>
      </c>
      <c r="C609" s="3" t="s">
        <v>4635</v>
      </c>
      <c r="D609">
        <v>12000</v>
      </c>
      <c r="E609">
        <v>12000</v>
      </c>
      <c r="F609" t="s">
        <v>8219</v>
      </c>
      <c r="G609" t="s">
        <v>8224</v>
      </c>
      <c r="H609" t="s">
        <v>8246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8271</v>
      </c>
      <c r="O609" s="6">
        <f>(E609/D609)*100</f>
        <v>100</v>
      </c>
      <c r="P609" s="7">
        <f>E609/L609</f>
        <v>1000</v>
      </c>
      <c r="Q609" t="str">
        <f>LEFT(N609,FIND("/",N609)-1)</f>
        <v>theater</v>
      </c>
      <c r="R609" t="str">
        <f>REPLACE(N609,1,FIND("/",N609),"")</f>
        <v>plays</v>
      </c>
      <c r="S609" s="12">
        <f>(((J609/60)/60)/24)+DATE(1970,1,1)</f>
        <v>41850.400937500002</v>
      </c>
      <c r="T609" s="12">
        <f>(((I609/60)/60)/24)+DATE(1970,1,1)</f>
        <v>41895.400937500002</v>
      </c>
      <c r="W609" s="19">
        <f>_xlfn.DAYS(T609,S609)</f>
        <v>45</v>
      </c>
      <c r="X609" s="20">
        <f>L609/W609</f>
        <v>0.26666666666666666</v>
      </c>
      <c r="Y609" s="21">
        <f>E609/W609</f>
        <v>266.66666666666669</v>
      </c>
    </row>
    <row r="610" spans="1:25" ht="64" x14ac:dyDescent="0.2">
      <c r="A610">
        <v>2716</v>
      </c>
      <c r="B610" s="3" t="s">
        <v>2716</v>
      </c>
      <c r="C610" s="3" t="s">
        <v>6826</v>
      </c>
      <c r="D610">
        <v>10000</v>
      </c>
      <c r="E610">
        <v>11998.01</v>
      </c>
      <c r="F610" t="s">
        <v>8219</v>
      </c>
      <c r="G610" t="s">
        <v>8236</v>
      </c>
      <c r="H610" t="s">
        <v>8249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8303</v>
      </c>
      <c r="O610" s="6">
        <f>(E610/D610)*100</f>
        <v>119.98010000000001</v>
      </c>
      <c r="P610" s="7">
        <f>E610/L610</f>
        <v>64.160481283422456</v>
      </c>
      <c r="Q610" t="str">
        <f>LEFT(N610,FIND("/",N610)-1)</f>
        <v>theater</v>
      </c>
      <c r="R610" t="str">
        <f>REPLACE(N610,1,FIND("/",N610),"")</f>
        <v>spaces</v>
      </c>
      <c r="S610" s="12">
        <f>(((J610/60)/60)/24)+DATE(1970,1,1)</f>
        <v>42255.333252314813</v>
      </c>
      <c r="T610" s="12">
        <f>(((I610/60)/60)/24)+DATE(1970,1,1)</f>
        <v>42285.333252314813</v>
      </c>
      <c r="W610" s="19">
        <f>_xlfn.DAYS(T610,S610)</f>
        <v>30</v>
      </c>
      <c r="X610" s="20">
        <f>L610/W610</f>
        <v>6.2333333333333334</v>
      </c>
      <c r="Y610" s="21">
        <f>E610/W610</f>
        <v>399.93366666666668</v>
      </c>
    </row>
    <row r="611" spans="1:25" ht="48" x14ac:dyDescent="0.2">
      <c r="A611">
        <v>2277</v>
      </c>
      <c r="B611" s="3" t="s">
        <v>2278</v>
      </c>
      <c r="C611" s="3" t="s">
        <v>6387</v>
      </c>
      <c r="D611">
        <v>8500</v>
      </c>
      <c r="E611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8297</v>
      </c>
      <c r="O611" s="6">
        <f>(E611/D611)*100</f>
        <v>141.08235294117648</v>
      </c>
      <c r="P611" s="7">
        <f>E611/L611</f>
        <v>57.932367149758456</v>
      </c>
      <c r="Q611" t="str">
        <f>LEFT(N611,FIND("/",N611)-1)</f>
        <v>games</v>
      </c>
      <c r="R611" t="str">
        <f>REPLACE(N611,1,FIND("/",N611),"")</f>
        <v>tabletop games</v>
      </c>
      <c r="S611" s="12">
        <f>(((J611/60)/60)/24)+DATE(1970,1,1)</f>
        <v>40936.678506944445</v>
      </c>
      <c r="T611" s="12">
        <f>(((I611/60)/60)/24)+DATE(1970,1,1)</f>
        <v>40966.678506944445</v>
      </c>
      <c r="W611" s="19">
        <f>_xlfn.DAYS(T611,S611)</f>
        <v>30</v>
      </c>
      <c r="X611" s="20">
        <f>L611/W611</f>
        <v>6.9</v>
      </c>
      <c r="Y611" s="21">
        <f>E611/W611</f>
        <v>399.73333333333335</v>
      </c>
    </row>
    <row r="612" spans="1:25" ht="16" x14ac:dyDescent="0.2">
      <c r="A612">
        <v>217</v>
      </c>
      <c r="B612" s="3" t="s">
        <v>219</v>
      </c>
      <c r="C612" s="3" t="s">
        <v>4327</v>
      </c>
      <c r="D612">
        <v>100000</v>
      </c>
      <c r="E612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6">
        <f>(E612/D612)*100</f>
        <v>11.943</v>
      </c>
      <c r="P612" s="7">
        <f>E612/L612</f>
        <v>314.28947368421052</v>
      </c>
      <c r="Q612" t="str">
        <f>LEFT(N612,FIND("/",N612)-1)</f>
        <v>film &amp; video</v>
      </c>
      <c r="R612" t="str">
        <f>REPLACE(N612,1,FIND("/",N612),"")</f>
        <v>drama</v>
      </c>
      <c r="S612" s="12">
        <f>(((J612/60)/60)/24)+DATE(1970,1,1)</f>
        <v>41970.64061342593</v>
      </c>
      <c r="T612" s="12">
        <f>(((I612/60)/60)/24)+DATE(1970,1,1)</f>
        <v>42001.64061342593</v>
      </c>
      <c r="W612" s="19">
        <f>_xlfn.DAYS(T612,S612)</f>
        <v>31</v>
      </c>
      <c r="X612" s="20">
        <f>L612/W612</f>
        <v>1.2258064516129032</v>
      </c>
      <c r="Y612" s="21">
        <f>E612/W612</f>
        <v>385.25806451612902</v>
      </c>
    </row>
    <row r="613" spans="1:25" ht="48" x14ac:dyDescent="0.2">
      <c r="A613">
        <v>1780</v>
      </c>
      <c r="B613" s="3" t="s">
        <v>1781</v>
      </c>
      <c r="C613" s="3" t="s">
        <v>5890</v>
      </c>
      <c r="D613">
        <v>30000</v>
      </c>
      <c r="E613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6">
        <f>(E613/D613)*100</f>
        <v>39.743333333333339</v>
      </c>
      <c r="P613" s="7">
        <f>E613/L613</f>
        <v>78.440789473684205</v>
      </c>
      <c r="Q613" t="str">
        <f>LEFT(N613,FIND("/",N613)-1)</f>
        <v>photography</v>
      </c>
      <c r="R613" t="str">
        <f>REPLACE(N613,1,FIND("/",N613),"")</f>
        <v>photobooks</v>
      </c>
      <c r="S613" s="12">
        <f>(((J613/60)/60)/24)+DATE(1970,1,1)</f>
        <v>42493.600810185191</v>
      </c>
      <c r="T613" s="12">
        <f>(((I613/60)/60)/24)+DATE(1970,1,1)</f>
        <v>42553.600810185191</v>
      </c>
      <c r="W613" s="19">
        <f>_xlfn.DAYS(T613,S613)</f>
        <v>60</v>
      </c>
      <c r="X613" s="20">
        <f>L613/W613</f>
        <v>2.5333333333333332</v>
      </c>
      <c r="Y613" s="21">
        <f>E613/W613</f>
        <v>198.71666666666667</v>
      </c>
    </row>
    <row r="614" spans="1:25" ht="48" x14ac:dyDescent="0.2">
      <c r="A614">
        <v>3481</v>
      </c>
      <c r="B614" s="3" t="s">
        <v>3480</v>
      </c>
      <c r="C614" s="3" t="s">
        <v>7591</v>
      </c>
      <c r="D614">
        <v>10000</v>
      </c>
      <c r="E614">
        <v>11880</v>
      </c>
      <c r="F614" t="s">
        <v>8219</v>
      </c>
      <c r="G614" t="s">
        <v>8226</v>
      </c>
      <c r="H614" t="s">
        <v>8248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8271</v>
      </c>
      <c r="O614" s="6">
        <f>(E614/D614)*100</f>
        <v>118.8</v>
      </c>
      <c r="P614" s="7">
        <f>E614/L614</f>
        <v>125.05263157894737</v>
      </c>
      <c r="Q614" t="str">
        <f>LEFT(N614,FIND("/",N614)-1)</f>
        <v>theater</v>
      </c>
      <c r="R614" t="str">
        <f>REPLACE(N614,1,FIND("/",N614),"")</f>
        <v>plays</v>
      </c>
      <c r="S614" s="12">
        <f>(((J614/60)/60)/24)+DATE(1970,1,1)</f>
        <v>41989.24754629629</v>
      </c>
      <c r="T614" s="12">
        <f>(((I614/60)/60)/24)+DATE(1970,1,1)</f>
        <v>42006.24754629629</v>
      </c>
      <c r="W614" s="19">
        <f>_xlfn.DAYS(T614,S614)</f>
        <v>17</v>
      </c>
      <c r="X614" s="20">
        <f>L614/W614</f>
        <v>5.5882352941176467</v>
      </c>
      <c r="Y614" s="21">
        <f>E614/W614</f>
        <v>698.82352941176475</v>
      </c>
    </row>
    <row r="615" spans="1:25" ht="48" x14ac:dyDescent="0.2">
      <c r="A615">
        <v>671</v>
      </c>
      <c r="B615" s="3" t="s">
        <v>672</v>
      </c>
      <c r="C615" s="3" t="s">
        <v>4781</v>
      </c>
      <c r="D615">
        <v>30000</v>
      </c>
      <c r="E615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6">
        <f>(E615/D615)*100</f>
        <v>39.426666666666662</v>
      </c>
      <c r="P615" s="7">
        <f>E615/L615</f>
        <v>788.5333333333333</v>
      </c>
      <c r="Q615" t="str">
        <f>LEFT(N615,FIND("/",N615)-1)</f>
        <v>technology</v>
      </c>
      <c r="R615" t="str">
        <f>REPLACE(N615,1,FIND("/",N615),"")</f>
        <v>wearables</v>
      </c>
      <c r="S615" s="12">
        <f>(((J615/60)/60)/24)+DATE(1970,1,1)</f>
        <v>41984.692731481482</v>
      </c>
      <c r="T615" s="12">
        <f>(((I615/60)/60)/24)+DATE(1970,1,1)</f>
        <v>42018.166666666672</v>
      </c>
      <c r="W615" s="19">
        <f>_xlfn.DAYS(T615,S615)</f>
        <v>34</v>
      </c>
      <c r="X615" s="20">
        <f>L615/W615</f>
        <v>0.44117647058823528</v>
      </c>
      <c r="Y615" s="21">
        <f>E615/W615</f>
        <v>347.88235294117646</v>
      </c>
    </row>
    <row r="616" spans="1:25" ht="32" x14ac:dyDescent="0.2">
      <c r="A616">
        <v>1834</v>
      </c>
      <c r="B616" s="3" t="s">
        <v>1835</v>
      </c>
      <c r="C616" s="3" t="s">
        <v>5944</v>
      </c>
      <c r="D616">
        <v>10000</v>
      </c>
      <c r="E616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8276</v>
      </c>
      <c r="O616" s="6">
        <f>(E616/D616)*100</f>
        <v>118.05000000000001</v>
      </c>
      <c r="P616" s="7">
        <f>E616/L616</f>
        <v>131.16666666666666</v>
      </c>
      <c r="Q616" t="str">
        <f>LEFT(N616,FIND("/",N616)-1)</f>
        <v>music</v>
      </c>
      <c r="R616" t="str">
        <f>REPLACE(N616,1,FIND("/",N616),"")</f>
        <v>rock</v>
      </c>
      <c r="S616" s="12">
        <f>(((J616/60)/60)/24)+DATE(1970,1,1)</f>
        <v>41988.964062500003</v>
      </c>
      <c r="T616" s="12">
        <f>(((I616/60)/60)/24)+DATE(1970,1,1)</f>
        <v>42028.964062500003</v>
      </c>
      <c r="W616" s="19">
        <f>_xlfn.DAYS(T616,S616)</f>
        <v>40</v>
      </c>
      <c r="X616" s="20">
        <f>L616/W616</f>
        <v>2.25</v>
      </c>
      <c r="Y616" s="21">
        <f>E616/W616</f>
        <v>295.125</v>
      </c>
    </row>
    <row r="617" spans="1:25" ht="48" x14ac:dyDescent="0.2">
      <c r="A617">
        <v>655</v>
      </c>
      <c r="B617" s="3" t="s">
        <v>656</v>
      </c>
      <c r="C617" s="3" t="s">
        <v>4765</v>
      </c>
      <c r="D617">
        <v>8000</v>
      </c>
      <c r="E617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8273</v>
      </c>
      <c r="O617" s="6">
        <f>(E617/D617)*100</f>
        <v>146.88749999999999</v>
      </c>
      <c r="P617" s="7">
        <f>E617/L617</f>
        <v>42.886861313868614</v>
      </c>
      <c r="Q617" t="str">
        <f>LEFT(N617,FIND("/",N617)-1)</f>
        <v>technology</v>
      </c>
      <c r="R617" t="str">
        <f>REPLACE(N617,1,FIND("/",N617),"")</f>
        <v>wearables</v>
      </c>
      <c r="S617" s="12">
        <f>(((J617/60)/60)/24)+DATE(1970,1,1)</f>
        <v>42045.957314814819</v>
      </c>
      <c r="T617" s="12">
        <f>(((I617/60)/60)/24)+DATE(1970,1,1)</f>
        <v>42075.915648148148</v>
      </c>
      <c r="W617" s="19">
        <f>_xlfn.DAYS(T617,S617)</f>
        <v>30</v>
      </c>
      <c r="X617" s="20">
        <f>L617/W617</f>
        <v>9.1333333333333329</v>
      </c>
      <c r="Y617" s="21">
        <f>E617/W617</f>
        <v>391.7</v>
      </c>
    </row>
    <row r="618" spans="1:25" ht="80" x14ac:dyDescent="0.2">
      <c r="A618">
        <v>3316</v>
      </c>
      <c r="B618" s="3" t="s">
        <v>3316</v>
      </c>
      <c r="C618" s="3" t="s">
        <v>7426</v>
      </c>
      <c r="D618">
        <v>11737</v>
      </c>
      <c r="E618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8271</v>
      </c>
      <c r="O618" s="6">
        <f>(E618/D618)*100</f>
        <v>100.08673425918037</v>
      </c>
      <c r="P618" s="7">
        <f>E618/L618</f>
        <v>93.977440000000001</v>
      </c>
      <c r="Q618" t="str">
        <f>LEFT(N618,FIND("/",N618)-1)</f>
        <v>theater</v>
      </c>
      <c r="R618" t="str">
        <f>REPLACE(N618,1,FIND("/",N618),"")</f>
        <v>plays</v>
      </c>
      <c r="S618" s="12">
        <f>(((J618/60)/60)/24)+DATE(1970,1,1)</f>
        <v>41826.871238425927</v>
      </c>
      <c r="T618" s="12">
        <f>(((I618/60)/60)/24)+DATE(1970,1,1)</f>
        <v>41859.57916666667</v>
      </c>
      <c r="W618" s="19">
        <f>_xlfn.DAYS(T618,S618)</f>
        <v>33</v>
      </c>
      <c r="X618" s="20">
        <f>L618/W618</f>
        <v>3.7878787878787881</v>
      </c>
      <c r="Y618" s="21">
        <f>E618/W618</f>
        <v>355.97515151515154</v>
      </c>
    </row>
    <row r="619" spans="1:25" ht="48" x14ac:dyDescent="0.2">
      <c r="A619">
        <v>2012</v>
      </c>
      <c r="B619" s="3" t="s">
        <v>2013</v>
      </c>
      <c r="C619" s="3" t="s">
        <v>6122</v>
      </c>
      <c r="D619">
        <v>5000</v>
      </c>
      <c r="E619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8295</v>
      </c>
      <c r="O619" s="6">
        <f>(E619/D619)*100</f>
        <v>234.90000000000003</v>
      </c>
      <c r="P619" s="7">
        <f>E619/L619</f>
        <v>64.180327868852459</v>
      </c>
      <c r="Q619" t="str">
        <f>LEFT(N619,FIND("/",N619)-1)</f>
        <v>technology</v>
      </c>
      <c r="R619" t="str">
        <f>REPLACE(N619,1,FIND("/",N619),"")</f>
        <v>hardware</v>
      </c>
      <c r="S619" s="12">
        <f>(((J619/60)/60)/24)+DATE(1970,1,1)</f>
        <v>42010.822233796294</v>
      </c>
      <c r="T619" s="12">
        <f>(((I619/60)/60)/24)+DATE(1970,1,1)</f>
        <v>42040.822233796294</v>
      </c>
      <c r="W619" s="19">
        <f>_xlfn.DAYS(T619,S619)</f>
        <v>30</v>
      </c>
      <c r="X619" s="20">
        <f>L619/W619</f>
        <v>6.1</v>
      </c>
      <c r="Y619" s="21">
        <f>E619/W619</f>
        <v>391.5</v>
      </c>
    </row>
    <row r="620" spans="1:25" ht="48" x14ac:dyDescent="0.2">
      <c r="A620">
        <v>2228</v>
      </c>
      <c r="B620" s="3" t="s">
        <v>2229</v>
      </c>
      <c r="C620" s="3" t="s">
        <v>6338</v>
      </c>
      <c r="D620">
        <v>1000</v>
      </c>
      <c r="E620">
        <v>11744.9</v>
      </c>
      <c r="F620" t="s">
        <v>8219</v>
      </c>
      <c r="G620" t="s">
        <v>8236</v>
      </c>
      <c r="H620" t="s">
        <v>8249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8297</v>
      </c>
      <c r="O620" s="6">
        <f>(E620/D620)*100</f>
        <v>1174.49</v>
      </c>
      <c r="P620" s="7">
        <f>E620/L620</f>
        <v>81.561805555555551</v>
      </c>
      <c r="Q620" t="str">
        <f>LEFT(N620,FIND("/",N620)-1)</f>
        <v>games</v>
      </c>
      <c r="R620" t="str">
        <f>REPLACE(N620,1,FIND("/",N620),"")</f>
        <v>tabletop games</v>
      </c>
      <c r="S620" s="12">
        <f>(((J620/60)/60)/24)+DATE(1970,1,1)</f>
        <v>42202.278194444443</v>
      </c>
      <c r="T620" s="12">
        <f>(((I620/60)/60)/24)+DATE(1970,1,1)</f>
        <v>42232.278194444443</v>
      </c>
      <c r="W620" s="19">
        <f>_xlfn.DAYS(T620,S620)</f>
        <v>30</v>
      </c>
      <c r="X620" s="20">
        <f>L620/W620</f>
        <v>4.8</v>
      </c>
      <c r="Y620" s="21">
        <f>E620/W620</f>
        <v>391.49666666666667</v>
      </c>
    </row>
    <row r="621" spans="1:25" ht="48" x14ac:dyDescent="0.2">
      <c r="A621">
        <v>1028</v>
      </c>
      <c r="B621" s="3" t="s">
        <v>1029</v>
      </c>
      <c r="C621" s="3" t="s">
        <v>5138</v>
      </c>
      <c r="D621">
        <v>10000</v>
      </c>
      <c r="E621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8280</v>
      </c>
      <c r="O621" s="6">
        <f>(E621/D621)*100</f>
        <v>117.27000000000001</v>
      </c>
      <c r="P621" s="7">
        <f>E621/L621</f>
        <v>45.988235294117644</v>
      </c>
      <c r="Q621" t="str">
        <f>LEFT(N621,FIND("/",N621)-1)</f>
        <v>music</v>
      </c>
      <c r="R621" t="str">
        <f>REPLACE(N621,1,FIND("/",N621),"")</f>
        <v>electronic music</v>
      </c>
      <c r="S621" s="12">
        <f>(((J621/60)/60)/24)+DATE(1970,1,1)</f>
        <v>42755.627372685187</v>
      </c>
      <c r="T621" s="12">
        <f>(((I621/60)/60)/24)+DATE(1970,1,1)</f>
        <v>42800.833333333328</v>
      </c>
      <c r="W621" s="19">
        <f>_xlfn.DAYS(T621,S621)</f>
        <v>45</v>
      </c>
      <c r="X621" s="20">
        <f>L621/W621</f>
        <v>5.666666666666667</v>
      </c>
      <c r="Y621" s="21">
        <f>E621/W621</f>
        <v>260.60000000000002</v>
      </c>
    </row>
    <row r="622" spans="1:25" ht="48" x14ac:dyDescent="0.2">
      <c r="A622">
        <v>999</v>
      </c>
      <c r="B622" s="3" t="s">
        <v>1000</v>
      </c>
      <c r="C622" s="3" t="s">
        <v>5109</v>
      </c>
      <c r="D622">
        <v>150000</v>
      </c>
      <c r="E622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6">
        <f>(E622/D622)*100</f>
        <v>7.7886666666666677</v>
      </c>
      <c r="P622" s="7">
        <f>E622/L622</f>
        <v>292.07499999999999</v>
      </c>
      <c r="Q622" t="str">
        <f>LEFT(N622,FIND("/",N622)-1)</f>
        <v>technology</v>
      </c>
      <c r="R622" t="str">
        <f>REPLACE(N622,1,FIND("/",N622),"")</f>
        <v>wearables</v>
      </c>
      <c r="S622" s="12">
        <f>(((J622/60)/60)/24)+DATE(1970,1,1)</f>
        <v>41926.29965277778</v>
      </c>
      <c r="T622" s="12">
        <f>(((I622/60)/60)/24)+DATE(1970,1,1)</f>
        <v>41956.334722222222</v>
      </c>
      <c r="W622" s="19">
        <f>_xlfn.DAYS(T622,S622)</f>
        <v>30</v>
      </c>
      <c r="X622" s="20">
        <f>L622/W622</f>
        <v>1.3333333333333333</v>
      </c>
      <c r="Y622" s="21">
        <f>E622/W622</f>
        <v>389.43333333333334</v>
      </c>
    </row>
    <row r="623" spans="1:25" ht="48" x14ac:dyDescent="0.2">
      <c r="A623">
        <v>352</v>
      </c>
      <c r="B623" s="3" t="s">
        <v>353</v>
      </c>
      <c r="C623" s="3" t="s">
        <v>4462</v>
      </c>
      <c r="D623">
        <v>10000</v>
      </c>
      <c r="E623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8269</v>
      </c>
      <c r="O623" s="6">
        <f>(E623/D623)*100</f>
        <v>116.56</v>
      </c>
      <c r="P623" s="7">
        <f>E623/L623</f>
        <v>40.755244755244753</v>
      </c>
      <c r="Q623" t="str">
        <f>LEFT(N623,FIND("/",N623)-1)</f>
        <v>film &amp; video</v>
      </c>
      <c r="R623" t="str">
        <f>REPLACE(N623,1,FIND("/",N623),"")</f>
        <v>documentary</v>
      </c>
      <c r="S623" s="12">
        <f>(((J623/60)/60)/24)+DATE(1970,1,1)</f>
        <v>41890.167453703703</v>
      </c>
      <c r="T623" s="12">
        <f>(((I623/60)/60)/24)+DATE(1970,1,1)</f>
        <v>41920.167453703703</v>
      </c>
      <c r="W623" s="19">
        <f>_xlfn.DAYS(T623,S623)</f>
        <v>30</v>
      </c>
      <c r="X623" s="20">
        <f>L623/W623</f>
        <v>9.5333333333333332</v>
      </c>
      <c r="Y623" s="21">
        <f>E623/W623</f>
        <v>388.53333333333336</v>
      </c>
    </row>
    <row r="624" spans="1:25" ht="48" x14ac:dyDescent="0.2">
      <c r="A624">
        <v>1625</v>
      </c>
      <c r="B624" s="3" t="s">
        <v>1626</v>
      </c>
      <c r="C624" s="3" t="s">
        <v>5735</v>
      </c>
      <c r="D624">
        <v>7500</v>
      </c>
      <c r="E624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8276</v>
      </c>
      <c r="O624" s="6">
        <f>(E624/D624)*100</f>
        <v>155.33333333333331</v>
      </c>
      <c r="P624" s="7">
        <f>E624/L624</f>
        <v>112.01923076923077</v>
      </c>
      <c r="Q624" t="str">
        <f>LEFT(N624,FIND("/",N624)-1)</f>
        <v>music</v>
      </c>
      <c r="R624" t="str">
        <f>REPLACE(N624,1,FIND("/",N624),"")</f>
        <v>rock</v>
      </c>
      <c r="S624" s="12">
        <f>(((J624/60)/60)/24)+DATE(1970,1,1)</f>
        <v>41135.699687500004</v>
      </c>
      <c r="T624" s="12">
        <f>(((I624/60)/60)/24)+DATE(1970,1,1)</f>
        <v>41163.699687500004</v>
      </c>
      <c r="W624" s="19">
        <f>_xlfn.DAYS(T624,S624)</f>
        <v>28</v>
      </c>
      <c r="X624" s="20">
        <f>L624/W624</f>
        <v>3.7142857142857144</v>
      </c>
      <c r="Y624" s="21">
        <f>E624/W624</f>
        <v>416.07142857142856</v>
      </c>
    </row>
    <row r="625" spans="1:25" ht="48" x14ac:dyDescent="0.2">
      <c r="A625">
        <v>0</v>
      </c>
      <c r="B625" s="3" t="s">
        <v>2</v>
      </c>
      <c r="C625" s="3" t="s">
        <v>4111</v>
      </c>
      <c r="D625">
        <v>8500</v>
      </c>
      <c r="E625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8265</v>
      </c>
      <c r="O625" s="6">
        <f>(E625/D625)*100</f>
        <v>136.85882352941178</v>
      </c>
      <c r="P625" s="7">
        <f>E625/L625</f>
        <v>63.917582417582416</v>
      </c>
      <c r="Q625" t="str">
        <f>LEFT(N625,FIND("/",N625)-1)</f>
        <v>film &amp; video</v>
      </c>
      <c r="R625" t="str">
        <f>REPLACE(N625,1,FIND("/",N625),"")</f>
        <v>television</v>
      </c>
      <c r="S625" s="12">
        <f>(((J625/60)/60)/24)+DATE(1970,1,1)</f>
        <v>42177.007071759261</v>
      </c>
      <c r="T625" s="12">
        <f>(((I625/60)/60)/24)+DATE(1970,1,1)</f>
        <v>42208.125</v>
      </c>
      <c r="W625" s="19">
        <f>_xlfn.DAYS(T625,S625)</f>
        <v>31</v>
      </c>
      <c r="X625" s="20">
        <f>L625/W625</f>
        <v>5.870967741935484</v>
      </c>
      <c r="Y625" s="21">
        <f>E625/W625</f>
        <v>375.25806451612902</v>
      </c>
    </row>
    <row r="626" spans="1:25" ht="48" x14ac:dyDescent="0.2">
      <c r="A626">
        <v>52</v>
      </c>
      <c r="B626" s="3" t="s">
        <v>54</v>
      </c>
      <c r="C626" s="3" t="s">
        <v>4163</v>
      </c>
      <c r="D626">
        <v>10000</v>
      </c>
      <c r="E626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8265</v>
      </c>
      <c r="O626" s="6">
        <f>(E626/D626)*100</f>
        <v>116.21</v>
      </c>
      <c r="P626" s="7">
        <f>E626/L626</f>
        <v>223.48076923076923</v>
      </c>
      <c r="Q626" t="str">
        <f>LEFT(N626,FIND("/",N626)-1)</f>
        <v>film &amp; video</v>
      </c>
      <c r="R626" t="str">
        <f>REPLACE(N626,1,FIND("/",N626),"")</f>
        <v>television</v>
      </c>
      <c r="S626" s="12">
        <f>(((J626/60)/60)/24)+DATE(1970,1,1)</f>
        <v>41807.701921296299</v>
      </c>
      <c r="T626" s="12">
        <f>(((I626/60)/60)/24)+DATE(1970,1,1)</f>
        <v>41837.701921296299</v>
      </c>
      <c r="W626" s="19">
        <f>_xlfn.DAYS(T626,S626)</f>
        <v>30</v>
      </c>
      <c r="X626" s="20">
        <f>L626/W626</f>
        <v>1.7333333333333334</v>
      </c>
      <c r="Y626" s="21">
        <f>E626/W626</f>
        <v>387.36666666666667</v>
      </c>
    </row>
    <row r="627" spans="1:25" ht="48" x14ac:dyDescent="0.2">
      <c r="A627">
        <v>1808</v>
      </c>
      <c r="B627" s="3" t="s">
        <v>1809</v>
      </c>
      <c r="C627" s="3" t="s">
        <v>5918</v>
      </c>
      <c r="D627">
        <v>28000</v>
      </c>
      <c r="E627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6">
        <f>(E627/D627)*100</f>
        <v>41.407142857142858</v>
      </c>
      <c r="P627" s="7">
        <f>E627/L627</f>
        <v>120.77083333333333</v>
      </c>
      <c r="Q627" t="str">
        <f>LEFT(N627,FIND("/",N627)-1)</f>
        <v>photography</v>
      </c>
      <c r="R627" t="str">
        <f>REPLACE(N627,1,FIND("/",N627),"")</f>
        <v>photobooks</v>
      </c>
      <c r="S627" s="12">
        <f>(((J627/60)/60)/24)+DATE(1970,1,1)</f>
        <v>42742.680902777778</v>
      </c>
      <c r="T627" s="12">
        <f>(((I627/60)/60)/24)+DATE(1970,1,1)</f>
        <v>42777.680902777778</v>
      </c>
      <c r="W627" s="19">
        <f>_xlfn.DAYS(T627,S627)</f>
        <v>35</v>
      </c>
      <c r="X627" s="20">
        <f>L627/W627</f>
        <v>2.7428571428571429</v>
      </c>
      <c r="Y627" s="21">
        <f>E627/W627</f>
        <v>331.25714285714287</v>
      </c>
    </row>
    <row r="628" spans="1:25" ht="48" x14ac:dyDescent="0.2">
      <c r="A628">
        <v>2007</v>
      </c>
      <c r="B628" s="3" t="s">
        <v>2008</v>
      </c>
      <c r="C628" s="3" t="s">
        <v>6117</v>
      </c>
      <c r="D628">
        <v>10000</v>
      </c>
      <c r="E628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8295</v>
      </c>
      <c r="O628" s="6">
        <f>(E628/D628)*100</f>
        <v>115.7092</v>
      </c>
      <c r="P628" s="7">
        <f>E628/L628</f>
        <v>84.459270072992695</v>
      </c>
      <c r="Q628" t="str">
        <f>LEFT(N628,FIND("/",N628)-1)</f>
        <v>technology</v>
      </c>
      <c r="R628" t="str">
        <f>REPLACE(N628,1,FIND("/",N628),"")</f>
        <v>hardware</v>
      </c>
      <c r="S628" s="12">
        <f>(((J628/60)/60)/24)+DATE(1970,1,1)</f>
        <v>40347.837800925925</v>
      </c>
      <c r="T628" s="12">
        <f>(((I628/60)/60)/24)+DATE(1970,1,1)</f>
        <v>40414.166666666664</v>
      </c>
      <c r="W628" s="19">
        <f>_xlfn.DAYS(T628,S628)</f>
        <v>67</v>
      </c>
      <c r="X628" s="20">
        <f>L628/W628</f>
        <v>2.044776119402985</v>
      </c>
      <c r="Y628" s="21">
        <f>E628/W628</f>
        <v>172.70029850746269</v>
      </c>
    </row>
    <row r="629" spans="1:25" ht="48" x14ac:dyDescent="0.2">
      <c r="A629">
        <v>2331</v>
      </c>
      <c r="B629" s="3" t="s">
        <v>2332</v>
      </c>
      <c r="C629" s="3" t="s">
        <v>6441</v>
      </c>
      <c r="D629">
        <v>8000</v>
      </c>
      <c r="E629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8298</v>
      </c>
      <c r="O629" s="6">
        <f>(E629/D629)*100</f>
        <v>144.31375</v>
      </c>
      <c r="P629" s="7">
        <f>E629/L629</f>
        <v>40.795406360424032</v>
      </c>
      <c r="Q629" t="str">
        <f>LEFT(N629,FIND("/",N629)-1)</f>
        <v>food</v>
      </c>
      <c r="R629" t="str">
        <f>REPLACE(N629,1,FIND("/",N629),"")</f>
        <v>small batch</v>
      </c>
      <c r="S629" s="12">
        <f>(((J629/60)/60)/24)+DATE(1970,1,1)</f>
        <v>41839.005671296298</v>
      </c>
      <c r="T629" s="12">
        <f>(((I629/60)/60)/24)+DATE(1970,1,1)</f>
        <v>41869.005671296298</v>
      </c>
      <c r="W629" s="19">
        <f>_xlfn.DAYS(T629,S629)</f>
        <v>30</v>
      </c>
      <c r="X629" s="20">
        <f>L629/W629</f>
        <v>9.4333333333333336</v>
      </c>
      <c r="Y629" s="21">
        <f>E629/W629</f>
        <v>384.8366666666667</v>
      </c>
    </row>
    <row r="630" spans="1:25" ht="48" x14ac:dyDescent="0.2">
      <c r="A630">
        <v>2451</v>
      </c>
      <c r="B630" s="3" t="s">
        <v>2452</v>
      </c>
      <c r="C630" s="3" t="s">
        <v>6561</v>
      </c>
      <c r="D630">
        <v>10000</v>
      </c>
      <c r="E630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8298</v>
      </c>
      <c r="O630" s="6">
        <f>(E630/D630)*100</f>
        <v>115.45</v>
      </c>
      <c r="P630" s="7">
        <f>E630/L630</f>
        <v>62.06989247311828</v>
      </c>
      <c r="Q630" t="str">
        <f>LEFT(N630,FIND("/",N630)-1)</f>
        <v>food</v>
      </c>
      <c r="R630" t="str">
        <f>REPLACE(N630,1,FIND("/",N630),"")</f>
        <v>small batch</v>
      </c>
      <c r="S630" s="12">
        <f>(((J630/60)/60)/24)+DATE(1970,1,1)</f>
        <v>42779.908449074079</v>
      </c>
      <c r="T630" s="12">
        <f>(((I630/60)/60)/24)+DATE(1970,1,1)</f>
        <v>42799.908449074079</v>
      </c>
      <c r="W630" s="19">
        <f>_xlfn.DAYS(T630,S630)</f>
        <v>20</v>
      </c>
      <c r="X630" s="20">
        <f>L630/W630</f>
        <v>9.3000000000000007</v>
      </c>
      <c r="Y630" s="21">
        <f>E630/W630</f>
        <v>577.25</v>
      </c>
    </row>
    <row r="631" spans="1:25" ht="48" x14ac:dyDescent="0.2">
      <c r="A631">
        <v>3712</v>
      </c>
      <c r="B631" s="3" t="s">
        <v>3709</v>
      </c>
      <c r="C631" s="3" t="s">
        <v>7822</v>
      </c>
      <c r="D631">
        <v>7500</v>
      </c>
      <c r="E631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8271</v>
      </c>
      <c r="O631" s="6">
        <f>(E631/D631)*100</f>
        <v>153.73333333333335</v>
      </c>
      <c r="P631" s="7">
        <f>E631/L631</f>
        <v>110.86538461538461</v>
      </c>
      <c r="Q631" t="str">
        <f>LEFT(N631,FIND("/",N631)-1)</f>
        <v>theater</v>
      </c>
      <c r="R631" t="str">
        <f>REPLACE(N631,1,FIND("/",N631),"")</f>
        <v>plays</v>
      </c>
      <c r="S631" s="12">
        <f>(((J631/60)/60)/24)+DATE(1970,1,1)</f>
        <v>42134.172071759262</v>
      </c>
      <c r="T631" s="12">
        <f>(((I631/60)/60)/24)+DATE(1970,1,1)</f>
        <v>42155.290972222225</v>
      </c>
      <c r="W631" s="19">
        <f>_xlfn.DAYS(T631,S631)</f>
        <v>21</v>
      </c>
      <c r="X631" s="20">
        <f>L631/W631</f>
        <v>4.9523809523809526</v>
      </c>
      <c r="Y631" s="21">
        <f>E631/W631</f>
        <v>549.04761904761904</v>
      </c>
    </row>
    <row r="632" spans="1:25" ht="48" x14ac:dyDescent="0.2">
      <c r="A632">
        <v>2635</v>
      </c>
      <c r="B632" s="3" t="s">
        <v>2635</v>
      </c>
      <c r="C632" s="3" t="s">
        <v>6745</v>
      </c>
      <c r="D632">
        <v>11500</v>
      </c>
      <c r="E632">
        <v>11500</v>
      </c>
      <c r="F632" t="s">
        <v>8219</v>
      </c>
      <c r="G632" t="s">
        <v>8229</v>
      </c>
      <c r="H632" t="s">
        <v>8251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8301</v>
      </c>
      <c r="O632" s="6">
        <f>(E632/D632)*100</f>
        <v>100</v>
      </c>
      <c r="P632" s="7">
        <f>E632/L632</f>
        <v>136.9047619047619</v>
      </c>
      <c r="Q632" t="str">
        <f>LEFT(N632,FIND("/",N632)-1)</f>
        <v>technology</v>
      </c>
      <c r="R632" t="str">
        <f>REPLACE(N632,1,FIND("/",N632),"")</f>
        <v>space exploration</v>
      </c>
      <c r="S632" s="12">
        <f>(((J632/60)/60)/24)+DATE(1970,1,1)</f>
        <v>42037.950937500005</v>
      </c>
      <c r="T632" s="12">
        <f>(((I632/60)/60)/24)+DATE(1970,1,1)</f>
        <v>42072.909270833334</v>
      </c>
      <c r="W632" s="19">
        <f>_xlfn.DAYS(T632,S632)</f>
        <v>35</v>
      </c>
      <c r="X632" s="20">
        <f>L632/W632</f>
        <v>2.4</v>
      </c>
      <c r="Y632" s="21">
        <f>E632/W632</f>
        <v>328.57142857142856</v>
      </c>
    </row>
    <row r="633" spans="1:25" ht="32" x14ac:dyDescent="0.2">
      <c r="A633">
        <v>1270</v>
      </c>
      <c r="B633" s="3" t="s">
        <v>1271</v>
      </c>
      <c r="C633" s="3" t="s">
        <v>5380</v>
      </c>
      <c r="D633">
        <v>10000</v>
      </c>
      <c r="E633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8276</v>
      </c>
      <c r="O633" s="6">
        <f>(E633/D633)*100</f>
        <v>114.72</v>
      </c>
      <c r="P633" s="7">
        <f>E633/L633</f>
        <v>67.881656804733723</v>
      </c>
      <c r="Q633" t="str">
        <f>LEFT(N633,FIND("/",N633)-1)</f>
        <v>music</v>
      </c>
      <c r="R633" t="str">
        <f>REPLACE(N633,1,FIND("/",N633),"")</f>
        <v>rock</v>
      </c>
      <c r="S633" s="12">
        <f>(((J633/60)/60)/24)+DATE(1970,1,1)</f>
        <v>40933.856967592597</v>
      </c>
      <c r="T633" s="12">
        <f>(((I633/60)/60)/24)+DATE(1970,1,1)</f>
        <v>40993.815300925926</v>
      </c>
      <c r="W633" s="19">
        <f>_xlfn.DAYS(T633,S633)</f>
        <v>60</v>
      </c>
      <c r="X633" s="20">
        <f>L633/W633</f>
        <v>2.8166666666666669</v>
      </c>
      <c r="Y633" s="21">
        <f>E633/W633</f>
        <v>191.2</v>
      </c>
    </row>
    <row r="634" spans="1:25" ht="48" x14ac:dyDescent="0.2">
      <c r="A634">
        <v>1317</v>
      </c>
      <c r="B634" s="3" t="s">
        <v>1318</v>
      </c>
      <c r="C634" s="3" t="s">
        <v>5427</v>
      </c>
      <c r="D634">
        <v>200000</v>
      </c>
      <c r="E634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6">
        <f>(E634/D634)*100</f>
        <v>5.7334999999999994</v>
      </c>
      <c r="P634" s="7">
        <f>E634/L634</f>
        <v>603.52631578947364</v>
      </c>
      <c r="Q634" t="str">
        <f>LEFT(N634,FIND("/",N634)-1)</f>
        <v>technology</v>
      </c>
      <c r="R634" t="str">
        <f>REPLACE(N634,1,FIND("/",N634),"")</f>
        <v>wearables</v>
      </c>
      <c r="S634" s="12">
        <f>(((J634/60)/60)/24)+DATE(1970,1,1)</f>
        <v>42520.235486111109</v>
      </c>
      <c r="T634" s="12">
        <f>(((I634/60)/60)/24)+DATE(1970,1,1)</f>
        <v>42572.583333333328</v>
      </c>
      <c r="W634" s="19">
        <f>_xlfn.DAYS(T634,S634)</f>
        <v>52</v>
      </c>
      <c r="X634" s="20">
        <f>L634/W634</f>
        <v>0.36538461538461536</v>
      </c>
      <c r="Y634" s="21">
        <f>E634/W634</f>
        <v>220.51923076923077</v>
      </c>
    </row>
    <row r="635" spans="1:25" ht="48" x14ac:dyDescent="0.2">
      <c r="A635">
        <v>3389</v>
      </c>
      <c r="B635" s="3" t="s">
        <v>3388</v>
      </c>
      <c r="C635" s="3" t="s">
        <v>7499</v>
      </c>
      <c r="D635">
        <v>10000</v>
      </c>
      <c r="E635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8271</v>
      </c>
      <c r="O635" s="6">
        <f>(E635/D635)*100</f>
        <v>114.5</v>
      </c>
      <c r="P635" s="7">
        <f>E635/L635</f>
        <v>184.67741935483872</v>
      </c>
      <c r="Q635" t="str">
        <f>LEFT(N635,FIND("/",N635)-1)</f>
        <v>theater</v>
      </c>
      <c r="R635" t="str">
        <f>REPLACE(N635,1,FIND("/",N635),"")</f>
        <v>plays</v>
      </c>
      <c r="S635" s="12">
        <f>(((J635/60)/60)/24)+DATE(1970,1,1)</f>
        <v>42494.563449074078</v>
      </c>
      <c r="T635" s="12">
        <f>(((I635/60)/60)/24)+DATE(1970,1,1)</f>
        <v>42524.563449074078</v>
      </c>
      <c r="W635" s="19">
        <f>_xlfn.DAYS(T635,S635)</f>
        <v>30</v>
      </c>
      <c r="X635" s="20">
        <f>L635/W635</f>
        <v>2.0666666666666669</v>
      </c>
      <c r="Y635" s="21">
        <f>E635/W635</f>
        <v>381.66666666666669</v>
      </c>
    </row>
    <row r="636" spans="1:25" ht="48" x14ac:dyDescent="0.2">
      <c r="A636">
        <v>3090</v>
      </c>
      <c r="B636" s="3" t="s">
        <v>3090</v>
      </c>
      <c r="C636" s="3" t="s">
        <v>7200</v>
      </c>
      <c r="D636">
        <v>225000</v>
      </c>
      <c r="E636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6">
        <f>(E636/D636)*100</f>
        <v>5.0808888888888886</v>
      </c>
      <c r="P636" s="7">
        <f>E636/L636</f>
        <v>1270.2222222222222</v>
      </c>
      <c r="Q636" t="str">
        <f>LEFT(N636,FIND("/",N636)-1)</f>
        <v>theater</v>
      </c>
      <c r="R636" t="str">
        <f>REPLACE(N636,1,FIND("/",N636),"")</f>
        <v>spaces</v>
      </c>
      <c r="S636" s="12">
        <f>(((J636/60)/60)/24)+DATE(1970,1,1)</f>
        <v>42065.818807870368</v>
      </c>
      <c r="T636" s="12">
        <f>(((I636/60)/60)/24)+DATE(1970,1,1)</f>
        <v>42125.777141203704</v>
      </c>
      <c r="W636" s="19">
        <f>_xlfn.DAYS(T636,S636)</f>
        <v>60</v>
      </c>
      <c r="X636" s="20">
        <f>L636/W636</f>
        <v>0.15</v>
      </c>
      <c r="Y636" s="21">
        <f>E636/W636</f>
        <v>190.53333333333333</v>
      </c>
    </row>
    <row r="637" spans="1:25" ht="48" x14ac:dyDescent="0.2">
      <c r="A637">
        <v>2251</v>
      </c>
      <c r="B637" s="3" t="s">
        <v>2252</v>
      </c>
      <c r="C637" s="3" t="s">
        <v>6361</v>
      </c>
      <c r="D637">
        <v>8500</v>
      </c>
      <c r="E637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8297</v>
      </c>
      <c r="O637" s="6">
        <f>(E637/D637)*100</f>
        <v>134.44929411764704</v>
      </c>
      <c r="P637" s="7">
        <f>E637/L637</f>
        <v>23.808729166666669</v>
      </c>
      <c r="Q637" t="str">
        <f>LEFT(N637,FIND("/",N637)-1)</f>
        <v>games</v>
      </c>
      <c r="R637" t="str">
        <f>REPLACE(N637,1,FIND("/",N637),"")</f>
        <v>tabletop games</v>
      </c>
      <c r="S637" s="12">
        <f>(((J637/60)/60)/24)+DATE(1970,1,1)</f>
        <v>41846.34579861111</v>
      </c>
      <c r="T637" s="12">
        <f>(((I637/60)/60)/24)+DATE(1970,1,1)</f>
        <v>41867.34579861111</v>
      </c>
      <c r="W637" s="19">
        <f>_xlfn.DAYS(T637,S637)</f>
        <v>21</v>
      </c>
      <c r="X637" s="20">
        <f>L637/W637</f>
        <v>22.857142857142858</v>
      </c>
      <c r="Y637" s="21">
        <f>E637/W637</f>
        <v>544.19952380952384</v>
      </c>
    </row>
    <row r="638" spans="1:25" ht="48" x14ac:dyDescent="0.2">
      <c r="A638">
        <v>1397</v>
      </c>
      <c r="B638" s="3" t="s">
        <v>1398</v>
      </c>
      <c r="C638" s="3" t="s">
        <v>5507</v>
      </c>
      <c r="D638">
        <v>10000</v>
      </c>
      <c r="E638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8276</v>
      </c>
      <c r="O638" s="6">
        <f>(E638/D638)*100</f>
        <v>113.85000000000001</v>
      </c>
      <c r="P638" s="7">
        <f>E638/L638</f>
        <v>72.056962025316452</v>
      </c>
      <c r="Q638" t="str">
        <f>LEFT(N638,FIND("/",N638)-1)</f>
        <v>music</v>
      </c>
      <c r="R638" t="str">
        <f>REPLACE(N638,1,FIND("/",N638),"")</f>
        <v>rock</v>
      </c>
      <c r="S638" s="12">
        <f>(((J638/60)/60)/24)+DATE(1970,1,1)</f>
        <v>42640.917939814812</v>
      </c>
      <c r="T638" s="12">
        <f>(((I638/60)/60)/24)+DATE(1970,1,1)</f>
        <v>42670.888194444444</v>
      </c>
      <c r="W638" s="19">
        <f>_xlfn.DAYS(T638,S638)</f>
        <v>30</v>
      </c>
      <c r="X638" s="20">
        <f>L638/W638</f>
        <v>5.2666666666666666</v>
      </c>
      <c r="Y638" s="21">
        <f>E638/W638</f>
        <v>379.5</v>
      </c>
    </row>
    <row r="639" spans="1:25" ht="32" x14ac:dyDescent="0.2">
      <c r="A639">
        <v>2103</v>
      </c>
      <c r="B639" s="3" t="s">
        <v>2104</v>
      </c>
      <c r="C639" s="3" t="s">
        <v>6213</v>
      </c>
      <c r="D639">
        <v>7777</v>
      </c>
      <c r="E639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8279</v>
      </c>
      <c r="O639" s="6">
        <f>(E639/D639)*100</f>
        <v>146.12318374694613</v>
      </c>
      <c r="P639" s="7">
        <f>E639/L639</f>
        <v>98.817391304347822</v>
      </c>
      <c r="Q639" t="str">
        <f>LEFT(N639,FIND("/",N639)-1)</f>
        <v>music</v>
      </c>
      <c r="R639" t="str">
        <f>REPLACE(N639,1,FIND("/",N639),"")</f>
        <v>indie rock</v>
      </c>
      <c r="S639" s="12">
        <f>(((J639/60)/60)/24)+DATE(1970,1,1)</f>
        <v>41192.754942129628</v>
      </c>
      <c r="T639" s="12">
        <f>(((I639/60)/60)/24)+DATE(1970,1,1)</f>
        <v>41222.7966087963</v>
      </c>
      <c r="W639" s="19">
        <f>_xlfn.DAYS(T639,S639)</f>
        <v>30</v>
      </c>
      <c r="X639" s="20">
        <f>L639/W639</f>
        <v>3.8333333333333335</v>
      </c>
      <c r="Y639" s="21">
        <f>E639/W639</f>
        <v>378.8</v>
      </c>
    </row>
    <row r="640" spans="1:25" ht="48" x14ac:dyDescent="0.2">
      <c r="A640">
        <v>2966</v>
      </c>
      <c r="B640" s="3" t="s">
        <v>2966</v>
      </c>
      <c r="C640" s="3" t="s">
        <v>7076</v>
      </c>
      <c r="D640">
        <v>10000</v>
      </c>
      <c r="E640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8271</v>
      </c>
      <c r="O640" s="6">
        <f>(E640/D640)*100</f>
        <v>113.63000000000001</v>
      </c>
      <c r="P640" s="7">
        <f>E640/L640</f>
        <v>88.7734375</v>
      </c>
      <c r="Q640" t="str">
        <f>LEFT(N640,FIND("/",N640)-1)</f>
        <v>theater</v>
      </c>
      <c r="R640" t="str">
        <f>REPLACE(N640,1,FIND("/",N640),"")</f>
        <v>plays</v>
      </c>
      <c r="S640" s="12">
        <f>(((J640/60)/60)/24)+DATE(1970,1,1)</f>
        <v>42233.738564814819</v>
      </c>
      <c r="T640" s="12">
        <f>(((I640/60)/60)/24)+DATE(1970,1,1)</f>
        <v>42263.738564814819</v>
      </c>
      <c r="W640" s="19">
        <f>_xlfn.DAYS(T640,S640)</f>
        <v>30</v>
      </c>
      <c r="X640" s="20">
        <f>L640/W640</f>
        <v>4.2666666666666666</v>
      </c>
      <c r="Y640" s="21">
        <f>E640/W640</f>
        <v>378.76666666666665</v>
      </c>
    </row>
    <row r="641" spans="1:25" ht="48" x14ac:dyDescent="0.2">
      <c r="A641">
        <v>1399</v>
      </c>
      <c r="B641" s="3" t="s">
        <v>1400</v>
      </c>
      <c r="C641" s="3" t="s">
        <v>5509</v>
      </c>
      <c r="D641">
        <v>9000</v>
      </c>
      <c r="E641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8276</v>
      </c>
      <c r="O641" s="6">
        <f>(E641/D641)*100</f>
        <v>126.14444444444443</v>
      </c>
      <c r="P641" s="7">
        <f>E641/L641</f>
        <v>61.701086956521742</v>
      </c>
      <c r="Q641" t="str">
        <f>LEFT(N641,FIND("/",N641)-1)</f>
        <v>music</v>
      </c>
      <c r="R641" t="str">
        <f>REPLACE(N641,1,FIND("/",N641),"")</f>
        <v>rock</v>
      </c>
      <c r="S641" s="12">
        <f>(((J641/60)/60)/24)+DATE(1970,1,1)</f>
        <v>41889.004317129627</v>
      </c>
      <c r="T641" s="12">
        <f>(((I641/60)/60)/24)+DATE(1970,1,1)</f>
        <v>41919.004317129627</v>
      </c>
      <c r="W641" s="19">
        <f>_xlfn.DAYS(T641,S641)</f>
        <v>30</v>
      </c>
      <c r="X641" s="20">
        <f>L641/W641</f>
        <v>6.1333333333333337</v>
      </c>
      <c r="Y641" s="21">
        <f>E641/W641</f>
        <v>378.43333333333334</v>
      </c>
    </row>
    <row r="642" spans="1:25" ht="48" x14ac:dyDescent="0.2">
      <c r="A642">
        <v>736</v>
      </c>
      <c r="B642" s="3" t="s">
        <v>737</v>
      </c>
      <c r="C642" s="3" t="s">
        <v>4846</v>
      </c>
      <c r="D642">
        <v>3600</v>
      </c>
      <c r="E642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8274</v>
      </c>
      <c r="O642" s="6">
        <f>(E642/D642)*100</f>
        <v>315.13888888888891</v>
      </c>
      <c r="P642" s="7">
        <f>E642/L642</f>
        <v>105.04629629629629</v>
      </c>
      <c r="Q642" t="str">
        <f>LEFT(N642,FIND("/",N642)-1)</f>
        <v>publishing</v>
      </c>
      <c r="R642" t="str">
        <f>REPLACE(N642,1,FIND("/",N642),"")</f>
        <v>nonfiction</v>
      </c>
      <c r="S642" s="12">
        <f>(((J642/60)/60)/24)+DATE(1970,1,1)</f>
        <v>41579.734259259261</v>
      </c>
      <c r="T642" s="12">
        <f>(((I642/60)/60)/24)+DATE(1970,1,1)</f>
        <v>41599.207638888889</v>
      </c>
      <c r="W642" s="19">
        <f>_xlfn.DAYS(T642,S642)</f>
        <v>20</v>
      </c>
      <c r="X642" s="20">
        <f>L642/W642</f>
        <v>5.4</v>
      </c>
      <c r="Y642" s="21">
        <f>E642/W642</f>
        <v>567.25</v>
      </c>
    </row>
    <row r="643" spans="1:25" ht="48" x14ac:dyDescent="0.2">
      <c r="A643">
        <v>3209</v>
      </c>
      <c r="B643" s="3" t="s">
        <v>3209</v>
      </c>
      <c r="C643" s="3" t="s">
        <v>7319</v>
      </c>
      <c r="D643">
        <v>9500</v>
      </c>
      <c r="E643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8271</v>
      </c>
      <c r="O643" s="6">
        <f>(E643/D643)*100</f>
        <v>119.32315789473684</v>
      </c>
      <c r="P643" s="7">
        <f>E643/L643</f>
        <v>50.157964601769912</v>
      </c>
      <c r="Q643" t="str">
        <f>LEFT(N643,FIND("/",N643)-1)</f>
        <v>theater</v>
      </c>
      <c r="R643" t="str">
        <f>REPLACE(N643,1,FIND("/",N643),"")</f>
        <v>plays</v>
      </c>
      <c r="S643" s="12">
        <f>(((J643/60)/60)/24)+DATE(1970,1,1)</f>
        <v>41778.637245370373</v>
      </c>
      <c r="T643" s="12">
        <f>(((I643/60)/60)/24)+DATE(1970,1,1)</f>
        <v>41810.958333333336</v>
      </c>
      <c r="W643" s="19">
        <f>_xlfn.DAYS(T643,S643)</f>
        <v>32</v>
      </c>
      <c r="X643" s="20">
        <f>L643/W643</f>
        <v>7.0625</v>
      </c>
      <c r="Y643" s="21">
        <f>E643/W643</f>
        <v>354.24062500000002</v>
      </c>
    </row>
    <row r="644" spans="1:25" ht="32" x14ac:dyDescent="0.2">
      <c r="A644">
        <v>2255</v>
      </c>
      <c r="B644" s="3" t="s">
        <v>2256</v>
      </c>
      <c r="C644" s="3" t="s">
        <v>6365</v>
      </c>
      <c r="D644">
        <v>3950</v>
      </c>
      <c r="E644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8297</v>
      </c>
      <c r="O644" s="6">
        <f>(E644/D644)*100</f>
        <v>286.65822784810126</v>
      </c>
      <c r="P644" s="7">
        <f>E644/L644</f>
        <v>41.782287822878232</v>
      </c>
      <c r="Q644" t="str">
        <f>LEFT(N644,FIND("/",N644)-1)</f>
        <v>games</v>
      </c>
      <c r="R644" t="str">
        <f>REPLACE(N644,1,FIND("/",N644),"")</f>
        <v>tabletop games</v>
      </c>
      <c r="S644" s="12">
        <f>(((J644/60)/60)/24)+DATE(1970,1,1)</f>
        <v>42467.951979166668</v>
      </c>
      <c r="T644" s="12">
        <f>(((I644/60)/60)/24)+DATE(1970,1,1)</f>
        <v>42497.951979166668</v>
      </c>
      <c r="W644" s="19">
        <f>_xlfn.DAYS(T644,S644)</f>
        <v>30</v>
      </c>
      <c r="X644" s="20">
        <f>L644/W644</f>
        <v>9.0333333333333332</v>
      </c>
      <c r="Y644" s="21">
        <f>E644/W644</f>
        <v>377.43333333333334</v>
      </c>
    </row>
    <row r="645" spans="1:25" ht="48" x14ac:dyDescent="0.2">
      <c r="A645">
        <v>249</v>
      </c>
      <c r="B645" s="3" t="s">
        <v>250</v>
      </c>
      <c r="C645" s="3" t="s">
        <v>4359</v>
      </c>
      <c r="D645">
        <v>10000</v>
      </c>
      <c r="E645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8269</v>
      </c>
      <c r="O645" s="6">
        <f>(E645/D645)*100</f>
        <v>112.92</v>
      </c>
      <c r="P645" s="7">
        <f>E645/L645</f>
        <v>48.051063829787232</v>
      </c>
      <c r="Q645" t="str">
        <f>LEFT(N645,FIND("/",N645)-1)</f>
        <v>film &amp; video</v>
      </c>
      <c r="R645" t="str">
        <f>REPLACE(N645,1,FIND("/",N645),"")</f>
        <v>documentary</v>
      </c>
      <c r="S645" s="12">
        <f>(((J645/60)/60)/24)+DATE(1970,1,1)</f>
        <v>40332.923842592594</v>
      </c>
      <c r="T645" s="12">
        <f>(((I645/60)/60)/24)+DATE(1970,1,1)</f>
        <v>40412.736111111109</v>
      </c>
      <c r="W645" s="19">
        <f>_xlfn.DAYS(T645,S645)</f>
        <v>80</v>
      </c>
      <c r="X645" s="20">
        <f>L645/W645</f>
        <v>2.9375</v>
      </c>
      <c r="Y645" s="21">
        <f>E645/W645</f>
        <v>141.15</v>
      </c>
    </row>
    <row r="646" spans="1:25" ht="48" x14ac:dyDescent="0.2">
      <c r="A646">
        <v>1946</v>
      </c>
      <c r="B646" s="3" t="s">
        <v>1947</v>
      </c>
      <c r="C646" s="3" t="s">
        <v>6056</v>
      </c>
      <c r="D646">
        <v>7500</v>
      </c>
      <c r="E646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8295</v>
      </c>
      <c r="O646" s="6">
        <f>(E646/D646)*100</f>
        <v>149.74666666666667</v>
      </c>
      <c r="P646" s="7">
        <f>E646/L646</f>
        <v>160.44285714285715</v>
      </c>
      <c r="Q646" t="str">
        <f>LEFT(N646,FIND("/",N646)-1)</f>
        <v>technology</v>
      </c>
      <c r="R646" t="str">
        <f>REPLACE(N646,1,FIND("/",N646),"")</f>
        <v>hardware</v>
      </c>
      <c r="S646" s="12">
        <f>(((J646/60)/60)/24)+DATE(1970,1,1)</f>
        <v>41689.150011574071</v>
      </c>
      <c r="T646" s="12">
        <f>(((I646/60)/60)/24)+DATE(1970,1,1)</f>
        <v>41749.108344907407</v>
      </c>
      <c r="W646" s="19">
        <f>_xlfn.DAYS(T646,S646)</f>
        <v>60</v>
      </c>
      <c r="X646" s="20">
        <f>L646/W646</f>
        <v>1.1666666666666667</v>
      </c>
      <c r="Y646" s="21">
        <f>E646/W646</f>
        <v>187.18333333333334</v>
      </c>
    </row>
    <row r="647" spans="1:25" ht="48" x14ac:dyDescent="0.2">
      <c r="A647">
        <v>400</v>
      </c>
      <c r="B647" s="3" t="s">
        <v>401</v>
      </c>
      <c r="C647" s="3" t="s">
        <v>4510</v>
      </c>
      <c r="D647">
        <v>10000</v>
      </c>
      <c r="E647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8269</v>
      </c>
      <c r="O647" s="6">
        <f>(E647/D647)*100</f>
        <v>112.30249999999999</v>
      </c>
      <c r="P647" s="7">
        <f>E647/L647</f>
        <v>181.13306451612902</v>
      </c>
      <c r="Q647" t="str">
        <f>LEFT(N647,FIND("/",N647)-1)</f>
        <v>film &amp; video</v>
      </c>
      <c r="R647" t="str">
        <f>REPLACE(N647,1,FIND("/",N647),"")</f>
        <v>documentary</v>
      </c>
      <c r="S647" s="12">
        <f>(((J647/60)/60)/24)+DATE(1970,1,1)</f>
        <v>41745.635960648149</v>
      </c>
      <c r="T647" s="12">
        <f>(((I647/60)/60)/24)+DATE(1970,1,1)</f>
        <v>41776.145833333336</v>
      </c>
      <c r="W647" s="19">
        <f>_xlfn.DAYS(T647,S647)</f>
        <v>31</v>
      </c>
      <c r="X647" s="20">
        <f>L647/W647</f>
        <v>2</v>
      </c>
      <c r="Y647" s="21">
        <f>E647/W647</f>
        <v>362.26612903225805</v>
      </c>
    </row>
    <row r="648" spans="1:25" ht="48" x14ac:dyDescent="0.2">
      <c r="A648">
        <v>3079</v>
      </c>
      <c r="B648" s="3" t="s">
        <v>3079</v>
      </c>
      <c r="C648" s="3" t="s">
        <v>7189</v>
      </c>
      <c r="D648">
        <v>1333666</v>
      </c>
      <c r="E648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6">
        <f>(E648/D648)*100</f>
        <v>0.8417399858735245</v>
      </c>
      <c r="P648" s="7">
        <f>E648/L648</f>
        <v>415.77777777777777</v>
      </c>
      <c r="Q648" t="str">
        <f>LEFT(N648,FIND("/",N648)-1)</f>
        <v>theater</v>
      </c>
      <c r="R648" t="str">
        <f>REPLACE(N648,1,FIND("/",N648),"")</f>
        <v>spaces</v>
      </c>
      <c r="S648" s="12">
        <f>(((J648/60)/60)/24)+DATE(1970,1,1)</f>
        <v>42055.713368055556</v>
      </c>
      <c r="T648" s="12">
        <f>(((I648/60)/60)/24)+DATE(1970,1,1)</f>
        <v>42085.671701388885</v>
      </c>
      <c r="W648" s="19">
        <f>_xlfn.DAYS(T648,S648)</f>
        <v>30</v>
      </c>
      <c r="X648" s="20">
        <f>L648/W648</f>
        <v>0.9</v>
      </c>
      <c r="Y648" s="21">
        <f>E648/W648</f>
        <v>374.2</v>
      </c>
    </row>
    <row r="649" spans="1:25" ht="32" x14ac:dyDescent="0.2">
      <c r="A649">
        <v>1222</v>
      </c>
      <c r="B649" s="3" t="s">
        <v>1223</v>
      </c>
      <c r="C649" s="3" t="s">
        <v>5332</v>
      </c>
      <c r="D649">
        <v>4000</v>
      </c>
      <c r="E649">
        <v>11215</v>
      </c>
      <c r="F649" t="s">
        <v>8219</v>
      </c>
      <c r="G649" t="s">
        <v>8229</v>
      </c>
      <c r="H649" t="s">
        <v>8251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8285</v>
      </c>
      <c r="O649" s="6">
        <f>(E649/D649)*100</f>
        <v>280.375</v>
      </c>
      <c r="P649" s="7">
        <f>E649/L649</f>
        <v>81.268115942028984</v>
      </c>
      <c r="Q649" t="str">
        <f>LEFT(N649,FIND("/",N649)-1)</f>
        <v>photography</v>
      </c>
      <c r="R649" t="str">
        <f>REPLACE(N649,1,FIND("/",N649),"")</f>
        <v>photobooks</v>
      </c>
      <c r="S649" s="12">
        <f>(((J649/60)/60)/24)+DATE(1970,1,1)</f>
        <v>42430.720451388886</v>
      </c>
      <c r="T649" s="12">
        <f>(((I649/60)/60)/24)+DATE(1970,1,1)</f>
        <v>42461.166666666672</v>
      </c>
      <c r="W649" s="19">
        <f>_xlfn.DAYS(T649,S649)</f>
        <v>31</v>
      </c>
      <c r="X649" s="20">
        <f>L649/W649</f>
        <v>4.4516129032258061</v>
      </c>
      <c r="Y649" s="21">
        <f>E649/W649</f>
        <v>361.77419354838707</v>
      </c>
    </row>
    <row r="650" spans="1:25" ht="32" x14ac:dyDescent="0.2">
      <c r="A650">
        <v>1029</v>
      </c>
      <c r="B650" s="3" t="s">
        <v>1030</v>
      </c>
      <c r="C650" s="3" t="s">
        <v>5139</v>
      </c>
      <c r="D650">
        <v>10000</v>
      </c>
      <c r="E650">
        <v>11176</v>
      </c>
      <c r="F650" t="s">
        <v>8219</v>
      </c>
      <c r="G650" t="s">
        <v>8235</v>
      </c>
      <c r="H650" t="s">
        <v>8255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8280</v>
      </c>
      <c r="O650" s="6">
        <f>(E650/D650)*100</f>
        <v>111.75999999999999</v>
      </c>
      <c r="P650" s="7">
        <f>E650/L650</f>
        <v>79.262411347517727</v>
      </c>
      <c r="Q650" t="str">
        <f>LEFT(N650,FIND("/",N650)-1)</f>
        <v>music</v>
      </c>
      <c r="R650" t="str">
        <f>REPLACE(N650,1,FIND("/",N650),"")</f>
        <v>electronic music</v>
      </c>
      <c r="S650" s="12">
        <f>(((J650/60)/60)/24)+DATE(1970,1,1)</f>
        <v>42044.711886574078</v>
      </c>
      <c r="T650" s="12">
        <f>(((I650/60)/60)/24)+DATE(1970,1,1)</f>
        <v>42098.915972222225</v>
      </c>
      <c r="W650" s="19">
        <f>_xlfn.DAYS(T650,S650)</f>
        <v>54</v>
      </c>
      <c r="X650" s="20">
        <f>L650/W650</f>
        <v>2.6111111111111112</v>
      </c>
      <c r="Y650" s="21">
        <f>E650/W650</f>
        <v>206.96296296296296</v>
      </c>
    </row>
    <row r="651" spans="1:25" ht="32" x14ac:dyDescent="0.2">
      <c r="A651">
        <v>1379</v>
      </c>
      <c r="B651" s="3" t="s">
        <v>1380</v>
      </c>
      <c r="C651" s="3" t="s">
        <v>5489</v>
      </c>
      <c r="D651">
        <v>10000</v>
      </c>
      <c r="E651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8276</v>
      </c>
      <c r="O651" s="6">
        <f>(E651/D651)*100</f>
        <v>111.60000000000001</v>
      </c>
      <c r="P651" s="7">
        <f>E651/L651</f>
        <v>73.907284768211923</v>
      </c>
      <c r="Q651" t="str">
        <f>LEFT(N651,FIND("/",N651)-1)</f>
        <v>music</v>
      </c>
      <c r="R651" t="str">
        <f>REPLACE(N651,1,FIND("/",N651),"")</f>
        <v>rock</v>
      </c>
      <c r="S651" s="12">
        <f>(((J651/60)/60)/24)+DATE(1970,1,1)</f>
        <v>42130.491620370376</v>
      </c>
      <c r="T651" s="12">
        <f>(((I651/60)/60)/24)+DATE(1970,1,1)</f>
        <v>42160.491620370376</v>
      </c>
      <c r="W651" s="19">
        <f>_xlfn.DAYS(T651,S651)</f>
        <v>30</v>
      </c>
      <c r="X651" s="20">
        <f>L651/W651</f>
        <v>5.0333333333333332</v>
      </c>
      <c r="Y651" s="21">
        <f>E651/W651</f>
        <v>372</v>
      </c>
    </row>
    <row r="652" spans="1:25" ht="48" x14ac:dyDescent="0.2">
      <c r="A652">
        <v>3246</v>
      </c>
      <c r="B652" s="3" t="s">
        <v>3246</v>
      </c>
      <c r="C652" s="3" t="s">
        <v>7356</v>
      </c>
      <c r="D652">
        <v>10000</v>
      </c>
      <c r="E652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8271</v>
      </c>
      <c r="O652" s="6">
        <f>(E652/D652)*100</f>
        <v>111.22000000000001</v>
      </c>
      <c r="P652" s="7">
        <f>E652/L652</f>
        <v>57.626943005181346</v>
      </c>
      <c r="Q652" t="str">
        <f>LEFT(N652,FIND("/",N652)-1)</f>
        <v>theater</v>
      </c>
      <c r="R652" t="str">
        <f>REPLACE(N652,1,FIND("/",N652),"")</f>
        <v>plays</v>
      </c>
      <c r="S652" s="12">
        <f>(((J652/60)/60)/24)+DATE(1970,1,1)</f>
        <v>42230.472222222219</v>
      </c>
      <c r="T652" s="12">
        <f>(((I652/60)/60)/24)+DATE(1970,1,1)</f>
        <v>42259.165972222225</v>
      </c>
      <c r="W652" s="19">
        <f>_xlfn.DAYS(T652,S652)</f>
        <v>29</v>
      </c>
      <c r="X652" s="20">
        <f>L652/W652</f>
        <v>6.6551724137931032</v>
      </c>
      <c r="Y652" s="21">
        <f>E652/W652</f>
        <v>383.51724137931035</v>
      </c>
    </row>
    <row r="653" spans="1:25" ht="48" x14ac:dyDescent="0.2">
      <c r="A653">
        <v>69</v>
      </c>
      <c r="B653" s="3" t="s">
        <v>71</v>
      </c>
      <c r="C653" s="3" t="s">
        <v>4180</v>
      </c>
      <c r="D653">
        <v>10000</v>
      </c>
      <c r="E653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8266</v>
      </c>
      <c r="O653" s="6">
        <f>(E653/D653)*100</f>
        <v>110.9423</v>
      </c>
      <c r="P653" s="7">
        <f>E653/L653</f>
        <v>62.327134831460668</v>
      </c>
      <c r="Q653" t="str">
        <f>LEFT(N653,FIND("/",N653)-1)</f>
        <v>film &amp; video</v>
      </c>
      <c r="R653" t="str">
        <f>REPLACE(N653,1,FIND("/",N653),"")</f>
        <v>shorts</v>
      </c>
      <c r="S653" s="12">
        <f>(((J653/60)/60)/24)+DATE(1970,1,1)</f>
        <v>40786.187789351854</v>
      </c>
      <c r="T653" s="12">
        <f>(((I653/60)/60)/24)+DATE(1970,1,1)</f>
        <v>40818.290972222225</v>
      </c>
      <c r="W653" s="19">
        <f>_xlfn.DAYS(T653,S653)</f>
        <v>32</v>
      </c>
      <c r="X653" s="20">
        <f>L653/W653</f>
        <v>5.5625</v>
      </c>
      <c r="Y653" s="21">
        <f>E653/W653</f>
        <v>346.69468749999999</v>
      </c>
    </row>
    <row r="654" spans="1:25" ht="48" x14ac:dyDescent="0.2">
      <c r="A654">
        <v>55</v>
      </c>
      <c r="B654" s="3" t="s">
        <v>57</v>
      </c>
      <c r="C654" s="3" t="s">
        <v>4166</v>
      </c>
      <c r="D654">
        <v>8600</v>
      </c>
      <c r="E654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8265</v>
      </c>
      <c r="O654" s="6">
        <f>(E654/D654)*100</f>
        <v>128.95348837209301</v>
      </c>
      <c r="P654" s="7">
        <f>E654/L654</f>
        <v>128.95348837209303</v>
      </c>
      <c r="Q654" t="str">
        <f>LEFT(N654,FIND("/",N654)-1)</f>
        <v>film &amp; video</v>
      </c>
      <c r="R654" t="str">
        <f>REPLACE(N654,1,FIND("/",N654),"")</f>
        <v>television</v>
      </c>
      <c r="S654" s="12">
        <f>(((J654/60)/60)/24)+DATE(1970,1,1)</f>
        <v>42496.968935185185</v>
      </c>
      <c r="T654" s="12">
        <f>(((I654/60)/60)/24)+DATE(1970,1,1)</f>
        <v>42517.968935185185</v>
      </c>
      <c r="W654" s="19">
        <f>_xlfn.DAYS(T654,S654)</f>
        <v>21</v>
      </c>
      <c r="X654" s="20">
        <f>L654/W654</f>
        <v>4.0952380952380949</v>
      </c>
      <c r="Y654" s="21">
        <f>E654/W654</f>
        <v>528.09523809523807</v>
      </c>
    </row>
    <row r="655" spans="1:25" ht="48" x14ac:dyDescent="0.2">
      <c r="A655">
        <v>1939</v>
      </c>
      <c r="B655" s="3" t="s">
        <v>1940</v>
      </c>
      <c r="C655" s="3" t="s">
        <v>6049</v>
      </c>
      <c r="D655">
        <v>10000</v>
      </c>
      <c r="E655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8279</v>
      </c>
      <c r="O655" s="6">
        <f>(E655/D655)*100</f>
        <v>110.7</v>
      </c>
      <c r="P655" s="7">
        <f>E655/L655</f>
        <v>115.3125</v>
      </c>
      <c r="Q655" t="str">
        <f>LEFT(N655,FIND("/",N655)-1)</f>
        <v>music</v>
      </c>
      <c r="R655" t="str">
        <f>REPLACE(N655,1,FIND("/",N655),"")</f>
        <v>indie rock</v>
      </c>
      <c r="S655" s="12">
        <f>(((J655/60)/60)/24)+DATE(1970,1,1)</f>
        <v>41313.985046296293</v>
      </c>
      <c r="T655" s="12">
        <f>(((I655/60)/60)/24)+DATE(1970,1,1)</f>
        <v>41343.943379629629</v>
      </c>
      <c r="W655" s="19">
        <f>_xlfn.DAYS(T655,S655)</f>
        <v>30</v>
      </c>
      <c r="X655" s="20">
        <f>L655/W655</f>
        <v>3.2</v>
      </c>
      <c r="Y655" s="21">
        <f>E655/W655</f>
        <v>369</v>
      </c>
    </row>
    <row r="656" spans="1:25" ht="64" x14ac:dyDescent="0.2">
      <c r="A656">
        <v>2793</v>
      </c>
      <c r="B656" s="3" t="s">
        <v>2793</v>
      </c>
      <c r="C656" s="3" t="s">
        <v>6903</v>
      </c>
      <c r="D656">
        <v>10000</v>
      </c>
      <c r="E65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8271</v>
      </c>
      <c r="O656" s="6">
        <f>(E656/D656)*100</f>
        <v>110.5675</v>
      </c>
      <c r="P656" s="7">
        <f>E656/L656</f>
        <v>151.4623287671233</v>
      </c>
      <c r="Q656" t="str">
        <f>LEFT(N656,FIND("/",N656)-1)</f>
        <v>theater</v>
      </c>
      <c r="R656" t="str">
        <f>REPLACE(N656,1,FIND("/",N656),"")</f>
        <v>plays</v>
      </c>
      <c r="S656" s="12">
        <f>(((J656/60)/60)/24)+DATE(1970,1,1)</f>
        <v>42176.419039351851</v>
      </c>
      <c r="T656" s="12">
        <f>(((I656/60)/60)/24)+DATE(1970,1,1)</f>
        <v>42206.419039351851</v>
      </c>
      <c r="W656" s="19">
        <f>_xlfn.DAYS(T656,S656)</f>
        <v>30</v>
      </c>
      <c r="X656" s="20">
        <f>L656/W656</f>
        <v>2.4333333333333331</v>
      </c>
      <c r="Y656" s="21">
        <f>E656/W656</f>
        <v>368.55833333333334</v>
      </c>
    </row>
    <row r="657" spans="1:25" ht="48" x14ac:dyDescent="0.2">
      <c r="A657">
        <v>3620</v>
      </c>
      <c r="B657" s="3" t="s">
        <v>3618</v>
      </c>
      <c r="C657" s="3" t="s">
        <v>7730</v>
      </c>
      <c r="D657">
        <v>10500</v>
      </c>
      <c r="E657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8271</v>
      </c>
      <c r="O657" s="6">
        <f>(E657/D657)*100</f>
        <v>105.19047619047619</v>
      </c>
      <c r="P657" s="7">
        <f>E657/L657</f>
        <v>56.065989847715734</v>
      </c>
      <c r="Q657" t="str">
        <f>LEFT(N657,FIND("/",N657)-1)</f>
        <v>theater</v>
      </c>
      <c r="R657" t="str">
        <f>REPLACE(N657,1,FIND("/",N657),"")</f>
        <v>plays</v>
      </c>
      <c r="S657" s="12">
        <f>(((J657/60)/60)/24)+DATE(1970,1,1)</f>
        <v>42037.938206018516</v>
      </c>
      <c r="T657" s="12">
        <f>(((I657/60)/60)/24)+DATE(1970,1,1)</f>
        <v>42068.166666666672</v>
      </c>
      <c r="W657" s="19">
        <f>_xlfn.DAYS(T657,S657)</f>
        <v>31</v>
      </c>
      <c r="X657" s="20">
        <f>L657/W657</f>
        <v>6.354838709677419</v>
      </c>
      <c r="Y657" s="21">
        <f>E657/W657</f>
        <v>356.29032258064518</v>
      </c>
    </row>
    <row r="658" spans="1:25" ht="48" x14ac:dyDescent="0.2">
      <c r="A658">
        <v>2673</v>
      </c>
      <c r="B658" s="3" t="s">
        <v>2673</v>
      </c>
      <c r="C658" s="3" t="s">
        <v>6783</v>
      </c>
      <c r="D658">
        <v>40000</v>
      </c>
      <c r="E658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6">
        <f>(E658/D658)*100</f>
        <v>27.58</v>
      </c>
      <c r="P658" s="7">
        <f>E658/L658</f>
        <v>167.15151515151516</v>
      </c>
      <c r="Q658" t="str">
        <f>LEFT(N658,FIND("/",N658)-1)</f>
        <v>technology</v>
      </c>
      <c r="R658" t="str">
        <f>REPLACE(N658,1,FIND("/",N658),"")</f>
        <v>makerspaces</v>
      </c>
      <c r="S658" s="12">
        <f>(((J658/60)/60)/24)+DATE(1970,1,1)</f>
        <v>41912.541655092595</v>
      </c>
      <c r="T658" s="12">
        <f>(((I658/60)/60)/24)+DATE(1970,1,1)</f>
        <v>41941.947916666664</v>
      </c>
      <c r="W658" s="19">
        <f>_xlfn.DAYS(T658,S658)</f>
        <v>29</v>
      </c>
      <c r="X658" s="20">
        <f>L658/W658</f>
        <v>2.2758620689655173</v>
      </c>
      <c r="Y658" s="21">
        <f>E658/W658</f>
        <v>380.41379310344826</v>
      </c>
    </row>
    <row r="659" spans="1:25" ht="48" x14ac:dyDescent="0.2">
      <c r="A659">
        <v>2721</v>
      </c>
      <c r="B659" s="3" t="s">
        <v>2721</v>
      </c>
      <c r="C659" s="3" t="s">
        <v>6831</v>
      </c>
      <c r="D659">
        <v>750</v>
      </c>
      <c r="E659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8295</v>
      </c>
      <c r="O659" s="6">
        <f>(E659/D659)*100</f>
        <v>1462</v>
      </c>
      <c r="P659" s="7">
        <f>E659/L659</f>
        <v>40.762081784386616</v>
      </c>
      <c r="Q659" t="str">
        <f>LEFT(N659,FIND("/",N659)-1)</f>
        <v>technology</v>
      </c>
      <c r="R659" t="str">
        <f>REPLACE(N659,1,FIND("/",N659),"")</f>
        <v>hardware</v>
      </c>
      <c r="S659" s="12">
        <f>(((J659/60)/60)/24)+DATE(1970,1,1)</f>
        <v>41493.543958333335</v>
      </c>
      <c r="T659" s="12">
        <f>(((I659/60)/60)/24)+DATE(1970,1,1)</f>
        <v>41523.791666666664</v>
      </c>
      <c r="W659" s="19">
        <f>_xlfn.DAYS(T659,S659)</f>
        <v>30</v>
      </c>
      <c r="X659" s="20">
        <f>L659/W659</f>
        <v>8.9666666666666668</v>
      </c>
      <c r="Y659" s="21">
        <f>E659/W659</f>
        <v>365.5</v>
      </c>
    </row>
    <row r="660" spans="1:25" ht="48" x14ac:dyDescent="0.2">
      <c r="A660">
        <v>1644</v>
      </c>
      <c r="B660" s="3" t="s">
        <v>1645</v>
      </c>
      <c r="C660" s="3" t="s">
        <v>5754</v>
      </c>
      <c r="D660">
        <v>10000</v>
      </c>
      <c r="E660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8292</v>
      </c>
      <c r="O660" s="6">
        <f>(E660/D660)*100</f>
        <v>109.5</v>
      </c>
      <c r="P660" s="7">
        <f>E660/L660</f>
        <v>85.546875</v>
      </c>
      <c r="Q660" t="str">
        <f>LEFT(N660,FIND("/",N660)-1)</f>
        <v>music</v>
      </c>
      <c r="R660" t="str">
        <f>REPLACE(N660,1,FIND("/",N660),"")</f>
        <v>pop</v>
      </c>
      <c r="S660" s="12">
        <f>(((J660/60)/60)/24)+DATE(1970,1,1)</f>
        <v>41175.05972222222</v>
      </c>
      <c r="T660" s="12">
        <f>(((I660/60)/60)/24)+DATE(1970,1,1)</f>
        <v>41235.101388888892</v>
      </c>
      <c r="W660" s="19">
        <f>_xlfn.DAYS(T660,S660)</f>
        <v>60</v>
      </c>
      <c r="X660" s="20">
        <f>L660/W660</f>
        <v>2.1333333333333333</v>
      </c>
      <c r="Y660" s="21">
        <f>E660/W660</f>
        <v>182.5</v>
      </c>
    </row>
    <row r="661" spans="1:25" ht="48" x14ac:dyDescent="0.2">
      <c r="A661">
        <v>1795</v>
      </c>
      <c r="B661" s="3" t="s">
        <v>1796</v>
      </c>
      <c r="C661" s="3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6">
        <f>(E661/D661)*100</f>
        <v>38.735714285714288</v>
      </c>
      <c r="P661" s="7">
        <f>E661/L661</f>
        <v>133.90123456790124</v>
      </c>
      <c r="Q661" t="str">
        <f>LEFT(N661,FIND("/",N661)-1)</f>
        <v>photography</v>
      </c>
      <c r="R661" t="str">
        <f>REPLACE(N661,1,FIND("/",N661),"")</f>
        <v>photobooks</v>
      </c>
      <c r="S661" s="12">
        <f>(((J661/60)/60)/24)+DATE(1970,1,1)</f>
        <v>42628.288668981477</v>
      </c>
      <c r="T661" s="12">
        <f>(((I661/60)/60)/24)+DATE(1970,1,1)</f>
        <v>42657.666666666672</v>
      </c>
      <c r="W661" s="19">
        <f>_xlfn.DAYS(T661,S661)</f>
        <v>29</v>
      </c>
      <c r="X661" s="20">
        <f>L661/W661</f>
        <v>2.7931034482758621</v>
      </c>
      <c r="Y661" s="21">
        <f>E661/W661</f>
        <v>374</v>
      </c>
    </row>
    <row r="662" spans="1:25" ht="48" x14ac:dyDescent="0.2">
      <c r="A662">
        <v>2200</v>
      </c>
      <c r="B662" s="3" t="s">
        <v>2201</v>
      </c>
      <c r="C662" s="3" t="s">
        <v>6310</v>
      </c>
      <c r="D662">
        <v>2000</v>
      </c>
      <c r="E662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8297</v>
      </c>
      <c r="O662" s="6">
        <f>(E662/D662)*100</f>
        <v>542.15</v>
      </c>
      <c r="P662" s="7">
        <f>E662/L662</f>
        <v>41.228136882129277</v>
      </c>
      <c r="Q662" t="str">
        <f>LEFT(N662,FIND("/",N662)-1)</f>
        <v>games</v>
      </c>
      <c r="R662" t="str">
        <f>REPLACE(N662,1,FIND("/",N662),"")</f>
        <v>tabletop games</v>
      </c>
      <c r="S662" s="12">
        <f>(((J662/60)/60)/24)+DATE(1970,1,1)</f>
        <v>42163.625787037032</v>
      </c>
      <c r="T662" s="12">
        <f>(((I662/60)/60)/24)+DATE(1970,1,1)</f>
        <v>42191.125</v>
      </c>
      <c r="W662" s="19">
        <f>_xlfn.DAYS(T662,S662)</f>
        <v>28</v>
      </c>
      <c r="X662" s="20">
        <f>L662/W662</f>
        <v>9.3928571428571423</v>
      </c>
      <c r="Y662" s="21">
        <f>E662/W662</f>
        <v>387.25</v>
      </c>
    </row>
    <row r="663" spans="1:25" ht="48" x14ac:dyDescent="0.2">
      <c r="A663">
        <v>672</v>
      </c>
      <c r="B663" s="3" t="s">
        <v>673</v>
      </c>
      <c r="C663" s="3" t="s">
        <v>4782</v>
      </c>
      <c r="D663">
        <v>50000</v>
      </c>
      <c r="E663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6">
        <f>(E663/D663)*100</f>
        <v>21.628</v>
      </c>
      <c r="P663" s="7">
        <f>E663/L663</f>
        <v>50.29767441860465</v>
      </c>
      <c r="Q663" t="str">
        <f>LEFT(N663,FIND("/",N663)-1)</f>
        <v>technology</v>
      </c>
      <c r="R663" t="str">
        <f>REPLACE(N663,1,FIND("/",N663),"")</f>
        <v>wearables</v>
      </c>
      <c r="S663" s="12">
        <f>(((J663/60)/60)/24)+DATE(1970,1,1)</f>
        <v>41974.219490740739</v>
      </c>
      <c r="T663" s="12">
        <f>(((I663/60)/60)/24)+DATE(1970,1,1)</f>
        <v>42005.207638888889</v>
      </c>
      <c r="W663" s="19">
        <f>_xlfn.DAYS(T663,S663)</f>
        <v>31</v>
      </c>
      <c r="X663" s="20">
        <f>L663/W663</f>
        <v>6.935483870967742</v>
      </c>
      <c r="Y663" s="21">
        <f>E663/W663</f>
        <v>348.83870967741933</v>
      </c>
    </row>
    <row r="664" spans="1:25" ht="48" x14ac:dyDescent="0.2">
      <c r="A664">
        <v>395</v>
      </c>
      <c r="B664" s="3" t="s">
        <v>396</v>
      </c>
      <c r="C664" s="3" t="s">
        <v>4505</v>
      </c>
      <c r="D664">
        <v>10000</v>
      </c>
      <c r="E664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8269</v>
      </c>
      <c r="O664" s="6">
        <f>(E664/D664)*100</f>
        <v>108.04450000000001</v>
      </c>
      <c r="P664" s="7">
        <f>E664/L664</f>
        <v>58.719836956521746</v>
      </c>
      <c r="Q664" t="str">
        <f>LEFT(N664,FIND("/",N664)-1)</f>
        <v>film &amp; video</v>
      </c>
      <c r="R664" t="str">
        <f>REPLACE(N664,1,FIND("/",N664),"")</f>
        <v>documentary</v>
      </c>
      <c r="S664" s="12">
        <f>(((J664/60)/60)/24)+DATE(1970,1,1)</f>
        <v>40990.909259259257</v>
      </c>
      <c r="T664" s="12">
        <f>(((I664/60)/60)/24)+DATE(1970,1,1)</f>
        <v>41026.897222222222</v>
      </c>
      <c r="W664" s="19">
        <f>_xlfn.DAYS(T664,S664)</f>
        <v>36</v>
      </c>
      <c r="X664" s="20">
        <f>L664/W664</f>
        <v>5.1111111111111107</v>
      </c>
      <c r="Y664" s="21">
        <f>E664/W664</f>
        <v>300.12361111111113</v>
      </c>
    </row>
    <row r="665" spans="1:25" ht="48" x14ac:dyDescent="0.2">
      <c r="A665">
        <v>2264</v>
      </c>
      <c r="B665" s="3" t="s">
        <v>2265</v>
      </c>
      <c r="C665" s="3" t="s">
        <v>6374</v>
      </c>
      <c r="D665">
        <v>6000</v>
      </c>
      <c r="E665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8297</v>
      </c>
      <c r="O665" s="6">
        <f>(E665/D665)*100</f>
        <v>180.03333333333333</v>
      </c>
      <c r="P665" s="7">
        <f>E665/L665</f>
        <v>24.274157303370785</v>
      </c>
      <c r="Q665" t="str">
        <f>LEFT(N665,FIND("/",N665)-1)</f>
        <v>games</v>
      </c>
      <c r="R665" t="str">
        <f>REPLACE(N665,1,FIND("/",N665),"")</f>
        <v>tabletop games</v>
      </c>
      <c r="S665" s="12">
        <f>(((J665/60)/60)/24)+DATE(1970,1,1)</f>
        <v>42496.582337962958</v>
      </c>
      <c r="T665" s="12">
        <f>(((I665/60)/60)/24)+DATE(1970,1,1)</f>
        <v>42513.125</v>
      </c>
      <c r="W665" s="19">
        <f>_xlfn.DAYS(T665,S665)</f>
        <v>17</v>
      </c>
      <c r="X665" s="20">
        <f>L665/W665</f>
        <v>26.176470588235293</v>
      </c>
      <c r="Y665" s="21">
        <f>E665/W665</f>
        <v>635.41176470588232</v>
      </c>
    </row>
    <row r="666" spans="1:25" ht="48" x14ac:dyDescent="0.2">
      <c r="A666">
        <v>2449</v>
      </c>
      <c r="B666" s="3" t="s">
        <v>2450</v>
      </c>
      <c r="C666" s="3" t="s">
        <v>6559</v>
      </c>
      <c r="D666">
        <v>10000</v>
      </c>
      <c r="E666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8298</v>
      </c>
      <c r="O666" s="6">
        <f>(E666/D666)*100</f>
        <v>108</v>
      </c>
      <c r="P666" s="7">
        <f>E666/L666</f>
        <v>90</v>
      </c>
      <c r="Q666" t="str">
        <f>LEFT(N666,FIND("/",N666)-1)</f>
        <v>food</v>
      </c>
      <c r="R666" t="str">
        <f>REPLACE(N666,1,FIND("/",N666),"")</f>
        <v>small batch</v>
      </c>
      <c r="S666" s="12">
        <f>(((J666/60)/60)/24)+DATE(1970,1,1)</f>
        <v>41943.142534722225</v>
      </c>
      <c r="T666" s="12">
        <f>(((I666/60)/60)/24)+DATE(1970,1,1)</f>
        <v>41973.184201388889</v>
      </c>
      <c r="W666" s="19">
        <f>_xlfn.DAYS(T666,S666)</f>
        <v>30</v>
      </c>
      <c r="X666" s="20">
        <f>L666/W666</f>
        <v>4</v>
      </c>
      <c r="Y666" s="21">
        <f>E666/W666</f>
        <v>360</v>
      </c>
    </row>
    <row r="667" spans="1:25" ht="48" x14ac:dyDescent="0.2">
      <c r="A667">
        <v>3893</v>
      </c>
      <c r="B667" s="3" t="s">
        <v>3890</v>
      </c>
      <c r="C667" s="3" t="s">
        <v>8001</v>
      </c>
      <c r="D667">
        <v>50000</v>
      </c>
      <c r="E667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6">
        <f>(E667/D667)*100</f>
        <v>21.55</v>
      </c>
      <c r="P667" s="7">
        <f>E667/L667</f>
        <v>128.27380952380952</v>
      </c>
      <c r="Q667" t="str">
        <f>LEFT(N667,FIND("/",N667)-1)</f>
        <v>theater</v>
      </c>
      <c r="R667" t="str">
        <f>REPLACE(N667,1,FIND("/",N667),"")</f>
        <v>plays</v>
      </c>
      <c r="S667" s="12">
        <f>(((J667/60)/60)/24)+DATE(1970,1,1)</f>
        <v>41779.657870370371</v>
      </c>
      <c r="T667" s="12">
        <f>(((I667/60)/60)/24)+DATE(1970,1,1)</f>
        <v>41821.25</v>
      </c>
      <c r="W667" s="19">
        <f>_xlfn.DAYS(T667,S667)</f>
        <v>42</v>
      </c>
      <c r="X667" s="20">
        <f>L667/W667</f>
        <v>2</v>
      </c>
      <c r="Y667" s="21">
        <f>E667/W667</f>
        <v>256.54761904761904</v>
      </c>
    </row>
    <row r="668" spans="1:25" ht="48" x14ac:dyDescent="0.2">
      <c r="A668">
        <v>1031</v>
      </c>
      <c r="B668" s="3" t="s">
        <v>1032</v>
      </c>
      <c r="C668" s="3" t="s">
        <v>5141</v>
      </c>
      <c r="D668">
        <v>10000</v>
      </c>
      <c r="E668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8280</v>
      </c>
      <c r="O668" s="6">
        <f>(E668/D668)*100</f>
        <v>107.4</v>
      </c>
      <c r="P668" s="7">
        <f>E668/L668</f>
        <v>108.48484848484848</v>
      </c>
      <c r="Q668" t="str">
        <f>LEFT(N668,FIND("/",N668)-1)</f>
        <v>music</v>
      </c>
      <c r="R668" t="str">
        <f>REPLACE(N668,1,FIND("/",N668),"")</f>
        <v>electronic music</v>
      </c>
      <c r="S668" s="12">
        <f>(((J668/60)/60)/24)+DATE(1970,1,1)</f>
        <v>42324.764004629629</v>
      </c>
      <c r="T668" s="12">
        <f>(((I668/60)/60)/24)+DATE(1970,1,1)</f>
        <v>42354.764004629629</v>
      </c>
      <c r="W668" s="19">
        <f>_xlfn.DAYS(T668,S668)</f>
        <v>30</v>
      </c>
      <c r="X668" s="20">
        <f>L668/W668</f>
        <v>3.3</v>
      </c>
      <c r="Y668" s="21">
        <f>E668/W668</f>
        <v>358</v>
      </c>
    </row>
    <row r="669" spans="1:25" ht="48" x14ac:dyDescent="0.2">
      <c r="A669">
        <v>2614</v>
      </c>
      <c r="B669" s="3" t="s">
        <v>2614</v>
      </c>
      <c r="C669" s="3" t="s">
        <v>6724</v>
      </c>
      <c r="D669">
        <v>10500</v>
      </c>
      <c r="E669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8301</v>
      </c>
      <c r="O669" s="6">
        <f>(E669/D669)*100</f>
        <v>102</v>
      </c>
      <c r="P669" s="7">
        <f>E669/L669</f>
        <v>107.1</v>
      </c>
      <c r="Q669" t="str">
        <f>LEFT(N669,FIND("/",N669)-1)</f>
        <v>technology</v>
      </c>
      <c r="R669" t="str">
        <f>REPLACE(N669,1,FIND("/",N669),"")</f>
        <v>space exploration</v>
      </c>
      <c r="S669" s="12">
        <f>(((J669/60)/60)/24)+DATE(1970,1,1)</f>
        <v>41730.708472222221</v>
      </c>
      <c r="T669" s="12">
        <f>(((I669/60)/60)/24)+DATE(1970,1,1)</f>
        <v>41759.208333333336</v>
      </c>
      <c r="W669" s="19">
        <f>_xlfn.DAYS(T669,S669)</f>
        <v>29</v>
      </c>
      <c r="X669" s="20">
        <f>L669/W669</f>
        <v>3.4482758620689653</v>
      </c>
      <c r="Y669" s="21">
        <f>E669/W669</f>
        <v>369.31034482758622</v>
      </c>
    </row>
    <row r="670" spans="1:25" ht="48" x14ac:dyDescent="0.2">
      <c r="A670">
        <v>2230</v>
      </c>
      <c r="B670" s="3" t="s">
        <v>2231</v>
      </c>
      <c r="C670" s="3" t="s">
        <v>6340</v>
      </c>
      <c r="D670">
        <v>8500</v>
      </c>
      <c r="E670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8297</v>
      </c>
      <c r="O670" s="6">
        <f>(E670/D670)*100</f>
        <v>125.95294117647057</v>
      </c>
      <c r="P670" s="7">
        <f>E670/L670</f>
        <v>21.497991967871485</v>
      </c>
      <c r="Q670" t="str">
        <f>LEFT(N670,FIND("/",N670)-1)</f>
        <v>games</v>
      </c>
      <c r="R670" t="str">
        <f>REPLACE(N670,1,FIND("/",N670),"")</f>
        <v>tabletop games</v>
      </c>
      <c r="S670" s="12">
        <f>(((J670/60)/60)/24)+DATE(1970,1,1)</f>
        <v>41724.881099537037</v>
      </c>
      <c r="T670" s="12">
        <f>(((I670/60)/60)/24)+DATE(1970,1,1)</f>
        <v>41754.881099537037</v>
      </c>
      <c r="W670" s="19">
        <f>_xlfn.DAYS(T670,S670)</f>
        <v>30</v>
      </c>
      <c r="X670" s="20">
        <f>L670/W670</f>
        <v>16.600000000000001</v>
      </c>
      <c r="Y670" s="21">
        <f>E670/W670</f>
        <v>356.86666666666667</v>
      </c>
    </row>
    <row r="671" spans="1:25" ht="64" x14ac:dyDescent="0.2">
      <c r="A671">
        <v>2963</v>
      </c>
      <c r="B671" s="3" t="s">
        <v>2963</v>
      </c>
      <c r="C671" s="3" t="s">
        <v>7073</v>
      </c>
      <c r="D671">
        <v>10000</v>
      </c>
      <c r="E671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8271</v>
      </c>
      <c r="O671" s="6">
        <f>(E671/D671)*100</f>
        <v>106.85</v>
      </c>
      <c r="P671" s="7">
        <f>E671/L671</f>
        <v>109.03061224489795</v>
      </c>
      <c r="Q671" t="str">
        <f>LEFT(N671,FIND("/",N671)-1)</f>
        <v>theater</v>
      </c>
      <c r="R671" t="str">
        <f>REPLACE(N671,1,FIND("/",N671),"")</f>
        <v>plays</v>
      </c>
      <c r="S671" s="12">
        <f>(((J671/60)/60)/24)+DATE(1970,1,1)</f>
        <v>42157.470185185186</v>
      </c>
      <c r="T671" s="12">
        <f>(((I671/60)/60)/24)+DATE(1970,1,1)</f>
        <v>42187.470185185186</v>
      </c>
      <c r="W671" s="19">
        <f>_xlfn.DAYS(T671,S671)</f>
        <v>30</v>
      </c>
      <c r="X671" s="20">
        <f>L671/W671</f>
        <v>3.2666666666666666</v>
      </c>
      <c r="Y671" s="21">
        <f>E671/W671</f>
        <v>356.16666666666669</v>
      </c>
    </row>
    <row r="672" spans="1:25" ht="48" x14ac:dyDescent="0.2">
      <c r="A672">
        <v>2447</v>
      </c>
      <c r="B672" s="3" t="s">
        <v>2448</v>
      </c>
      <c r="C672" s="3" t="s">
        <v>6557</v>
      </c>
      <c r="D672">
        <v>2500</v>
      </c>
      <c r="E672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8298</v>
      </c>
      <c r="O672" s="6">
        <f>(E672/D672)*100</f>
        <v>427.20000000000005</v>
      </c>
      <c r="P672" s="7">
        <f>E672/L672</f>
        <v>31.691394658753708</v>
      </c>
      <c r="Q672" t="str">
        <f>LEFT(N672,FIND("/",N672)-1)</f>
        <v>food</v>
      </c>
      <c r="R672" t="str">
        <f>REPLACE(N672,1,FIND("/",N672),"")</f>
        <v>small batch</v>
      </c>
      <c r="S672" s="12">
        <f>(((J672/60)/60)/24)+DATE(1970,1,1)</f>
        <v>42654.469826388886</v>
      </c>
      <c r="T672" s="12">
        <f>(((I672/60)/60)/24)+DATE(1970,1,1)</f>
        <v>42686.166666666672</v>
      </c>
      <c r="W672" s="19">
        <f>_xlfn.DAYS(T672,S672)</f>
        <v>32</v>
      </c>
      <c r="X672" s="20">
        <f>L672/W672</f>
        <v>10.53125</v>
      </c>
      <c r="Y672" s="21">
        <f>E672/W672</f>
        <v>333.75</v>
      </c>
    </row>
    <row r="673" spans="1:25" ht="48" x14ac:dyDescent="0.2">
      <c r="A673">
        <v>656</v>
      </c>
      <c r="B673" s="3" t="s">
        <v>657</v>
      </c>
      <c r="C673" s="3" t="s">
        <v>4766</v>
      </c>
      <c r="D673">
        <v>5000</v>
      </c>
      <c r="E673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8273</v>
      </c>
      <c r="O673" s="6">
        <f>(E673/D673)*100</f>
        <v>213.56</v>
      </c>
      <c r="P673" s="7">
        <f>E673/L673</f>
        <v>122.73563218390805</v>
      </c>
      <c r="Q673" t="str">
        <f>LEFT(N673,FIND("/",N673)-1)</f>
        <v>technology</v>
      </c>
      <c r="R673" t="str">
        <f>REPLACE(N673,1,FIND("/",N673),"")</f>
        <v>wearables</v>
      </c>
      <c r="S673" s="12">
        <f>(((J673/60)/60)/24)+DATE(1970,1,1)</f>
        <v>42417.804618055554</v>
      </c>
      <c r="T673" s="12">
        <f>(((I673/60)/60)/24)+DATE(1970,1,1)</f>
        <v>42477.762951388882</v>
      </c>
      <c r="W673" s="19">
        <f>_xlfn.DAYS(T673,S673)</f>
        <v>60</v>
      </c>
      <c r="X673" s="20">
        <f>L673/W673</f>
        <v>1.45</v>
      </c>
      <c r="Y673" s="21">
        <f>E673/W673</f>
        <v>177.96666666666667</v>
      </c>
    </row>
    <row r="674" spans="1:25" ht="32" x14ac:dyDescent="0.2">
      <c r="A674">
        <v>734</v>
      </c>
      <c r="B674" s="3" t="s">
        <v>735</v>
      </c>
      <c r="C674" s="3" t="s">
        <v>4844</v>
      </c>
      <c r="D674">
        <v>8500</v>
      </c>
      <c r="E674">
        <v>10670</v>
      </c>
      <c r="F674" t="s">
        <v>8219</v>
      </c>
      <c r="G674" t="s">
        <v>8229</v>
      </c>
      <c r="H674" t="s">
        <v>8251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8274</v>
      </c>
      <c r="O674" s="6">
        <f>(E674/D674)*100</f>
        <v>125.52941176470588</v>
      </c>
      <c r="P674" s="7">
        <f>E674/L674</f>
        <v>187.19298245614036</v>
      </c>
      <c r="Q674" t="str">
        <f>LEFT(N674,FIND("/",N674)-1)</f>
        <v>publishing</v>
      </c>
      <c r="R674" t="str">
        <f>REPLACE(N674,1,FIND("/",N674),"")</f>
        <v>nonfiction</v>
      </c>
      <c r="S674" s="12">
        <f>(((J674/60)/60)/24)+DATE(1970,1,1)</f>
        <v>42102.164583333331</v>
      </c>
      <c r="T674" s="12">
        <f>(((I674/60)/60)/24)+DATE(1970,1,1)</f>
        <v>42133.208333333328</v>
      </c>
      <c r="W674" s="19">
        <f>_xlfn.DAYS(T674,S674)</f>
        <v>31</v>
      </c>
      <c r="X674" s="20">
        <f>L674/W674</f>
        <v>1.8387096774193548</v>
      </c>
      <c r="Y674" s="21">
        <f>E674/W674</f>
        <v>344.19354838709677</v>
      </c>
    </row>
    <row r="675" spans="1:25" ht="32" x14ac:dyDescent="0.2">
      <c r="A675">
        <v>260</v>
      </c>
      <c r="B675" s="3" t="s">
        <v>261</v>
      </c>
      <c r="C675" s="3" t="s">
        <v>4370</v>
      </c>
      <c r="D675">
        <v>10000</v>
      </c>
      <c r="E675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8269</v>
      </c>
      <c r="O675" s="6">
        <f>(E675/D675)*100</f>
        <v>106.4</v>
      </c>
      <c r="P675" s="7">
        <f>E675/L675</f>
        <v>120.90909090909091</v>
      </c>
      <c r="Q675" t="str">
        <f>LEFT(N675,FIND("/",N675)-1)</f>
        <v>film &amp; video</v>
      </c>
      <c r="R675" t="str">
        <f>REPLACE(N675,1,FIND("/",N675),"")</f>
        <v>documentary</v>
      </c>
      <c r="S675" s="12">
        <f>(((J675/60)/60)/24)+DATE(1970,1,1)</f>
        <v>40330.755543981482</v>
      </c>
      <c r="T675" s="12">
        <f>(((I675/60)/60)/24)+DATE(1970,1,1)</f>
        <v>40376.415972222225</v>
      </c>
      <c r="W675" s="19">
        <f>_xlfn.DAYS(T675,S675)</f>
        <v>46</v>
      </c>
      <c r="X675" s="20">
        <f>L675/W675</f>
        <v>1.9130434782608696</v>
      </c>
      <c r="Y675" s="21">
        <f>E675/W675</f>
        <v>231.30434782608697</v>
      </c>
    </row>
    <row r="676" spans="1:25" ht="48" x14ac:dyDescent="0.2">
      <c r="A676">
        <v>1630</v>
      </c>
      <c r="B676" s="3" t="s">
        <v>1631</v>
      </c>
      <c r="C676" s="3" t="s">
        <v>5740</v>
      </c>
      <c r="D676">
        <v>4000</v>
      </c>
      <c r="E676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8276</v>
      </c>
      <c r="O676" s="6">
        <f>(E676/D676)*100</f>
        <v>265.25</v>
      </c>
      <c r="P676" s="7">
        <f>E676/L676</f>
        <v>84.206349206349202</v>
      </c>
      <c r="Q676" t="str">
        <f>LEFT(N676,FIND("/",N676)-1)</f>
        <v>music</v>
      </c>
      <c r="R676" t="str">
        <f>REPLACE(N676,1,FIND("/",N676),"")</f>
        <v>rock</v>
      </c>
      <c r="S676" s="12">
        <f>(((J676/60)/60)/24)+DATE(1970,1,1)</f>
        <v>40939.837673611109</v>
      </c>
      <c r="T676" s="12">
        <f>(((I676/60)/60)/24)+DATE(1970,1,1)</f>
        <v>40970.290972222225</v>
      </c>
      <c r="W676" s="19">
        <f>_xlfn.DAYS(T676,S676)</f>
        <v>31</v>
      </c>
      <c r="X676" s="20">
        <f>L676/W676</f>
        <v>4.064516129032258</v>
      </c>
      <c r="Y676" s="21">
        <f>E676/W676</f>
        <v>342.25806451612902</v>
      </c>
    </row>
    <row r="677" spans="1:25" ht="48" x14ac:dyDescent="0.2">
      <c r="A677">
        <v>2818</v>
      </c>
      <c r="B677" s="3" t="s">
        <v>2818</v>
      </c>
      <c r="C677" s="3" t="s">
        <v>6928</v>
      </c>
      <c r="D677">
        <v>10000</v>
      </c>
      <c r="E677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8271</v>
      </c>
      <c r="O677" s="6">
        <f>(E677/D677)*100</f>
        <v>106.03</v>
      </c>
      <c r="P677" s="7">
        <f>E677/L677</f>
        <v>103.95098039215686</v>
      </c>
      <c r="Q677" t="str">
        <f>LEFT(N677,FIND("/",N677)-1)</f>
        <v>theater</v>
      </c>
      <c r="R677" t="str">
        <f>REPLACE(N677,1,FIND("/",N677),"")</f>
        <v>plays</v>
      </c>
      <c r="S677" s="12">
        <f>(((J677/60)/60)/24)+DATE(1970,1,1)</f>
        <v>42250.598217592589</v>
      </c>
      <c r="T677" s="12">
        <f>(((I677/60)/60)/24)+DATE(1970,1,1)</f>
        <v>42270.598217592589</v>
      </c>
      <c r="W677" s="19">
        <f>_xlfn.DAYS(T677,S677)</f>
        <v>20</v>
      </c>
      <c r="X677" s="20">
        <f>L677/W677</f>
        <v>5.0999999999999996</v>
      </c>
      <c r="Y677" s="21">
        <f>E677/W677</f>
        <v>530.15</v>
      </c>
    </row>
    <row r="678" spans="1:25" ht="48" x14ac:dyDescent="0.2">
      <c r="A678">
        <v>749</v>
      </c>
      <c r="B678" s="3" t="s">
        <v>750</v>
      </c>
      <c r="C678" s="3" t="s">
        <v>4859</v>
      </c>
      <c r="D678">
        <v>10000</v>
      </c>
      <c r="E678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8274</v>
      </c>
      <c r="O678" s="6">
        <f>(E678/D678)*100</f>
        <v>105.56</v>
      </c>
      <c r="P678" s="7">
        <f>E678/L678</f>
        <v>95.963636363636368</v>
      </c>
      <c r="Q678" t="str">
        <f>LEFT(N678,FIND("/",N678)-1)</f>
        <v>publishing</v>
      </c>
      <c r="R678" t="str">
        <f>REPLACE(N678,1,FIND("/",N678),"")</f>
        <v>nonfiction</v>
      </c>
      <c r="S678" s="12">
        <f>(((J678/60)/60)/24)+DATE(1970,1,1)</f>
        <v>42733.94131944445</v>
      </c>
      <c r="T678" s="12">
        <f>(((I678/60)/60)/24)+DATE(1970,1,1)</f>
        <v>42763.94131944445</v>
      </c>
      <c r="W678" s="19">
        <f>_xlfn.DAYS(T678,S678)</f>
        <v>30</v>
      </c>
      <c r="X678" s="20">
        <f>L678/W678</f>
        <v>3.6666666666666665</v>
      </c>
      <c r="Y678" s="21">
        <f>E678/W678</f>
        <v>351.86666666666667</v>
      </c>
    </row>
    <row r="679" spans="1:25" ht="48" x14ac:dyDescent="0.2">
      <c r="A679">
        <v>3434</v>
      </c>
      <c r="B679" s="3" t="s">
        <v>3433</v>
      </c>
      <c r="C679" s="3" t="s">
        <v>7544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1404983269</v>
      </c>
      <c r="J679">
        <v>1402391269</v>
      </c>
      <c r="K679" t="b">
        <v>0</v>
      </c>
      <c r="L679">
        <v>168</v>
      </c>
      <c r="M679" t="b">
        <v>1</v>
      </c>
      <c r="N679" t="s">
        <v>8271</v>
      </c>
      <c r="O679" s="6">
        <f>(E679/D679)*100</f>
        <v>105.55000000000001</v>
      </c>
      <c r="P679" s="7">
        <f>E679/L679</f>
        <v>62.827380952380949</v>
      </c>
      <c r="Q679" t="str">
        <f>LEFT(N679,FIND("/",N679)-1)</f>
        <v>theater</v>
      </c>
      <c r="R679" t="str">
        <f>REPLACE(N679,1,FIND("/",N679),"")</f>
        <v>plays</v>
      </c>
      <c r="S679" s="12">
        <f>(((J679/60)/60)/24)+DATE(1970,1,1)</f>
        <v>41800.380428240744</v>
      </c>
      <c r="T679" s="12">
        <f>(((I679/60)/60)/24)+DATE(1970,1,1)</f>
        <v>41830.380428240744</v>
      </c>
      <c r="W679" s="19">
        <f>_xlfn.DAYS(T679,S679)</f>
        <v>30</v>
      </c>
      <c r="X679" s="20">
        <f>L679/W679</f>
        <v>5.6</v>
      </c>
      <c r="Y679" s="21">
        <f>E679/W679</f>
        <v>351.83333333333331</v>
      </c>
    </row>
    <row r="680" spans="1:25" ht="64" x14ac:dyDescent="0.2">
      <c r="A680">
        <v>1891</v>
      </c>
      <c r="B680" s="3" t="s">
        <v>1892</v>
      </c>
      <c r="C680" s="3" t="s">
        <v>6001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1279778400</v>
      </c>
      <c r="J680">
        <v>1275851354</v>
      </c>
      <c r="K680" t="b">
        <v>0</v>
      </c>
      <c r="L680">
        <v>120</v>
      </c>
      <c r="M680" t="b">
        <v>1</v>
      </c>
      <c r="N680" t="s">
        <v>8279</v>
      </c>
      <c r="O680" s="6">
        <f>(E680/D680)*100</f>
        <v>105.55000000000001</v>
      </c>
      <c r="P680" s="7">
        <f>E680/L680</f>
        <v>87.958333333333329</v>
      </c>
      <c r="Q680" t="str">
        <f>LEFT(N680,FIND("/",N680)-1)</f>
        <v>music</v>
      </c>
      <c r="R680" t="str">
        <f>REPLACE(N680,1,FIND("/",N680),"")</f>
        <v>indie rock</v>
      </c>
      <c r="S680" s="12">
        <f>(((J680/60)/60)/24)+DATE(1970,1,1)</f>
        <v>40335.798078703701</v>
      </c>
      <c r="T680" s="12">
        <f>(((I680/60)/60)/24)+DATE(1970,1,1)</f>
        <v>40381.25</v>
      </c>
      <c r="W680" s="19">
        <f>_xlfn.DAYS(T680,S680)</f>
        <v>46</v>
      </c>
      <c r="X680" s="20">
        <f>L680/W680</f>
        <v>2.6086956521739131</v>
      </c>
      <c r="Y680" s="21">
        <f>E680/W680</f>
        <v>229.45652173913044</v>
      </c>
    </row>
    <row r="681" spans="1:25" ht="48" x14ac:dyDescent="0.2">
      <c r="A681">
        <v>1021</v>
      </c>
      <c r="B681" s="3" t="s">
        <v>1022</v>
      </c>
      <c r="C681" s="3" t="s">
        <v>5131</v>
      </c>
      <c r="D681">
        <v>3000</v>
      </c>
      <c r="E681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8280</v>
      </c>
      <c r="O681" s="6">
        <f>(E681/D681)*100</f>
        <v>351.80366666666669</v>
      </c>
      <c r="P681" s="7">
        <f>E681/L681</f>
        <v>22.079728033472804</v>
      </c>
      <c r="Q681" t="str">
        <f>LEFT(N681,FIND("/",N681)-1)</f>
        <v>music</v>
      </c>
      <c r="R681" t="str">
        <f>REPLACE(N681,1,FIND("/",N681),"")</f>
        <v>electronic music</v>
      </c>
      <c r="S681" s="12">
        <f>(((J681/60)/60)/24)+DATE(1970,1,1)</f>
        <v>42271.251979166671</v>
      </c>
      <c r="T681" s="12">
        <f>(((I681/60)/60)/24)+DATE(1970,1,1)</f>
        <v>42294.166666666672</v>
      </c>
      <c r="W681" s="19">
        <f>_xlfn.DAYS(T681,S681)</f>
        <v>23</v>
      </c>
      <c r="X681" s="20">
        <f>L681/W681</f>
        <v>20.782608695652176</v>
      </c>
      <c r="Y681" s="21">
        <f>E681/W681</f>
        <v>458.87434782608699</v>
      </c>
    </row>
    <row r="682" spans="1:25" ht="48" x14ac:dyDescent="0.2">
      <c r="A682">
        <v>329</v>
      </c>
      <c r="B682" s="3" t="s">
        <v>330</v>
      </c>
      <c r="C682" s="3" t="s">
        <v>4439</v>
      </c>
      <c r="D682">
        <v>10000</v>
      </c>
      <c r="E682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8269</v>
      </c>
      <c r="O682" s="6">
        <f>(E682/D682)*100</f>
        <v>105.5</v>
      </c>
      <c r="P682" s="7">
        <f>E682/L682</f>
        <v>63.17365269461078</v>
      </c>
      <c r="Q682" t="str">
        <f>LEFT(N682,FIND("/",N682)-1)</f>
        <v>film &amp; video</v>
      </c>
      <c r="R682" t="str">
        <f>REPLACE(N682,1,FIND("/",N682),"")</f>
        <v>documentary</v>
      </c>
      <c r="S682" s="12">
        <f>(((J682/60)/60)/24)+DATE(1970,1,1)</f>
        <v>42291.46674768519</v>
      </c>
      <c r="T682" s="12">
        <f>(((I682/60)/60)/24)+DATE(1970,1,1)</f>
        <v>42315.166666666672</v>
      </c>
      <c r="W682" s="19">
        <f>_xlfn.DAYS(T682,S682)</f>
        <v>24</v>
      </c>
      <c r="X682" s="20">
        <f>L682/W682</f>
        <v>6.958333333333333</v>
      </c>
      <c r="Y682" s="21">
        <f>E682/W682</f>
        <v>439.58333333333331</v>
      </c>
    </row>
    <row r="683" spans="1:25" ht="48" x14ac:dyDescent="0.2">
      <c r="A683">
        <v>417</v>
      </c>
      <c r="B683" s="3" t="s">
        <v>418</v>
      </c>
      <c r="C683" s="3" t="s">
        <v>4527</v>
      </c>
      <c r="D683">
        <v>10500</v>
      </c>
      <c r="E683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8269</v>
      </c>
      <c r="O683" s="6">
        <f>(E683/D683)*100</f>
        <v>100.24761904761905</v>
      </c>
      <c r="P683" s="7">
        <f>E683/L683</f>
        <v>202.42307692307693</v>
      </c>
      <c r="Q683" t="str">
        <f>LEFT(N683,FIND("/",N683)-1)</f>
        <v>film &amp; video</v>
      </c>
      <c r="R683" t="str">
        <f>REPLACE(N683,1,FIND("/",N683),"")</f>
        <v>documentary</v>
      </c>
      <c r="S683" s="12">
        <f>(((J683/60)/60)/24)+DATE(1970,1,1)</f>
        <v>41360.970601851855</v>
      </c>
      <c r="T683" s="12">
        <f>(((I683/60)/60)/24)+DATE(1970,1,1)</f>
        <v>41372.189583333333</v>
      </c>
      <c r="W683" s="19">
        <f>_xlfn.DAYS(T683,S683)</f>
        <v>12</v>
      </c>
      <c r="X683" s="20">
        <f>L683/W683</f>
        <v>4.333333333333333</v>
      </c>
      <c r="Y683" s="21">
        <f>E683/W683</f>
        <v>877.16666666666663</v>
      </c>
    </row>
    <row r="684" spans="1:25" ht="32" x14ac:dyDescent="0.2">
      <c r="A684">
        <v>1373</v>
      </c>
      <c r="B684" s="3" t="s">
        <v>1374</v>
      </c>
      <c r="C684" s="3" t="s">
        <v>5483</v>
      </c>
      <c r="D684">
        <v>10000</v>
      </c>
      <c r="E684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8276</v>
      </c>
      <c r="O684" s="6">
        <f>(E684/D684)*100</f>
        <v>105.01</v>
      </c>
      <c r="P684" s="7">
        <f>E684/L684</f>
        <v>201.94230769230768</v>
      </c>
      <c r="Q684" t="str">
        <f>LEFT(N684,FIND("/",N684)-1)</f>
        <v>music</v>
      </c>
      <c r="R684" t="str">
        <f>REPLACE(N684,1,FIND("/",N684),"")</f>
        <v>rock</v>
      </c>
      <c r="S684" s="12">
        <f>(((J684/60)/60)/24)+DATE(1970,1,1)</f>
        <v>42704.95177083333</v>
      </c>
      <c r="T684" s="12">
        <f>(((I684/60)/60)/24)+DATE(1970,1,1)</f>
        <v>42734.95177083333</v>
      </c>
      <c r="W684" s="19">
        <f>_xlfn.DAYS(T684,S684)</f>
        <v>30</v>
      </c>
      <c r="X684" s="20">
        <f>L684/W684</f>
        <v>1.7333333333333334</v>
      </c>
      <c r="Y684" s="21">
        <f>E684/W684</f>
        <v>350.03333333333336</v>
      </c>
    </row>
    <row r="685" spans="1:25" ht="32" x14ac:dyDescent="0.2">
      <c r="A685">
        <v>3507</v>
      </c>
      <c r="B685" s="3" t="s">
        <v>3506</v>
      </c>
      <c r="C685" s="3" t="s">
        <v>7617</v>
      </c>
      <c r="D685">
        <v>10000</v>
      </c>
      <c r="E685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8271</v>
      </c>
      <c r="O685" s="6">
        <f>(E685/D685)*100</f>
        <v>104.4</v>
      </c>
      <c r="P685" s="7">
        <f>E685/L685</f>
        <v>145</v>
      </c>
      <c r="Q685" t="str">
        <f>LEFT(N685,FIND("/",N685)-1)</f>
        <v>theater</v>
      </c>
      <c r="R685" t="str">
        <f>REPLACE(N685,1,FIND("/",N685),"")</f>
        <v>plays</v>
      </c>
      <c r="S685" s="12">
        <f>(((J685/60)/60)/24)+DATE(1970,1,1)</f>
        <v>42491.92288194444</v>
      </c>
      <c r="T685" s="12">
        <f>(((I685/60)/60)/24)+DATE(1970,1,1)</f>
        <v>42521.92288194444</v>
      </c>
      <c r="W685" s="19">
        <f>_xlfn.DAYS(T685,S685)</f>
        <v>30</v>
      </c>
      <c r="X685" s="20">
        <f>L685/W685</f>
        <v>2.4</v>
      </c>
      <c r="Y685" s="21">
        <f>E685/W685</f>
        <v>348</v>
      </c>
    </row>
    <row r="686" spans="1:25" ht="48" x14ac:dyDescent="0.2">
      <c r="A686">
        <v>2296</v>
      </c>
      <c r="B686" s="3" t="s">
        <v>2297</v>
      </c>
      <c r="C686" s="3" t="s">
        <v>6406</v>
      </c>
      <c r="D686">
        <v>7000</v>
      </c>
      <c r="E686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8276</v>
      </c>
      <c r="O686" s="6">
        <f>(E686/D686)*100</f>
        <v>149.07142857142856</v>
      </c>
      <c r="P686" s="7">
        <f>E686/L686</f>
        <v>71.965517241379317</v>
      </c>
      <c r="Q686" t="str">
        <f>LEFT(N686,FIND("/",N686)-1)</f>
        <v>music</v>
      </c>
      <c r="R686" t="str">
        <f>REPLACE(N686,1,FIND("/",N686),"")</f>
        <v>rock</v>
      </c>
      <c r="S686" s="12">
        <f>(((J686/60)/60)/24)+DATE(1970,1,1)</f>
        <v>40927.731782407405</v>
      </c>
      <c r="T686" s="12">
        <f>(((I686/60)/60)/24)+DATE(1970,1,1)</f>
        <v>40962.731782407405</v>
      </c>
      <c r="W686" s="19">
        <f>_xlfn.DAYS(T686,S686)</f>
        <v>35</v>
      </c>
      <c r="X686" s="20">
        <f>L686/W686</f>
        <v>4.1428571428571432</v>
      </c>
      <c r="Y686" s="21">
        <f>E686/W686</f>
        <v>298.14285714285717</v>
      </c>
    </row>
    <row r="687" spans="1:25" ht="48" x14ac:dyDescent="0.2">
      <c r="A687">
        <v>2051</v>
      </c>
      <c r="B687" s="3" t="s">
        <v>2052</v>
      </c>
      <c r="C687" s="3" t="s">
        <v>6161</v>
      </c>
      <c r="D687">
        <v>8000</v>
      </c>
      <c r="E687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8295</v>
      </c>
      <c r="O687" s="6">
        <f>(E687/D687)*100</f>
        <v>130.36250000000001</v>
      </c>
      <c r="P687" s="7">
        <f>E687/L687</f>
        <v>43.095041322314053</v>
      </c>
      <c r="Q687" t="str">
        <f>LEFT(N687,FIND("/",N687)-1)</f>
        <v>technology</v>
      </c>
      <c r="R687" t="str">
        <f>REPLACE(N687,1,FIND("/",N687),"")</f>
        <v>hardware</v>
      </c>
      <c r="S687" s="12">
        <f>(((J687/60)/60)/24)+DATE(1970,1,1)</f>
        <v>41604.022418981483</v>
      </c>
      <c r="T687" s="12">
        <f>(((I687/60)/60)/24)+DATE(1970,1,1)</f>
        <v>41634.022418981483</v>
      </c>
      <c r="W687" s="19">
        <f>_xlfn.DAYS(T687,S687)</f>
        <v>30</v>
      </c>
      <c r="X687" s="20">
        <f>L687/W687</f>
        <v>8.0666666666666664</v>
      </c>
      <c r="Y687" s="21">
        <f>E687/W687</f>
        <v>347.63333333333333</v>
      </c>
    </row>
    <row r="688" spans="1:25" ht="48" x14ac:dyDescent="0.2">
      <c r="A688">
        <v>1616</v>
      </c>
      <c r="B688" s="3" t="s">
        <v>1617</v>
      </c>
      <c r="C688" s="3" t="s">
        <v>5726</v>
      </c>
      <c r="D688">
        <v>10000</v>
      </c>
      <c r="E688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8276</v>
      </c>
      <c r="O688" s="6">
        <f>(E688/D688)*100</f>
        <v>104.2</v>
      </c>
      <c r="P688" s="7">
        <f>E688/L688</f>
        <v>66.369426751592357</v>
      </c>
      <c r="Q688" t="str">
        <f>LEFT(N688,FIND("/",N688)-1)</f>
        <v>music</v>
      </c>
      <c r="R688" t="str">
        <f>REPLACE(N688,1,FIND("/",N688),"")</f>
        <v>rock</v>
      </c>
      <c r="S688" s="12">
        <f>(((J688/60)/60)/24)+DATE(1970,1,1)</f>
        <v>41194.715520833335</v>
      </c>
      <c r="T688" s="12">
        <f>(((I688/60)/60)/24)+DATE(1970,1,1)</f>
        <v>41235.916666666664</v>
      </c>
      <c r="W688" s="19">
        <f>_xlfn.DAYS(T688,S688)</f>
        <v>41</v>
      </c>
      <c r="X688" s="20">
        <f>L688/W688</f>
        <v>3.8292682926829267</v>
      </c>
      <c r="Y688" s="21">
        <f>E688/W688</f>
        <v>254.14634146341464</v>
      </c>
    </row>
    <row r="689" spans="1:25" ht="32" x14ac:dyDescent="0.2">
      <c r="A689">
        <v>3</v>
      </c>
      <c r="B689" s="3" t="s">
        <v>5</v>
      </c>
      <c r="C689" s="3" t="s">
        <v>4114</v>
      </c>
      <c r="D689">
        <v>10000</v>
      </c>
      <c r="E689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8265</v>
      </c>
      <c r="O689" s="6">
        <f>(E689/D689)*100</f>
        <v>103.89999999999999</v>
      </c>
      <c r="P689" s="7">
        <f>E689/L689</f>
        <v>69.266666666666666</v>
      </c>
      <c r="Q689" t="str">
        <f>LEFT(N689,FIND("/",N689)-1)</f>
        <v>film &amp; video</v>
      </c>
      <c r="R689" t="str">
        <f>REPLACE(N689,1,FIND("/",N689),"")</f>
        <v>television</v>
      </c>
      <c r="S689" s="12">
        <f>(((J689/60)/60)/24)+DATE(1970,1,1)</f>
        <v>41828.515127314815</v>
      </c>
      <c r="T689" s="12">
        <f>(((I689/60)/60)/24)+DATE(1970,1,1)</f>
        <v>41858.515127314815</v>
      </c>
      <c r="W689" s="19">
        <f>_xlfn.DAYS(T689,S689)</f>
        <v>30</v>
      </c>
      <c r="X689" s="20">
        <f>L689/W689</f>
        <v>5</v>
      </c>
      <c r="Y689" s="21">
        <f>E689/W689</f>
        <v>346.33333333333331</v>
      </c>
    </row>
    <row r="690" spans="1:25" ht="48" x14ac:dyDescent="0.2">
      <c r="A690">
        <v>2997</v>
      </c>
      <c r="B690" s="3" t="s">
        <v>2997</v>
      </c>
      <c r="C690" s="3" t="s">
        <v>7107</v>
      </c>
      <c r="D690">
        <v>10000</v>
      </c>
      <c r="E690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8303</v>
      </c>
      <c r="O690" s="6">
        <f>(E690/D690)*100</f>
        <v>103.73000000000002</v>
      </c>
      <c r="P690" s="7">
        <f>E690/L690</f>
        <v>90.2</v>
      </c>
      <c r="Q690" t="str">
        <f>LEFT(N690,FIND("/",N690)-1)</f>
        <v>theater</v>
      </c>
      <c r="R690" t="str">
        <f>REPLACE(N690,1,FIND("/",N690),"")</f>
        <v>spaces</v>
      </c>
      <c r="S690" s="12">
        <f>(((J690/60)/60)/24)+DATE(1970,1,1)</f>
        <v>42775.733715277776</v>
      </c>
      <c r="T690" s="12">
        <f>(((I690/60)/60)/24)+DATE(1970,1,1)</f>
        <v>42793.207638888889</v>
      </c>
      <c r="W690" s="19">
        <f>_xlfn.DAYS(T690,S690)</f>
        <v>18</v>
      </c>
      <c r="X690" s="20">
        <f>L690/W690</f>
        <v>6.3888888888888893</v>
      </c>
      <c r="Y690" s="21">
        <f>E690/W690</f>
        <v>576.27777777777783</v>
      </c>
    </row>
    <row r="691" spans="1:25" ht="48" x14ac:dyDescent="0.2">
      <c r="A691">
        <v>1933</v>
      </c>
      <c r="B691" s="3" t="s">
        <v>1934</v>
      </c>
      <c r="C691" s="3" t="s">
        <v>6043</v>
      </c>
      <c r="D691">
        <v>6000</v>
      </c>
      <c r="E691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8279</v>
      </c>
      <c r="O691" s="6">
        <f>(E691/D691)*100</f>
        <v>172.43333333333334</v>
      </c>
      <c r="P691" s="7">
        <f>E691/L691</f>
        <v>94.054545454545448</v>
      </c>
      <c r="Q691" t="str">
        <f>LEFT(N691,FIND("/",N691)-1)</f>
        <v>music</v>
      </c>
      <c r="R691" t="str">
        <f>REPLACE(N691,1,FIND("/",N691),"")</f>
        <v>indie rock</v>
      </c>
      <c r="S691" s="12">
        <f>(((J691/60)/60)/24)+DATE(1970,1,1)</f>
        <v>41879.130868055552</v>
      </c>
      <c r="T691" s="12">
        <f>(((I691/60)/60)/24)+DATE(1970,1,1)</f>
        <v>41909.130868055552</v>
      </c>
      <c r="W691" s="19">
        <f>_xlfn.DAYS(T691,S691)</f>
        <v>30</v>
      </c>
      <c r="X691" s="20">
        <f>L691/W691</f>
        <v>3.6666666666666665</v>
      </c>
      <c r="Y691" s="21">
        <f>E691/W691</f>
        <v>344.86666666666667</v>
      </c>
    </row>
    <row r="692" spans="1:25" ht="48" x14ac:dyDescent="0.2">
      <c r="A692">
        <v>3463</v>
      </c>
      <c r="B692" s="3" t="s">
        <v>3462</v>
      </c>
      <c r="C692" s="3" t="s">
        <v>7573</v>
      </c>
      <c r="D692">
        <v>10000</v>
      </c>
      <c r="E692">
        <v>10338</v>
      </c>
      <c r="F692" t="s">
        <v>8219</v>
      </c>
      <c r="G692" t="s">
        <v>8229</v>
      </c>
      <c r="H692" t="s">
        <v>8251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8271</v>
      </c>
      <c r="O692" s="6">
        <f>(E692/D692)*100</f>
        <v>103.38000000000001</v>
      </c>
      <c r="P692" s="7">
        <f>E692/L692</f>
        <v>90.684210526315795</v>
      </c>
      <c r="Q692" t="str">
        <f>LEFT(N692,FIND("/",N692)-1)</f>
        <v>theater</v>
      </c>
      <c r="R692" t="str">
        <f>REPLACE(N692,1,FIND("/",N692),"")</f>
        <v>plays</v>
      </c>
      <c r="S692" s="12">
        <f>(((J692/60)/60)/24)+DATE(1970,1,1)</f>
        <v>42612.918807870374</v>
      </c>
      <c r="T692" s="12">
        <f>(((I692/60)/60)/24)+DATE(1970,1,1)</f>
        <v>42654.165972222225</v>
      </c>
      <c r="W692" s="19">
        <f>_xlfn.DAYS(T692,S692)</f>
        <v>42</v>
      </c>
      <c r="X692" s="20">
        <f>L692/W692</f>
        <v>2.7142857142857144</v>
      </c>
      <c r="Y692" s="21">
        <f>E692/W692</f>
        <v>246.14285714285714</v>
      </c>
    </row>
    <row r="693" spans="1:25" ht="48" x14ac:dyDescent="0.2">
      <c r="A693">
        <v>367</v>
      </c>
      <c r="B693" s="3" t="s">
        <v>368</v>
      </c>
      <c r="C693" s="3" t="s">
        <v>4477</v>
      </c>
      <c r="D693">
        <v>10000</v>
      </c>
      <c r="E693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8269</v>
      </c>
      <c r="O693" s="6">
        <f>(E693/D693)*100</f>
        <v>103.3501</v>
      </c>
      <c r="P693" s="7">
        <f>E693/L693</f>
        <v>86.84882352941176</v>
      </c>
      <c r="Q693" t="str">
        <f>LEFT(N693,FIND("/",N693)-1)</f>
        <v>film &amp; video</v>
      </c>
      <c r="R693" t="str">
        <f>REPLACE(N693,1,FIND("/",N693),"")</f>
        <v>documentary</v>
      </c>
      <c r="S693" s="12">
        <f>(((J693/60)/60)/24)+DATE(1970,1,1)</f>
        <v>41355.577291666668</v>
      </c>
      <c r="T693" s="12">
        <f>(((I693/60)/60)/24)+DATE(1970,1,1)</f>
        <v>41395.207638888889</v>
      </c>
      <c r="W693" s="19">
        <f>_xlfn.DAYS(T693,S693)</f>
        <v>40</v>
      </c>
      <c r="X693" s="20">
        <f>L693/W693</f>
        <v>2.9750000000000001</v>
      </c>
      <c r="Y693" s="21">
        <f>E693/W693</f>
        <v>258.37524999999999</v>
      </c>
    </row>
    <row r="694" spans="1:25" ht="48" x14ac:dyDescent="0.2">
      <c r="A694">
        <v>348</v>
      </c>
      <c r="B694" s="3" t="s">
        <v>349</v>
      </c>
      <c r="C694" s="3" t="s">
        <v>4458</v>
      </c>
      <c r="D694">
        <v>10000</v>
      </c>
      <c r="E694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8269</v>
      </c>
      <c r="O694" s="6">
        <f>(E694/D694)*100</f>
        <v>103</v>
      </c>
      <c r="P694" s="7">
        <f>E694/L694</f>
        <v>86.554621848739501</v>
      </c>
      <c r="Q694" t="str">
        <f>LEFT(N694,FIND("/",N694)-1)</f>
        <v>film &amp; video</v>
      </c>
      <c r="R694" t="str">
        <f>REPLACE(N694,1,FIND("/",N694),"")</f>
        <v>documentary</v>
      </c>
      <c r="S694" s="12">
        <f>(((J694/60)/60)/24)+DATE(1970,1,1)</f>
        <v>42207.58699074074</v>
      </c>
      <c r="T694" s="12">
        <f>(((I694/60)/60)/24)+DATE(1970,1,1)</f>
        <v>42237.58699074074</v>
      </c>
      <c r="W694" s="19">
        <f>_xlfn.DAYS(T694,S694)</f>
        <v>30</v>
      </c>
      <c r="X694" s="20">
        <f>L694/W694</f>
        <v>3.9666666666666668</v>
      </c>
      <c r="Y694" s="21">
        <f>E694/W694</f>
        <v>343.33333333333331</v>
      </c>
    </row>
    <row r="695" spans="1:25" ht="48" x14ac:dyDescent="0.2">
      <c r="A695">
        <v>3173</v>
      </c>
      <c r="B695" s="3" t="s">
        <v>3173</v>
      </c>
      <c r="C695" s="3" t="s">
        <v>7283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8271</v>
      </c>
      <c r="O695" s="6">
        <f>(E695/D695)*100</f>
        <v>103</v>
      </c>
      <c r="P695" s="7">
        <f>E695/L695</f>
        <v>139.18918918918919</v>
      </c>
      <c r="Q695" t="str">
        <f>LEFT(N695,FIND("/",N695)-1)</f>
        <v>theater</v>
      </c>
      <c r="R695" t="str">
        <f>REPLACE(N695,1,FIND("/",N695),"")</f>
        <v>plays</v>
      </c>
      <c r="S695" s="12">
        <f>(((J695/60)/60)/24)+DATE(1970,1,1)</f>
        <v>41878.878379629627</v>
      </c>
      <c r="T695" s="12">
        <f>(((I695/60)/60)/24)+DATE(1970,1,1)</f>
        <v>41908.878379629627</v>
      </c>
      <c r="W695" s="19">
        <f>_xlfn.DAYS(T695,S695)</f>
        <v>30</v>
      </c>
      <c r="X695" s="20">
        <f>L695/W695</f>
        <v>2.4666666666666668</v>
      </c>
      <c r="Y695" s="21">
        <f>E695/W695</f>
        <v>343.33333333333331</v>
      </c>
    </row>
    <row r="696" spans="1:25" ht="48" x14ac:dyDescent="0.2">
      <c r="A696">
        <v>3358</v>
      </c>
      <c r="B696" s="3" t="s">
        <v>3357</v>
      </c>
      <c r="C696" s="3" t="s">
        <v>7468</v>
      </c>
      <c r="D696">
        <v>10000</v>
      </c>
      <c r="E696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8271</v>
      </c>
      <c r="O696" s="6">
        <f>(E696/D696)*100</f>
        <v>102.99000000000001</v>
      </c>
      <c r="P696" s="7">
        <f>E696/L696</f>
        <v>63.574074074074076</v>
      </c>
      <c r="Q696" t="str">
        <f>LEFT(N696,FIND("/",N696)-1)</f>
        <v>theater</v>
      </c>
      <c r="R696" t="str">
        <f>REPLACE(N696,1,FIND("/",N696),"")</f>
        <v>plays</v>
      </c>
      <c r="S696" s="12">
        <f>(((J696/60)/60)/24)+DATE(1970,1,1)</f>
        <v>41932.311099537037</v>
      </c>
      <c r="T696" s="12">
        <f>(((I696/60)/60)/24)+DATE(1970,1,1)</f>
        <v>41962.352766203709</v>
      </c>
      <c r="W696" s="19">
        <f>_xlfn.DAYS(T696,S696)</f>
        <v>30</v>
      </c>
      <c r="X696" s="20">
        <f>L696/W696</f>
        <v>5.4</v>
      </c>
      <c r="Y696" s="21">
        <f>E696/W696</f>
        <v>343.3</v>
      </c>
    </row>
    <row r="697" spans="1:25" ht="32" x14ac:dyDescent="0.2">
      <c r="A697">
        <v>58</v>
      </c>
      <c r="B697" s="3" t="s">
        <v>60</v>
      </c>
      <c r="C697" s="3" t="s">
        <v>4169</v>
      </c>
      <c r="D697">
        <v>10000</v>
      </c>
      <c r="E697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8265</v>
      </c>
      <c r="O697" s="6">
        <f>(E697/D697)*100</f>
        <v>102.91</v>
      </c>
      <c r="P697" s="7">
        <f>E697/L697</f>
        <v>137.21333333333334</v>
      </c>
      <c r="Q697" t="str">
        <f>LEFT(N697,FIND("/",N697)-1)</f>
        <v>film &amp; video</v>
      </c>
      <c r="R697" t="str">
        <f>REPLACE(N697,1,FIND("/",N697),"")</f>
        <v>television</v>
      </c>
      <c r="S697" s="12">
        <f>(((J697/60)/60)/24)+DATE(1970,1,1)</f>
        <v>41932.745046296295</v>
      </c>
      <c r="T697" s="12">
        <f>(((I697/60)/60)/24)+DATE(1970,1,1)</f>
        <v>41962.786712962959</v>
      </c>
      <c r="W697" s="19">
        <f>_xlfn.DAYS(T697,S697)</f>
        <v>30</v>
      </c>
      <c r="X697" s="20">
        <f>L697/W697</f>
        <v>2.5</v>
      </c>
      <c r="Y697" s="21">
        <f>E697/W697</f>
        <v>343.03333333333336</v>
      </c>
    </row>
    <row r="698" spans="1:25" ht="32" x14ac:dyDescent="0.2">
      <c r="A698">
        <v>1751</v>
      </c>
      <c r="B698" s="3" t="s">
        <v>1752</v>
      </c>
      <c r="C698" s="3" t="s">
        <v>5861</v>
      </c>
      <c r="D698">
        <v>10000</v>
      </c>
      <c r="E698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8285</v>
      </c>
      <c r="O698" s="6">
        <f>(E698/D698)*100</f>
        <v>102.89999999999999</v>
      </c>
      <c r="P698" s="7">
        <f>E698/L698</f>
        <v>168.68852459016392</v>
      </c>
      <c r="Q698" t="str">
        <f>LEFT(N698,FIND("/",N698)-1)</f>
        <v>photography</v>
      </c>
      <c r="R698" t="str">
        <f>REPLACE(N698,1,FIND("/",N698),"")</f>
        <v>photobooks</v>
      </c>
      <c r="S698" s="12">
        <f>(((J698/60)/60)/24)+DATE(1970,1,1)</f>
        <v>42052.7815162037</v>
      </c>
      <c r="T698" s="12">
        <f>(((I698/60)/60)/24)+DATE(1970,1,1)</f>
        <v>42082.739849537036</v>
      </c>
      <c r="W698" s="19">
        <f>_xlfn.DAYS(T698,S698)</f>
        <v>30</v>
      </c>
      <c r="X698" s="20">
        <f>L698/W698</f>
        <v>2.0333333333333332</v>
      </c>
      <c r="Y698" s="21">
        <f>E698/W698</f>
        <v>343</v>
      </c>
    </row>
    <row r="699" spans="1:25" ht="32" x14ac:dyDescent="0.2">
      <c r="A699">
        <v>3766</v>
      </c>
      <c r="B699" s="3" t="s">
        <v>3763</v>
      </c>
      <c r="C699" s="3" t="s">
        <v>7876</v>
      </c>
      <c r="D699">
        <v>10000</v>
      </c>
      <c r="E699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8305</v>
      </c>
      <c r="O699" s="6">
        <f>(E699/D699)*100</f>
        <v>102.65010000000001</v>
      </c>
      <c r="P699" s="7">
        <f>E699/L699</f>
        <v>106.9271875</v>
      </c>
      <c r="Q699" t="str">
        <f>LEFT(N699,FIND("/",N699)-1)</f>
        <v>theater</v>
      </c>
      <c r="R699" t="str">
        <f>REPLACE(N699,1,FIND("/",N699),"")</f>
        <v>musical</v>
      </c>
      <c r="S699" s="12">
        <f>(((J699/60)/60)/24)+DATE(1970,1,1)</f>
        <v>41788.167187500003</v>
      </c>
      <c r="T699" s="12">
        <f>(((I699/60)/60)/24)+DATE(1970,1,1)</f>
        <v>41823.167187500003</v>
      </c>
      <c r="W699" s="19">
        <f>_xlfn.DAYS(T699,S699)</f>
        <v>35</v>
      </c>
      <c r="X699" s="20">
        <f>L699/W699</f>
        <v>2.7428571428571429</v>
      </c>
      <c r="Y699" s="21">
        <f>E699/W699</f>
        <v>293.286</v>
      </c>
    </row>
    <row r="700" spans="1:25" ht="16" x14ac:dyDescent="0.2">
      <c r="A700">
        <v>1393</v>
      </c>
      <c r="B700" s="3" t="s">
        <v>1394</v>
      </c>
      <c r="C700" s="3" t="s">
        <v>5503</v>
      </c>
      <c r="D700">
        <v>10000</v>
      </c>
      <c r="E700">
        <v>10235</v>
      </c>
      <c r="F700" t="s">
        <v>8219</v>
      </c>
      <c r="G700" t="s">
        <v>8224</v>
      </c>
      <c r="H700" t="s">
        <v>8246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8276</v>
      </c>
      <c r="O700" s="6">
        <f>(E700/D700)*100</f>
        <v>102.35000000000001</v>
      </c>
      <c r="P700" s="7">
        <f>E700/L700</f>
        <v>196.82692307692307</v>
      </c>
      <c r="Q700" t="str">
        <f>LEFT(N700,FIND("/",N700)-1)</f>
        <v>music</v>
      </c>
      <c r="R700" t="str">
        <f>REPLACE(N700,1,FIND("/",N700),"")</f>
        <v>rock</v>
      </c>
      <c r="S700" s="12">
        <f>(((J700/60)/60)/24)+DATE(1970,1,1)</f>
        <v>42553.681979166664</v>
      </c>
      <c r="T700" s="12">
        <f>(((I700/60)/60)/24)+DATE(1970,1,1)</f>
        <v>42583.681979166664</v>
      </c>
      <c r="W700" s="19">
        <f>_xlfn.DAYS(T700,S700)</f>
        <v>30</v>
      </c>
      <c r="X700" s="20">
        <f>L700/W700</f>
        <v>1.7333333333333334</v>
      </c>
      <c r="Y700" s="21">
        <f>E700/W700</f>
        <v>341.16666666666669</v>
      </c>
    </row>
    <row r="701" spans="1:25" ht="48" x14ac:dyDescent="0.2">
      <c r="A701">
        <v>3714</v>
      </c>
      <c r="B701" s="3" t="s">
        <v>3711</v>
      </c>
      <c r="C701" s="3" t="s">
        <v>7824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8271</v>
      </c>
      <c r="O701" s="6">
        <f>(E701/D701)*100</f>
        <v>102.35000000000001</v>
      </c>
      <c r="P701" s="7">
        <f>E701/L701</f>
        <v>105.51546391752578</v>
      </c>
      <c r="Q701" t="str">
        <f>LEFT(N701,FIND("/",N701)-1)</f>
        <v>theater</v>
      </c>
      <c r="R701" t="str">
        <f>REPLACE(N701,1,FIND("/",N701),"")</f>
        <v>plays</v>
      </c>
      <c r="S701" s="12">
        <f>(((J701/60)/60)/24)+DATE(1970,1,1)</f>
        <v>42118.556331018524</v>
      </c>
      <c r="T701" s="12">
        <f>(((I701/60)/60)/24)+DATE(1970,1,1)</f>
        <v>42150.165972222225</v>
      </c>
      <c r="W701" s="19">
        <f>_xlfn.DAYS(T701,S701)</f>
        <v>32</v>
      </c>
      <c r="X701" s="20">
        <f>L701/W701</f>
        <v>3.03125</v>
      </c>
      <c r="Y701" s="21">
        <f>E701/W701</f>
        <v>319.84375</v>
      </c>
    </row>
    <row r="702" spans="1:25" ht="32" x14ac:dyDescent="0.2">
      <c r="A702">
        <v>1617</v>
      </c>
      <c r="B702" s="3" t="s">
        <v>1618</v>
      </c>
      <c r="C702" s="3" t="s">
        <v>5727</v>
      </c>
      <c r="D702">
        <v>7000</v>
      </c>
      <c r="E702">
        <v>10210</v>
      </c>
      <c r="F702" t="s">
        <v>8219</v>
      </c>
      <c r="G702" t="s">
        <v>8224</v>
      </c>
      <c r="H702" t="s">
        <v>8246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8276</v>
      </c>
      <c r="O702" s="6">
        <f>(E702/D702)*100</f>
        <v>145.85714285714286</v>
      </c>
      <c r="P702" s="7">
        <f>E702/L702</f>
        <v>64.620253164556956</v>
      </c>
      <c r="Q702" t="str">
        <f>LEFT(N702,FIND("/",N702)-1)</f>
        <v>music</v>
      </c>
      <c r="R702" t="str">
        <f>REPLACE(N702,1,FIND("/",N702),"")</f>
        <v>rock</v>
      </c>
      <c r="S702" s="12">
        <f>(((J702/60)/60)/24)+DATE(1970,1,1)</f>
        <v>41546.664212962962</v>
      </c>
      <c r="T702" s="12">
        <f>(((I702/60)/60)/24)+DATE(1970,1,1)</f>
        <v>41579.791666666664</v>
      </c>
      <c r="W702" s="19">
        <f>_xlfn.DAYS(T702,S702)</f>
        <v>33</v>
      </c>
      <c r="X702" s="20">
        <f>L702/W702</f>
        <v>4.7878787878787881</v>
      </c>
      <c r="Y702" s="21">
        <f>E702/W702</f>
        <v>309.39393939393938</v>
      </c>
    </row>
    <row r="703" spans="1:25" ht="48" x14ac:dyDescent="0.2">
      <c r="A703">
        <v>1349</v>
      </c>
      <c r="B703" s="3" t="s">
        <v>1350</v>
      </c>
      <c r="C703" s="3" t="s">
        <v>5459</v>
      </c>
      <c r="D703">
        <v>5000</v>
      </c>
      <c r="E703">
        <v>10210</v>
      </c>
      <c r="F703" t="s">
        <v>8219</v>
      </c>
      <c r="G703" t="s">
        <v>8229</v>
      </c>
      <c r="H703" t="s">
        <v>8251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8274</v>
      </c>
      <c r="O703" s="6">
        <f>(E703/D703)*100</f>
        <v>204.2</v>
      </c>
      <c r="P703" s="7">
        <f>E703/L703</f>
        <v>59.360465116279073</v>
      </c>
      <c r="Q703" t="str">
        <f>LEFT(N703,FIND("/",N703)-1)</f>
        <v>publishing</v>
      </c>
      <c r="R703" t="str">
        <f>REPLACE(N703,1,FIND("/",N703),"")</f>
        <v>nonfiction</v>
      </c>
      <c r="S703" s="12">
        <f>(((J703/60)/60)/24)+DATE(1970,1,1)</f>
        <v>42317.33258101852</v>
      </c>
      <c r="T703" s="12">
        <f>(((I703/60)/60)/24)+DATE(1970,1,1)</f>
        <v>42354.290972222225</v>
      </c>
      <c r="W703" s="19">
        <f>_xlfn.DAYS(T703,S703)</f>
        <v>37</v>
      </c>
      <c r="X703" s="20">
        <f>L703/W703</f>
        <v>4.6486486486486482</v>
      </c>
      <c r="Y703" s="21">
        <f>E703/W703</f>
        <v>275.94594594594594</v>
      </c>
    </row>
    <row r="704" spans="1:25" ht="48" x14ac:dyDescent="0.2">
      <c r="A704">
        <v>2478</v>
      </c>
      <c r="B704" s="3" t="s">
        <v>2478</v>
      </c>
      <c r="C704" s="3" t="s">
        <v>6588</v>
      </c>
      <c r="D704">
        <v>8000</v>
      </c>
      <c r="E704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8279</v>
      </c>
      <c r="O704" s="6">
        <f>(E704/D704)*100</f>
        <v>127.49999999999999</v>
      </c>
      <c r="P704" s="7">
        <f>E704/L704</f>
        <v>129.1139240506329</v>
      </c>
      <c r="Q704" t="str">
        <f>LEFT(N704,FIND("/",N704)-1)</f>
        <v>music</v>
      </c>
      <c r="R704" t="str">
        <f>REPLACE(N704,1,FIND("/",N704),"")</f>
        <v>indie rock</v>
      </c>
      <c r="S704" s="12">
        <f>(((J704/60)/60)/24)+DATE(1970,1,1)</f>
        <v>41257.950381944444</v>
      </c>
      <c r="T704" s="12">
        <f>(((I704/60)/60)/24)+DATE(1970,1,1)</f>
        <v>41287.950381944444</v>
      </c>
      <c r="W704" s="19">
        <f>_xlfn.DAYS(T704,S704)</f>
        <v>30</v>
      </c>
      <c r="X704" s="20">
        <f>L704/W704</f>
        <v>2.6333333333333333</v>
      </c>
      <c r="Y704" s="21">
        <f>E704/W704</f>
        <v>340</v>
      </c>
    </row>
    <row r="705" spans="1:25" ht="48" x14ac:dyDescent="0.2">
      <c r="A705">
        <v>2472</v>
      </c>
      <c r="B705" s="3" t="s">
        <v>2473</v>
      </c>
      <c r="C705" s="3" t="s">
        <v>6582</v>
      </c>
      <c r="D705">
        <v>7500</v>
      </c>
      <c r="E705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8279</v>
      </c>
      <c r="O705" s="6">
        <f>(E705/D705)*100</f>
        <v>135.76026666666667</v>
      </c>
      <c r="P705" s="7">
        <f>E705/L705</f>
        <v>97.904038461538462</v>
      </c>
      <c r="Q705" t="str">
        <f>LEFT(N705,FIND("/",N705)-1)</f>
        <v>music</v>
      </c>
      <c r="R705" t="str">
        <f>REPLACE(N705,1,FIND("/",N705),"")</f>
        <v>indie rock</v>
      </c>
      <c r="S705" s="12">
        <f>(((J705/60)/60)/24)+DATE(1970,1,1)</f>
        <v>40354.11550925926</v>
      </c>
      <c r="T705" s="12">
        <f>(((I705/60)/60)/24)+DATE(1970,1,1)</f>
        <v>40425.043749999997</v>
      </c>
      <c r="W705" s="19">
        <f>_xlfn.DAYS(T705,S705)</f>
        <v>71</v>
      </c>
      <c r="X705" s="20">
        <f>L705/W705</f>
        <v>1.4647887323943662</v>
      </c>
      <c r="Y705" s="21">
        <f>E705/W705</f>
        <v>143.40873239436621</v>
      </c>
    </row>
    <row r="706" spans="1:25" ht="48" x14ac:dyDescent="0.2">
      <c r="A706">
        <v>3298</v>
      </c>
      <c r="B706" s="3" t="s">
        <v>3298</v>
      </c>
      <c r="C706" s="3" t="s">
        <v>7408</v>
      </c>
      <c r="D706">
        <v>10000</v>
      </c>
      <c r="E706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8271</v>
      </c>
      <c r="O706" s="6">
        <f>(E706/D706)*100</f>
        <v>101.73</v>
      </c>
      <c r="P706" s="7">
        <f>E706/L706</f>
        <v>141.29166666666666</v>
      </c>
      <c r="Q706" t="str">
        <f>LEFT(N706,FIND("/",N706)-1)</f>
        <v>theater</v>
      </c>
      <c r="R706" t="str">
        <f>REPLACE(N706,1,FIND("/",N706),"")</f>
        <v>plays</v>
      </c>
      <c r="S706" s="12">
        <f>(((J706/60)/60)/24)+DATE(1970,1,1)</f>
        <v>42239.957962962959</v>
      </c>
      <c r="T706" s="12">
        <f>(((I706/60)/60)/24)+DATE(1970,1,1)</f>
        <v>42260</v>
      </c>
      <c r="W706" s="19">
        <f>_xlfn.DAYS(T706,S706)</f>
        <v>21</v>
      </c>
      <c r="X706" s="20">
        <f>L706/W706</f>
        <v>3.4285714285714284</v>
      </c>
      <c r="Y706" s="21">
        <f>E706/W706</f>
        <v>484.42857142857144</v>
      </c>
    </row>
    <row r="707" spans="1:25" ht="48" x14ac:dyDescent="0.2">
      <c r="A707">
        <v>3524</v>
      </c>
      <c r="B707" s="3" t="s">
        <v>3523</v>
      </c>
      <c r="C707" s="3" t="s">
        <v>7634</v>
      </c>
      <c r="D707">
        <v>10000</v>
      </c>
      <c r="E707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8271</v>
      </c>
      <c r="O707" s="6">
        <f>(E707/D707)*100</f>
        <v>101.56</v>
      </c>
      <c r="P707" s="7">
        <f>E707/L707</f>
        <v>137.24324324324326</v>
      </c>
      <c r="Q707" t="str">
        <f>LEFT(N707,FIND("/",N707)-1)</f>
        <v>theater</v>
      </c>
      <c r="R707" t="str">
        <f>REPLACE(N707,1,FIND("/",N707),"")</f>
        <v>plays</v>
      </c>
      <c r="S707" s="12">
        <f>(((J707/60)/60)/24)+DATE(1970,1,1)</f>
        <v>41880.76357638889</v>
      </c>
      <c r="T707" s="12">
        <f>(((I707/60)/60)/24)+DATE(1970,1,1)</f>
        <v>41895.166666666664</v>
      </c>
      <c r="W707" s="19">
        <f>_xlfn.DAYS(T707,S707)</f>
        <v>15</v>
      </c>
      <c r="X707" s="20">
        <f>L707/W707</f>
        <v>4.9333333333333336</v>
      </c>
      <c r="Y707" s="21">
        <f>E707/W707</f>
        <v>677.06666666666672</v>
      </c>
    </row>
    <row r="708" spans="1:25" ht="64" x14ac:dyDescent="0.2">
      <c r="A708">
        <v>796</v>
      </c>
      <c r="B708" s="3" t="s">
        <v>797</v>
      </c>
      <c r="C708" s="3" t="s">
        <v>4906</v>
      </c>
      <c r="D708">
        <v>10000</v>
      </c>
      <c r="E708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8276</v>
      </c>
      <c r="O708" s="6">
        <f>(E708/D708)*100</f>
        <v>101.35000000000001</v>
      </c>
      <c r="P708" s="7">
        <f>E708/L708</f>
        <v>112.61111111111111</v>
      </c>
      <c r="Q708" t="str">
        <f>LEFT(N708,FIND("/",N708)-1)</f>
        <v>music</v>
      </c>
      <c r="R708" t="str">
        <f>REPLACE(N708,1,FIND("/",N708),"")</f>
        <v>rock</v>
      </c>
      <c r="S708" s="12">
        <f>(((J708/60)/60)/24)+DATE(1970,1,1)</f>
        <v>41502.882928240739</v>
      </c>
      <c r="T708" s="12">
        <f>(((I708/60)/60)/24)+DATE(1970,1,1)</f>
        <v>41532.881944444445</v>
      </c>
      <c r="W708" s="19">
        <f>_xlfn.DAYS(T708,S708)</f>
        <v>30</v>
      </c>
      <c r="X708" s="20">
        <f>L708/W708</f>
        <v>3</v>
      </c>
      <c r="Y708" s="21">
        <f>E708/W708</f>
        <v>337.83333333333331</v>
      </c>
    </row>
    <row r="709" spans="1:25" ht="48" x14ac:dyDescent="0.2">
      <c r="A709">
        <v>3575</v>
      </c>
      <c r="B709" s="3" t="s">
        <v>3574</v>
      </c>
      <c r="C709" s="3" t="s">
        <v>7685</v>
      </c>
      <c r="D709">
        <v>10000</v>
      </c>
      <c r="E709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8271</v>
      </c>
      <c r="O709" s="6">
        <f>(E709/D709)*100</f>
        <v>101.33000000000001</v>
      </c>
      <c r="P709" s="7">
        <f>E709/L709</f>
        <v>99.343137254901961</v>
      </c>
      <c r="Q709" t="str">
        <f>LEFT(N709,FIND("/",N709)-1)</f>
        <v>theater</v>
      </c>
      <c r="R709" t="str">
        <f>REPLACE(N709,1,FIND("/",N709),"")</f>
        <v>plays</v>
      </c>
      <c r="S709" s="12">
        <f>(((J709/60)/60)/24)+DATE(1970,1,1)</f>
        <v>42561.783877314811</v>
      </c>
      <c r="T709" s="12">
        <f>(((I709/60)/60)/24)+DATE(1970,1,1)</f>
        <v>42593.165972222225</v>
      </c>
      <c r="W709" s="19">
        <f>_xlfn.DAYS(T709,S709)</f>
        <v>32</v>
      </c>
      <c r="X709" s="20">
        <f>L709/W709</f>
        <v>3.1875</v>
      </c>
      <c r="Y709" s="21">
        <f>E709/W709</f>
        <v>316.65625</v>
      </c>
    </row>
    <row r="710" spans="1:25" ht="48" x14ac:dyDescent="0.2">
      <c r="A710">
        <v>334</v>
      </c>
      <c r="B710" s="3" t="s">
        <v>335</v>
      </c>
      <c r="C710" s="3" t="s">
        <v>4444</v>
      </c>
      <c r="D710">
        <v>10000</v>
      </c>
      <c r="E710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8269</v>
      </c>
      <c r="O710" s="6">
        <f>(E710/D710)*100</f>
        <v>101.19</v>
      </c>
      <c r="P710" s="7">
        <f>E710/L710</f>
        <v>146.65217391304347</v>
      </c>
      <c r="Q710" t="str">
        <f>LEFT(N710,FIND("/",N710)-1)</f>
        <v>film &amp; video</v>
      </c>
      <c r="R710" t="str">
        <f>REPLACE(N710,1,FIND("/",N710),"")</f>
        <v>documentary</v>
      </c>
      <c r="S710" s="12">
        <f>(((J710/60)/60)/24)+DATE(1970,1,1)</f>
        <v>42101.682372685187</v>
      </c>
      <c r="T710" s="12">
        <f>(((I710/60)/60)/24)+DATE(1970,1,1)</f>
        <v>42139.791666666672</v>
      </c>
      <c r="W710" s="19">
        <f>_xlfn.DAYS(T710,S710)</f>
        <v>38</v>
      </c>
      <c r="X710" s="20">
        <f>L710/W710</f>
        <v>1.8157894736842106</v>
      </c>
      <c r="Y710" s="21">
        <f>E710/W710</f>
        <v>266.28947368421052</v>
      </c>
    </row>
    <row r="711" spans="1:25" ht="48" x14ac:dyDescent="0.2">
      <c r="A711">
        <v>3421</v>
      </c>
      <c r="B711" s="3" t="s">
        <v>3420</v>
      </c>
      <c r="C711" s="3" t="s">
        <v>7531</v>
      </c>
      <c r="D711">
        <v>10000</v>
      </c>
      <c r="E711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8271</v>
      </c>
      <c r="O711" s="6">
        <f>(E711/D711)*100</f>
        <v>101.15</v>
      </c>
      <c r="P711" s="7">
        <f>E711/L711</f>
        <v>103.21428571428571</v>
      </c>
      <c r="Q711" t="str">
        <f>LEFT(N711,FIND("/",N711)-1)</f>
        <v>theater</v>
      </c>
      <c r="R711" t="str">
        <f>REPLACE(N711,1,FIND("/",N711),"")</f>
        <v>plays</v>
      </c>
      <c r="S711" s="12">
        <f>(((J711/60)/60)/24)+DATE(1970,1,1)</f>
        <v>42037.791238425925</v>
      </c>
      <c r="T711" s="12">
        <f>(((I711/60)/60)/24)+DATE(1970,1,1)</f>
        <v>42067.791238425925</v>
      </c>
      <c r="W711" s="19">
        <f>_xlfn.DAYS(T711,S711)</f>
        <v>30</v>
      </c>
      <c r="X711" s="20">
        <f>L711/W711</f>
        <v>3.2666666666666666</v>
      </c>
      <c r="Y711" s="21">
        <f>E711/W711</f>
        <v>337.16666666666669</v>
      </c>
    </row>
    <row r="712" spans="1:25" ht="48" x14ac:dyDescent="0.2">
      <c r="A712">
        <v>54</v>
      </c>
      <c r="B712" s="3" t="s">
        <v>56</v>
      </c>
      <c r="C712" s="3" t="s">
        <v>4165</v>
      </c>
      <c r="D712">
        <v>10000</v>
      </c>
      <c r="E712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8265</v>
      </c>
      <c r="O712" s="6">
        <f>(E712/D712)*100</f>
        <v>101</v>
      </c>
      <c r="P712" s="7">
        <f>E712/L712</f>
        <v>194.23076923076923</v>
      </c>
      <c r="Q712" t="str">
        <f>LEFT(N712,FIND("/",N712)-1)</f>
        <v>film &amp; video</v>
      </c>
      <c r="R712" t="str">
        <f>REPLACE(N712,1,FIND("/",N712),"")</f>
        <v>television</v>
      </c>
      <c r="S712" s="12">
        <f>(((J712/60)/60)/24)+DATE(1970,1,1)</f>
        <v>42333.713206018518</v>
      </c>
      <c r="T712" s="12">
        <f>(((I712/60)/60)/24)+DATE(1970,1,1)</f>
        <v>42363.713206018518</v>
      </c>
      <c r="W712" s="19">
        <f>_xlfn.DAYS(T712,S712)</f>
        <v>30</v>
      </c>
      <c r="X712" s="20">
        <f>L712/W712</f>
        <v>1.7333333333333334</v>
      </c>
      <c r="Y712" s="21">
        <f>E712/W712</f>
        <v>336.66666666666669</v>
      </c>
    </row>
    <row r="713" spans="1:25" ht="48" x14ac:dyDescent="0.2">
      <c r="A713">
        <v>2930</v>
      </c>
      <c r="B713" s="3" t="s">
        <v>2930</v>
      </c>
      <c r="C713" s="3" t="s">
        <v>7040</v>
      </c>
      <c r="D713">
        <v>10000</v>
      </c>
      <c r="E713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8305</v>
      </c>
      <c r="O713" s="6">
        <f>(E713/D713)*100</f>
        <v>100.92000000000002</v>
      </c>
      <c r="P713" s="7">
        <f>E713/L713</f>
        <v>162.7741935483871</v>
      </c>
      <c r="Q713" t="str">
        <f>LEFT(N713,FIND("/",N713)-1)</f>
        <v>theater</v>
      </c>
      <c r="R713" t="str">
        <f>REPLACE(N713,1,FIND("/",N713),"")</f>
        <v>musical</v>
      </c>
      <c r="S713" s="12">
        <f>(((J713/60)/60)/24)+DATE(1970,1,1)</f>
        <v>42101.584074074075</v>
      </c>
      <c r="T713" s="12">
        <f>(((I713/60)/60)/24)+DATE(1970,1,1)</f>
        <v>42131.584074074075</v>
      </c>
      <c r="W713" s="19">
        <f>_xlfn.DAYS(T713,S713)</f>
        <v>30</v>
      </c>
      <c r="X713" s="20">
        <f>L713/W713</f>
        <v>2.0666666666666669</v>
      </c>
      <c r="Y713" s="21">
        <f>E713/W713</f>
        <v>336.4</v>
      </c>
    </row>
    <row r="714" spans="1:25" ht="48" x14ac:dyDescent="0.2">
      <c r="A714">
        <v>3022</v>
      </c>
      <c r="B714" s="3" t="s">
        <v>3022</v>
      </c>
      <c r="C714" s="3" t="s">
        <v>7132</v>
      </c>
      <c r="D714">
        <v>10000</v>
      </c>
      <c r="E714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8303</v>
      </c>
      <c r="O714" s="6">
        <f>(E714/D714)*100</f>
        <v>100.88</v>
      </c>
      <c r="P714" s="7">
        <f>E714/L714</f>
        <v>162.70967741935485</v>
      </c>
      <c r="Q714" t="str">
        <f>LEFT(N714,FIND("/",N714)-1)</f>
        <v>theater</v>
      </c>
      <c r="R714" t="str">
        <f>REPLACE(N714,1,FIND("/",N714),"")</f>
        <v>spaces</v>
      </c>
      <c r="S714" s="12">
        <f>(((J714/60)/60)/24)+DATE(1970,1,1)</f>
        <v>42564.95380787037</v>
      </c>
      <c r="T714" s="12">
        <f>(((I714/60)/60)/24)+DATE(1970,1,1)</f>
        <v>42609.95380787037</v>
      </c>
      <c r="W714" s="19">
        <f>_xlfn.DAYS(T714,S714)</f>
        <v>45</v>
      </c>
      <c r="X714" s="20">
        <f>L714/W714</f>
        <v>1.3777777777777778</v>
      </c>
      <c r="Y714" s="21">
        <f>E714/W714</f>
        <v>224.17777777777778</v>
      </c>
    </row>
    <row r="715" spans="1:25" ht="48" x14ac:dyDescent="0.2">
      <c r="A715">
        <v>527</v>
      </c>
      <c r="B715" s="3" t="s">
        <v>528</v>
      </c>
      <c r="C715" s="3" t="s">
        <v>4637</v>
      </c>
      <c r="D715">
        <v>10000</v>
      </c>
      <c r="E715">
        <v>10085</v>
      </c>
      <c r="F715" t="s">
        <v>8219</v>
      </c>
      <c r="G715" t="s">
        <v>8224</v>
      </c>
      <c r="H715" t="s">
        <v>8246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8271</v>
      </c>
      <c r="O715" s="6">
        <f>(E715/D715)*100</f>
        <v>100.85</v>
      </c>
      <c r="P715" s="7">
        <f>E715/L715</f>
        <v>63.829113924050631</v>
      </c>
      <c r="Q715" t="str">
        <f>LEFT(N715,FIND("/",N715)-1)</f>
        <v>theater</v>
      </c>
      <c r="R715" t="str">
        <f>REPLACE(N715,1,FIND("/",N715),"")</f>
        <v>plays</v>
      </c>
      <c r="S715" s="12">
        <f>(((J715/60)/60)/24)+DATE(1970,1,1)</f>
        <v>42753.205625000002</v>
      </c>
      <c r="T715" s="12">
        <f>(((I715/60)/60)/24)+DATE(1970,1,1)</f>
        <v>42783.670138888891</v>
      </c>
      <c r="W715" s="19">
        <f>_xlfn.DAYS(T715,S715)</f>
        <v>30</v>
      </c>
      <c r="X715" s="20">
        <f>L715/W715</f>
        <v>5.2666666666666666</v>
      </c>
      <c r="Y715" s="21">
        <f>E715/W715</f>
        <v>336.16666666666669</v>
      </c>
    </row>
    <row r="716" spans="1:25" ht="48" x14ac:dyDescent="0.2">
      <c r="A716">
        <v>1674</v>
      </c>
      <c r="B716" s="3" t="s">
        <v>1675</v>
      </c>
      <c r="C716" s="3" t="s">
        <v>5784</v>
      </c>
      <c r="D716">
        <v>5000</v>
      </c>
      <c r="E716">
        <v>10085</v>
      </c>
      <c r="F716" t="s">
        <v>8219</v>
      </c>
      <c r="G716" t="s">
        <v>8224</v>
      </c>
      <c r="H716" t="s">
        <v>8246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8292</v>
      </c>
      <c r="O716" s="6">
        <f>(E716/D716)*100</f>
        <v>201.7</v>
      </c>
      <c r="P716" s="7">
        <f>E716/L716</f>
        <v>89.247787610619469</v>
      </c>
      <c r="Q716" t="str">
        <f>LEFT(N716,FIND("/",N716)-1)</f>
        <v>music</v>
      </c>
      <c r="R716" t="str">
        <f>REPLACE(N716,1,FIND("/",N716),"")</f>
        <v>pop</v>
      </c>
      <c r="S716" s="12">
        <f>(((J716/60)/60)/24)+DATE(1970,1,1)</f>
        <v>42569.605393518519</v>
      </c>
      <c r="T716" s="12">
        <f>(((I716/60)/60)/24)+DATE(1970,1,1)</f>
        <v>42600.290972222225</v>
      </c>
      <c r="W716" s="19">
        <f>_xlfn.DAYS(T716,S716)</f>
        <v>31</v>
      </c>
      <c r="X716" s="20">
        <f>L716/W716</f>
        <v>3.6451612903225805</v>
      </c>
      <c r="Y716" s="21">
        <f>E716/W716</f>
        <v>325.32258064516128</v>
      </c>
    </row>
    <row r="717" spans="1:25" ht="48" x14ac:dyDescent="0.2">
      <c r="A717">
        <v>1750</v>
      </c>
      <c r="B717" s="3" t="s">
        <v>1751</v>
      </c>
      <c r="C717" s="3" t="s">
        <v>5860</v>
      </c>
      <c r="D717">
        <v>5000</v>
      </c>
      <c r="E717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8285</v>
      </c>
      <c r="O717" s="6">
        <f>(E717/D717)*100</f>
        <v>201.62</v>
      </c>
      <c r="P717" s="7">
        <f>E717/L717</f>
        <v>80.647999999999996</v>
      </c>
      <c r="Q717" t="str">
        <f>LEFT(N717,FIND("/",N717)-1)</f>
        <v>photography</v>
      </c>
      <c r="R717" t="str">
        <f>REPLACE(N717,1,FIND("/",N717),"")</f>
        <v>photobooks</v>
      </c>
      <c r="S717" s="12">
        <f>(((J717/60)/60)/24)+DATE(1970,1,1)</f>
        <v>42454.836851851855</v>
      </c>
      <c r="T717" s="12">
        <f>(((I717/60)/60)/24)+DATE(1970,1,1)</f>
        <v>42479.836851851855</v>
      </c>
      <c r="W717" s="19">
        <f>_xlfn.DAYS(T717,S717)</f>
        <v>25</v>
      </c>
      <c r="X717" s="20">
        <f>L717/W717</f>
        <v>5</v>
      </c>
      <c r="Y717" s="21">
        <f>E717/W717</f>
        <v>403.24</v>
      </c>
    </row>
    <row r="718" spans="1:25" ht="48" x14ac:dyDescent="0.2">
      <c r="A718">
        <v>1278</v>
      </c>
      <c r="B718" s="3" t="s">
        <v>1279</v>
      </c>
      <c r="C718" s="3" t="s">
        <v>5388</v>
      </c>
      <c r="D718">
        <v>6500</v>
      </c>
      <c r="E718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8276</v>
      </c>
      <c r="O718" s="6">
        <f>(E718/D718)*100</f>
        <v>154.93846153846152</v>
      </c>
      <c r="P718" s="7">
        <f>E718/L718</f>
        <v>53.005263157894738</v>
      </c>
      <c r="Q718" t="str">
        <f>LEFT(N718,FIND("/",N718)-1)</f>
        <v>music</v>
      </c>
      <c r="R718" t="str">
        <f>REPLACE(N718,1,FIND("/",N718),"")</f>
        <v>rock</v>
      </c>
      <c r="S718" s="12">
        <f>(((J718/60)/60)/24)+DATE(1970,1,1)</f>
        <v>41786.555162037039</v>
      </c>
      <c r="T718" s="12">
        <f>(((I718/60)/60)/24)+DATE(1970,1,1)</f>
        <v>41815.083333333336</v>
      </c>
      <c r="W718" s="19">
        <f>_xlfn.DAYS(T718,S718)</f>
        <v>29</v>
      </c>
      <c r="X718" s="20">
        <f>L718/W718</f>
        <v>6.5517241379310347</v>
      </c>
      <c r="Y718" s="21">
        <f>E718/W718</f>
        <v>347.27586206896552</v>
      </c>
    </row>
    <row r="719" spans="1:25" ht="48" x14ac:dyDescent="0.2">
      <c r="A719">
        <v>3153</v>
      </c>
      <c r="B719" s="3" t="s">
        <v>3153</v>
      </c>
      <c r="C719" s="3" t="s">
        <v>7263</v>
      </c>
      <c r="D719">
        <v>3000</v>
      </c>
      <c r="E719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8271</v>
      </c>
      <c r="O719" s="6">
        <f>(E719/D719)*100</f>
        <v>335.58333333333337</v>
      </c>
      <c r="P719" s="7">
        <f>E719/L719</f>
        <v>41.773858921161825</v>
      </c>
      <c r="Q719" t="str">
        <f>LEFT(N719,FIND("/",N719)-1)</f>
        <v>theater</v>
      </c>
      <c r="R719" t="str">
        <f>REPLACE(N719,1,FIND("/",N719),"")</f>
        <v>plays</v>
      </c>
      <c r="S719" s="12">
        <f>(((J719/60)/60)/24)+DATE(1970,1,1)</f>
        <v>40633.154363425929</v>
      </c>
      <c r="T719" s="12">
        <f>(((I719/60)/60)/24)+DATE(1970,1,1)</f>
        <v>40664.207638888889</v>
      </c>
      <c r="W719" s="19">
        <f>_xlfn.DAYS(T719,S719)</f>
        <v>31</v>
      </c>
      <c r="X719" s="20">
        <f>L719/W719</f>
        <v>7.774193548387097</v>
      </c>
      <c r="Y719" s="21">
        <f>E719/W719</f>
        <v>324.75806451612902</v>
      </c>
    </row>
    <row r="720" spans="1:25" ht="48" x14ac:dyDescent="0.2">
      <c r="A720">
        <v>3455</v>
      </c>
      <c r="B720" s="3" t="s">
        <v>3454</v>
      </c>
      <c r="C720" s="3" t="s">
        <v>7565</v>
      </c>
      <c r="D720">
        <v>10000</v>
      </c>
      <c r="E720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8271</v>
      </c>
      <c r="O720" s="6">
        <f>(E720/D720)*100</f>
        <v>100.64999999999999</v>
      </c>
      <c r="P720" s="7">
        <f>E720/L720</f>
        <v>145.86956521739131</v>
      </c>
      <c r="Q720" t="str">
        <f>LEFT(N720,FIND("/",N720)-1)</f>
        <v>theater</v>
      </c>
      <c r="R720" t="str">
        <f>REPLACE(N720,1,FIND("/",N720),"")</f>
        <v>plays</v>
      </c>
      <c r="S720" s="12">
        <f>(((J720/60)/60)/24)+DATE(1970,1,1)</f>
        <v>42626.7503125</v>
      </c>
      <c r="T720" s="12">
        <f>(((I720/60)/60)/24)+DATE(1970,1,1)</f>
        <v>42656.7503125</v>
      </c>
      <c r="W720" s="19">
        <f>_xlfn.DAYS(T720,S720)</f>
        <v>30</v>
      </c>
      <c r="X720" s="20">
        <f>L720/W720</f>
        <v>2.2999999999999998</v>
      </c>
      <c r="Y720" s="21">
        <f>E720/W720</f>
        <v>335.5</v>
      </c>
    </row>
    <row r="721" spans="1:25" ht="64" x14ac:dyDescent="0.2">
      <c r="A721">
        <v>302</v>
      </c>
      <c r="B721" s="3" t="s">
        <v>303</v>
      </c>
      <c r="C721" s="3" t="s">
        <v>4412</v>
      </c>
      <c r="D721">
        <v>10000</v>
      </c>
      <c r="E721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8269</v>
      </c>
      <c r="O721" s="6">
        <f>(E721/D721)*100</f>
        <v>100.46</v>
      </c>
      <c r="P721" s="7">
        <f>E721/L721</f>
        <v>93.018518518518519</v>
      </c>
      <c r="Q721" t="str">
        <f>LEFT(N721,FIND("/",N721)-1)</f>
        <v>film &amp; video</v>
      </c>
      <c r="R721" t="str">
        <f>REPLACE(N721,1,FIND("/",N721),"")</f>
        <v>documentary</v>
      </c>
      <c r="S721" s="12">
        <f>(((J721/60)/60)/24)+DATE(1970,1,1)</f>
        <v>40933.856921296298</v>
      </c>
      <c r="T721" s="12">
        <f>(((I721/60)/60)/24)+DATE(1970,1,1)</f>
        <v>40963.856921296298</v>
      </c>
      <c r="W721" s="19">
        <f>_xlfn.DAYS(T721,S721)</f>
        <v>30</v>
      </c>
      <c r="X721" s="20">
        <f>L721/W721</f>
        <v>3.6</v>
      </c>
      <c r="Y721" s="21">
        <f>E721/W721</f>
        <v>334.86666666666667</v>
      </c>
    </row>
    <row r="722" spans="1:25" ht="48" x14ac:dyDescent="0.2">
      <c r="A722">
        <v>2055</v>
      </c>
      <c r="B722" s="3" t="s">
        <v>2056</v>
      </c>
      <c r="C722" s="3" t="s">
        <v>6165</v>
      </c>
      <c r="D722">
        <v>6000</v>
      </c>
      <c r="E722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8295</v>
      </c>
      <c r="O722" s="6">
        <f>(E722/D722)*100</f>
        <v>167.41666666666666</v>
      </c>
      <c r="P722" s="7">
        <f>E722/L722</f>
        <v>99.455445544554451</v>
      </c>
      <c r="Q722" t="str">
        <f>LEFT(N722,FIND("/",N722)-1)</f>
        <v>technology</v>
      </c>
      <c r="R722" t="str">
        <f>REPLACE(N722,1,FIND("/",N722),"")</f>
        <v>hardware</v>
      </c>
      <c r="S722" s="12">
        <f>(((J722/60)/60)/24)+DATE(1970,1,1)</f>
        <v>41946.674108796295</v>
      </c>
      <c r="T722" s="12">
        <f>(((I722/60)/60)/24)+DATE(1970,1,1)</f>
        <v>41976.166666666672</v>
      </c>
      <c r="W722" s="19">
        <f>_xlfn.DAYS(T722,S722)</f>
        <v>30</v>
      </c>
      <c r="X722" s="20">
        <f>L722/W722</f>
        <v>3.3666666666666667</v>
      </c>
      <c r="Y722" s="21">
        <f>E722/W722</f>
        <v>334.83333333333331</v>
      </c>
    </row>
    <row r="723" spans="1:25" ht="48" x14ac:dyDescent="0.2">
      <c r="A723">
        <v>1691</v>
      </c>
      <c r="B723" s="3" t="s">
        <v>1692</v>
      </c>
      <c r="C723" s="3" t="s">
        <v>5801</v>
      </c>
      <c r="D723">
        <v>30000</v>
      </c>
      <c r="E723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6">
        <f>(E723/D723)*100</f>
        <v>33.473333333333329</v>
      </c>
      <c r="P723" s="7">
        <f>E723/L723</f>
        <v>264.26315789473682</v>
      </c>
      <c r="Q723" t="str">
        <f>LEFT(N723,FIND("/",N723)-1)</f>
        <v>music</v>
      </c>
      <c r="R723" t="str">
        <f>REPLACE(N723,1,FIND("/",N723),"")</f>
        <v>faith</v>
      </c>
      <c r="S723" s="12">
        <f>(((J723/60)/60)/24)+DATE(1970,1,1)</f>
        <v>42795.701481481476</v>
      </c>
      <c r="T723" s="12">
        <f>(((I723/60)/60)/24)+DATE(1970,1,1)</f>
        <v>42828.041666666672</v>
      </c>
      <c r="W723" s="19">
        <f>_xlfn.DAYS(T723,S723)</f>
        <v>33</v>
      </c>
      <c r="X723" s="20">
        <f>L723/W723</f>
        <v>1.1515151515151516</v>
      </c>
      <c r="Y723" s="21">
        <f>E723/W723</f>
        <v>304.30303030303031</v>
      </c>
    </row>
    <row r="724" spans="1:25" ht="48" x14ac:dyDescent="0.2">
      <c r="A724">
        <v>3400</v>
      </c>
      <c r="B724" s="3" t="s">
        <v>3399</v>
      </c>
      <c r="C724" s="3" t="s">
        <v>7510</v>
      </c>
      <c r="D724">
        <v>10000</v>
      </c>
      <c r="E724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8271</v>
      </c>
      <c r="O724" s="6">
        <f>(E724/D724)*100</f>
        <v>100.41</v>
      </c>
      <c r="P724" s="7">
        <f>E724/L724</f>
        <v>118.12941176470588</v>
      </c>
      <c r="Q724" t="str">
        <f>LEFT(N724,FIND("/",N724)-1)</f>
        <v>theater</v>
      </c>
      <c r="R724" t="str">
        <f>REPLACE(N724,1,FIND("/",N724),"")</f>
        <v>plays</v>
      </c>
      <c r="S724" s="12">
        <f>(((J724/60)/60)/24)+DATE(1970,1,1)</f>
        <v>41834.953865740739</v>
      </c>
      <c r="T724" s="12">
        <f>(((I724/60)/60)/24)+DATE(1970,1,1)</f>
        <v>41879.953865740739</v>
      </c>
      <c r="W724" s="19">
        <f>_xlfn.DAYS(T724,S724)</f>
        <v>45</v>
      </c>
      <c r="X724" s="20">
        <f>L724/W724</f>
        <v>1.8888888888888888</v>
      </c>
      <c r="Y724" s="21">
        <f>E724/W724</f>
        <v>223.13333333333333</v>
      </c>
    </row>
    <row r="725" spans="1:25" ht="32" x14ac:dyDescent="0.2">
      <c r="A725">
        <v>3406</v>
      </c>
      <c r="B725" s="3" t="s">
        <v>3405</v>
      </c>
      <c r="C725" s="3" t="s">
        <v>7516</v>
      </c>
      <c r="D725">
        <v>10000</v>
      </c>
      <c r="E725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8271</v>
      </c>
      <c r="O725" s="6">
        <f>(E725/D725)*100</f>
        <v>100.31000000000002</v>
      </c>
      <c r="P725" s="7">
        <f>E725/L725</f>
        <v>110.23076923076923</v>
      </c>
      <c r="Q725" t="str">
        <f>LEFT(N725,FIND("/",N725)-1)</f>
        <v>theater</v>
      </c>
      <c r="R725" t="str">
        <f>REPLACE(N725,1,FIND("/",N725),"")</f>
        <v>plays</v>
      </c>
      <c r="S725" s="12">
        <f>(((J725/60)/60)/24)+DATE(1970,1,1)</f>
        <v>41791.492777777778</v>
      </c>
      <c r="T725" s="12">
        <f>(((I725/60)/60)/24)+DATE(1970,1,1)</f>
        <v>41836.492777777778</v>
      </c>
      <c r="W725" s="19">
        <f>_xlfn.DAYS(T725,S725)</f>
        <v>45</v>
      </c>
      <c r="X725" s="20">
        <f>L725/W725</f>
        <v>2.0222222222222221</v>
      </c>
      <c r="Y725" s="21">
        <f>E725/W725</f>
        <v>222.9111111111111</v>
      </c>
    </row>
    <row r="726" spans="1:25" ht="48" x14ac:dyDescent="0.2">
      <c r="A726">
        <v>2811</v>
      </c>
      <c r="B726" s="3" t="s">
        <v>2811</v>
      </c>
      <c r="C726" s="3" t="s">
        <v>6921</v>
      </c>
      <c r="D726">
        <v>10000</v>
      </c>
      <c r="E726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8271</v>
      </c>
      <c r="O726" s="6">
        <f>(E726/D726)*100</f>
        <v>100.27</v>
      </c>
      <c r="P726" s="7">
        <f>E726/L726</f>
        <v>92.842592592592595</v>
      </c>
      <c r="Q726" t="str">
        <f>LEFT(N726,FIND("/",N726)-1)</f>
        <v>theater</v>
      </c>
      <c r="R726" t="str">
        <f>REPLACE(N726,1,FIND("/",N726),"")</f>
        <v>plays</v>
      </c>
      <c r="S726" s="12">
        <f>(((J726/60)/60)/24)+DATE(1970,1,1)</f>
        <v>42028.496562500004</v>
      </c>
      <c r="T726" s="12">
        <f>(((I726/60)/60)/24)+DATE(1970,1,1)</f>
        <v>42058.496562500004</v>
      </c>
      <c r="W726" s="19">
        <f>_xlfn.DAYS(T726,S726)</f>
        <v>30</v>
      </c>
      <c r="X726" s="20">
        <f>L726/W726</f>
        <v>3.6</v>
      </c>
      <c r="Y726" s="21">
        <f>E726/W726</f>
        <v>334.23333333333335</v>
      </c>
    </row>
    <row r="727" spans="1:25" ht="48" x14ac:dyDescent="0.2">
      <c r="A727">
        <v>3288</v>
      </c>
      <c r="B727" s="3" t="s">
        <v>3288</v>
      </c>
      <c r="C727" s="3" t="s">
        <v>7398</v>
      </c>
      <c r="D727">
        <v>10000</v>
      </c>
      <c r="E727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8271</v>
      </c>
      <c r="O727" s="6">
        <f>(E727/D727)*100</f>
        <v>100.26489999999998</v>
      </c>
      <c r="P727" s="7">
        <f>E727/L727</f>
        <v>48.437149758454105</v>
      </c>
      <c r="Q727" t="str">
        <f>LEFT(N727,FIND("/",N727)-1)</f>
        <v>theater</v>
      </c>
      <c r="R727" t="str">
        <f>REPLACE(N727,1,FIND("/",N727),"")</f>
        <v>plays</v>
      </c>
      <c r="S727" s="12">
        <f>(((J727/60)/60)/24)+DATE(1970,1,1)</f>
        <v>42505.774479166663</v>
      </c>
      <c r="T727" s="12">
        <f>(((I727/60)/60)/24)+DATE(1970,1,1)</f>
        <v>42541.958333333328</v>
      </c>
      <c r="W727" s="19">
        <f>_xlfn.DAYS(T727,S727)</f>
        <v>36</v>
      </c>
      <c r="X727" s="20">
        <f>L727/W727</f>
        <v>5.75</v>
      </c>
      <c r="Y727" s="21">
        <f>E727/W727</f>
        <v>278.51361111111112</v>
      </c>
    </row>
    <row r="728" spans="1:25" ht="48" x14ac:dyDescent="0.2">
      <c r="A728">
        <v>2539</v>
      </c>
      <c r="B728" s="3" t="s">
        <v>2539</v>
      </c>
      <c r="C728" s="3" t="s">
        <v>6649</v>
      </c>
      <c r="D728">
        <v>10000</v>
      </c>
      <c r="E728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8300</v>
      </c>
      <c r="O728" s="6">
        <f>(E728/D728)*100</f>
        <v>100.25</v>
      </c>
      <c r="P728" s="7">
        <f>E728/L728</f>
        <v>169.91525423728814</v>
      </c>
      <c r="Q728" t="str">
        <f>LEFT(N728,FIND("/",N728)-1)</f>
        <v>music</v>
      </c>
      <c r="R728" t="str">
        <f>REPLACE(N728,1,FIND("/",N728),"")</f>
        <v>classical music</v>
      </c>
      <c r="S728" s="12">
        <f>(((J728/60)/60)/24)+DATE(1970,1,1)</f>
        <v>41977.902222222227</v>
      </c>
      <c r="T728" s="12">
        <f>(((I728/60)/60)/24)+DATE(1970,1,1)</f>
        <v>42037.902222222227</v>
      </c>
      <c r="W728" s="19">
        <f>_xlfn.DAYS(T728,S728)</f>
        <v>60</v>
      </c>
      <c r="X728" s="20">
        <f>L728/W728</f>
        <v>0.98333333333333328</v>
      </c>
      <c r="Y728" s="21">
        <f>E728/W728</f>
        <v>167.08333333333334</v>
      </c>
    </row>
    <row r="729" spans="1:25" ht="16" x14ac:dyDescent="0.2">
      <c r="A729">
        <v>1836</v>
      </c>
      <c r="B729" s="3" t="s">
        <v>1837</v>
      </c>
      <c r="C729" s="3" t="s">
        <v>5946</v>
      </c>
      <c r="D729">
        <v>5000</v>
      </c>
      <c r="E729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8276</v>
      </c>
      <c r="O729" s="6">
        <f>(E729/D729)*100</f>
        <v>200.34</v>
      </c>
      <c r="P729" s="7">
        <f>E729/L729</f>
        <v>182.12727272727273</v>
      </c>
      <c r="Q729" t="str">
        <f>LEFT(N729,FIND("/",N729)-1)</f>
        <v>music</v>
      </c>
      <c r="R729" t="str">
        <f>REPLACE(N729,1,FIND("/",N729),"")</f>
        <v>rock</v>
      </c>
      <c r="S729" s="12">
        <f>(((J729/60)/60)/24)+DATE(1970,1,1)</f>
        <v>41305.809363425928</v>
      </c>
      <c r="T729" s="12">
        <f>(((I729/60)/60)/24)+DATE(1970,1,1)</f>
        <v>41322.809363425928</v>
      </c>
      <c r="W729" s="19">
        <f>_xlfn.DAYS(T729,S729)</f>
        <v>17</v>
      </c>
      <c r="X729" s="20">
        <f>L729/W729</f>
        <v>3.2352941176470589</v>
      </c>
      <c r="Y729" s="21">
        <f>E729/W729</f>
        <v>589.23529411764707</v>
      </c>
    </row>
    <row r="730" spans="1:25" ht="48" x14ac:dyDescent="0.2">
      <c r="A730">
        <v>721</v>
      </c>
      <c r="B730" s="3" t="s">
        <v>722</v>
      </c>
      <c r="C730" s="3" t="s">
        <v>4831</v>
      </c>
      <c r="D730">
        <v>8200</v>
      </c>
      <c r="E730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8274</v>
      </c>
      <c r="O730" s="6">
        <f>(E730/D730)*100</f>
        <v>122.10975609756099</v>
      </c>
      <c r="P730" s="7">
        <f>E730/L730</f>
        <v>84.142857142857139</v>
      </c>
      <c r="Q730" t="str">
        <f>LEFT(N730,FIND("/",N730)-1)</f>
        <v>publishing</v>
      </c>
      <c r="R730" t="str">
        <f>REPLACE(N730,1,FIND("/",N730),"")</f>
        <v>nonfiction</v>
      </c>
      <c r="S730" s="12">
        <f>(((J730/60)/60)/24)+DATE(1970,1,1)</f>
        <v>41807.571840277778</v>
      </c>
      <c r="T730" s="12">
        <f>(((I730/60)/60)/24)+DATE(1970,1,1)</f>
        <v>41852.571840277778</v>
      </c>
      <c r="W730" s="19">
        <f>_xlfn.DAYS(T730,S730)</f>
        <v>45</v>
      </c>
      <c r="X730" s="20">
        <f>L730/W730</f>
        <v>2.6444444444444444</v>
      </c>
      <c r="Y730" s="21">
        <f>E730/W730</f>
        <v>222.51111111111112</v>
      </c>
    </row>
    <row r="731" spans="1:25" ht="48" x14ac:dyDescent="0.2">
      <c r="A731">
        <v>1633</v>
      </c>
      <c r="B731" s="3" t="s">
        <v>1634</v>
      </c>
      <c r="C731" s="3" t="s">
        <v>5743</v>
      </c>
      <c r="D731">
        <v>10000</v>
      </c>
      <c r="E731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8276</v>
      </c>
      <c r="O731" s="6">
        <f>(E731/D731)*100</f>
        <v>100</v>
      </c>
      <c r="P731" s="7">
        <f>E731/L731</f>
        <v>172.41379310344828</v>
      </c>
      <c r="Q731" t="str">
        <f>LEFT(N731,FIND("/",N731)-1)</f>
        <v>music</v>
      </c>
      <c r="R731" t="str">
        <f>REPLACE(N731,1,FIND("/",N731),"")</f>
        <v>rock</v>
      </c>
      <c r="S731" s="12">
        <f>(((J731/60)/60)/24)+DATE(1970,1,1)</f>
        <v>40896.883750000001</v>
      </c>
      <c r="T731" s="12">
        <f>(((I731/60)/60)/24)+DATE(1970,1,1)</f>
        <v>40924.208333333336</v>
      </c>
      <c r="W731" s="19">
        <f>_xlfn.DAYS(T731,S731)</f>
        <v>28</v>
      </c>
      <c r="X731" s="20">
        <f>L731/W731</f>
        <v>2.0714285714285716</v>
      </c>
      <c r="Y731" s="21">
        <f>E731/W731</f>
        <v>357.14285714285717</v>
      </c>
    </row>
    <row r="732" spans="1:25" ht="48" x14ac:dyDescent="0.2">
      <c r="A732">
        <v>2990</v>
      </c>
      <c r="B732" s="3" t="s">
        <v>2990</v>
      </c>
      <c r="C732" s="3" t="s">
        <v>7100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8303</v>
      </c>
      <c r="O732" s="6">
        <f>(E732/D732)*100</f>
        <v>100</v>
      </c>
      <c r="P732" s="7">
        <f>E732/L732</f>
        <v>370.37037037037038</v>
      </c>
      <c r="Q732" t="str">
        <f>LEFT(N732,FIND("/",N732)-1)</f>
        <v>theater</v>
      </c>
      <c r="R732" t="str">
        <f>REPLACE(N732,1,FIND("/",N732),"")</f>
        <v>spaces</v>
      </c>
      <c r="S732" s="12">
        <f>(((J732/60)/60)/24)+DATE(1970,1,1)</f>
        <v>42341.57430555555</v>
      </c>
      <c r="T732" s="12">
        <f>(((I732/60)/60)/24)+DATE(1970,1,1)</f>
        <v>42376.57430555555</v>
      </c>
      <c r="W732" s="19">
        <f>_xlfn.DAYS(T732,S732)</f>
        <v>35</v>
      </c>
      <c r="X732" s="20">
        <f>L732/W732</f>
        <v>0.77142857142857146</v>
      </c>
      <c r="Y732" s="21">
        <f>E732/W732</f>
        <v>285.71428571428572</v>
      </c>
    </row>
    <row r="733" spans="1:25" ht="48" x14ac:dyDescent="0.2">
      <c r="A733">
        <v>1137</v>
      </c>
      <c r="B733" s="3" t="s">
        <v>1138</v>
      </c>
      <c r="C733" s="3" t="s">
        <v>5247</v>
      </c>
      <c r="D733">
        <v>25000</v>
      </c>
      <c r="E733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6">
        <f>(E733/D733)*100</f>
        <v>39.5</v>
      </c>
      <c r="P733" s="7">
        <f>E733/L733</f>
        <v>253.2051282051282</v>
      </c>
      <c r="Q733" t="str">
        <f>LEFT(N733,FIND("/",N733)-1)</f>
        <v>games</v>
      </c>
      <c r="R733" t="str">
        <f>REPLACE(N733,1,FIND("/",N733),"")</f>
        <v>mobile games</v>
      </c>
      <c r="S733" s="12">
        <f>(((J733/60)/60)/24)+DATE(1970,1,1)</f>
        <v>42453.819687499999</v>
      </c>
      <c r="T733" s="12">
        <f>(((I733/60)/60)/24)+DATE(1970,1,1)</f>
        <v>42483.819687499999</v>
      </c>
      <c r="W733" s="19">
        <f>_xlfn.DAYS(T733,S733)</f>
        <v>30</v>
      </c>
      <c r="X733" s="20">
        <f>L733/W733</f>
        <v>1.3</v>
      </c>
      <c r="Y733" s="21">
        <f>E733/W733</f>
        <v>329.16666666666669</v>
      </c>
    </row>
    <row r="734" spans="1:25" ht="64" x14ac:dyDescent="0.2">
      <c r="A734">
        <v>2736</v>
      </c>
      <c r="B734" s="3" t="s">
        <v>2736</v>
      </c>
      <c r="C734" s="3" t="s">
        <v>6846</v>
      </c>
      <c r="D734">
        <v>8000</v>
      </c>
      <c r="E734">
        <v>9832</v>
      </c>
      <c r="F734" t="s">
        <v>8219</v>
      </c>
      <c r="G734" t="s">
        <v>8229</v>
      </c>
      <c r="H734" t="s">
        <v>8251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8295</v>
      </c>
      <c r="O734" s="6">
        <f>(E734/D734)*100</f>
        <v>122.9</v>
      </c>
      <c r="P734" s="7">
        <f>E734/L734</f>
        <v>169.51724137931035</v>
      </c>
      <c r="Q734" t="str">
        <f>LEFT(N734,FIND("/",N734)-1)</f>
        <v>technology</v>
      </c>
      <c r="R734" t="str">
        <f>REPLACE(N734,1,FIND("/",N734),"")</f>
        <v>hardware</v>
      </c>
      <c r="S734" s="12">
        <f>(((J734/60)/60)/24)+DATE(1970,1,1)</f>
        <v>41722.666354166664</v>
      </c>
      <c r="T734" s="12">
        <f>(((I734/60)/60)/24)+DATE(1970,1,1)</f>
        <v>41752.666354166664</v>
      </c>
      <c r="W734" s="19">
        <f>_xlfn.DAYS(T734,S734)</f>
        <v>30</v>
      </c>
      <c r="X734" s="20">
        <f>L734/W734</f>
        <v>1.9333333333333333</v>
      </c>
      <c r="Y734" s="21">
        <f>E734/W734</f>
        <v>327.73333333333335</v>
      </c>
    </row>
    <row r="735" spans="1:25" ht="64" x14ac:dyDescent="0.2">
      <c r="A735">
        <v>3241</v>
      </c>
      <c r="B735" s="3" t="s">
        <v>3241</v>
      </c>
      <c r="C735" s="3" t="s">
        <v>7351</v>
      </c>
      <c r="D735">
        <v>8500</v>
      </c>
      <c r="E735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8271</v>
      </c>
      <c r="O735" s="6">
        <f>(E735/D735)*100</f>
        <v>115.30588235294117</v>
      </c>
      <c r="P735" s="7">
        <f>E735/L735</f>
        <v>58.688622754491021</v>
      </c>
      <c r="Q735" t="str">
        <f>LEFT(N735,FIND("/",N735)-1)</f>
        <v>theater</v>
      </c>
      <c r="R735" t="str">
        <f>REPLACE(N735,1,FIND("/",N735),"")</f>
        <v>plays</v>
      </c>
      <c r="S735" s="12">
        <f>(((J735/60)/60)/24)+DATE(1970,1,1)</f>
        <v>41893.324884259258</v>
      </c>
      <c r="T735" s="12">
        <f>(((I735/60)/60)/24)+DATE(1970,1,1)</f>
        <v>41926.290972222225</v>
      </c>
      <c r="W735" s="19">
        <f>_xlfn.DAYS(T735,S735)</f>
        <v>33</v>
      </c>
      <c r="X735" s="20">
        <f>L735/W735</f>
        <v>5.0606060606060606</v>
      </c>
      <c r="Y735" s="21">
        <f>E735/W735</f>
        <v>297</v>
      </c>
    </row>
    <row r="736" spans="1:25" ht="32" x14ac:dyDescent="0.2">
      <c r="A736">
        <v>305</v>
      </c>
      <c r="B736" s="3" t="s">
        <v>306</v>
      </c>
      <c r="C736" s="3" t="s">
        <v>4415</v>
      </c>
      <c r="D736">
        <v>7500</v>
      </c>
      <c r="E736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8269</v>
      </c>
      <c r="O736" s="6">
        <f>(E736/D736)*100</f>
        <v>130.33333333333331</v>
      </c>
      <c r="P736" s="7">
        <f>E736/L736</f>
        <v>51.719576719576722</v>
      </c>
      <c r="Q736" t="str">
        <f>LEFT(N736,FIND("/",N736)-1)</f>
        <v>film &amp; video</v>
      </c>
      <c r="R736" t="str">
        <f>REPLACE(N736,1,FIND("/",N736),"")</f>
        <v>documentary</v>
      </c>
      <c r="S736" s="12">
        <f>(((J736/60)/60)/24)+DATE(1970,1,1)</f>
        <v>40948.630196759259</v>
      </c>
      <c r="T736" s="12">
        <f>(((I736/60)/60)/24)+DATE(1970,1,1)</f>
        <v>40978.630196759259</v>
      </c>
      <c r="W736" s="19">
        <f>_xlfn.DAYS(T736,S736)</f>
        <v>30</v>
      </c>
      <c r="X736" s="20">
        <f>L736/W736</f>
        <v>6.3</v>
      </c>
      <c r="Y736" s="21">
        <f>E736/W736</f>
        <v>325.83333333333331</v>
      </c>
    </row>
    <row r="737" spans="1:25" ht="48" x14ac:dyDescent="0.2">
      <c r="A737">
        <v>1468</v>
      </c>
      <c r="B737" s="3" t="s">
        <v>1469</v>
      </c>
      <c r="C737" s="3" t="s">
        <v>5578</v>
      </c>
      <c r="D737">
        <v>9500</v>
      </c>
      <c r="E737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8288</v>
      </c>
      <c r="O737" s="6">
        <f>(E737/D737)*100</f>
        <v>102.36842105263158</v>
      </c>
      <c r="P737" s="7">
        <f>E737/L737</f>
        <v>33.191126279863482</v>
      </c>
      <c r="Q737" t="str">
        <f>LEFT(N737,FIND("/",N737)-1)</f>
        <v>publishing</v>
      </c>
      <c r="R737" t="str">
        <f>REPLACE(N737,1,FIND("/",N737),"")</f>
        <v>radio &amp; podcasts</v>
      </c>
      <c r="S737" s="12">
        <f>(((J737/60)/60)/24)+DATE(1970,1,1)</f>
        <v>40646.014456018522</v>
      </c>
      <c r="T737" s="12">
        <f>(((I737/60)/60)/24)+DATE(1970,1,1)</f>
        <v>40706.014456018522</v>
      </c>
      <c r="W737" s="19">
        <f>_xlfn.DAYS(T737,S737)</f>
        <v>60</v>
      </c>
      <c r="X737" s="20">
        <f>L737/W737</f>
        <v>4.8833333333333337</v>
      </c>
      <c r="Y737" s="21">
        <f>E737/W737</f>
        <v>162.08333333333334</v>
      </c>
    </row>
    <row r="738" spans="1:25" ht="48" x14ac:dyDescent="0.2">
      <c r="A738">
        <v>1189</v>
      </c>
      <c r="B738" s="3" t="s">
        <v>1190</v>
      </c>
      <c r="C738" s="3" t="s">
        <v>5299</v>
      </c>
      <c r="D738">
        <v>9000</v>
      </c>
      <c r="E738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8285</v>
      </c>
      <c r="O738" s="6">
        <f>(E738/D738)*100</f>
        <v>107.77777777777777</v>
      </c>
      <c r="P738" s="7">
        <f>E738/L738</f>
        <v>112.79069767441861</v>
      </c>
      <c r="Q738" t="str">
        <f>LEFT(N738,FIND("/",N738)-1)</f>
        <v>photography</v>
      </c>
      <c r="R738" t="str">
        <f>REPLACE(N738,1,FIND("/",N738),"")</f>
        <v>photobooks</v>
      </c>
      <c r="S738" s="12">
        <f>(((J738/60)/60)/24)+DATE(1970,1,1)</f>
        <v>42529.979108796295</v>
      </c>
      <c r="T738" s="12">
        <f>(((I738/60)/60)/24)+DATE(1970,1,1)</f>
        <v>42550.979108796295</v>
      </c>
      <c r="W738" s="19">
        <f>_xlfn.DAYS(T738,S738)</f>
        <v>21</v>
      </c>
      <c r="X738" s="20">
        <f>L738/W738</f>
        <v>4.0952380952380949</v>
      </c>
      <c r="Y738" s="21">
        <f>E738/W738</f>
        <v>461.90476190476193</v>
      </c>
    </row>
    <row r="739" spans="1:25" ht="32" x14ac:dyDescent="0.2">
      <c r="A739">
        <v>1266</v>
      </c>
      <c r="B739" s="3" t="s">
        <v>1267</v>
      </c>
      <c r="C739" s="3" t="s">
        <v>5376</v>
      </c>
      <c r="D739">
        <v>9500</v>
      </c>
      <c r="E739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8276</v>
      </c>
      <c r="O739" s="6">
        <f>(E739/D739)*100</f>
        <v>100.47368421052632</v>
      </c>
      <c r="P739" s="7">
        <f>E739/L739</f>
        <v>190.9</v>
      </c>
      <c r="Q739" t="str">
        <f>LEFT(N739,FIND("/",N739)-1)</f>
        <v>music</v>
      </c>
      <c r="R739" t="str">
        <f>REPLACE(N739,1,FIND("/",N739),"")</f>
        <v>rock</v>
      </c>
      <c r="S739" s="12">
        <f>(((J739/60)/60)/24)+DATE(1970,1,1)</f>
        <v>41620.87667824074</v>
      </c>
      <c r="T739" s="12">
        <f>(((I739/60)/60)/24)+DATE(1970,1,1)</f>
        <v>41650.87667824074</v>
      </c>
      <c r="W739" s="19">
        <f>_xlfn.DAYS(T739,S739)</f>
        <v>30</v>
      </c>
      <c r="X739" s="20">
        <f>L739/W739</f>
        <v>1.6666666666666667</v>
      </c>
      <c r="Y739" s="21">
        <f>E739/W739</f>
        <v>318.16666666666669</v>
      </c>
    </row>
    <row r="740" spans="1:25" ht="48" x14ac:dyDescent="0.2">
      <c r="A740">
        <v>2828</v>
      </c>
      <c r="B740" s="3" t="s">
        <v>2828</v>
      </c>
      <c r="C740" s="3" t="s">
        <v>6938</v>
      </c>
      <c r="D740">
        <v>9500</v>
      </c>
      <c r="E740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8271</v>
      </c>
      <c r="O740" s="6">
        <f>(E740/D740)*100</f>
        <v>100.37894736842105</v>
      </c>
      <c r="P740" s="7">
        <f>E740/L740</f>
        <v>98.30927835051547</v>
      </c>
      <c r="Q740" t="str">
        <f>LEFT(N740,FIND("/",N740)-1)</f>
        <v>theater</v>
      </c>
      <c r="R740" t="str">
        <f>REPLACE(N740,1,FIND("/",N740),"")</f>
        <v>plays</v>
      </c>
      <c r="S740" s="12">
        <f>(((J740/60)/60)/24)+DATE(1970,1,1)</f>
        <v>42254.264687499999</v>
      </c>
      <c r="T740" s="12">
        <f>(((I740/60)/60)/24)+DATE(1970,1,1)</f>
        <v>42279.958333333328</v>
      </c>
      <c r="W740" s="19">
        <f>_xlfn.DAYS(T740,S740)</f>
        <v>25</v>
      </c>
      <c r="X740" s="20">
        <f>L740/W740</f>
        <v>3.88</v>
      </c>
      <c r="Y740" s="21">
        <f>E740/W740</f>
        <v>381.44</v>
      </c>
    </row>
    <row r="741" spans="1:25" ht="48" x14ac:dyDescent="0.2">
      <c r="A741">
        <v>3433</v>
      </c>
      <c r="B741" s="3" t="s">
        <v>3432</v>
      </c>
      <c r="C741" s="3" t="s">
        <v>7543</v>
      </c>
      <c r="D741">
        <v>9500</v>
      </c>
      <c r="E741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8271</v>
      </c>
      <c r="O741" s="6">
        <f>(E741/D741)*100</f>
        <v>100.26315789473684</v>
      </c>
      <c r="P741" s="7">
        <f>E741/L741</f>
        <v>134.1549295774648</v>
      </c>
      <c r="Q741" t="str">
        <f>LEFT(N741,FIND("/",N741)-1)</f>
        <v>theater</v>
      </c>
      <c r="R741" t="str">
        <f>REPLACE(N741,1,FIND("/",N741),"")</f>
        <v>plays</v>
      </c>
      <c r="S741" s="12">
        <f>(((J741/60)/60)/24)+DATE(1970,1,1)</f>
        <v>41776.063136574077</v>
      </c>
      <c r="T741" s="12">
        <f>(((I741/60)/60)/24)+DATE(1970,1,1)</f>
        <v>41807.125</v>
      </c>
      <c r="W741" s="19">
        <f>_xlfn.DAYS(T741,S741)</f>
        <v>31</v>
      </c>
      <c r="X741" s="20">
        <f>L741/W741</f>
        <v>2.2903225806451615</v>
      </c>
      <c r="Y741" s="21">
        <f>E741/W741</f>
        <v>307.25806451612902</v>
      </c>
    </row>
    <row r="742" spans="1:25" ht="48" x14ac:dyDescent="0.2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6">
        <f>(E742/D742)*100</f>
        <v>158.33333333333331</v>
      </c>
      <c r="P742" s="7">
        <f>E742/L742</f>
        <v>68.345323741007192</v>
      </c>
      <c r="Q742" t="str">
        <f>LEFT(N742,FIND("/",N742)-1)</f>
        <v>publishing</v>
      </c>
      <c r="R742" t="str">
        <f>REPLACE(N742,1,FIND("/",N742),"")</f>
        <v>nonfiction</v>
      </c>
      <c r="S742" s="12">
        <f>(((J742/60)/60)/24)+DATE(1970,1,1)</f>
        <v>41829.502650462964</v>
      </c>
      <c r="T742" s="12">
        <f>(((I742/60)/60)/24)+DATE(1970,1,1)</f>
        <v>41862.502650462964</v>
      </c>
      <c r="W742" s="19">
        <f>_xlfn.DAYS(T742,S742)</f>
        <v>33</v>
      </c>
      <c r="X742" s="20">
        <f>L742/W742</f>
        <v>4.2121212121212119</v>
      </c>
      <c r="Y742" s="21">
        <f>E742/W742</f>
        <v>287.87878787878788</v>
      </c>
    </row>
    <row r="743" spans="1:25" ht="16" x14ac:dyDescent="0.2">
      <c r="A743">
        <v>1366</v>
      </c>
      <c r="B743" s="3" t="s">
        <v>1367</v>
      </c>
      <c r="C743" s="3" t="s">
        <v>5476</v>
      </c>
      <c r="D743">
        <v>7500</v>
      </c>
      <c r="E743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8276</v>
      </c>
      <c r="O743" s="6">
        <f>(E743/D743)*100</f>
        <v>126.48920000000001</v>
      </c>
      <c r="P743" s="7">
        <f>E743/L743</f>
        <v>64.535306122448986</v>
      </c>
      <c r="Q743" t="str">
        <f>LEFT(N743,FIND("/",N743)-1)</f>
        <v>music</v>
      </c>
      <c r="R743" t="str">
        <f>REPLACE(N743,1,FIND("/",N743),"")</f>
        <v>rock</v>
      </c>
      <c r="S743" s="12">
        <f>(((J743/60)/60)/24)+DATE(1970,1,1)</f>
        <v>41924.996099537035</v>
      </c>
      <c r="T743" s="12">
        <f>(((I743/60)/60)/24)+DATE(1970,1,1)</f>
        <v>41970.037766203706</v>
      </c>
      <c r="W743" s="19">
        <f>_xlfn.DAYS(T743,S743)</f>
        <v>46</v>
      </c>
      <c r="X743" s="20">
        <f>L743/W743</f>
        <v>3.1956521739130435</v>
      </c>
      <c r="Y743" s="21">
        <f>E743/W743</f>
        <v>206.23239130434783</v>
      </c>
    </row>
    <row r="744" spans="1:25" ht="48" x14ac:dyDescent="0.2">
      <c r="A744">
        <v>1783</v>
      </c>
      <c r="B744" s="3" t="s">
        <v>1784</v>
      </c>
      <c r="C744" s="3" t="s">
        <v>5893</v>
      </c>
      <c r="D744">
        <v>40000</v>
      </c>
      <c r="E744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6">
        <f>(E744/D744)*100</f>
        <v>23.692499999999999</v>
      </c>
      <c r="P744" s="7">
        <f>E744/L744</f>
        <v>51.227027027027027</v>
      </c>
      <c r="Q744" t="str">
        <f>LEFT(N744,FIND("/",N744)-1)</f>
        <v>photography</v>
      </c>
      <c r="R744" t="str">
        <f>REPLACE(N744,1,FIND("/",N744),"")</f>
        <v>photobooks</v>
      </c>
      <c r="S744" s="12">
        <f>(((J744/60)/60)/24)+DATE(1970,1,1)</f>
        <v>42115.949976851851</v>
      </c>
      <c r="T744" s="12">
        <f>(((I744/60)/60)/24)+DATE(1970,1,1)</f>
        <v>42145.949976851851</v>
      </c>
      <c r="W744" s="19">
        <f>_xlfn.DAYS(T744,S744)</f>
        <v>30</v>
      </c>
      <c r="X744" s="20">
        <f>L744/W744</f>
        <v>6.166666666666667</v>
      </c>
      <c r="Y744" s="21">
        <f>E744/W744</f>
        <v>315.89999999999998</v>
      </c>
    </row>
    <row r="745" spans="1:25" ht="48" x14ac:dyDescent="0.2">
      <c r="A745">
        <v>1800</v>
      </c>
      <c r="B745" s="3" t="s">
        <v>1801</v>
      </c>
      <c r="C745" s="3" t="s">
        <v>5910</v>
      </c>
      <c r="D745">
        <v>46260</v>
      </c>
      <c r="E745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6">
        <f>(E745/D745)*100</f>
        <v>20.44963251188932</v>
      </c>
      <c r="P745" s="7">
        <f>E745/L745</f>
        <v>83.716814159292042</v>
      </c>
      <c r="Q745" t="str">
        <f>LEFT(N745,FIND("/",N745)-1)</f>
        <v>photography</v>
      </c>
      <c r="R745" t="str">
        <f>REPLACE(N745,1,FIND("/",N745),"")</f>
        <v>photobooks</v>
      </c>
      <c r="S745" s="12">
        <f>(((J745/60)/60)/24)+DATE(1970,1,1)</f>
        <v>42623.606134259258</v>
      </c>
      <c r="T745" s="12">
        <f>(((I745/60)/60)/24)+DATE(1970,1,1)</f>
        <v>42653.606134259258</v>
      </c>
      <c r="W745" s="19">
        <f>_xlfn.DAYS(T745,S745)</f>
        <v>30</v>
      </c>
      <c r="X745" s="20">
        <f>L745/W745</f>
        <v>3.7666666666666666</v>
      </c>
      <c r="Y745" s="21">
        <f>E745/W745</f>
        <v>315.33333333333331</v>
      </c>
    </row>
    <row r="746" spans="1:25" ht="48" x14ac:dyDescent="0.2">
      <c r="A746">
        <v>1747</v>
      </c>
      <c r="B746" s="3" t="s">
        <v>1748</v>
      </c>
      <c r="C746" s="3" t="s">
        <v>5857</v>
      </c>
      <c r="D746">
        <v>9000</v>
      </c>
      <c r="E746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8285</v>
      </c>
      <c r="O746" s="6">
        <f>(E746/D746)*100</f>
        <v>104.95555555555556</v>
      </c>
      <c r="P746" s="7">
        <f>E746/L746</f>
        <v>59.408805031446541</v>
      </c>
      <c r="Q746" t="str">
        <f>LEFT(N746,FIND("/",N746)-1)</f>
        <v>photography</v>
      </c>
      <c r="R746" t="str">
        <f>REPLACE(N746,1,FIND("/",N746),"")</f>
        <v>photobooks</v>
      </c>
      <c r="S746" s="12">
        <f>(((J746/60)/60)/24)+DATE(1970,1,1)</f>
        <v>42292.435532407413</v>
      </c>
      <c r="T746" s="12">
        <f>(((I746/60)/60)/24)+DATE(1970,1,1)</f>
        <v>42321.625</v>
      </c>
      <c r="W746" s="19">
        <f>_xlfn.DAYS(T746,S746)</f>
        <v>29</v>
      </c>
      <c r="X746" s="20">
        <f>L746/W746</f>
        <v>5.4827586206896548</v>
      </c>
      <c r="Y746" s="21">
        <f>E746/W746</f>
        <v>325.72413793103448</v>
      </c>
    </row>
    <row r="747" spans="1:25" ht="48" x14ac:dyDescent="0.2">
      <c r="A747">
        <v>3155</v>
      </c>
      <c r="B747" s="3" t="s">
        <v>3155</v>
      </c>
      <c r="C747" s="3" t="s">
        <v>7265</v>
      </c>
      <c r="D747">
        <v>5000</v>
      </c>
      <c r="E747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8271</v>
      </c>
      <c r="O747" s="6">
        <f>(E747/D747)*100</f>
        <v>188.50460000000001</v>
      </c>
      <c r="P747" s="7">
        <f>E747/L747</f>
        <v>31.209370860927152</v>
      </c>
      <c r="Q747" t="str">
        <f>LEFT(N747,FIND("/",N747)-1)</f>
        <v>theater</v>
      </c>
      <c r="R747" t="str">
        <f>REPLACE(N747,1,FIND("/",N747),"")</f>
        <v>plays</v>
      </c>
      <c r="S747" s="12">
        <f>(((J747/60)/60)/24)+DATE(1970,1,1)</f>
        <v>41233.499131944445</v>
      </c>
      <c r="T747" s="12">
        <f>(((I747/60)/60)/24)+DATE(1970,1,1)</f>
        <v>41263.499131944445</v>
      </c>
      <c r="W747" s="19">
        <f>_xlfn.DAYS(T747,S747)</f>
        <v>30</v>
      </c>
      <c r="X747" s="20">
        <f>L747/W747</f>
        <v>10.066666666666666</v>
      </c>
      <c r="Y747" s="21">
        <f>E747/W747</f>
        <v>314.17433333333332</v>
      </c>
    </row>
    <row r="748" spans="1:25" ht="32" x14ac:dyDescent="0.2">
      <c r="A748">
        <v>1817</v>
      </c>
      <c r="B748" s="3" t="s">
        <v>1818</v>
      </c>
      <c r="C748" s="3" t="s">
        <v>5927</v>
      </c>
      <c r="D748">
        <v>18000</v>
      </c>
      <c r="E748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6">
        <f>(E748/D748)*100</f>
        <v>52.327777777777776</v>
      </c>
      <c r="P748" s="7">
        <f>E748/L748</f>
        <v>94.19</v>
      </c>
      <c r="Q748" t="str">
        <f>LEFT(N748,FIND("/",N748)-1)</f>
        <v>photography</v>
      </c>
      <c r="R748" t="str">
        <f>REPLACE(N748,1,FIND("/",N748),"")</f>
        <v>photobooks</v>
      </c>
      <c r="S748" s="12">
        <f>(((J748/60)/60)/24)+DATE(1970,1,1)</f>
        <v>42705.662118055552</v>
      </c>
      <c r="T748" s="12">
        <f>(((I748/60)/60)/24)+DATE(1970,1,1)</f>
        <v>42765.290972222225</v>
      </c>
      <c r="W748" s="19">
        <f>_xlfn.DAYS(T748,S748)</f>
        <v>60</v>
      </c>
      <c r="X748" s="20">
        <f>L748/W748</f>
        <v>1.6666666666666667</v>
      </c>
      <c r="Y748" s="21">
        <f>E748/W748</f>
        <v>156.98333333333332</v>
      </c>
    </row>
    <row r="749" spans="1:25" ht="48" x14ac:dyDescent="0.2">
      <c r="A749">
        <v>1754</v>
      </c>
      <c r="B749" s="3" t="s">
        <v>1755</v>
      </c>
      <c r="C749" s="3" t="s">
        <v>5864</v>
      </c>
      <c r="D749">
        <v>8500</v>
      </c>
      <c r="E749">
        <v>9395</v>
      </c>
      <c r="F749" t="s">
        <v>8219</v>
      </c>
      <c r="G749" t="s">
        <v>8229</v>
      </c>
      <c r="H749" t="s">
        <v>8251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8285</v>
      </c>
      <c r="O749" s="6">
        <f>(E749/D749)*100</f>
        <v>110.52941176470587</v>
      </c>
      <c r="P749" s="7">
        <f>E749/L749</f>
        <v>104.38888888888889</v>
      </c>
      <c r="Q749" t="str">
        <f>LEFT(N749,FIND("/",N749)-1)</f>
        <v>photography</v>
      </c>
      <c r="R749" t="str">
        <f>REPLACE(N749,1,FIND("/",N749),"")</f>
        <v>photobooks</v>
      </c>
      <c r="S749" s="12">
        <f>(((J749/60)/60)/24)+DATE(1970,1,1)</f>
        <v>42067.876770833333</v>
      </c>
      <c r="T749" s="12">
        <f>(((I749/60)/60)/24)+DATE(1970,1,1)</f>
        <v>42097.835104166668</v>
      </c>
      <c r="W749" s="19">
        <f>_xlfn.DAYS(T749,S749)</f>
        <v>30</v>
      </c>
      <c r="X749" s="20">
        <f>L749/W749</f>
        <v>3</v>
      </c>
      <c r="Y749" s="21">
        <f>E749/W749</f>
        <v>313.16666666666669</v>
      </c>
    </row>
    <row r="750" spans="1:25" ht="48" x14ac:dyDescent="0.2">
      <c r="A750">
        <v>398</v>
      </c>
      <c r="B750" s="3" t="s">
        <v>399</v>
      </c>
      <c r="C750" s="3" t="s">
        <v>4508</v>
      </c>
      <c r="D750">
        <v>7500</v>
      </c>
      <c r="E750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8269</v>
      </c>
      <c r="O750" s="6">
        <f>(E750/D750)*100</f>
        <v>125.16000000000001</v>
      </c>
      <c r="P750" s="7">
        <f>E750/L750</f>
        <v>140.1044776119403</v>
      </c>
      <c r="Q750" t="str">
        <f>LEFT(N750,FIND("/",N750)-1)</f>
        <v>film &amp; video</v>
      </c>
      <c r="R750" t="str">
        <f>REPLACE(N750,1,FIND("/",N750),"")</f>
        <v>documentary</v>
      </c>
      <c r="S750" s="12">
        <f>(((J750/60)/60)/24)+DATE(1970,1,1)</f>
        <v>42078.793124999997</v>
      </c>
      <c r="T750" s="12">
        <f>(((I750/60)/60)/24)+DATE(1970,1,1)</f>
        <v>42123.793124999997</v>
      </c>
      <c r="W750" s="19">
        <f>_xlfn.DAYS(T750,S750)</f>
        <v>45</v>
      </c>
      <c r="X750" s="20">
        <f>L750/W750</f>
        <v>1.4888888888888889</v>
      </c>
      <c r="Y750" s="21">
        <f>E750/W750</f>
        <v>208.6</v>
      </c>
    </row>
    <row r="751" spans="1:25" ht="48" x14ac:dyDescent="0.2">
      <c r="A751">
        <v>2311</v>
      </c>
      <c r="B751" s="3" t="s">
        <v>2312</v>
      </c>
      <c r="C751" s="3" t="s">
        <v>6421</v>
      </c>
      <c r="D751">
        <v>9000</v>
      </c>
      <c r="E751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8279</v>
      </c>
      <c r="O751" s="6">
        <f>(E751/D751)*100</f>
        <v>104.11111111111111</v>
      </c>
      <c r="P751" s="7">
        <f>E751/L751</f>
        <v>90.09615384615384</v>
      </c>
      <c r="Q751" t="str">
        <f>LEFT(N751,FIND("/",N751)-1)</f>
        <v>music</v>
      </c>
      <c r="R751" t="str">
        <f>REPLACE(N751,1,FIND("/",N751),"")</f>
        <v>indie rock</v>
      </c>
      <c r="S751" s="12">
        <f>(((J751/60)/60)/24)+DATE(1970,1,1)</f>
        <v>41736.004502314812</v>
      </c>
      <c r="T751" s="12">
        <f>(((I751/60)/60)/24)+DATE(1970,1,1)</f>
        <v>41766.004502314812</v>
      </c>
      <c r="W751" s="19">
        <f>_xlfn.DAYS(T751,S751)</f>
        <v>30</v>
      </c>
      <c r="X751" s="20">
        <f>L751/W751</f>
        <v>3.4666666666666668</v>
      </c>
      <c r="Y751" s="21">
        <f>E751/W751</f>
        <v>312.33333333333331</v>
      </c>
    </row>
    <row r="752" spans="1:25" ht="32" x14ac:dyDescent="0.2">
      <c r="A752">
        <v>1376</v>
      </c>
      <c r="B752" s="3" t="s">
        <v>1377</v>
      </c>
      <c r="C752" s="3" t="s">
        <v>5486</v>
      </c>
      <c r="D752">
        <v>3700</v>
      </c>
      <c r="E752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8276</v>
      </c>
      <c r="O752" s="6">
        <f>(E752/D752)*100</f>
        <v>252.48648648648651</v>
      </c>
      <c r="P752" s="7">
        <f>E752/L752</f>
        <v>55.607142857142854</v>
      </c>
      <c r="Q752" t="str">
        <f>LEFT(N752,FIND("/",N752)-1)</f>
        <v>music</v>
      </c>
      <c r="R752" t="str">
        <f>REPLACE(N752,1,FIND("/",N752),"")</f>
        <v>rock</v>
      </c>
      <c r="S752" s="12">
        <f>(((J752/60)/60)/24)+DATE(1970,1,1)</f>
        <v>42677.669050925921</v>
      </c>
      <c r="T752" s="12">
        <f>(((I752/60)/60)/24)+DATE(1970,1,1)</f>
        <v>42707.710717592592</v>
      </c>
      <c r="W752" s="19">
        <f>_xlfn.DAYS(T752,S752)</f>
        <v>30</v>
      </c>
      <c r="X752" s="20">
        <f>L752/W752</f>
        <v>5.6</v>
      </c>
      <c r="Y752" s="21">
        <f>E752/W752</f>
        <v>311.39999999999998</v>
      </c>
    </row>
    <row r="753" spans="1:25" ht="48" x14ac:dyDescent="0.2">
      <c r="A753">
        <v>1519</v>
      </c>
      <c r="B753" s="3" t="s">
        <v>1520</v>
      </c>
      <c r="C753" s="3" t="s">
        <v>5629</v>
      </c>
      <c r="D753">
        <v>9000</v>
      </c>
      <c r="E753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8285</v>
      </c>
      <c r="O753" s="6">
        <f>(E753/D753)*100</f>
        <v>103.36388888888889</v>
      </c>
      <c r="P753" s="7">
        <f>E753/L753</f>
        <v>64.156896551724131</v>
      </c>
      <c r="Q753" t="str">
        <f>LEFT(N753,FIND("/",N753)-1)</f>
        <v>photography</v>
      </c>
      <c r="R753" t="str">
        <f>REPLACE(N753,1,FIND("/",N753),"")</f>
        <v>photobooks</v>
      </c>
      <c r="S753" s="12">
        <f>(((J753/60)/60)/24)+DATE(1970,1,1)</f>
        <v>41782.741701388892</v>
      </c>
      <c r="T753" s="12">
        <f>(((I753/60)/60)/24)+DATE(1970,1,1)</f>
        <v>41810.915972222225</v>
      </c>
      <c r="W753" s="19">
        <f>_xlfn.DAYS(T753,S753)</f>
        <v>28</v>
      </c>
      <c r="X753" s="20">
        <f>L753/W753</f>
        <v>5.1785714285714288</v>
      </c>
      <c r="Y753" s="21">
        <f>E753/W753</f>
        <v>332.24107142857144</v>
      </c>
    </row>
    <row r="754" spans="1:25" ht="48" x14ac:dyDescent="0.2">
      <c r="A754">
        <v>2243</v>
      </c>
      <c r="B754" s="3" t="s">
        <v>2244</v>
      </c>
      <c r="C754" s="3" t="s">
        <v>6353</v>
      </c>
      <c r="D754">
        <v>1</v>
      </c>
      <c r="E754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8297</v>
      </c>
      <c r="O754" s="6">
        <f>(E754/D754)*100</f>
        <v>930250</v>
      </c>
      <c r="P754" s="7">
        <f>E754/L754</f>
        <v>4.5712530712530715</v>
      </c>
      <c r="Q754" t="str">
        <f>LEFT(N754,FIND("/",N754)-1)</f>
        <v>games</v>
      </c>
      <c r="R754" t="str">
        <f>REPLACE(N754,1,FIND("/",N754),"")</f>
        <v>tabletop games</v>
      </c>
      <c r="S754" s="12">
        <f>(((J754/60)/60)/24)+DATE(1970,1,1)</f>
        <v>42800.751041666663</v>
      </c>
      <c r="T754" s="12">
        <f>(((I754/60)/60)/24)+DATE(1970,1,1)</f>
        <v>42807.125</v>
      </c>
      <c r="W754" s="19">
        <f>_xlfn.DAYS(T754,S754)</f>
        <v>7</v>
      </c>
      <c r="X754" s="20">
        <f>L754/W754</f>
        <v>290.71428571428572</v>
      </c>
      <c r="Y754" s="21">
        <f>E754/W754</f>
        <v>1328.9285714285713</v>
      </c>
    </row>
    <row r="755" spans="1:25" ht="48" x14ac:dyDescent="0.2">
      <c r="A755">
        <v>1895</v>
      </c>
      <c r="B755" s="3" t="s">
        <v>1896</v>
      </c>
      <c r="C755" s="3" t="s">
        <v>6005</v>
      </c>
      <c r="D755">
        <v>9072</v>
      </c>
      <c r="E755">
        <v>9228</v>
      </c>
      <c r="F755" t="s">
        <v>8219</v>
      </c>
      <c r="G755" t="s">
        <v>8224</v>
      </c>
      <c r="H755" t="s">
        <v>8246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8279</v>
      </c>
      <c r="O755" s="6">
        <f>(E755/D755)*100</f>
        <v>101.71957671957672</v>
      </c>
      <c r="P755" s="7">
        <f>E755/L755</f>
        <v>196.34042553191489</v>
      </c>
      <c r="Q755" t="str">
        <f>LEFT(N755,FIND("/",N755)-1)</f>
        <v>music</v>
      </c>
      <c r="R755" t="str">
        <f>REPLACE(N755,1,FIND("/",N755),"")</f>
        <v>indie rock</v>
      </c>
      <c r="S755" s="12">
        <f>(((J755/60)/60)/24)+DATE(1970,1,1)</f>
        <v>42267.746782407412</v>
      </c>
      <c r="T755" s="12">
        <f>(((I755/60)/60)/24)+DATE(1970,1,1)</f>
        <v>42297.746782407412</v>
      </c>
      <c r="W755" s="19">
        <f>_xlfn.DAYS(T755,S755)</f>
        <v>30</v>
      </c>
      <c r="X755" s="20">
        <f>L755/W755</f>
        <v>1.5666666666666667</v>
      </c>
      <c r="Y755" s="21">
        <f>E755/W755</f>
        <v>307.60000000000002</v>
      </c>
    </row>
    <row r="756" spans="1:25" ht="48" x14ac:dyDescent="0.2">
      <c r="A756">
        <v>252</v>
      </c>
      <c r="B756" s="3" t="s">
        <v>253</v>
      </c>
      <c r="C756" s="3" t="s">
        <v>4362</v>
      </c>
      <c r="D756">
        <v>5000</v>
      </c>
      <c r="E756">
        <v>9228</v>
      </c>
      <c r="F756" t="s">
        <v>8219</v>
      </c>
      <c r="G756" t="s">
        <v>8224</v>
      </c>
      <c r="H756" t="s">
        <v>8246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8269</v>
      </c>
      <c r="O756" s="6">
        <f>(E756/D756)*100</f>
        <v>184.56</v>
      </c>
      <c r="P756" s="7">
        <f>E756/L756</f>
        <v>85.444444444444443</v>
      </c>
      <c r="Q756" t="str">
        <f>LEFT(N756,FIND("/",N756)-1)</f>
        <v>film &amp; video</v>
      </c>
      <c r="R756" t="str">
        <f>REPLACE(N756,1,FIND("/",N756),"")</f>
        <v>documentary</v>
      </c>
      <c r="S756" s="12">
        <f>(((J756/60)/60)/24)+DATE(1970,1,1)</f>
        <v>40266.662708333337</v>
      </c>
      <c r="T756" s="12">
        <f>(((I756/60)/60)/24)+DATE(1970,1,1)</f>
        <v>40330.165972222225</v>
      </c>
      <c r="W756" s="19">
        <f>_xlfn.DAYS(T756,S756)</f>
        <v>64</v>
      </c>
      <c r="X756" s="20">
        <f>L756/W756</f>
        <v>1.6875</v>
      </c>
      <c r="Y756" s="21">
        <f>E756/W756</f>
        <v>144.1875</v>
      </c>
    </row>
    <row r="757" spans="1:25" ht="48" x14ac:dyDescent="0.2">
      <c r="A757">
        <v>2090</v>
      </c>
      <c r="B757" s="3" t="s">
        <v>2091</v>
      </c>
      <c r="C757" s="3" t="s">
        <v>6200</v>
      </c>
      <c r="D757">
        <v>8000</v>
      </c>
      <c r="E757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8279</v>
      </c>
      <c r="O757" s="6">
        <f>(E757/D757)*100</f>
        <v>115.040375</v>
      </c>
      <c r="P757" s="7">
        <f>E757/L757</f>
        <v>57.520187499999999</v>
      </c>
      <c r="Q757" t="str">
        <f>LEFT(N757,FIND("/",N757)-1)</f>
        <v>music</v>
      </c>
      <c r="R757" t="str">
        <f>REPLACE(N757,1,FIND("/",N757),"")</f>
        <v>indie rock</v>
      </c>
      <c r="S757" s="12">
        <f>(((J757/60)/60)/24)+DATE(1970,1,1)</f>
        <v>41299.381423611114</v>
      </c>
      <c r="T757" s="12">
        <f>(((I757/60)/60)/24)+DATE(1970,1,1)</f>
        <v>41329.381423611114</v>
      </c>
      <c r="W757" s="19">
        <f>_xlfn.DAYS(T757,S757)</f>
        <v>30</v>
      </c>
      <c r="X757" s="20">
        <f>L757/W757</f>
        <v>5.333333333333333</v>
      </c>
      <c r="Y757" s="21">
        <f>E757/W757</f>
        <v>306.77433333333335</v>
      </c>
    </row>
    <row r="758" spans="1:25" ht="32" x14ac:dyDescent="0.2">
      <c r="A758">
        <v>3041</v>
      </c>
      <c r="B758" s="3" t="s">
        <v>3041</v>
      </c>
      <c r="C758" s="3" t="s">
        <v>7151</v>
      </c>
      <c r="D758">
        <v>8300</v>
      </c>
      <c r="E758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8303</v>
      </c>
      <c r="O758" s="6">
        <f>(E758/D758)*100</f>
        <v>110.48192771084338</v>
      </c>
      <c r="P758" s="7">
        <f>E758/L758</f>
        <v>96.526315789473685</v>
      </c>
      <c r="Q758" t="str">
        <f>LEFT(N758,FIND("/",N758)-1)</f>
        <v>theater</v>
      </c>
      <c r="R758" t="str">
        <f>REPLACE(N758,1,FIND("/",N758),"")</f>
        <v>spaces</v>
      </c>
      <c r="S758" s="12">
        <f>(((J758/60)/60)/24)+DATE(1970,1,1)</f>
        <v>42359.868611111116</v>
      </c>
      <c r="T758" s="12">
        <f>(((I758/60)/60)/24)+DATE(1970,1,1)</f>
        <v>42389.868611111116</v>
      </c>
      <c r="W758" s="19">
        <f>_xlfn.DAYS(T758,S758)</f>
        <v>30</v>
      </c>
      <c r="X758" s="20">
        <f>L758/W758</f>
        <v>3.1666666666666665</v>
      </c>
      <c r="Y758" s="21">
        <f>E758/W758</f>
        <v>305.66666666666669</v>
      </c>
    </row>
    <row r="759" spans="1:25" ht="48" x14ac:dyDescent="0.2">
      <c r="A759">
        <v>1850</v>
      </c>
      <c r="B759" s="3" t="s">
        <v>1851</v>
      </c>
      <c r="C759" s="3" t="s">
        <v>5960</v>
      </c>
      <c r="D759">
        <v>9000</v>
      </c>
      <c r="E759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8276</v>
      </c>
      <c r="O759" s="6">
        <f>(E759/D759)*100</f>
        <v>101.52222222222223</v>
      </c>
      <c r="P759" s="7">
        <f>E759/L759</f>
        <v>51.044692737430168</v>
      </c>
      <c r="Q759" t="str">
        <f>LEFT(N759,FIND("/",N759)-1)</f>
        <v>music</v>
      </c>
      <c r="R759" t="str">
        <f>REPLACE(N759,1,FIND("/",N759),"")</f>
        <v>rock</v>
      </c>
      <c r="S759" s="12">
        <f>(((J759/60)/60)/24)+DATE(1970,1,1)</f>
        <v>41800.959490740745</v>
      </c>
      <c r="T759" s="12">
        <f>(((I759/60)/60)/24)+DATE(1970,1,1)</f>
        <v>41830.959490740745</v>
      </c>
      <c r="W759" s="19">
        <f>_xlfn.DAYS(T759,S759)</f>
        <v>30</v>
      </c>
      <c r="X759" s="20">
        <f>L759/W759</f>
        <v>5.9666666666666668</v>
      </c>
      <c r="Y759" s="21">
        <f>E759/W759</f>
        <v>304.56666666666666</v>
      </c>
    </row>
    <row r="760" spans="1:25" ht="48" x14ac:dyDescent="0.2">
      <c r="A760">
        <v>1615</v>
      </c>
      <c r="B760" s="3" t="s">
        <v>1616</v>
      </c>
      <c r="C760" s="3" t="s">
        <v>5725</v>
      </c>
      <c r="D760">
        <v>8000</v>
      </c>
      <c r="E760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8276</v>
      </c>
      <c r="O760" s="6">
        <f>(E760/D760)*100</f>
        <v>114.12500000000001</v>
      </c>
      <c r="P760" s="7">
        <f>E760/L760</f>
        <v>67.132352941176464</v>
      </c>
      <c r="Q760" t="str">
        <f>LEFT(N760,FIND("/",N760)-1)</f>
        <v>music</v>
      </c>
      <c r="R760" t="str">
        <f>REPLACE(N760,1,FIND("/",N760),"")</f>
        <v>rock</v>
      </c>
      <c r="S760" s="12">
        <f>(((J760/60)/60)/24)+DATE(1970,1,1)</f>
        <v>40845.050879629627</v>
      </c>
      <c r="T760" s="12">
        <f>(((I760/60)/60)/24)+DATE(1970,1,1)</f>
        <v>40890.092546296299</v>
      </c>
      <c r="W760" s="19">
        <f>_xlfn.DAYS(T760,S760)</f>
        <v>45</v>
      </c>
      <c r="X760" s="20">
        <f>L760/W760</f>
        <v>3.0222222222222221</v>
      </c>
      <c r="Y760" s="21">
        <f>E760/W760</f>
        <v>202.88888888888889</v>
      </c>
    </row>
    <row r="761" spans="1:25" ht="32" x14ac:dyDescent="0.2">
      <c r="A761">
        <v>3360</v>
      </c>
      <c r="B761" s="3" t="s">
        <v>3359</v>
      </c>
      <c r="C761" s="3" t="s">
        <v>7470</v>
      </c>
      <c r="D761">
        <v>9000</v>
      </c>
      <c r="E761">
        <v>9124</v>
      </c>
      <c r="F761" t="s">
        <v>8219</v>
      </c>
      <c r="G761" t="s">
        <v>8244</v>
      </c>
      <c r="H761" t="s">
        <v>8258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8271</v>
      </c>
      <c r="O761" s="6">
        <f>(E761/D761)*100</f>
        <v>101.37777777777779</v>
      </c>
      <c r="P761" s="7">
        <f>E761/L761</f>
        <v>126.72222222222223</v>
      </c>
      <c r="Q761" t="str">
        <f>LEFT(N761,FIND("/",N761)-1)</f>
        <v>theater</v>
      </c>
      <c r="R761" t="str">
        <f>REPLACE(N761,1,FIND("/",N761),"")</f>
        <v>plays</v>
      </c>
      <c r="S761" s="12">
        <f>(((J761/60)/60)/24)+DATE(1970,1,1)</f>
        <v>42697.082673611112</v>
      </c>
      <c r="T761" s="12">
        <f>(((I761/60)/60)/24)+DATE(1970,1,1)</f>
        <v>42718.665972222225</v>
      </c>
      <c r="W761" s="19">
        <f>_xlfn.DAYS(T761,S761)</f>
        <v>21</v>
      </c>
      <c r="X761" s="20">
        <f>L761/W761</f>
        <v>3.4285714285714284</v>
      </c>
      <c r="Y761" s="21">
        <f>E761/W761</f>
        <v>434.47619047619048</v>
      </c>
    </row>
    <row r="762" spans="1:25" ht="48" x14ac:dyDescent="0.2">
      <c r="A762">
        <v>1198</v>
      </c>
      <c r="B762" s="3" t="s">
        <v>1199</v>
      </c>
      <c r="C762" s="3" t="s">
        <v>5308</v>
      </c>
      <c r="D762">
        <v>3500</v>
      </c>
      <c r="E762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8285</v>
      </c>
      <c r="O762" s="6">
        <f>(E762/D762)*100</f>
        <v>260.59999999999997</v>
      </c>
      <c r="P762" s="7">
        <f>E762/L762</f>
        <v>54.616766467065865</v>
      </c>
      <c r="Q762" t="str">
        <f>LEFT(N762,FIND("/",N762)-1)</f>
        <v>photography</v>
      </c>
      <c r="R762" t="str">
        <f>REPLACE(N762,1,FIND("/",N762),"")</f>
        <v>photobooks</v>
      </c>
      <c r="S762" s="12">
        <f>(((J762/60)/60)/24)+DATE(1970,1,1)</f>
        <v>42333.619050925925</v>
      </c>
      <c r="T762" s="12">
        <f>(((I762/60)/60)/24)+DATE(1970,1,1)</f>
        <v>42369.125</v>
      </c>
      <c r="W762" s="19">
        <f>_xlfn.DAYS(T762,S762)</f>
        <v>36</v>
      </c>
      <c r="X762" s="20">
        <f>L762/W762</f>
        <v>4.6388888888888893</v>
      </c>
      <c r="Y762" s="21">
        <f>E762/W762</f>
        <v>253.36111111111111</v>
      </c>
    </row>
    <row r="763" spans="1:25" ht="48" x14ac:dyDescent="0.2">
      <c r="A763">
        <v>1187</v>
      </c>
      <c r="B763" s="3" t="s">
        <v>1188</v>
      </c>
      <c r="C763" s="3" t="s">
        <v>5297</v>
      </c>
      <c r="D763">
        <v>8750</v>
      </c>
      <c r="E763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8285</v>
      </c>
      <c r="O763" s="6">
        <f>(E763/D763)*100</f>
        <v>104.12571428571428</v>
      </c>
      <c r="P763" s="7">
        <f>E763/L763</f>
        <v>130.15714285714284</v>
      </c>
      <c r="Q763" t="str">
        <f>LEFT(N763,FIND("/",N763)-1)</f>
        <v>photography</v>
      </c>
      <c r="R763" t="str">
        <f>REPLACE(N763,1,FIND("/",N763),"")</f>
        <v>photobooks</v>
      </c>
      <c r="S763" s="12">
        <f>(((J763/60)/60)/24)+DATE(1970,1,1)</f>
        <v>42109.894942129627</v>
      </c>
      <c r="T763" s="12">
        <f>(((I763/60)/60)/24)+DATE(1970,1,1)</f>
        <v>42141.75</v>
      </c>
      <c r="W763" s="19">
        <f>_xlfn.DAYS(T763,S763)</f>
        <v>32</v>
      </c>
      <c r="X763" s="20">
        <f>L763/W763</f>
        <v>2.1875</v>
      </c>
      <c r="Y763" s="21">
        <f>E763/W763</f>
        <v>284.71875</v>
      </c>
    </row>
    <row r="764" spans="1:25" ht="48" x14ac:dyDescent="0.2">
      <c r="A764">
        <v>7</v>
      </c>
      <c r="B764" s="3" t="s">
        <v>9</v>
      </c>
      <c r="C764" s="3" t="s">
        <v>4118</v>
      </c>
      <c r="D764">
        <v>9000</v>
      </c>
      <c r="E764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8265</v>
      </c>
      <c r="O764" s="6">
        <f>(E764/D764)*100</f>
        <v>101.22222222222221</v>
      </c>
      <c r="P764" s="7">
        <f>E764/L764</f>
        <v>159.82456140350877</v>
      </c>
      <c r="Q764" t="str">
        <f>LEFT(N764,FIND("/",N764)-1)</f>
        <v>film &amp; video</v>
      </c>
      <c r="R764" t="str">
        <f>REPLACE(N764,1,FIND("/",N764),"")</f>
        <v>television</v>
      </c>
      <c r="S764" s="12">
        <f>(((J764/60)/60)/24)+DATE(1970,1,1)</f>
        <v>42516.047071759262</v>
      </c>
      <c r="T764" s="12">
        <f>(((I764/60)/60)/24)+DATE(1970,1,1)</f>
        <v>42556.047071759262</v>
      </c>
      <c r="W764" s="19">
        <f>_xlfn.DAYS(T764,S764)</f>
        <v>40</v>
      </c>
      <c r="X764" s="20">
        <f>L764/W764</f>
        <v>1.425</v>
      </c>
      <c r="Y764" s="21">
        <f>E764/W764</f>
        <v>227.75</v>
      </c>
    </row>
    <row r="765" spans="1:25" ht="48" x14ac:dyDescent="0.2">
      <c r="A765">
        <v>363</v>
      </c>
      <c r="B765" s="3" t="s">
        <v>364</v>
      </c>
      <c r="C765" s="3" t="s">
        <v>4473</v>
      </c>
      <c r="D765">
        <v>8925</v>
      </c>
      <c r="E765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8269</v>
      </c>
      <c r="O765" s="6">
        <f>(E765/D765)*100</f>
        <v>101.33333333333334</v>
      </c>
      <c r="P765" s="7">
        <f>E765/L765</f>
        <v>347.84615384615387</v>
      </c>
      <c r="Q765" t="str">
        <f>LEFT(N765,FIND("/",N765)-1)</f>
        <v>film &amp; video</v>
      </c>
      <c r="R765" t="str">
        <f>REPLACE(N765,1,FIND("/",N765),"")</f>
        <v>documentary</v>
      </c>
      <c r="S765" s="12">
        <f>(((J765/60)/60)/24)+DATE(1970,1,1)</f>
        <v>40255.744629629626</v>
      </c>
      <c r="T765" s="12">
        <f>(((I765/60)/60)/24)+DATE(1970,1,1)</f>
        <v>40300.806944444441</v>
      </c>
      <c r="W765" s="19">
        <f>_xlfn.DAYS(T765,S765)</f>
        <v>45</v>
      </c>
      <c r="X765" s="20">
        <f>L765/W765</f>
        <v>0.57777777777777772</v>
      </c>
      <c r="Y765" s="21">
        <f>E765/W765</f>
        <v>200.97777777777779</v>
      </c>
    </row>
    <row r="766" spans="1:25" ht="32" x14ac:dyDescent="0.2">
      <c r="A766">
        <v>2029</v>
      </c>
      <c r="B766" s="3" t="s">
        <v>2030</v>
      </c>
      <c r="C766" s="3" t="s">
        <v>6139</v>
      </c>
      <c r="D766">
        <v>2500</v>
      </c>
      <c r="E766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8295</v>
      </c>
      <c r="O766" s="6">
        <f>(E766/D766)*100</f>
        <v>361.2</v>
      </c>
      <c r="P766" s="7">
        <f>E766/L766</f>
        <v>96.063829787234042</v>
      </c>
      <c r="Q766" t="str">
        <f>LEFT(N766,FIND("/",N766)-1)</f>
        <v>technology</v>
      </c>
      <c r="R766" t="str">
        <f>REPLACE(N766,1,FIND("/",N766),"")</f>
        <v>hardware</v>
      </c>
      <c r="S766" s="12">
        <f>(((J766/60)/60)/24)+DATE(1970,1,1)</f>
        <v>41848.021770833337</v>
      </c>
      <c r="T766" s="12">
        <f>(((I766/60)/60)/24)+DATE(1970,1,1)</f>
        <v>41878.021770833337</v>
      </c>
      <c r="W766" s="19">
        <f>_xlfn.DAYS(T766,S766)</f>
        <v>30</v>
      </c>
      <c r="X766" s="20">
        <f>L766/W766</f>
        <v>3.1333333333333333</v>
      </c>
      <c r="Y766" s="21">
        <f>E766/W766</f>
        <v>301</v>
      </c>
    </row>
    <row r="767" spans="1:25" ht="48" x14ac:dyDescent="0.2">
      <c r="A767">
        <v>2253</v>
      </c>
      <c r="B767" s="3" t="s">
        <v>2254</v>
      </c>
      <c r="C767" s="3" t="s">
        <v>6363</v>
      </c>
      <c r="D767">
        <v>8000</v>
      </c>
      <c r="E767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8297</v>
      </c>
      <c r="O767" s="6">
        <f>(E767/D767)*100</f>
        <v>112.6875</v>
      </c>
      <c r="P767" s="7">
        <f>E767/L767</f>
        <v>107.32142857142857</v>
      </c>
      <c r="Q767" t="str">
        <f>LEFT(N767,FIND("/",N767)-1)</f>
        <v>games</v>
      </c>
      <c r="R767" t="str">
        <f>REPLACE(N767,1,FIND("/",N767),"")</f>
        <v>tabletop games</v>
      </c>
      <c r="S767" s="12">
        <f>(((J767/60)/60)/24)+DATE(1970,1,1)</f>
        <v>42296.631331018521</v>
      </c>
      <c r="T767" s="12">
        <f>(((I767/60)/60)/24)+DATE(1970,1,1)</f>
        <v>42326.672997685186</v>
      </c>
      <c r="W767" s="19">
        <f>_xlfn.DAYS(T767,S767)</f>
        <v>30</v>
      </c>
      <c r="X767" s="20">
        <f>L767/W767</f>
        <v>2.8</v>
      </c>
      <c r="Y767" s="21">
        <f>E767/W767</f>
        <v>300.5</v>
      </c>
    </row>
    <row r="768" spans="1:25" ht="48" x14ac:dyDescent="0.2">
      <c r="A768">
        <v>312</v>
      </c>
      <c r="B768" s="3" t="s">
        <v>313</v>
      </c>
      <c r="C768" s="3" t="s">
        <v>4422</v>
      </c>
      <c r="D768">
        <v>8000</v>
      </c>
      <c r="E768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8269</v>
      </c>
      <c r="O768" s="6">
        <f>(E768/D768)*100</f>
        <v>111.87499999999999</v>
      </c>
      <c r="P768" s="7">
        <f>E768/L768</f>
        <v>61.301369863013697</v>
      </c>
      <c r="Q768" t="str">
        <f>LEFT(N768,FIND("/",N768)-1)</f>
        <v>film &amp; video</v>
      </c>
      <c r="R768" t="str">
        <f>REPLACE(N768,1,FIND("/",N768),"")</f>
        <v>documentary</v>
      </c>
      <c r="S768" s="12">
        <f>(((J768/60)/60)/24)+DATE(1970,1,1)</f>
        <v>41348.877685185187</v>
      </c>
      <c r="T768" s="12">
        <f>(((I768/60)/60)/24)+DATE(1970,1,1)</f>
        <v>41378.877685185187</v>
      </c>
      <c r="W768" s="19">
        <f>_xlfn.DAYS(T768,S768)</f>
        <v>30</v>
      </c>
      <c r="X768" s="20">
        <f>L768/W768</f>
        <v>4.8666666666666663</v>
      </c>
      <c r="Y768" s="21">
        <f>E768/W768</f>
        <v>298.33333333333331</v>
      </c>
    </row>
    <row r="769" spans="1:25" ht="48" x14ac:dyDescent="0.2">
      <c r="A769">
        <v>708</v>
      </c>
      <c r="B769" s="3" t="s">
        <v>709</v>
      </c>
      <c r="C769" s="3" t="s">
        <v>4818</v>
      </c>
      <c r="D769">
        <v>40000</v>
      </c>
      <c r="E769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6">
        <f>(E769/D769)*100</f>
        <v>22.092500000000001</v>
      </c>
      <c r="P769" s="7">
        <f>E769/L769</f>
        <v>23.948509485094849</v>
      </c>
      <c r="Q769" t="str">
        <f>LEFT(N769,FIND("/",N769)-1)</f>
        <v>technology</v>
      </c>
      <c r="R769" t="str">
        <f>REPLACE(N769,1,FIND("/",N769),"")</f>
        <v>wearables</v>
      </c>
      <c r="S769" s="12">
        <f>(((J769/60)/60)/24)+DATE(1970,1,1)</f>
        <v>41835.581018518518</v>
      </c>
      <c r="T769" s="12">
        <f>(((I769/60)/60)/24)+DATE(1970,1,1)</f>
        <v>41895.581018518518</v>
      </c>
      <c r="W769" s="19">
        <f>_xlfn.DAYS(T769,S769)</f>
        <v>60</v>
      </c>
      <c r="X769" s="20">
        <f>L769/W769</f>
        <v>6.15</v>
      </c>
      <c r="Y769" s="21">
        <f>E769/W769</f>
        <v>147.28333333333333</v>
      </c>
    </row>
    <row r="770" spans="1:25" ht="48" x14ac:dyDescent="0.2">
      <c r="A770">
        <v>1385</v>
      </c>
      <c r="B770" s="3" t="s">
        <v>1386</v>
      </c>
      <c r="C770" s="3" t="s">
        <v>5495</v>
      </c>
      <c r="D770">
        <v>8000</v>
      </c>
      <c r="E770">
        <v>8832.49</v>
      </c>
      <c r="F770" t="s">
        <v>8219</v>
      </c>
      <c r="G770" t="s">
        <v>8236</v>
      </c>
      <c r="H770" t="s">
        <v>8249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8276</v>
      </c>
      <c r="O770" s="6">
        <f>(E770/D770)*100</f>
        <v>110.406125</v>
      </c>
      <c r="P770" s="7">
        <f>E770/L770</f>
        <v>65.914104477611943</v>
      </c>
      <c r="Q770" t="str">
        <f>LEFT(N770,FIND("/",N770)-1)</f>
        <v>music</v>
      </c>
      <c r="R770" t="str">
        <f>REPLACE(N770,1,FIND("/",N770),"")</f>
        <v>rock</v>
      </c>
      <c r="S770" s="12">
        <f>(((J770/60)/60)/24)+DATE(1970,1,1)</f>
        <v>42433.688900462963</v>
      </c>
      <c r="T770" s="12">
        <f>(((I770/60)/60)/24)+DATE(1970,1,1)</f>
        <v>42489.507638888885</v>
      </c>
      <c r="W770" s="19">
        <f>_xlfn.DAYS(T770,S770)</f>
        <v>56</v>
      </c>
      <c r="X770" s="20">
        <f>L770/W770</f>
        <v>2.3928571428571428</v>
      </c>
      <c r="Y770" s="21">
        <f>E770/W770</f>
        <v>157.72303571428571</v>
      </c>
    </row>
    <row r="771" spans="1:25" ht="48" x14ac:dyDescent="0.2">
      <c r="A771">
        <v>679</v>
      </c>
      <c r="B771" s="3" t="s">
        <v>680</v>
      </c>
      <c r="C771" s="3" t="s">
        <v>4789</v>
      </c>
      <c r="D771">
        <v>57000</v>
      </c>
      <c r="E771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6">
        <f>(E771/D771)*100</f>
        <v>15.485964912280703</v>
      </c>
      <c r="P771" s="7">
        <f>E771/L771</f>
        <v>93.90425531914893</v>
      </c>
      <c r="Q771" t="str">
        <f>LEFT(N771,FIND("/",N771)-1)</f>
        <v>technology</v>
      </c>
      <c r="R771" t="str">
        <f>REPLACE(N771,1,FIND("/",N771),"")</f>
        <v>wearables</v>
      </c>
      <c r="S771" s="12">
        <f>(((J771/60)/60)/24)+DATE(1970,1,1)</f>
        <v>42556.695706018523</v>
      </c>
      <c r="T771" s="12">
        <f>(((I771/60)/60)/24)+DATE(1970,1,1)</f>
        <v>42616.695706018523</v>
      </c>
      <c r="W771" s="19">
        <f>_xlfn.DAYS(T771,S771)</f>
        <v>60</v>
      </c>
      <c r="X771" s="20">
        <f>L771/W771</f>
        <v>1.5666666666666667</v>
      </c>
      <c r="Y771" s="21">
        <f>E771/W771</f>
        <v>147.11666666666667</v>
      </c>
    </row>
    <row r="772" spans="1:25" ht="32" x14ac:dyDescent="0.2">
      <c r="A772">
        <v>219</v>
      </c>
      <c r="B772" s="3" t="s">
        <v>221</v>
      </c>
      <c r="C772" s="3" t="s">
        <v>4329</v>
      </c>
      <c r="D772">
        <v>50000</v>
      </c>
      <c r="E772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6">
        <f>(E772/D772)*100</f>
        <v>17.630000000000003</v>
      </c>
      <c r="P772" s="7">
        <f>E772/L772</f>
        <v>115.98684210526316</v>
      </c>
      <c r="Q772" t="str">
        <f>LEFT(N772,FIND("/",N772)-1)</f>
        <v>film &amp; video</v>
      </c>
      <c r="R772" t="str">
        <f>REPLACE(N772,1,FIND("/",N772),"")</f>
        <v>drama</v>
      </c>
      <c r="S772" s="12">
        <f>(((J772/60)/60)/24)+DATE(1970,1,1)</f>
        <v>42429.326678240745</v>
      </c>
      <c r="T772" s="12">
        <f>(((I772/60)/60)/24)+DATE(1970,1,1)</f>
        <v>42461.290972222225</v>
      </c>
      <c r="W772" s="19">
        <f>_xlfn.DAYS(T772,S772)</f>
        <v>32</v>
      </c>
      <c r="X772" s="20">
        <f>L772/W772</f>
        <v>2.375</v>
      </c>
      <c r="Y772" s="21">
        <f>E772/W772</f>
        <v>275.46875</v>
      </c>
    </row>
    <row r="773" spans="1:25" ht="48" x14ac:dyDescent="0.2">
      <c r="A773">
        <v>2183</v>
      </c>
      <c r="B773" s="3" t="s">
        <v>2184</v>
      </c>
      <c r="C773" s="3" t="s">
        <v>6293</v>
      </c>
      <c r="D773">
        <v>1800</v>
      </c>
      <c r="E773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8297</v>
      </c>
      <c r="O773" s="6">
        <f>(E773/D773)*100</f>
        <v>489.27777777777777</v>
      </c>
      <c r="P773" s="7">
        <f>E773/L773</f>
        <v>31.566308243727597</v>
      </c>
      <c r="Q773" t="str">
        <f>LEFT(N773,FIND("/",N773)-1)</f>
        <v>games</v>
      </c>
      <c r="R773" t="str">
        <f>REPLACE(N773,1,FIND("/",N773),"")</f>
        <v>tabletop games</v>
      </c>
      <c r="S773" s="12">
        <f>(((J773/60)/60)/24)+DATE(1970,1,1)</f>
        <v>42745.365474537044</v>
      </c>
      <c r="T773" s="12">
        <f>(((I773/60)/60)/24)+DATE(1970,1,1)</f>
        <v>42775.208333333328</v>
      </c>
      <c r="W773" s="19">
        <f>_xlfn.DAYS(T773,S773)</f>
        <v>30</v>
      </c>
      <c r="X773" s="20">
        <f>L773/W773</f>
        <v>9.3000000000000007</v>
      </c>
      <c r="Y773" s="21">
        <f>E773/W773</f>
        <v>293.56666666666666</v>
      </c>
    </row>
    <row r="774" spans="1:25" ht="32" x14ac:dyDescent="0.2">
      <c r="A774">
        <v>2313</v>
      </c>
      <c r="B774" s="3" t="s">
        <v>2314</v>
      </c>
      <c r="C774" s="3" t="s">
        <v>6423</v>
      </c>
      <c r="D774">
        <v>5000</v>
      </c>
      <c r="E774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8279</v>
      </c>
      <c r="O774" s="6">
        <f>(E774/D774)*100</f>
        <v>175.84040000000002</v>
      </c>
      <c r="P774" s="7">
        <f>E774/L774</f>
        <v>56.000127388535034</v>
      </c>
      <c r="Q774" t="str">
        <f>LEFT(N774,FIND("/",N774)-1)</f>
        <v>music</v>
      </c>
      <c r="R774" t="str">
        <f>REPLACE(N774,1,FIND("/",N774),"")</f>
        <v>indie rock</v>
      </c>
      <c r="S774" s="12">
        <f>(((J774/60)/60)/24)+DATE(1970,1,1)</f>
        <v>41002.958634259259</v>
      </c>
      <c r="T774" s="12">
        <f>(((I774/60)/60)/24)+DATE(1970,1,1)</f>
        <v>41032.958634259259</v>
      </c>
      <c r="W774" s="19">
        <f>_xlfn.DAYS(T774,S774)</f>
        <v>30</v>
      </c>
      <c r="X774" s="20">
        <f>L774/W774</f>
        <v>5.2333333333333334</v>
      </c>
      <c r="Y774" s="21">
        <f>E774/W774</f>
        <v>293.06733333333335</v>
      </c>
    </row>
    <row r="775" spans="1:25" ht="48" x14ac:dyDescent="0.2">
      <c r="A775">
        <v>2991</v>
      </c>
      <c r="B775" s="3" t="s">
        <v>2991</v>
      </c>
      <c r="C775" s="3" t="s">
        <v>7101</v>
      </c>
      <c r="D775">
        <v>8500</v>
      </c>
      <c r="E775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8303</v>
      </c>
      <c r="O775" s="6">
        <f>(E775/D775)*100</f>
        <v>103.29411764705883</v>
      </c>
      <c r="P775" s="7">
        <f>E775/L775</f>
        <v>94.408602150537632</v>
      </c>
      <c r="Q775" t="str">
        <f>LEFT(N775,FIND("/",N775)-1)</f>
        <v>theater</v>
      </c>
      <c r="R775" t="str">
        <f>REPLACE(N775,1,FIND("/",N775),"")</f>
        <v>spaces</v>
      </c>
      <c r="S775" s="12">
        <f>(((J775/60)/60)/24)+DATE(1970,1,1)</f>
        <v>42740.837152777778</v>
      </c>
      <c r="T775" s="12">
        <f>(((I775/60)/60)/24)+DATE(1970,1,1)</f>
        <v>42762.837152777778</v>
      </c>
      <c r="W775" s="19">
        <f>_xlfn.DAYS(T775,S775)</f>
        <v>22</v>
      </c>
      <c r="X775" s="20">
        <f>L775/W775</f>
        <v>4.2272727272727275</v>
      </c>
      <c r="Y775" s="21">
        <f>E775/W775</f>
        <v>399.09090909090907</v>
      </c>
    </row>
    <row r="776" spans="1:25" ht="48" x14ac:dyDescent="0.2">
      <c r="A776">
        <v>46</v>
      </c>
      <c r="B776" s="3" t="s">
        <v>48</v>
      </c>
      <c r="C776" s="3" t="s">
        <v>4157</v>
      </c>
      <c r="D776">
        <v>8400</v>
      </c>
      <c r="E776">
        <v>8750</v>
      </c>
      <c r="F776" t="s">
        <v>8219</v>
      </c>
      <c r="G776" t="s">
        <v>8226</v>
      </c>
      <c r="H776" t="s">
        <v>8248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8265</v>
      </c>
      <c r="O776" s="6">
        <f>(E776/D776)*100</f>
        <v>104.16666666666667</v>
      </c>
      <c r="P776" s="7">
        <f>E776/L776</f>
        <v>194.44444444444446</v>
      </c>
      <c r="Q776" t="str">
        <f>LEFT(N776,FIND("/",N776)-1)</f>
        <v>film &amp; video</v>
      </c>
      <c r="R776" t="str">
        <f>REPLACE(N776,1,FIND("/",N776),"")</f>
        <v>television</v>
      </c>
      <c r="S776" s="12">
        <f>(((J776/60)/60)/24)+DATE(1970,1,1)</f>
        <v>42323.964976851858</v>
      </c>
      <c r="T776" s="12">
        <f>(((I776/60)/60)/24)+DATE(1970,1,1)</f>
        <v>42353.964976851858</v>
      </c>
      <c r="W776" s="19">
        <f>_xlfn.DAYS(T776,S776)</f>
        <v>30</v>
      </c>
      <c r="X776" s="20">
        <f>L776/W776</f>
        <v>1.5</v>
      </c>
      <c r="Y776" s="21">
        <f>E776/W776</f>
        <v>291.66666666666669</v>
      </c>
    </row>
    <row r="777" spans="1:25" ht="48" x14ac:dyDescent="0.2">
      <c r="A777">
        <v>2973</v>
      </c>
      <c r="B777" s="3" t="s">
        <v>2973</v>
      </c>
      <c r="C777" s="3" t="s">
        <v>7083</v>
      </c>
      <c r="D777">
        <v>5000</v>
      </c>
      <c r="E777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8271</v>
      </c>
      <c r="O777" s="6">
        <f>(E777/D777)*100</f>
        <v>174.8</v>
      </c>
      <c r="P777" s="7">
        <f>E777/L777</f>
        <v>264.84848484848487</v>
      </c>
      <c r="Q777" t="str">
        <f>LEFT(N777,FIND("/",N777)-1)</f>
        <v>theater</v>
      </c>
      <c r="R777" t="str">
        <f>REPLACE(N777,1,FIND("/",N777),"")</f>
        <v>plays</v>
      </c>
      <c r="S777" s="12">
        <f>(((J777/60)/60)/24)+DATE(1970,1,1)</f>
        <v>42341.818379629629</v>
      </c>
      <c r="T777" s="12">
        <f>(((I777/60)/60)/24)+DATE(1970,1,1)</f>
        <v>42370.166666666672</v>
      </c>
      <c r="W777" s="19">
        <f>_xlfn.DAYS(T777,S777)</f>
        <v>29</v>
      </c>
      <c r="X777" s="20">
        <f>L777/W777</f>
        <v>1.1379310344827587</v>
      </c>
      <c r="Y777" s="21">
        <f>E777/W777</f>
        <v>301.37931034482756</v>
      </c>
    </row>
    <row r="778" spans="1:25" ht="48" x14ac:dyDescent="0.2">
      <c r="A778">
        <v>1936</v>
      </c>
      <c r="B778" s="3" t="s">
        <v>1937</v>
      </c>
      <c r="C778" s="3" t="s">
        <v>6046</v>
      </c>
      <c r="D778">
        <v>7500</v>
      </c>
      <c r="E778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8279</v>
      </c>
      <c r="O778" s="6">
        <f>(E778/D778)*100</f>
        <v>116.52013333333333</v>
      </c>
      <c r="P778" s="7">
        <f>E778/L778</f>
        <v>60.26903448275862</v>
      </c>
      <c r="Q778" t="str">
        <f>LEFT(N778,FIND("/",N778)-1)</f>
        <v>music</v>
      </c>
      <c r="R778" t="str">
        <f>REPLACE(N778,1,FIND("/",N778),"")</f>
        <v>indie rock</v>
      </c>
      <c r="S778" s="12">
        <f>(((J778/60)/60)/24)+DATE(1970,1,1)</f>
        <v>40852.889699074076</v>
      </c>
      <c r="T778" s="12">
        <f>(((I778/60)/60)/24)+DATE(1970,1,1)</f>
        <v>40883.249305555553</v>
      </c>
      <c r="W778" s="19">
        <f>_xlfn.DAYS(T778,S778)</f>
        <v>31</v>
      </c>
      <c r="X778" s="20">
        <f>L778/W778</f>
        <v>4.67741935483871</v>
      </c>
      <c r="Y778" s="21">
        <f>E778/W778</f>
        <v>281.90354838709681</v>
      </c>
    </row>
    <row r="779" spans="1:25" ht="48" x14ac:dyDescent="0.2">
      <c r="A779">
        <v>335</v>
      </c>
      <c r="B779" s="3" t="s">
        <v>336</v>
      </c>
      <c r="C779" s="3" t="s">
        <v>4445</v>
      </c>
      <c r="D779">
        <v>8500</v>
      </c>
      <c r="E779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8269</v>
      </c>
      <c r="O779" s="6">
        <f>(E779/D779)*100</f>
        <v>102.76470588235294</v>
      </c>
      <c r="P779" s="7">
        <f>E779/L779</f>
        <v>109.1875</v>
      </c>
      <c r="Q779" t="str">
        <f>LEFT(N779,FIND("/",N779)-1)</f>
        <v>film &amp; video</v>
      </c>
      <c r="R779" t="str">
        <f>REPLACE(N779,1,FIND("/",N779),"")</f>
        <v>documentary</v>
      </c>
      <c r="S779" s="12">
        <f>(((J779/60)/60)/24)+DATE(1970,1,1)</f>
        <v>42101.737442129626</v>
      </c>
      <c r="T779" s="12">
        <f>(((I779/60)/60)/24)+DATE(1970,1,1)</f>
        <v>42132.916666666672</v>
      </c>
      <c r="W779" s="19">
        <f>_xlfn.DAYS(T779,S779)</f>
        <v>31</v>
      </c>
      <c r="X779" s="20">
        <f>L779/W779</f>
        <v>2.5806451612903225</v>
      </c>
      <c r="Y779" s="21">
        <f>E779/W779</f>
        <v>281.77419354838707</v>
      </c>
    </row>
    <row r="780" spans="1:25" ht="32" x14ac:dyDescent="0.2">
      <c r="A780">
        <v>1684</v>
      </c>
      <c r="B780" s="3" t="s">
        <v>1685</v>
      </c>
      <c r="C780" s="3" t="s">
        <v>5794</v>
      </c>
      <c r="D780">
        <v>8000</v>
      </c>
      <c r="E780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6">
        <f>(E780/D780)*100</f>
        <v>109.125</v>
      </c>
      <c r="P780" s="7">
        <f>E780/L780</f>
        <v>86.43564356435644</v>
      </c>
      <c r="Q780" t="str">
        <f>LEFT(N780,FIND("/",N780)-1)</f>
        <v>music</v>
      </c>
      <c r="R780" t="str">
        <f>REPLACE(N780,1,FIND("/",N780),"")</f>
        <v>faith</v>
      </c>
      <c r="S780" s="12">
        <f>(((J780/60)/60)/24)+DATE(1970,1,1)</f>
        <v>42783.815289351856</v>
      </c>
      <c r="T780" s="12">
        <f>(((I780/60)/60)/24)+DATE(1970,1,1)</f>
        <v>42811.773622685185</v>
      </c>
      <c r="W780" s="19">
        <f>_xlfn.DAYS(T780,S780)</f>
        <v>28</v>
      </c>
      <c r="X780" s="20">
        <f>L780/W780</f>
        <v>3.6071428571428572</v>
      </c>
      <c r="Y780" s="21">
        <f>E780/W780</f>
        <v>311.78571428571428</v>
      </c>
    </row>
    <row r="781" spans="1:25" ht="48" x14ac:dyDescent="0.2">
      <c r="A781">
        <v>3631</v>
      </c>
      <c r="B781" s="3" t="s">
        <v>3629</v>
      </c>
      <c r="C781" s="3" t="s">
        <v>7741</v>
      </c>
      <c r="D781">
        <v>17100</v>
      </c>
      <c r="E781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6">
        <f>(E781/D781)*100</f>
        <v>51.023391812865491</v>
      </c>
      <c r="P781" s="7">
        <f>E781/L781</f>
        <v>147.88135593220338</v>
      </c>
      <c r="Q781" t="str">
        <f>LEFT(N781,FIND("/",N781)-1)</f>
        <v>theater</v>
      </c>
      <c r="R781" t="str">
        <f>REPLACE(N781,1,FIND("/",N781),"")</f>
        <v>musical</v>
      </c>
      <c r="S781" s="12">
        <f>(((J781/60)/60)/24)+DATE(1970,1,1)</f>
        <v>41880.753437499996</v>
      </c>
      <c r="T781" s="12">
        <f>(((I781/60)/60)/24)+DATE(1970,1,1)</f>
        <v>41905.165972222225</v>
      </c>
      <c r="W781" s="19">
        <f>_xlfn.DAYS(T781,S781)</f>
        <v>25</v>
      </c>
      <c r="X781" s="20">
        <f>L781/W781</f>
        <v>2.36</v>
      </c>
      <c r="Y781" s="21">
        <f>E781/W781</f>
        <v>349</v>
      </c>
    </row>
    <row r="782" spans="1:25" ht="48" x14ac:dyDescent="0.2">
      <c r="A782">
        <v>3016</v>
      </c>
      <c r="B782" s="3" t="s">
        <v>3016</v>
      </c>
      <c r="C782" s="3" t="s">
        <v>7126</v>
      </c>
      <c r="D782">
        <v>8500</v>
      </c>
      <c r="E782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8303</v>
      </c>
      <c r="O782" s="6">
        <f>(E782/D782)*100</f>
        <v>102.61176470588236</v>
      </c>
      <c r="P782" s="7">
        <f>E782/L782</f>
        <v>242.27777777777777</v>
      </c>
      <c r="Q782" t="str">
        <f>LEFT(N782,FIND("/",N782)-1)</f>
        <v>theater</v>
      </c>
      <c r="R782" t="str">
        <f>REPLACE(N782,1,FIND("/",N782),"")</f>
        <v>spaces</v>
      </c>
      <c r="S782" s="12">
        <f>(((J782/60)/60)/24)+DATE(1970,1,1)</f>
        <v>41778.548055555555</v>
      </c>
      <c r="T782" s="12">
        <f>(((I782/60)/60)/24)+DATE(1970,1,1)</f>
        <v>41838.548055555555</v>
      </c>
      <c r="W782" s="19">
        <f>_xlfn.DAYS(T782,S782)</f>
        <v>60</v>
      </c>
      <c r="X782" s="20">
        <f>L782/W782</f>
        <v>0.6</v>
      </c>
      <c r="Y782" s="21">
        <f>E782/W782</f>
        <v>145.36666666666667</v>
      </c>
    </row>
    <row r="783" spans="1:25" ht="48" x14ac:dyDescent="0.2">
      <c r="A783">
        <v>1653</v>
      </c>
      <c r="B783" s="3" t="s">
        <v>1654</v>
      </c>
      <c r="C783" s="3" t="s">
        <v>5763</v>
      </c>
      <c r="D783">
        <v>5000</v>
      </c>
      <c r="E783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8292</v>
      </c>
      <c r="O783" s="6">
        <f>(E783/D783)*100</f>
        <v>174.2304</v>
      </c>
      <c r="P783" s="7">
        <f>E783/L783</f>
        <v>51.854285714285716</v>
      </c>
      <c r="Q783" t="str">
        <f>LEFT(N783,FIND("/",N783)-1)</f>
        <v>music</v>
      </c>
      <c r="R783" t="str">
        <f>REPLACE(N783,1,FIND("/",N783),"")</f>
        <v>pop</v>
      </c>
      <c r="S783" s="12">
        <f>(((J783/60)/60)/24)+DATE(1970,1,1)</f>
        <v>40626.834444444445</v>
      </c>
      <c r="T783" s="12">
        <f>(((I783/60)/60)/24)+DATE(1970,1,1)</f>
        <v>40657.834444444445</v>
      </c>
      <c r="W783" s="19">
        <f>_xlfn.DAYS(T783,S783)</f>
        <v>31</v>
      </c>
      <c r="X783" s="20">
        <f>L783/W783</f>
        <v>5.419354838709677</v>
      </c>
      <c r="Y783" s="21">
        <f>E783/W783</f>
        <v>281.01677419354843</v>
      </c>
    </row>
    <row r="784" spans="1:25" ht="16" x14ac:dyDescent="0.2">
      <c r="A784">
        <v>3302</v>
      </c>
      <c r="B784" s="3" t="s">
        <v>3302</v>
      </c>
      <c r="C784" s="3" t="s">
        <v>7412</v>
      </c>
      <c r="D784">
        <v>8400</v>
      </c>
      <c r="E784">
        <v>8685</v>
      </c>
      <c r="F784" t="s">
        <v>8219</v>
      </c>
      <c r="G784" t="s">
        <v>8227</v>
      </c>
      <c r="H784" t="s">
        <v>8249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8271</v>
      </c>
      <c r="O784" s="6">
        <f>(E784/D784)*100</f>
        <v>103.39285714285715</v>
      </c>
      <c r="P784" s="7">
        <f>E784/L784</f>
        <v>173.7</v>
      </c>
      <c r="Q784" t="str">
        <f>LEFT(N784,FIND("/",N784)-1)</f>
        <v>theater</v>
      </c>
      <c r="R784" t="str">
        <f>REPLACE(N784,1,FIND("/",N784),"")</f>
        <v>plays</v>
      </c>
      <c r="S784" s="12">
        <f>(((J784/60)/60)/24)+DATE(1970,1,1)</f>
        <v>42681.35157407407</v>
      </c>
      <c r="T784" s="12">
        <f>(((I784/60)/60)/24)+DATE(1970,1,1)</f>
        <v>42711.35157407407</v>
      </c>
      <c r="W784" s="19">
        <f>_xlfn.DAYS(T784,S784)</f>
        <v>30</v>
      </c>
      <c r="X784" s="20">
        <f>L784/W784</f>
        <v>1.6666666666666667</v>
      </c>
      <c r="Y784" s="21">
        <f>E784/W784</f>
        <v>289.5</v>
      </c>
    </row>
    <row r="785" spans="1:25" ht="48" x14ac:dyDescent="0.2">
      <c r="A785">
        <v>2263</v>
      </c>
      <c r="B785" s="3" t="s">
        <v>2264</v>
      </c>
      <c r="C785" s="3" t="s">
        <v>6373</v>
      </c>
      <c r="D785">
        <v>7500</v>
      </c>
      <c r="E785">
        <v>8666</v>
      </c>
      <c r="F785" t="s">
        <v>8219</v>
      </c>
      <c r="G785" t="s">
        <v>8235</v>
      </c>
      <c r="H785" t="s">
        <v>8255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8297</v>
      </c>
      <c r="O785" s="6">
        <f>(E785/D785)*100</f>
        <v>115.54666666666667</v>
      </c>
      <c r="P785" s="7">
        <f>E785/L785</f>
        <v>144.43333333333334</v>
      </c>
      <c r="Q785" t="str">
        <f>LEFT(N785,FIND("/",N785)-1)</f>
        <v>games</v>
      </c>
      <c r="R785" t="str">
        <f>REPLACE(N785,1,FIND("/",N785),"")</f>
        <v>tabletop games</v>
      </c>
      <c r="S785" s="12">
        <f>(((J785/60)/60)/24)+DATE(1970,1,1)</f>
        <v>42014.832326388889</v>
      </c>
      <c r="T785" s="12">
        <f>(((I785/60)/60)/24)+DATE(1970,1,1)</f>
        <v>42035.832326388889</v>
      </c>
      <c r="W785" s="19">
        <f>_xlfn.DAYS(T785,S785)</f>
        <v>21</v>
      </c>
      <c r="X785" s="20">
        <f>L785/W785</f>
        <v>2.8571428571428572</v>
      </c>
      <c r="Y785" s="21">
        <f>E785/W785</f>
        <v>412.66666666666669</v>
      </c>
    </row>
    <row r="786" spans="1:25" ht="64" x14ac:dyDescent="0.2">
      <c r="A786">
        <v>2445</v>
      </c>
      <c r="B786" s="3" t="s">
        <v>2446</v>
      </c>
      <c r="C786" s="3" t="s">
        <v>6555</v>
      </c>
      <c r="D786">
        <v>5000</v>
      </c>
      <c r="E786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8298</v>
      </c>
      <c r="O786" s="6">
        <f>(E786/D786)*100</f>
        <v>172.8</v>
      </c>
      <c r="P786" s="7">
        <f>E786/L786</f>
        <v>75.130434782608702</v>
      </c>
      <c r="Q786" t="str">
        <f>LEFT(N786,FIND("/",N786)-1)</f>
        <v>food</v>
      </c>
      <c r="R786" t="str">
        <f>REPLACE(N786,1,FIND("/",N786),"")</f>
        <v>small batch</v>
      </c>
      <c r="S786" s="12">
        <f>(((J786/60)/60)/24)+DATE(1970,1,1)</f>
        <v>42243.190057870372</v>
      </c>
      <c r="T786" s="12">
        <f>(((I786/60)/60)/24)+DATE(1970,1,1)</f>
        <v>42273.190057870372</v>
      </c>
      <c r="W786" s="19">
        <f>_xlfn.DAYS(T786,S786)</f>
        <v>30</v>
      </c>
      <c r="X786" s="20">
        <f>L786/W786</f>
        <v>3.8333333333333335</v>
      </c>
      <c r="Y786" s="21">
        <f>E786/W786</f>
        <v>288</v>
      </c>
    </row>
    <row r="787" spans="1:25" ht="48" x14ac:dyDescent="0.2">
      <c r="A787">
        <v>324</v>
      </c>
      <c r="B787" s="3" t="s">
        <v>325</v>
      </c>
      <c r="C787" s="3" t="s">
        <v>4434</v>
      </c>
      <c r="D787">
        <v>8500</v>
      </c>
      <c r="E787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8269</v>
      </c>
      <c r="O787" s="6">
        <f>(E787/D787)*100</f>
        <v>101.6</v>
      </c>
      <c r="P787" s="7">
        <f>E787/L787</f>
        <v>105.3170731707317</v>
      </c>
      <c r="Q787" t="str">
        <f>LEFT(N787,FIND("/",N787)-1)</f>
        <v>film &amp; video</v>
      </c>
      <c r="R787" t="str">
        <f>REPLACE(N787,1,FIND("/",N787),"")</f>
        <v>documentary</v>
      </c>
      <c r="S787" s="12">
        <f>(((J787/60)/60)/24)+DATE(1970,1,1)</f>
        <v>42184.626250000001</v>
      </c>
      <c r="T787" s="12">
        <f>(((I787/60)/60)/24)+DATE(1970,1,1)</f>
        <v>42217.626250000001</v>
      </c>
      <c r="W787" s="19">
        <f>_xlfn.DAYS(T787,S787)</f>
        <v>33</v>
      </c>
      <c r="X787" s="20">
        <f>L787/W787</f>
        <v>2.4848484848484849</v>
      </c>
      <c r="Y787" s="21">
        <f>E787/W787</f>
        <v>261.69696969696969</v>
      </c>
    </row>
    <row r="788" spans="1:25" ht="48" x14ac:dyDescent="0.2">
      <c r="A788">
        <v>1013</v>
      </c>
      <c r="B788" s="3" t="s">
        <v>1014</v>
      </c>
      <c r="C788" s="3" t="s">
        <v>5123</v>
      </c>
      <c r="D788">
        <v>25000</v>
      </c>
      <c r="E788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6">
        <f>(E788/D788)*100</f>
        <v>34.527999999999999</v>
      </c>
      <c r="P788" s="7">
        <f>E788/L788</f>
        <v>95.911111111111111</v>
      </c>
      <c r="Q788" t="str">
        <f>LEFT(N788,FIND("/",N788)-1)</f>
        <v>technology</v>
      </c>
      <c r="R788" t="str">
        <f>REPLACE(N788,1,FIND("/",N788),"")</f>
        <v>wearables</v>
      </c>
      <c r="S788" s="12">
        <f>(((J788/60)/60)/24)+DATE(1970,1,1)</f>
        <v>42339.833981481483</v>
      </c>
      <c r="T788" s="12">
        <f>(((I788/60)/60)/24)+DATE(1970,1,1)</f>
        <v>42367.833333333328</v>
      </c>
      <c r="W788" s="19">
        <f>_xlfn.DAYS(T788,S788)</f>
        <v>28</v>
      </c>
      <c r="X788" s="20">
        <f>L788/W788</f>
        <v>3.2142857142857144</v>
      </c>
      <c r="Y788" s="21">
        <f>E788/W788</f>
        <v>308.28571428571428</v>
      </c>
    </row>
    <row r="789" spans="1:25" ht="32" x14ac:dyDescent="0.2">
      <c r="A789">
        <v>3006</v>
      </c>
      <c r="B789" s="3" t="s">
        <v>3006</v>
      </c>
      <c r="C789" s="3" t="s">
        <v>7116</v>
      </c>
      <c r="D789">
        <v>8000</v>
      </c>
      <c r="E789">
        <v>8620</v>
      </c>
      <c r="F789" t="s">
        <v>8219</v>
      </c>
      <c r="G789" t="s">
        <v>8229</v>
      </c>
      <c r="H789" t="s">
        <v>8251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8303</v>
      </c>
      <c r="O789" s="6">
        <f>(E789/D789)*100</f>
        <v>107.74999999999999</v>
      </c>
      <c r="P789" s="7">
        <f>E789/L789</f>
        <v>88.865979381443296</v>
      </c>
      <c r="Q789" t="str">
        <f>LEFT(N789,FIND("/",N789)-1)</f>
        <v>theater</v>
      </c>
      <c r="R789" t="str">
        <f>REPLACE(N789,1,FIND("/",N789),"")</f>
        <v>spaces</v>
      </c>
      <c r="S789" s="12">
        <f>(((J789/60)/60)/24)+DATE(1970,1,1)</f>
        <v>41957.756840277783</v>
      </c>
      <c r="T789" s="12">
        <f>(((I789/60)/60)/24)+DATE(1970,1,1)</f>
        <v>41987.756840277783</v>
      </c>
      <c r="W789" s="19">
        <f>_xlfn.DAYS(T789,S789)</f>
        <v>30</v>
      </c>
      <c r="X789" s="20">
        <f>L789/W789</f>
        <v>3.2333333333333334</v>
      </c>
      <c r="Y789" s="21">
        <f>E789/W789</f>
        <v>287.33333333333331</v>
      </c>
    </row>
    <row r="790" spans="1:25" ht="48" x14ac:dyDescent="0.2">
      <c r="A790">
        <v>2690</v>
      </c>
      <c r="B790" s="3" t="s">
        <v>2690</v>
      </c>
      <c r="C790" s="3" t="s">
        <v>6800</v>
      </c>
      <c r="D790">
        <v>80000</v>
      </c>
      <c r="E790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6">
        <f>(E790/D790)*100</f>
        <v>10.7325</v>
      </c>
      <c r="P790" s="7">
        <f>E790/L790</f>
        <v>72.762711864406782</v>
      </c>
      <c r="Q790" t="str">
        <f>LEFT(N790,FIND("/",N790)-1)</f>
        <v>food</v>
      </c>
      <c r="R790" t="str">
        <f>REPLACE(N790,1,FIND("/",N790),"")</f>
        <v>food trucks</v>
      </c>
      <c r="S790" s="12">
        <f>(((J790/60)/60)/24)+DATE(1970,1,1)</f>
        <v>42113.105046296296</v>
      </c>
      <c r="T790" s="12">
        <f>(((I790/60)/60)/24)+DATE(1970,1,1)</f>
        <v>42158.105046296296</v>
      </c>
      <c r="W790" s="19">
        <f>_xlfn.DAYS(T790,S790)</f>
        <v>45</v>
      </c>
      <c r="X790" s="20">
        <f>L790/W790</f>
        <v>2.6222222222222222</v>
      </c>
      <c r="Y790" s="21">
        <f>E790/W790</f>
        <v>190.8</v>
      </c>
    </row>
    <row r="791" spans="1:25" ht="32" x14ac:dyDescent="0.2">
      <c r="A791">
        <v>56</v>
      </c>
      <c r="B791" s="3" t="s">
        <v>58</v>
      </c>
      <c r="C791" s="3" t="s">
        <v>4167</v>
      </c>
      <c r="D791">
        <v>8000</v>
      </c>
      <c r="E791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8265</v>
      </c>
      <c r="O791" s="6">
        <f>(E791/D791)*100</f>
        <v>107.26249999999999</v>
      </c>
      <c r="P791" s="7">
        <f>E791/L791</f>
        <v>49.316091954022987</v>
      </c>
      <c r="Q791" t="str">
        <f>LEFT(N791,FIND("/",N791)-1)</f>
        <v>film &amp; video</v>
      </c>
      <c r="R791" t="str">
        <f>REPLACE(N791,1,FIND("/",N791),"")</f>
        <v>television</v>
      </c>
      <c r="S791" s="12">
        <f>(((J791/60)/60)/24)+DATE(1970,1,1)</f>
        <v>42149.548888888887</v>
      </c>
      <c r="T791" s="12">
        <f>(((I791/60)/60)/24)+DATE(1970,1,1)</f>
        <v>42163.666666666672</v>
      </c>
      <c r="W791" s="19">
        <f>_xlfn.DAYS(T791,S791)</f>
        <v>14</v>
      </c>
      <c r="X791" s="20">
        <f>L791/W791</f>
        <v>12.428571428571429</v>
      </c>
      <c r="Y791" s="21">
        <f>E791/W791</f>
        <v>612.92857142857144</v>
      </c>
    </row>
    <row r="792" spans="1:25" ht="48" x14ac:dyDescent="0.2">
      <c r="A792">
        <v>2460</v>
      </c>
      <c r="B792" s="3" t="s">
        <v>2461</v>
      </c>
      <c r="C792" s="3" t="s">
        <v>6570</v>
      </c>
      <c r="D792">
        <v>8500</v>
      </c>
      <c r="E792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8298</v>
      </c>
      <c r="O792" s="6">
        <f>(E792/D792)*100</f>
        <v>100.78823529411764</v>
      </c>
      <c r="P792" s="7">
        <f>E792/L792</f>
        <v>125.98529411764706</v>
      </c>
      <c r="Q792" t="str">
        <f>LEFT(N792,FIND("/",N792)-1)</f>
        <v>food</v>
      </c>
      <c r="R792" t="str">
        <f>REPLACE(N792,1,FIND("/",N792),"")</f>
        <v>small batch</v>
      </c>
      <c r="S792" s="12">
        <f>(((J792/60)/60)/24)+DATE(1970,1,1)</f>
        <v>42704.187118055561</v>
      </c>
      <c r="T792" s="12">
        <f>(((I792/60)/60)/24)+DATE(1970,1,1)</f>
        <v>42738.178472222222</v>
      </c>
      <c r="W792" s="19">
        <f>_xlfn.DAYS(T792,S792)</f>
        <v>34</v>
      </c>
      <c r="X792" s="20">
        <f>L792/W792</f>
        <v>2</v>
      </c>
      <c r="Y792" s="21">
        <f>E792/W792</f>
        <v>251.97058823529412</v>
      </c>
    </row>
    <row r="793" spans="1:25" ht="32" x14ac:dyDescent="0.2">
      <c r="A793">
        <v>255</v>
      </c>
      <c r="B793" s="3" t="s">
        <v>256</v>
      </c>
      <c r="C793" s="3" t="s">
        <v>4365</v>
      </c>
      <c r="D793">
        <v>8000</v>
      </c>
      <c r="E793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8269</v>
      </c>
      <c r="O793" s="6">
        <f>(E793/D793)*100</f>
        <v>106.73325</v>
      </c>
      <c r="P793" s="7">
        <f>E793/L793</f>
        <v>45.418404255319146</v>
      </c>
      <c r="Q793" t="str">
        <f>LEFT(N793,FIND("/",N793)-1)</f>
        <v>film &amp; video</v>
      </c>
      <c r="R793" t="str">
        <f>REPLACE(N793,1,FIND("/",N793),"")</f>
        <v>documentary</v>
      </c>
      <c r="S793" s="12">
        <f>(((J793/60)/60)/24)+DATE(1970,1,1)</f>
        <v>40588.526412037041</v>
      </c>
      <c r="T793" s="12">
        <f>(((I793/60)/60)/24)+DATE(1970,1,1)</f>
        <v>40618.48474537037</v>
      </c>
      <c r="W793" s="19">
        <f>_xlfn.DAYS(T793,S793)</f>
        <v>30</v>
      </c>
      <c r="X793" s="20">
        <f>L793/W793</f>
        <v>6.2666666666666666</v>
      </c>
      <c r="Y793" s="21">
        <f>E793/W793</f>
        <v>284.62200000000001</v>
      </c>
    </row>
    <row r="794" spans="1:25" ht="48" x14ac:dyDescent="0.2">
      <c r="A794">
        <v>1043</v>
      </c>
      <c r="B794" s="3" t="s">
        <v>1044</v>
      </c>
      <c r="C794" s="3" t="s">
        <v>5153</v>
      </c>
      <c r="D794">
        <v>100000</v>
      </c>
      <c r="E794">
        <v>8537</v>
      </c>
      <c r="F794" t="s">
        <v>8220</v>
      </c>
      <c r="G794" t="s">
        <v>8224</v>
      </c>
      <c r="H794" t="s">
        <v>8246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8281</v>
      </c>
      <c r="O794" s="6">
        <f>(E794/D794)*100</f>
        <v>8.5370000000000008</v>
      </c>
      <c r="P794" s="7">
        <f>E794/L794</f>
        <v>29.236301369863014</v>
      </c>
      <c r="Q794" t="str">
        <f>LEFT(N794,FIND("/",N794)-1)</f>
        <v>journalism</v>
      </c>
      <c r="R794" t="str">
        <f>REPLACE(N794,1,FIND("/",N794),"")</f>
        <v>audio</v>
      </c>
      <c r="S794" s="12">
        <f>(((J794/60)/60)/24)+DATE(1970,1,1)</f>
        <v>42114.252951388888</v>
      </c>
      <c r="T794" s="12">
        <f>(((I794/60)/60)/24)+DATE(1970,1,1)</f>
        <v>42144.252951388888</v>
      </c>
      <c r="W794" s="19">
        <f>_xlfn.DAYS(T794,S794)</f>
        <v>30</v>
      </c>
      <c r="X794" s="20">
        <f>L794/W794</f>
        <v>9.7333333333333325</v>
      </c>
      <c r="Y794" s="21">
        <f>E794/W794</f>
        <v>284.56666666666666</v>
      </c>
    </row>
    <row r="795" spans="1:25" ht="64" x14ac:dyDescent="0.2">
      <c r="A795">
        <v>3776</v>
      </c>
      <c r="B795" s="3" t="s">
        <v>3773</v>
      </c>
      <c r="C795" s="3" t="s">
        <v>7886</v>
      </c>
      <c r="D795">
        <v>8000</v>
      </c>
      <c r="E795">
        <v>8537</v>
      </c>
      <c r="F795" t="s">
        <v>8219</v>
      </c>
      <c r="G795" t="s">
        <v>8224</v>
      </c>
      <c r="H795" t="s">
        <v>8246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8305</v>
      </c>
      <c r="O795" s="6">
        <f>(E795/D795)*100</f>
        <v>106.71250000000001</v>
      </c>
      <c r="P795" s="7">
        <f>E795/L795</f>
        <v>90.819148936170208</v>
      </c>
      <c r="Q795" t="str">
        <f>LEFT(N795,FIND("/",N795)-1)</f>
        <v>theater</v>
      </c>
      <c r="R795" t="str">
        <f>REPLACE(N795,1,FIND("/",N795),"")</f>
        <v>musical</v>
      </c>
      <c r="S795" s="12">
        <f>(((J795/60)/60)/24)+DATE(1970,1,1)</f>
        <v>41814.367800925924</v>
      </c>
      <c r="T795" s="12">
        <f>(((I795/60)/60)/24)+DATE(1970,1,1)</f>
        <v>41852.041666666664</v>
      </c>
      <c r="W795" s="19">
        <f>_xlfn.DAYS(T795,S795)</f>
        <v>38</v>
      </c>
      <c r="X795" s="20">
        <f>L795/W795</f>
        <v>2.4736842105263159</v>
      </c>
      <c r="Y795" s="21">
        <f>E795/W795</f>
        <v>224.65789473684211</v>
      </c>
    </row>
    <row r="796" spans="1:25" ht="32" x14ac:dyDescent="0.2">
      <c r="A796">
        <v>36</v>
      </c>
      <c r="B796" s="3" t="s">
        <v>38</v>
      </c>
      <c r="C796" s="3" t="s">
        <v>4147</v>
      </c>
      <c r="D796">
        <v>6000</v>
      </c>
      <c r="E796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8265</v>
      </c>
      <c r="O796" s="6">
        <f>(E796/D796)*100</f>
        <v>142.15</v>
      </c>
      <c r="P796" s="7">
        <f>E796/L796</f>
        <v>193.84090909090909</v>
      </c>
      <c r="Q796" t="str">
        <f>LEFT(N796,FIND("/",N796)-1)</f>
        <v>film &amp; video</v>
      </c>
      <c r="R796" t="str">
        <f>REPLACE(N796,1,FIND("/",N796),"")</f>
        <v>television</v>
      </c>
      <c r="S796" s="12">
        <f>(((J796/60)/60)/24)+DATE(1970,1,1)</f>
        <v>42068.307002314818</v>
      </c>
      <c r="T796" s="12">
        <f>(((I796/60)/60)/24)+DATE(1970,1,1)</f>
        <v>42098.265335648146</v>
      </c>
      <c r="W796" s="19">
        <f>_xlfn.DAYS(T796,S796)</f>
        <v>30</v>
      </c>
      <c r="X796" s="20">
        <f>L796/W796</f>
        <v>1.4666666666666666</v>
      </c>
      <c r="Y796" s="21">
        <f>E796/W796</f>
        <v>284.3</v>
      </c>
    </row>
    <row r="797" spans="1:25" ht="48" x14ac:dyDescent="0.2">
      <c r="A797">
        <v>6</v>
      </c>
      <c r="B797" s="3" t="s">
        <v>8</v>
      </c>
      <c r="C797" s="3" t="s">
        <v>4117</v>
      </c>
      <c r="D797">
        <v>8000</v>
      </c>
      <c r="E797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8265</v>
      </c>
      <c r="O797" s="6">
        <f>(E797/D797)*100</f>
        <v>106.4875</v>
      </c>
      <c r="P797" s="7">
        <f>E797/L797</f>
        <v>146.87931034482759</v>
      </c>
      <c r="Q797" t="str">
        <f>LEFT(N797,FIND("/",N797)-1)</f>
        <v>film &amp; video</v>
      </c>
      <c r="R797" t="str">
        <f>REPLACE(N797,1,FIND("/",N797),"")</f>
        <v>television</v>
      </c>
      <c r="S797" s="12">
        <f>(((J797/60)/60)/24)+DATE(1970,1,1)</f>
        <v>41794.072337962964</v>
      </c>
      <c r="T797" s="12">
        <f>(((I797/60)/60)/24)+DATE(1970,1,1)</f>
        <v>41804.072337962964</v>
      </c>
      <c r="W797" s="19">
        <f>_xlfn.DAYS(T797,S797)</f>
        <v>10</v>
      </c>
      <c r="X797" s="20">
        <f>L797/W797</f>
        <v>5.8</v>
      </c>
      <c r="Y797" s="21">
        <f>E797/W797</f>
        <v>851.9</v>
      </c>
    </row>
    <row r="798" spans="1:25" ht="32" x14ac:dyDescent="0.2">
      <c r="A798">
        <v>3064</v>
      </c>
      <c r="B798" s="3" t="s">
        <v>3064</v>
      </c>
      <c r="C798" s="3" t="s">
        <v>7174</v>
      </c>
      <c r="D798">
        <v>75000</v>
      </c>
      <c r="E798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6">
        <f>(E798/D798)*100</f>
        <v>11.294666666666666</v>
      </c>
      <c r="P798" s="7">
        <f>E798/L798</f>
        <v>117.65277777777777</v>
      </c>
      <c r="Q798" t="str">
        <f>LEFT(N798,FIND("/",N798)-1)</f>
        <v>theater</v>
      </c>
      <c r="R798" t="str">
        <f>REPLACE(N798,1,FIND("/",N798),"")</f>
        <v>spaces</v>
      </c>
      <c r="S798" s="12">
        <f>(((J798/60)/60)/24)+DATE(1970,1,1)</f>
        <v>42299.130162037036</v>
      </c>
      <c r="T798" s="12">
        <f>(((I798/60)/60)/24)+DATE(1970,1,1)</f>
        <v>42330.290972222225</v>
      </c>
      <c r="W798" s="19">
        <f>_xlfn.DAYS(T798,S798)</f>
        <v>31</v>
      </c>
      <c r="X798" s="20">
        <f>L798/W798</f>
        <v>2.3225806451612905</v>
      </c>
      <c r="Y798" s="21">
        <f>E798/W798</f>
        <v>273.25806451612902</v>
      </c>
    </row>
    <row r="799" spans="1:25" ht="32" x14ac:dyDescent="0.2">
      <c r="A799">
        <v>1528</v>
      </c>
      <c r="B799" s="3" t="s">
        <v>1529</v>
      </c>
      <c r="C799" s="3" t="s">
        <v>5638</v>
      </c>
      <c r="D799">
        <v>3000</v>
      </c>
      <c r="E799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8285</v>
      </c>
      <c r="O799" s="6">
        <f>(E799/D799)*100</f>
        <v>281.56666666666666</v>
      </c>
      <c r="P799" s="7">
        <f>E799/L799</f>
        <v>52.793750000000003</v>
      </c>
      <c r="Q799" t="str">
        <f>LEFT(N799,FIND("/",N799)-1)</f>
        <v>photography</v>
      </c>
      <c r="R799" t="str">
        <f>REPLACE(N799,1,FIND("/",N799),"")</f>
        <v>photobooks</v>
      </c>
      <c r="S799" s="12">
        <f>(((J799/60)/60)/24)+DATE(1970,1,1)</f>
        <v>42736.732893518521</v>
      </c>
      <c r="T799" s="12">
        <f>(((I799/60)/60)/24)+DATE(1970,1,1)</f>
        <v>42767</v>
      </c>
      <c r="W799" s="19">
        <f>_xlfn.DAYS(T799,S799)</f>
        <v>31</v>
      </c>
      <c r="X799" s="20">
        <f>L799/W799</f>
        <v>5.161290322580645</v>
      </c>
      <c r="Y799" s="21">
        <f>E799/W799</f>
        <v>272.48387096774195</v>
      </c>
    </row>
    <row r="800" spans="1:25" ht="48" x14ac:dyDescent="0.2">
      <c r="A800">
        <v>794</v>
      </c>
      <c r="B800" s="3" t="s">
        <v>795</v>
      </c>
      <c r="C800" s="3" t="s">
        <v>4904</v>
      </c>
      <c r="D800">
        <v>8000</v>
      </c>
      <c r="E800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8276</v>
      </c>
      <c r="O800" s="6">
        <f>(E800/D800)*100</f>
        <v>105.31250000000001</v>
      </c>
      <c r="P800" s="7">
        <f>E800/L800</f>
        <v>158.96226415094338</v>
      </c>
      <c r="Q800" t="str">
        <f>LEFT(N800,FIND("/",N800)-1)</f>
        <v>music</v>
      </c>
      <c r="R800" t="str">
        <f>REPLACE(N800,1,FIND("/",N800),"")</f>
        <v>rock</v>
      </c>
      <c r="S800" s="12">
        <f>(((J800/60)/60)/24)+DATE(1970,1,1)</f>
        <v>40736.115011574075</v>
      </c>
      <c r="T800" s="12">
        <f>(((I800/60)/60)/24)+DATE(1970,1,1)</f>
        <v>40791.712500000001</v>
      </c>
      <c r="W800" s="19">
        <f>_xlfn.DAYS(T800,S800)</f>
        <v>55</v>
      </c>
      <c r="X800" s="20">
        <f>L800/W800</f>
        <v>0.96363636363636362</v>
      </c>
      <c r="Y800" s="21">
        <f>E800/W800</f>
        <v>153.18181818181819</v>
      </c>
    </row>
    <row r="801" spans="1:25" ht="32" x14ac:dyDescent="0.2">
      <c r="A801">
        <v>3028</v>
      </c>
      <c r="B801" s="3" t="s">
        <v>3028</v>
      </c>
      <c r="C801" s="3" t="s">
        <v>7138</v>
      </c>
      <c r="D801">
        <v>5000</v>
      </c>
      <c r="E801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8303</v>
      </c>
      <c r="O801" s="6">
        <f>(E801/D801)*100</f>
        <v>168.01999999999998</v>
      </c>
      <c r="P801" s="7">
        <f>E801/L801</f>
        <v>84.858585858585855</v>
      </c>
      <c r="Q801" t="str">
        <f>LEFT(N801,FIND("/",N801)-1)</f>
        <v>theater</v>
      </c>
      <c r="R801" t="str">
        <f>REPLACE(N801,1,FIND("/",N801),"")</f>
        <v>spaces</v>
      </c>
      <c r="S801" s="12">
        <f>(((J801/60)/60)/24)+DATE(1970,1,1)</f>
        <v>42567.264178240745</v>
      </c>
      <c r="T801" s="12">
        <f>(((I801/60)/60)/24)+DATE(1970,1,1)</f>
        <v>42597.264178240745</v>
      </c>
      <c r="W801" s="19">
        <f>_xlfn.DAYS(T801,S801)</f>
        <v>30</v>
      </c>
      <c r="X801" s="20">
        <f>L801/W801</f>
        <v>3.3</v>
      </c>
      <c r="Y801" s="21">
        <f>E801/W801</f>
        <v>280.03333333333336</v>
      </c>
    </row>
    <row r="802" spans="1:25" ht="48" x14ac:dyDescent="0.2">
      <c r="A802">
        <v>2446</v>
      </c>
      <c r="B802" s="3" t="s">
        <v>2447</v>
      </c>
      <c r="C802" s="3" t="s">
        <v>6556</v>
      </c>
      <c r="D802">
        <v>5000</v>
      </c>
      <c r="E802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8298</v>
      </c>
      <c r="O802" s="6">
        <f>(E802/D802)*100</f>
        <v>167.98</v>
      </c>
      <c r="P802" s="7">
        <f>E802/L802</f>
        <v>75.666666666666671</v>
      </c>
      <c r="Q802" t="str">
        <f>LEFT(N802,FIND("/",N802)-1)</f>
        <v>food</v>
      </c>
      <c r="R802" t="str">
        <f>REPLACE(N802,1,FIND("/",N802),"")</f>
        <v>small batch</v>
      </c>
      <c r="S802" s="12">
        <f>(((J802/60)/60)/24)+DATE(1970,1,1)</f>
        <v>42670.602673611109</v>
      </c>
      <c r="T802" s="12">
        <f>(((I802/60)/60)/24)+DATE(1970,1,1)</f>
        <v>42700.64434027778</v>
      </c>
      <c r="W802" s="19">
        <f>_xlfn.DAYS(T802,S802)</f>
        <v>30</v>
      </c>
      <c r="X802" s="20">
        <f>L802/W802</f>
        <v>3.7</v>
      </c>
      <c r="Y802" s="21">
        <f>E802/W802</f>
        <v>279.96666666666664</v>
      </c>
    </row>
    <row r="803" spans="1:25" ht="16" x14ac:dyDescent="0.2">
      <c r="A803">
        <v>806</v>
      </c>
      <c r="B803" s="3" t="s">
        <v>807</v>
      </c>
      <c r="C803" s="3" t="s">
        <v>4916</v>
      </c>
      <c r="D803">
        <v>8000</v>
      </c>
      <c r="E803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8276</v>
      </c>
      <c r="O803" s="6">
        <f>(E803/D803)*100</f>
        <v>104.4375</v>
      </c>
      <c r="P803" s="7">
        <f>E803/L803</f>
        <v>117.67605633802818</v>
      </c>
      <c r="Q803" t="str">
        <f>LEFT(N803,FIND("/",N803)-1)</f>
        <v>music</v>
      </c>
      <c r="R803" t="str">
        <f>REPLACE(N803,1,FIND("/",N803),"")</f>
        <v>rock</v>
      </c>
      <c r="S803" s="12">
        <f>(((J803/60)/60)/24)+DATE(1970,1,1)</f>
        <v>40763.691423611112</v>
      </c>
      <c r="T803" s="12">
        <f>(((I803/60)/60)/24)+DATE(1970,1,1)</f>
        <v>40793.691423611112</v>
      </c>
      <c r="W803" s="19">
        <f>_xlfn.DAYS(T803,S803)</f>
        <v>30</v>
      </c>
      <c r="X803" s="20">
        <f>L803/W803</f>
        <v>2.3666666666666667</v>
      </c>
      <c r="Y803" s="21">
        <f>E803/W803</f>
        <v>278.5</v>
      </c>
    </row>
    <row r="804" spans="1:25" ht="48" x14ac:dyDescent="0.2">
      <c r="A804">
        <v>1382</v>
      </c>
      <c r="B804" s="3" t="s">
        <v>1383</v>
      </c>
      <c r="C804" s="3" t="s">
        <v>5492</v>
      </c>
      <c r="D804">
        <v>8000</v>
      </c>
      <c r="E804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8276</v>
      </c>
      <c r="O804" s="6">
        <f>(E804/D804)*100</f>
        <v>104.3625</v>
      </c>
      <c r="P804" s="7">
        <f>E804/L804</f>
        <v>56.412162162162161</v>
      </c>
      <c r="Q804" t="str">
        <f>LEFT(N804,FIND("/",N804)-1)</f>
        <v>music</v>
      </c>
      <c r="R804" t="str">
        <f>REPLACE(N804,1,FIND("/",N804),"")</f>
        <v>rock</v>
      </c>
      <c r="S804" s="12">
        <f>(((J804/60)/60)/24)+DATE(1970,1,1)</f>
        <v>41370.800185185188</v>
      </c>
      <c r="T804" s="12">
        <f>(((I804/60)/60)/24)+DATE(1970,1,1)</f>
        <v>41400.800185185188</v>
      </c>
      <c r="W804" s="19">
        <f>_xlfn.DAYS(T804,S804)</f>
        <v>30</v>
      </c>
      <c r="X804" s="20">
        <f>L804/W804</f>
        <v>4.9333333333333336</v>
      </c>
      <c r="Y804" s="21">
        <f>E804/W804</f>
        <v>278.3</v>
      </c>
    </row>
    <row r="805" spans="1:25" ht="32" x14ac:dyDescent="0.2">
      <c r="A805">
        <v>3339</v>
      </c>
      <c r="B805" s="3" t="s">
        <v>3339</v>
      </c>
      <c r="C805" s="3" t="s">
        <v>7449</v>
      </c>
      <c r="D805">
        <v>8000</v>
      </c>
      <c r="E805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8271</v>
      </c>
      <c r="O805" s="6">
        <f>(E805/D805)*100</f>
        <v>104.35000000000001</v>
      </c>
      <c r="P805" s="7">
        <f>E805/L805</f>
        <v>177.61702127659575</v>
      </c>
      <c r="Q805" t="str">
        <f>LEFT(N805,FIND("/",N805)-1)</f>
        <v>theater</v>
      </c>
      <c r="R805" t="str">
        <f>REPLACE(N805,1,FIND("/",N805),"")</f>
        <v>plays</v>
      </c>
      <c r="S805" s="12">
        <f>(((J805/60)/60)/24)+DATE(1970,1,1)</f>
        <v>42549.665717592594</v>
      </c>
      <c r="T805" s="12">
        <f>(((I805/60)/60)/24)+DATE(1970,1,1)</f>
        <v>42579.665717592594</v>
      </c>
      <c r="W805" s="19">
        <f>_xlfn.DAYS(T805,S805)</f>
        <v>30</v>
      </c>
      <c r="X805" s="20">
        <f>L805/W805</f>
        <v>1.5666666666666667</v>
      </c>
      <c r="Y805" s="21">
        <f>E805/W805</f>
        <v>278.26666666666665</v>
      </c>
    </row>
    <row r="806" spans="1:25" ht="48" x14ac:dyDescent="0.2">
      <c r="A806">
        <v>3048</v>
      </c>
      <c r="B806" s="3" t="s">
        <v>3048</v>
      </c>
      <c r="C806" s="3" t="s">
        <v>7158</v>
      </c>
      <c r="D806">
        <v>5000</v>
      </c>
      <c r="E806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8303</v>
      </c>
      <c r="O806" s="6">
        <f>(E806/D806)*100</f>
        <v>166.4</v>
      </c>
      <c r="P806" s="7">
        <f>E806/L806</f>
        <v>177.02127659574469</v>
      </c>
      <c r="Q806" t="str">
        <f>LEFT(N806,FIND("/",N806)-1)</f>
        <v>theater</v>
      </c>
      <c r="R806" t="str">
        <f>REPLACE(N806,1,FIND("/",N806),"")</f>
        <v>spaces</v>
      </c>
      <c r="S806" s="12">
        <f>(((J806/60)/60)/24)+DATE(1970,1,1)</f>
        <v>41975.901180555549</v>
      </c>
      <c r="T806" s="12">
        <f>(((I806/60)/60)/24)+DATE(1970,1,1)</f>
        <v>42004.890277777777</v>
      </c>
      <c r="W806" s="19">
        <f>_xlfn.DAYS(T806,S806)</f>
        <v>29</v>
      </c>
      <c r="X806" s="20">
        <f>L806/W806</f>
        <v>1.6206896551724137</v>
      </c>
      <c r="Y806" s="21">
        <f>E806/W806</f>
        <v>286.89655172413791</v>
      </c>
    </row>
    <row r="807" spans="1:25" ht="32" x14ac:dyDescent="0.2">
      <c r="A807">
        <v>485</v>
      </c>
      <c r="B807" s="3" t="s">
        <v>486</v>
      </c>
      <c r="C807" s="3" t="s">
        <v>4595</v>
      </c>
      <c r="D807">
        <v>37956</v>
      </c>
      <c r="E807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6">
        <f>(E807/D807)*100</f>
        <v>21.906971229845084</v>
      </c>
      <c r="P807" s="7">
        <f>E807/L807</f>
        <v>66.520080000000007</v>
      </c>
      <c r="Q807" t="str">
        <f>LEFT(N807,FIND("/",N807)-1)</f>
        <v>film &amp; video</v>
      </c>
      <c r="R807" t="str">
        <f>REPLACE(N807,1,FIND("/",N807),"")</f>
        <v>animation</v>
      </c>
      <c r="S807" s="12">
        <f>(((J807/60)/60)/24)+DATE(1970,1,1)</f>
        <v>41381.50577546296</v>
      </c>
      <c r="T807" s="12">
        <f>(((I807/60)/60)/24)+DATE(1970,1,1)</f>
        <v>41411.50577546296</v>
      </c>
      <c r="W807" s="19">
        <f>_xlfn.DAYS(T807,S807)</f>
        <v>30</v>
      </c>
      <c r="X807" s="20">
        <f>L807/W807</f>
        <v>4.166666666666667</v>
      </c>
      <c r="Y807" s="21">
        <f>E807/W807</f>
        <v>277.16700000000003</v>
      </c>
    </row>
    <row r="808" spans="1:25" ht="48" x14ac:dyDescent="0.2">
      <c r="A808">
        <v>1942</v>
      </c>
      <c r="B808" s="3" t="s">
        <v>1943</v>
      </c>
      <c r="C808" s="3" t="s">
        <v>6052</v>
      </c>
      <c r="D808">
        <v>6000</v>
      </c>
      <c r="E808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8295</v>
      </c>
      <c r="O808" s="6">
        <f>(E808/D808)*100</f>
        <v>138.44033333333334</v>
      </c>
      <c r="P808" s="7">
        <f>E808/L808</f>
        <v>87.436000000000007</v>
      </c>
      <c r="Q808" t="str">
        <f>LEFT(N808,FIND("/",N808)-1)</f>
        <v>technology</v>
      </c>
      <c r="R808" t="str">
        <f>REPLACE(N808,1,FIND("/",N808),"")</f>
        <v>hardware</v>
      </c>
      <c r="S808" s="12">
        <f>(((J808/60)/60)/24)+DATE(1970,1,1)</f>
        <v>40638.828009259261</v>
      </c>
      <c r="T808" s="12">
        <f>(((I808/60)/60)/24)+DATE(1970,1,1)</f>
        <v>40728.828009259261</v>
      </c>
      <c r="W808" s="19">
        <f>_xlfn.DAYS(T808,S808)</f>
        <v>90</v>
      </c>
      <c r="X808" s="20">
        <f>L808/W808</f>
        <v>1.0555555555555556</v>
      </c>
      <c r="Y808" s="21">
        <f>E808/W808</f>
        <v>92.293555555555557</v>
      </c>
    </row>
    <row r="809" spans="1:25" ht="48" x14ac:dyDescent="0.2">
      <c r="A809">
        <v>2233</v>
      </c>
      <c r="B809" s="3" t="s">
        <v>2234</v>
      </c>
      <c r="C809" s="3" t="s">
        <v>6343</v>
      </c>
      <c r="D809">
        <v>2500</v>
      </c>
      <c r="E809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8297</v>
      </c>
      <c r="O809" s="6">
        <f>(E809/D809)*100</f>
        <v>332.03999999999996</v>
      </c>
      <c r="P809" s="7">
        <f>E809/L809</f>
        <v>21.230179028132991</v>
      </c>
      <c r="Q809" t="str">
        <f>LEFT(N809,FIND("/",N809)-1)</f>
        <v>games</v>
      </c>
      <c r="R809" t="str">
        <f>REPLACE(N809,1,FIND("/",N809),"")</f>
        <v>tabletop games</v>
      </c>
      <c r="S809" s="12">
        <f>(((J809/60)/60)/24)+DATE(1970,1,1)</f>
        <v>42331.378923611104</v>
      </c>
      <c r="T809" s="12">
        <f>(((I809/60)/60)/24)+DATE(1970,1,1)</f>
        <v>42352</v>
      </c>
      <c r="W809" s="19">
        <f>_xlfn.DAYS(T809,S809)</f>
        <v>21</v>
      </c>
      <c r="X809" s="20">
        <f>L809/W809</f>
        <v>18.61904761904762</v>
      </c>
      <c r="Y809" s="21">
        <f>E809/W809</f>
        <v>395.28571428571428</v>
      </c>
    </row>
    <row r="810" spans="1:25" ht="48" x14ac:dyDescent="0.2">
      <c r="A810">
        <v>2533</v>
      </c>
      <c r="B810" s="3" t="s">
        <v>2533</v>
      </c>
      <c r="C810" s="3" t="s">
        <v>6643</v>
      </c>
      <c r="D810">
        <v>7500</v>
      </c>
      <c r="E810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8300</v>
      </c>
      <c r="O810" s="6">
        <f>(E810/D810)*100</f>
        <v>110.66666666666667</v>
      </c>
      <c r="P810" s="7">
        <f>E810/L810</f>
        <v>61.029411764705884</v>
      </c>
      <c r="Q810" t="str">
        <f>LEFT(N810,FIND("/",N810)-1)</f>
        <v>music</v>
      </c>
      <c r="R810" t="str">
        <f>REPLACE(N810,1,FIND("/",N810),"")</f>
        <v>classical music</v>
      </c>
      <c r="S810" s="12">
        <f>(((J810/60)/60)/24)+DATE(1970,1,1)</f>
        <v>41304.751284722224</v>
      </c>
      <c r="T810" s="12">
        <f>(((I810/60)/60)/24)+DATE(1970,1,1)</f>
        <v>41334.750787037039</v>
      </c>
      <c r="W810" s="19">
        <f>_xlfn.DAYS(T810,S810)</f>
        <v>30</v>
      </c>
      <c r="X810" s="20">
        <f>L810/W810</f>
        <v>4.5333333333333332</v>
      </c>
      <c r="Y810" s="21">
        <f>E810/W810</f>
        <v>276.66666666666669</v>
      </c>
    </row>
    <row r="811" spans="1:25" ht="48" x14ac:dyDescent="0.2">
      <c r="A811">
        <v>1760</v>
      </c>
      <c r="B811" s="3" t="s">
        <v>1761</v>
      </c>
      <c r="C811" s="3" t="s">
        <v>5870</v>
      </c>
      <c r="D811">
        <v>5000</v>
      </c>
      <c r="E811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8285</v>
      </c>
      <c r="O811" s="6">
        <f>(E811/D811)*100</f>
        <v>165.44</v>
      </c>
      <c r="P811" s="7">
        <f>E811/L811</f>
        <v>81.098039215686271</v>
      </c>
      <c r="Q811" t="str">
        <f>LEFT(N811,FIND("/",N811)-1)</f>
        <v>photography</v>
      </c>
      <c r="R811" t="str">
        <f>REPLACE(N811,1,FIND("/",N811),"")</f>
        <v>photobooks</v>
      </c>
      <c r="S811" s="12">
        <f>(((J811/60)/60)/24)+DATE(1970,1,1)</f>
        <v>42405.67260416667</v>
      </c>
      <c r="T811" s="12">
        <f>(((I811/60)/60)/24)+DATE(1970,1,1)</f>
        <v>42425.67260416667</v>
      </c>
      <c r="W811" s="19">
        <f>_xlfn.DAYS(T811,S811)</f>
        <v>20</v>
      </c>
      <c r="X811" s="20">
        <f>L811/W811</f>
        <v>5.0999999999999996</v>
      </c>
      <c r="Y811" s="21">
        <f>E811/W811</f>
        <v>413.6</v>
      </c>
    </row>
    <row r="812" spans="1:25" ht="48" x14ac:dyDescent="0.2">
      <c r="A812">
        <v>2596</v>
      </c>
      <c r="B812" s="3" t="s">
        <v>2596</v>
      </c>
      <c r="C812" s="3" t="s">
        <v>6706</v>
      </c>
      <c r="D812">
        <v>35000</v>
      </c>
      <c r="E812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6">
        <f>(E812/D812)*100</f>
        <v>23.588571428571427</v>
      </c>
      <c r="P812" s="7">
        <f>E812/L812</f>
        <v>305.77777777777777</v>
      </c>
      <c r="Q812" t="str">
        <f>LEFT(N812,FIND("/",N812)-1)</f>
        <v>food</v>
      </c>
      <c r="R812" t="str">
        <f>REPLACE(N812,1,FIND("/",N812),"")</f>
        <v>food trucks</v>
      </c>
      <c r="S812" s="12">
        <f>(((J812/60)/60)/24)+DATE(1970,1,1)</f>
        <v>41828.664456018516</v>
      </c>
      <c r="T812" s="12">
        <f>(((I812/60)/60)/24)+DATE(1970,1,1)</f>
        <v>41858.664456018516</v>
      </c>
      <c r="W812" s="19">
        <f>_xlfn.DAYS(T812,S812)</f>
        <v>30</v>
      </c>
      <c r="X812" s="20">
        <f>L812/W812</f>
        <v>0.9</v>
      </c>
      <c r="Y812" s="21">
        <f>E812/W812</f>
        <v>275.2</v>
      </c>
    </row>
    <row r="813" spans="1:25" ht="32" x14ac:dyDescent="0.2">
      <c r="A813">
        <v>3169</v>
      </c>
      <c r="B813" s="3" t="s">
        <v>3169</v>
      </c>
      <c r="C813" s="3" t="s">
        <v>7279</v>
      </c>
      <c r="D813">
        <v>8000</v>
      </c>
      <c r="E813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8271</v>
      </c>
      <c r="O813" s="6">
        <f>(E813/D813)*100</f>
        <v>103.01249999999999</v>
      </c>
      <c r="P813" s="7">
        <f>E813/L813</f>
        <v>100.5</v>
      </c>
      <c r="Q813" t="str">
        <f>LEFT(N813,FIND("/",N813)-1)</f>
        <v>theater</v>
      </c>
      <c r="R813" t="str">
        <f>REPLACE(N813,1,FIND("/",N813),"")</f>
        <v>plays</v>
      </c>
      <c r="S813" s="12">
        <f>(((J813/60)/60)/24)+DATE(1970,1,1)</f>
        <v>41591.737974537034</v>
      </c>
      <c r="T813" s="12">
        <f>(((I813/60)/60)/24)+DATE(1970,1,1)</f>
        <v>41621.207638888889</v>
      </c>
      <c r="W813" s="19">
        <f>_xlfn.DAYS(T813,S813)</f>
        <v>30</v>
      </c>
      <c r="X813" s="20">
        <f>L813/W813</f>
        <v>2.7333333333333334</v>
      </c>
      <c r="Y813" s="21">
        <f>E813/W813</f>
        <v>274.7</v>
      </c>
    </row>
    <row r="814" spans="1:25" ht="48" x14ac:dyDescent="0.2">
      <c r="A814">
        <v>2939</v>
      </c>
      <c r="B814" s="3" t="s">
        <v>2939</v>
      </c>
      <c r="C814" s="3" t="s">
        <v>7049</v>
      </c>
      <c r="D814">
        <v>8000</v>
      </c>
      <c r="E814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8305</v>
      </c>
      <c r="O814" s="6">
        <f>(E814/D814)*100</f>
        <v>102.875</v>
      </c>
      <c r="P814" s="7">
        <f>E814/L814</f>
        <v>329.2</v>
      </c>
      <c r="Q814" t="str">
        <f>LEFT(N814,FIND("/",N814)-1)</f>
        <v>theater</v>
      </c>
      <c r="R814" t="str">
        <f>REPLACE(N814,1,FIND("/",N814),"")</f>
        <v>musical</v>
      </c>
      <c r="S814" s="12">
        <f>(((J814/60)/60)/24)+DATE(1970,1,1)</f>
        <v>41845.809166666666</v>
      </c>
      <c r="T814" s="12">
        <f>(((I814/60)/60)/24)+DATE(1970,1,1)</f>
        <v>41879.041666666664</v>
      </c>
      <c r="W814" s="19">
        <f>_xlfn.DAYS(T814,S814)</f>
        <v>34</v>
      </c>
      <c r="X814" s="20">
        <f>L814/W814</f>
        <v>0.73529411764705888</v>
      </c>
      <c r="Y814" s="21">
        <f>E814/W814</f>
        <v>242.05882352941177</v>
      </c>
    </row>
    <row r="815" spans="1:25" ht="48" x14ac:dyDescent="0.2">
      <c r="A815">
        <v>3243</v>
      </c>
      <c r="B815" s="3" t="s">
        <v>3243</v>
      </c>
      <c r="C815" s="3" t="s">
        <v>7353</v>
      </c>
      <c r="D815">
        <v>8000</v>
      </c>
      <c r="E815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8271</v>
      </c>
      <c r="O815" s="6">
        <f>(E815/D815)*100</f>
        <v>102.83750000000001</v>
      </c>
      <c r="P815" s="7">
        <f>E815/L815</f>
        <v>115.87323943661971</v>
      </c>
      <c r="Q815" t="str">
        <f>LEFT(N815,FIND("/",N815)-1)</f>
        <v>theater</v>
      </c>
      <c r="R815" t="str">
        <f>REPLACE(N815,1,FIND("/",N815),"")</f>
        <v>plays</v>
      </c>
      <c r="S815" s="12">
        <f>(((J815/60)/60)/24)+DATE(1970,1,1)</f>
        <v>42262.096782407403</v>
      </c>
      <c r="T815" s="12">
        <f>(((I815/60)/60)/24)+DATE(1970,1,1)</f>
        <v>42286</v>
      </c>
      <c r="W815" s="19">
        <f>_xlfn.DAYS(T815,S815)</f>
        <v>24</v>
      </c>
      <c r="X815" s="20">
        <f>L815/W815</f>
        <v>2.9583333333333335</v>
      </c>
      <c r="Y815" s="21">
        <f>E815/W815</f>
        <v>342.79166666666669</v>
      </c>
    </row>
    <row r="816" spans="1:25" ht="48" x14ac:dyDescent="0.2">
      <c r="A816">
        <v>2797</v>
      </c>
      <c r="B816" s="3" t="s">
        <v>2797</v>
      </c>
      <c r="C816" s="3" t="s">
        <v>6907</v>
      </c>
      <c r="D816">
        <v>8000</v>
      </c>
      <c r="E816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8271</v>
      </c>
      <c r="O816" s="6">
        <f>(E816/D816)*100</f>
        <v>102.64512500000001</v>
      </c>
      <c r="P816" s="7">
        <f>E816/L816</f>
        <v>87.357553191489373</v>
      </c>
      <c r="Q816" t="str">
        <f>LEFT(N816,FIND("/",N816)-1)</f>
        <v>theater</v>
      </c>
      <c r="R816" t="str">
        <f>REPLACE(N816,1,FIND("/",N816),"")</f>
        <v>plays</v>
      </c>
      <c r="S816" s="12">
        <f>(((J816/60)/60)/24)+DATE(1970,1,1)</f>
        <v>41798.94027777778</v>
      </c>
      <c r="T816" s="12">
        <f>(((I816/60)/60)/24)+DATE(1970,1,1)</f>
        <v>41828.94027777778</v>
      </c>
      <c r="W816" s="19">
        <f>_xlfn.DAYS(T816,S816)</f>
        <v>30</v>
      </c>
      <c r="X816" s="20">
        <f>L816/W816</f>
        <v>3.1333333333333333</v>
      </c>
      <c r="Y816" s="21">
        <f>E816/W816</f>
        <v>273.72033333333337</v>
      </c>
    </row>
    <row r="817" spans="1:25" ht="48" x14ac:dyDescent="0.2">
      <c r="A817">
        <v>1668</v>
      </c>
      <c r="B817" s="3" t="s">
        <v>1669</v>
      </c>
      <c r="C817" s="3" t="s">
        <v>5778</v>
      </c>
      <c r="D817">
        <v>8000</v>
      </c>
      <c r="E817">
        <v>8211</v>
      </c>
      <c r="F817" t="s">
        <v>8219</v>
      </c>
      <c r="G817" t="s">
        <v>8224</v>
      </c>
      <c r="H817" t="s">
        <v>8246</v>
      </c>
      <c r="I817">
        <v>1322454939</v>
      </c>
      <c r="J817">
        <v>1319859339</v>
      </c>
      <c r="K817" t="b">
        <v>0</v>
      </c>
      <c r="L817">
        <v>116</v>
      </c>
      <c r="M817" t="b">
        <v>1</v>
      </c>
      <c r="N817" t="s">
        <v>8292</v>
      </c>
      <c r="O817" s="6">
        <f>(E817/D817)*100</f>
        <v>102.6375</v>
      </c>
      <c r="P817" s="7">
        <f>E817/L817</f>
        <v>70.784482758620683</v>
      </c>
      <c r="Q817" t="str">
        <f>LEFT(N817,FIND("/",N817)-1)</f>
        <v>music</v>
      </c>
      <c r="R817" t="str">
        <f>REPLACE(N817,1,FIND("/",N817),"")</f>
        <v>pop</v>
      </c>
      <c r="S817" s="12">
        <f>(((J817/60)/60)/24)+DATE(1970,1,1)</f>
        <v>40845.14975694444</v>
      </c>
      <c r="T817" s="12">
        <f>(((I817/60)/60)/24)+DATE(1970,1,1)</f>
        <v>40875.191423611112</v>
      </c>
      <c r="W817" s="19">
        <f>_xlfn.DAYS(T817,S817)</f>
        <v>30</v>
      </c>
      <c r="X817" s="20">
        <f>L817/W817</f>
        <v>3.8666666666666667</v>
      </c>
      <c r="Y817" s="21">
        <f>E817/W817</f>
        <v>273.7</v>
      </c>
    </row>
    <row r="818" spans="1:25" ht="48" x14ac:dyDescent="0.2">
      <c r="A818">
        <v>1662</v>
      </c>
      <c r="B818" s="3" t="s">
        <v>1663</v>
      </c>
      <c r="C818" s="3" t="s">
        <v>5772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1325310336</v>
      </c>
      <c r="J818">
        <v>1320122736</v>
      </c>
      <c r="K818" t="b">
        <v>0</v>
      </c>
      <c r="L818">
        <v>62</v>
      </c>
      <c r="M818" t="b">
        <v>1</v>
      </c>
      <c r="N818" t="s">
        <v>8292</v>
      </c>
      <c r="O818" s="6">
        <f>(E818/D818)*100</f>
        <v>102.6375</v>
      </c>
      <c r="P818" s="7">
        <f>E818/L818</f>
        <v>132.43548387096774</v>
      </c>
      <c r="Q818" t="str">
        <f>LEFT(N818,FIND("/",N818)-1)</f>
        <v>music</v>
      </c>
      <c r="R818" t="str">
        <f>REPLACE(N818,1,FIND("/",N818),"")</f>
        <v>pop</v>
      </c>
      <c r="S818" s="12">
        <f>(((J818/60)/60)/24)+DATE(1970,1,1)</f>
        <v>40848.198333333334</v>
      </c>
      <c r="T818" s="12">
        <f>(((I818/60)/60)/24)+DATE(1970,1,1)</f>
        <v>40908.239999999998</v>
      </c>
      <c r="W818" s="19">
        <f>_xlfn.DAYS(T818,S818)</f>
        <v>60</v>
      </c>
      <c r="X818" s="20">
        <f>L818/W818</f>
        <v>1.0333333333333334</v>
      </c>
      <c r="Y818" s="21">
        <f>E818/W818</f>
        <v>136.85</v>
      </c>
    </row>
    <row r="819" spans="1:25" ht="16" x14ac:dyDescent="0.2">
      <c r="A819">
        <v>3586</v>
      </c>
      <c r="B819" s="3" t="s">
        <v>3585</v>
      </c>
      <c r="C819" s="3" t="s">
        <v>7696</v>
      </c>
      <c r="D819">
        <v>7500</v>
      </c>
      <c r="E819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8271</v>
      </c>
      <c r="O819" s="6">
        <f>(E819/D819)*100</f>
        <v>109.42666666666668</v>
      </c>
      <c r="P819" s="7">
        <f>E819/L819</f>
        <v>151.9814814814815</v>
      </c>
      <c r="Q819" t="str">
        <f>LEFT(N819,FIND("/",N819)-1)</f>
        <v>theater</v>
      </c>
      <c r="R819" t="str">
        <f>REPLACE(N819,1,FIND("/",N819),"")</f>
        <v>plays</v>
      </c>
      <c r="S819" s="12">
        <f>(((J819/60)/60)/24)+DATE(1970,1,1)</f>
        <v>42576.697569444441</v>
      </c>
      <c r="T819" s="12">
        <f>(((I819/60)/60)/24)+DATE(1970,1,1)</f>
        <v>42636.697569444441</v>
      </c>
      <c r="W819" s="19">
        <f>_xlfn.DAYS(T819,S819)</f>
        <v>60</v>
      </c>
      <c r="X819" s="20">
        <f>L819/W819</f>
        <v>0.9</v>
      </c>
      <c r="Y819" s="21">
        <f>E819/W819</f>
        <v>136.78333333333333</v>
      </c>
    </row>
    <row r="820" spans="1:25" ht="48" x14ac:dyDescent="0.2">
      <c r="A820">
        <v>1805</v>
      </c>
      <c r="B820" s="3" t="s">
        <v>1806</v>
      </c>
      <c r="C820" s="3" t="s">
        <v>5915</v>
      </c>
      <c r="D820">
        <v>22500</v>
      </c>
      <c r="E820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6">
        <f>(E820/D820)*100</f>
        <v>36.404444444444444</v>
      </c>
      <c r="P820" s="7">
        <f>E820/L820</f>
        <v>67.139344262295083</v>
      </c>
      <c r="Q820" t="str">
        <f>LEFT(N820,FIND("/",N820)-1)</f>
        <v>photography</v>
      </c>
      <c r="R820" t="str">
        <f>REPLACE(N820,1,FIND("/",N820),"")</f>
        <v>photobooks</v>
      </c>
      <c r="S820" s="12">
        <f>(((J820/60)/60)/24)+DATE(1970,1,1)</f>
        <v>42247.803912037038</v>
      </c>
      <c r="T820" s="12">
        <f>(((I820/60)/60)/24)+DATE(1970,1,1)</f>
        <v>42279.75</v>
      </c>
      <c r="W820" s="19">
        <f>_xlfn.DAYS(T820,S820)</f>
        <v>32</v>
      </c>
      <c r="X820" s="20">
        <f>L820/W820</f>
        <v>3.8125</v>
      </c>
      <c r="Y820" s="21">
        <f>E820/W820</f>
        <v>255.96875</v>
      </c>
    </row>
    <row r="821" spans="1:25" ht="48" x14ac:dyDescent="0.2">
      <c r="A821">
        <v>1434</v>
      </c>
      <c r="B821" s="3" t="s">
        <v>1435</v>
      </c>
      <c r="C821" s="3" t="s">
        <v>5544</v>
      </c>
      <c r="D821">
        <v>82000</v>
      </c>
      <c r="E821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6">
        <f>(E821/D821)*100</f>
        <v>9.9878048780487809</v>
      </c>
      <c r="P821" s="7">
        <f>E821/L821</f>
        <v>744.5454545454545</v>
      </c>
      <c r="Q821" t="str">
        <f>LEFT(N821,FIND("/",N821)-1)</f>
        <v>publishing</v>
      </c>
      <c r="R821" t="str">
        <f>REPLACE(N821,1,FIND("/",N821),"")</f>
        <v>translations</v>
      </c>
      <c r="S821" s="12">
        <f>(((J821/60)/60)/24)+DATE(1970,1,1)</f>
        <v>42142.767106481479</v>
      </c>
      <c r="T821" s="12">
        <f>(((I821/60)/60)/24)+DATE(1970,1,1)</f>
        <v>42163.625</v>
      </c>
      <c r="W821" s="19">
        <f>_xlfn.DAYS(T821,S821)</f>
        <v>21</v>
      </c>
      <c r="X821" s="20">
        <f>L821/W821</f>
        <v>0.52380952380952384</v>
      </c>
      <c r="Y821" s="21">
        <f>E821/W821</f>
        <v>390</v>
      </c>
    </row>
    <row r="822" spans="1:25" ht="48" x14ac:dyDescent="0.2">
      <c r="A822">
        <v>2260</v>
      </c>
      <c r="B822" s="3" t="s">
        <v>2261</v>
      </c>
      <c r="C822" s="3" t="s">
        <v>6370</v>
      </c>
      <c r="D822">
        <v>2500</v>
      </c>
      <c r="E822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8297</v>
      </c>
      <c r="O822" s="6">
        <f>(E822/D822)*100</f>
        <v>326.92</v>
      </c>
      <c r="P822" s="7">
        <f>E822/L822</f>
        <v>97.297619047619051</v>
      </c>
      <c r="Q822" t="str">
        <f>LEFT(N822,FIND("/",N822)-1)</f>
        <v>games</v>
      </c>
      <c r="R822" t="str">
        <f>REPLACE(N822,1,FIND("/",N822),"")</f>
        <v>tabletop games</v>
      </c>
      <c r="S822" s="12">
        <f>(((J822/60)/60)/24)+DATE(1970,1,1)</f>
        <v>41695.016782407409</v>
      </c>
      <c r="T822" s="12">
        <f>(((I822/60)/60)/24)+DATE(1970,1,1)</f>
        <v>41724.975115740745</v>
      </c>
      <c r="W822" s="19">
        <f>_xlfn.DAYS(T822,S822)</f>
        <v>29</v>
      </c>
      <c r="X822" s="20">
        <f>L822/W822</f>
        <v>2.896551724137931</v>
      </c>
      <c r="Y822" s="21">
        <f>E822/W822</f>
        <v>281.82758620689657</v>
      </c>
    </row>
    <row r="823" spans="1:25" ht="48" x14ac:dyDescent="0.2">
      <c r="A823">
        <v>2929</v>
      </c>
      <c r="B823" s="3" t="s">
        <v>2929</v>
      </c>
      <c r="C823" s="3" t="s">
        <v>7039</v>
      </c>
      <c r="D823">
        <v>8000</v>
      </c>
      <c r="E823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8305</v>
      </c>
      <c r="O823" s="6">
        <f>(E823/D823)*100</f>
        <v>102.06937499999999</v>
      </c>
      <c r="P823" s="7">
        <f>E823/L823</f>
        <v>255.17343750000001</v>
      </c>
      <c r="Q823" t="str">
        <f>LEFT(N823,FIND("/",N823)-1)</f>
        <v>theater</v>
      </c>
      <c r="R823" t="str">
        <f>REPLACE(N823,1,FIND("/",N823),"")</f>
        <v>musical</v>
      </c>
      <c r="S823" s="12">
        <f>(((J823/60)/60)/24)+DATE(1970,1,1)</f>
        <v>41754.564328703702</v>
      </c>
      <c r="T823" s="12">
        <f>(((I823/60)/60)/24)+DATE(1970,1,1)</f>
        <v>41784.564328703702</v>
      </c>
      <c r="W823" s="19">
        <f>_xlfn.DAYS(T823,S823)</f>
        <v>30</v>
      </c>
      <c r="X823" s="20">
        <f>L823/W823</f>
        <v>1.0666666666666667</v>
      </c>
      <c r="Y823" s="21">
        <f>E823/W823</f>
        <v>272.185</v>
      </c>
    </row>
    <row r="824" spans="1:25" ht="16" x14ac:dyDescent="0.2">
      <c r="A824">
        <v>1464</v>
      </c>
      <c r="B824" s="3" t="s">
        <v>1465</v>
      </c>
      <c r="C824" s="3" t="s">
        <v>5574</v>
      </c>
      <c r="D824">
        <v>5000</v>
      </c>
      <c r="E824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8288</v>
      </c>
      <c r="O824" s="6">
        <f>(E824/D824)*100</f>
        <v>163.19999999999999</v>
      </c>
      <c r="P824" s="7">
        <f>E824/L824</f>
        <v>34.871794871794869</v>
      </c>
      <c r="Q824" t="str">
        <f>LEFT(N824,FIND("/",N824)-1)</f>
        <v>publishing</v>
      </c>
      <c r="R824" t="str">
        <f>REPLACE(N824,1,FIND("/",N824),"")</f>
        <v>radio &amp; podcasts</v>
      </c>
      <c r="S824" s="12">
        <f>(((J824/60)/60)/24)+DATE(1970,1,1)</f>
        <v>41291.661550925928</v>
      </c>
      <c r="T824" s="12">
        <f>(((I824/60)/60)/24)+DATE(1970,1,1)</f>
        <v>41321.661550925928</v>
      </c>
      <c r="W824" s="19">
        <f>_xlfn.DAYS(T824,S824)</f>
        <v>30</v>
      </c>
      <c r="X824" s="20">
        <f>L824/W824</f>
        <v>7.8</v>
      </c>
      <c r="Y824" s="21">
        <f>E824/W824</f>
        <v>272</v>
      </c>
    </row>
    <row r="825" spans="1:25" ht="48" x14ac:dyDescent="0.2">
      <c r="A825">
        <v>1262</v>
      </c>
      <c r="B825" s="3" t="s">
        <v>1263</v>
      </c>
      <c r="C825" s="3" t="s">
        <v>5372</v>
      </c>
      <c r="D825">
        <v>6500</v>
      </c>
      <c r="E825">
        <v>8152</v>
      </c>
      <c r="F825" t="s">
        <v>8219</v>
      </c>
      <c r="G825" t="s">
        <v>8229</v>
      </c>
      <c r="H825" t="s">
        <v>8251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8276</v>
      </c>
      <c r="O825" s="6">
        <f>(E825/D825)*100</f>
        <v>125.41538461538462</v>
      </c>
      <c r="P825" s="7">
        <f>E825/L825</f>
        <v>77.638095238095232</v>
      </c>
      <c r="Q825" t="str">
        <f>LEFT(N825,FIND("/",N825)-1)</f>
        <v>music</v>
      </c>
      <c r="R825" t="str">
        <f>REPLACE(N825,1,FIND("/",N825),"")</f>
        <v>rock</v>
      </c>
      <c r="S825" s="12">
        <f>(((J825/60)/60)/24)+DATE(1970,1,1)</f>
        <v>41656.762638888889</v>
      </c>
      <c r="T825" s="12">
        <f>(((I825/60)/60)/24)+DATE(1970,1,1)</f>
        <v>41686.762638888889</v>
      </c>
      <c r="W825" s="19">
        <f>_xlfn.DAYS(T825,S825)</f>
        <v>30</v>
      </c>
      <c r="X825" s="20">
        <f>L825/W825</f>
        <v>3.5</v>
      </c>
      <c r="Y825" s="21">
        <f>E825/W825</f>
        <v>271.73333333333335</v>
      </c>
    </row>
    <row r="826" spans="1:25" ht="48" x14ac:dyDescent="0.2">
      <c r="A826">
        <v>2015</v>
      </c>
      <c r="B826" s="3" t="s">
        <v>2016</v>
      </c>
      <c r="C826" s="3" t="s">
        <v>6125</v>
      </c>
      <c r="D826">
        <v>7200</v>
      </c>
      <c r="E826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8295</v>
      </c>
      <c r="O826" s="6">
        <f>(E826/D826)*100</f>
        <v>113.00013888888888</v>
      </c>
      <c r="P826" s="7">
        <f>E826/L826</f>
        <v>50.222283950617282</v>
      </c>
      <c r="Q826" t="str">
        <f>LEFT(N826,FIND("/",N826)-1)</f>
        <v>technology</v>
      </c>
      <c r="R826" t="str">
        <f>REPLACE(N826,1,FIND("/",N826),"")</f>
        <v>hardware</v>
      </c>
      <c r="S826" s="12">
        <f>(((J826/60)/60)/24)+DATE(1970,1,1)</f>
        <v>40765.876886574071</v>
      </c>
      <c r="T826" s="12">
        <f>(((I826/60)/60)/24)+DATE(1970,1,1)</f>
        <v>40795.876886574071</v>
      </c>
      <c r="W826" s="19">
        <f>_xlfn.DAYS(T826,S826)</f>
        <v>30</v>
      </c>
      <c r="X826" s="20">
        <f>L826/W826</f>
        <v>5.4</v>
      </c>
      <c r="Y826" s="21">
        <f>E826/W826</f>
        <v>271.20033333333333</v>
      </c>
    </row>
    <row r="827" spans="1:25" ht="48" x14ac:dyDescent="0.2">
      <c r="A827">
        <v>3269</v>
      </c>
      <c r="B827" s="3" t="s">
        <v>3269</v>
      </c>
      <c r="C827" s="3" t="s">
        <v>7379</v>
      </c>
      <c r="D827">
        <v>8000</v>
      </c>
      <c r="E827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8271</v>
      </c>
      <c r="O827" s="6">
        <f>(E827/D827)*100</f>
        <v>101.49999999999999</v>
      </c>
      <c r="P827" s="7">
        <f>E827/L827</f>
        <v>116</v>
      </c>
      <c r="Q827" t="str">
        <f>LEFT(N827,FIND("/",N827)-1)</f>
        <v>theater</v>
      </c>
      <c r="R827" t="str">
        <f>REPLACE(N827,1,FIND("/",N827),"")</f>
        <v>plays</v>
      </c>
      <c r="S827" s="12">
        <f>(((J827/60)/60)/24)+DATE(1970,1,1)</f>
        <v>42137.395798611105</v>
      </c>
      <c r="T827" s="12">
        <f>(((I827/60)/60)/24)+DATE(1970,1,1)</f>
        <v>42171.458333333328</v>
      </c>
      <c r="W827" s="19">
        <f>_xlfn.DAYS(T827,S827)</f>
        <v>34</v>
      </c>
      <c r="X827" s="20">
        <f>L827/W827</f>
        <v>2.0588235294117645</v>
      </c>
      <c r="Y827" s="21">
        <f>E827/W827</f>
        <v>238.8235294117647</v>
      </c>
    </row>
    <row r="828" spans="1:25" ht="48" x14ac:dyDescent="0.2">
      <c r="A828">
        <v>3662</v>
      </c>
      <c r="B828" s="3" t="s">
        <v>3659</v>
      </c>
      <c r="C828" s="3" t="s">
        <v>7772</v>
      </c>
      <c r="D828">
        <v>8000</v>
      </c>
      <c r="E828">
        <v>8114</v>
      </c>
      <c r="F828" t="s">
        <v>8219</v>
      </c>
      <c r="G828" t="s">
        <v>8229</v>
      </c>
      <c r="H828" t="s">
        <v>8251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8271</v>
      </c>
      <c r="O828" s="6">
        <f>(E828/D828)*100</f>
        <v>101.42500000000001</v>
      </c>
      <c r="P828" s="7">
        <f>E828/L828</f>
        <v>202.85</v>
      </c>
      <c r="Q828" t="str">
        <f>LEFT(N828,FIND("/",N828)-1)</f>
        <v>theater</v>
      </c>
      <c r="R828" t="str">
        <f>REPLACE(N828,1,FIND("/",N828),"")</f>
        <v>plays</v>
      </c>
      <c r="S828" s="12">
        <f>(((J828/60)/60)/24)+DATE(1970,1,1)</f>
        <v>42064.220069444447</v>
      </c>
      <c r="T828" s="12">
        <f>(((I828/60)/60)/24)+DATE(1970,1,1)</f>
        <v>42094.178402777776</v>
      </c>
      <c r="W828" s="19">
        <f>_xlfn.DAYS(T828,S828)</f>
        <v>30</v>
      </c>
      <c r="X828" s="20">
        <f>L828/W828</f>
        <v>1.3333333333333333</v>
      </c>
      <c r="Y828" s="21">
        <f>E828/W828</f>
        <v>270.46666666666664</v>
      </c>
    </row>
    <row r="829" spans="1:25" ht="48" x14ac:dyDescent="0.2">
      <c r="A829">
        <v>3326</v>
      </c>
      <c r="B829" s="3" t="s">
        <v>3326</v>
      </c>
      <c r="C829" s="3" t="s">
        <v>7436</v>
      </c>
      <c r="D829">
        <v>8000</v>
      </c>
      <c r="E829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8271</v>
      </c>
      <c r="O829" s="6">
        <f>(E829/D829)*100</f>
        <v>101.375</v>
      </c>
      <c r="P829" s="7">
        <f>E829/L829</f>
        <v>142.28070175438597</v>
      </c>
      <c r="Q829" t="str">
        <f>LEFT(N829,FIND("/",N829)-1)</f>
        <v>theater</v>
      </c>
      <c r="R829" t="str">
        <f>REPLACE(N829,1,FIND("/",N829),"")</f>
        <v>plays</v>
      </c>
      <c r="S829" s="12">
        <f>(((J829/60)/60)/24)+DATE(1970,1,1)</f>
        <v>42041.714178240742</v>
      </c>
      <c r="T829" s="12">
        <f>(((I829/60)/60)/24)+DATE(1970,1,1)</f>
        <v>42071.67251157407</v>
      </c>
      <c r="W829" s="19">
        <f>_xlfn.DAYS(T829,S829)</f>
        <v>30</v>
      </c>
      <c r="X829" s="20">
        <f>L829/W829</f>
        <v>1.9</v>
      </c>
      <c r="Y829" s="21">
        <f>E829/W829</f>
        <v>270.33333333333331</v>
      </c>
    </row>
    <row r="830" spans="1:25" ht="48" x14ac:dyDescent="0.2">
      <c r="A830">
        <v>2221</v>
      </c>
      <c r="B830" s="3" t="s">
        <v>2222</v>
      </c>
      <c r="C830" s="3" t="s">
        <v>6331</v>
      </c>
      <c r="D830">
        <v>7500</v>
      </c>
      <c r="E830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8297</v>
      </c>
      <c r="O830" s="6">
        <f>(E830/D830)*100</f>
        <v>108.11999999999999</v>
      </c>
      <c r="P830" s="7">
        <f>E830/L830</f>
        <v>37.197247706422019</v>
      </c>
      <c r="Q830" t="str">
        <f>LEFT(N830,FIND("/",N830)-1)</f>
        <v>games</v>
      </c>
      <c r="R830" t="str">
        <f>REPLACE(N830,1,FIND("/",N830),"")</f>
        <v>tabletop games</v>
      </c>
      <c r="S830" s="12">
        <f>(((J830/60)/60)/24)+DATE(1970,1,1)</f>
        <v>42452.666770833333</v>
      </c>
      <c r="T830" s="12">
        <f>(((I830/60)/60)/24)+DATE(1970,1,1)</f>
        <v>42483</v>
      </c>
      <c r="W830" s="19">
        <f>_xlfn.DAYS(T830,S830)</f>
        <v>31</v>
      </c>
      <c r="X830" s="20">
        <f>L830/W830</f>
        <v>7.032258064516129</v>
      </c>
      <c r="Y830" s="21">
        <f>E830/W830</f>
        <v>261.58064516129031</v>
      </c>
    </row>
    <row r="831" spans="1:25" ht="48" x14ac:dyDescent="0.2">
      <c r="A831">
        <v>2499</v>
      </c>
      <c r="B831" s="3" t="s">
        <v>2499</v>
      </c>
      <c r="C831" s="3" t="s">
        <v>6609</v>
      </c>
      <c r="D831">
        <v>4000</v>
      </c>
      <c r="E831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8279</v>
      </c>
      <c r="O831" s="6">
        <f>(E831/D831)*100</f>
        <v>202.625</v>
      </c>
      <c r="P831" s="7">
        <f>E831/L831</f>
        <v>47.676470588235297</v>
      </c>
      <c r="Q831" t="str">
        <f>LEFT(N831,FIND("/",N831)-1)</f>
        <v>music</v>
      </c>
      <c r="R831" t="str">
        <f>REPLACE(N831,1,FIND("/",N831),"")</f>
        <v>indie rock</v>
      </c>
      <c r="S831" s="12">
        <f>(((J831/60)/60)/24)+DATE(1970,1,1)</f>
        <v>41226.648576388885</v>
      </c>
      <c r="T831" s="12">
        <f>(((I831/60)/60)/24)+DATE(1970,1,1)</f>
        <v>41274.75</v>
      </c>
      <c r="W831" s="19">
        <f>_xlfn.DAYS(T831,S831)</f>
        <v>48</v>
      </c>
      <c r="X831" s="20">
        <f>L831/W831</f>
        <v>3.5416666666666665</v>
      </c>
      <c r="Y831" s="21">
        <f>E831/W831</f>
        <v>168.85416666666666</v>
      </c>
    </row>
    <row r="832" spans="1:25" ht="64" x14ac:dyDescent="0.2">
      <c r="A832">
        <v>1661</v>
      </c>
      <c r="B832" s="3" t="s">
        <v>1662</v>
      </c>
      <c r="C832" s="3" t="s">
        <v>5771</v>
      </c>
      <c r="D832">
        <v>7900</v>
      </c>
      <c r="E832">
        <v>8098</v>
      </c>
      <c r="F832" t="s">
        <v>8219</v>
      </c>
      <c r="G832" t="s">
        <v>8239</v>
      </c>
      <c r="H832" t="s">
        <v>8249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8292</v>
      </c>
      <c r="O832" s="6">
        <f>(E832/D832)*100</f>
        <v>102.50632911392405</v>
      </c>
      <c r="P832" s="7">
        <f>E832/L832</f>
        <v>80.178217821782184</v>
      </c>
      <c r="Q832" t="str">
        <f>LEFT(N832,FIND("/",N832)-1)</f>
        <v>music</v>
      </c>
      <c r="R832" t="str">
        <f>REPLACE(N832,1,FIND("/",N832),"")</f>
        <v>pop</v>
      </c>
      <c r="S832" s="12">
        <f>(((J832/60)/60)/24)+DATE(1970,1,1)</f>
        <v>42343.998043981483</v>
      </c>
      <c r="T832" s="12">
        <f>(((I832/60)/60)/24)+DATE(1970,1,1)</f>
        <v>42386.875</v>
      </c>
      <c r="W832" s="19">
        <f>_xlfn.DAYS(T832,S832)</f>
        <v>43</v>
      </c>
      <c r="X832" s="20">
        <f>L832/W832</f>
        <v>2.3488372093023258</v>
      </c>
      <c r="Y832" s="21">
        <f>E832/W832</f>
        <v>188.32558139534885</v>
      </c>
    </row>
    <row r="833" spans="1:25" ht="48" x14ac:dyDescent="0.2">
      <c r="A833">
        <v>1626</v>
      </c>
      <c r="B833" s="3" t="s">
        <v>1627</v>
      </c>
      <c r="C833" s="3" t="s">
        <v>5736</v>
      </c>
      <c r="D833">
        <v>8000</v>
      </c>
      <c r="E833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8276</v>
      </c>
      <c r="O833" s="6">
        <f>(E833/D833)*100</f>
        <v>101.18750000000001</v>
      </c>
      <c r="P833" s="7">
        <f>E833/L833</f>
        <v>74.953703703703709</v>
      </c>
      <c r="Q833" t="str">
        <f>LEFT(N833,FIND("/",N833)-1)</f>
        <v>music</v>
      </c>
      <c r="R833" t="str">
        <f>REPLACE(N833,1,FIND("/",N833),"")</f>
        <v>rock</v>
      </c>
      <c r="S833" s="12">
        <f>(((J833/60)/60)/24)+DATE(1970,1,1)</f>
        <v>41579.847997685189</v>
      </c>
      <c r="T833" s="12">
        <f>(((I833/60)/60)/24)+DATE(1970,1,1)</f>
        <v>41609.889664351853</v>
      </c>
      <c r="W833" s="19">
        <f>_xlfn.DAYS(T833,S833)</f>
        <v>30</v>
      </c>
      <c r="X833" s="20">
        <f>L833/W833</f>
        <v>3.6</v>
      </c>
      <c r="Y833" s="21">
        <f>E833/W833</f>
        <v>269.83333333333331</v>
      </c>
    </row>
    <row r="834" spans="1:25" ht="32" x14ac:dyDescent="0.2">
      <c r="A834">
        <v>2441</v>
      </c>
      <c r="B834" s="3" t="s">
        <v>2442</v>
      </c>
      <c r="C834" s="3" t="s">
        <v>6551</v>
      </c>
      <c r="D834">
        <v>7500</v>
      </c>
      <c r="E834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8298</v>
      </c>
      <c r="O834" s="6">
        <f>(E834/D834)*100</f>
        <v>107.88</v>
      </c>
      <c r="P834" s="7">
        <f>E834/L834</f>
        <v>74.22935779816514</v>
      </c>
      <c r="Q834" t="str">
        <f>LEFT(N834,FIND("/",N834)-1)</f>
        <v>food</v>
      </c>
      <c r="R834" t="str">
        <f>REPLACE(N834,1,FIND("/",N834),"")</f>
        <v>small batch</v>
      </c>
      <c r="S834" s="12">
        <f>(((J834/60)/60)/24)+DATE(1970,1,1)</f>
        <v>42187.125625000001</v>
      </c>
      <c r="T834" s="12">
        <f>(((I834/60)/60)/24)+DATE(1970,1,1)</f>
        <v>42208.207638888889</v>
      </c>
      <c r="W834" s="19">
        <f>_xlfn.DAYS(T834,S834)</f>
        <v>21</v>
      </c>
      <c r="X834" s="20">
        <f>L834/W834</f>
        <v>5.1904761904761907</v>
      </c>
      <c r="Y834" s="21">
        <f>E834/W834</f>
        <v>385.28571428571428</v>
      </c>
    </row>
    <row r="835" spans="1:25" ht="48" x14ac:dyDescent="0.2">
      <c r="A835">
        <v>3377</v>
      </c>
      <c r="B835" s="3" t="s">
        <v>3376</v>
      </c>
      <c r="C835" s="3" t="s">
        <v>7487</v>
      </c>
      <c r="D835">
        <v>8000</v>
      </c>
      <c r="E835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8271</v>
      </c>
      <c r="O835" s="6">
        <f>(E835/D835)*100</f>
        <v>101.05</v>
      </c>
      <c r="P835" s="7">
        <f>E835/L835</f>
        <v>104.98701298701299</v>
      </c>
      <c r="Q835" t="str">
        <f>LEFT(N835,FIND("/",N835)-1)</f>
        <v>theater</v>
      </c>
      <c r="R835" t="str">
        <f>REPLACE(N835,1,FIND("/",N835),"")</f>
        <v>plays</v>
      </c>
      <c r="S835" s="12">
        <f>(((J835/60)/60)/24)+DATE(1970,1,1)</f>
        <v>42053.732627314821</v>
      </c>
      <c r="T835" s="12">
        <f>(((I835/60)/60)/24)+DATE(1970,1,1)</f>
        <v>42083.705555555556</v>
      </c>
      <c r="W835" s="19">
        <f>_xlfn.DAYS(T835,S835)</f>
        <v>30</v>
      </c>
      <c r="X835" s="20">
        <f>L835/W835</f>
        <v>2.5666666666666669</v>
      </c>
      <c r="Y835" s="21">
        <f>E835/W835</f>
        <v>269.46666666666664</v>
      </c>
    </row>
    <row r="836" spans="1:25" ht="48" x14ac:dyDescent="0.2">
      <c r="A836">
        <v>1606</v>
      </c>
      <c r="B836" s="3" t="s">
        <v>1607</v>
      </c>
      <c r="C836" s="3" t="s">
        <v>5716</v>
      </c>
      <c r="D836">
        <v>8000</v>
      </c>
      <c r="E836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8276</v>
      </c>
      <c r="O836" s="6">
        <f>(E836/D836)*100</f>
        <v>101.004125</v>
      </c>
      <c r="P836" s="7">
        <f>E836/L836</f>
        <v>87.829673913043479</v>
      </c>
      <c r="Q836" t="str">
        <f>LEFT(N836,FIND("/",N836)-1)</f>
        <v>music</v>
      </c>
      <c r="R836" t="str">
        <f>REPLACE(N836,1,FIND("/",N836),"")</f>
        <v>rock</v>
      </c>
      <c r="S836" s="12">
        <f>(((J836/60)/60)/24)+DATE(1970,1,1)</f>
        <v>40536.111550925925</v>
      </c>
      <c r="T836" s="12">
        <f>(((I836/60)/60)/24)+DATE(1970,1,1)</f>
        <v>40626.069884259261</v>
      </c>
      <c r="W836" s="19">
        <f>_xlfn.DAYS(T836,S836)</f>
        <v>90</v>
      </c>
      <c r="X836" s="20">
        <f>L836/W836</f>
        <v>1.0222222222222221</v>
      </c>
      <c r="Y836" s="21">
        <f>E836/W836</f>
        <v>89.781444444444446</v>
      </c>
    </row>
    <row r="837" spans="1:25" ht="48" x14ac:dyDescent="0.2">
      <c r="A837">
        <v>1064</v>
      </c>
      <c r="B837" s="3" t="s">
        <v>1065</v>
      </c>
      <c r="C837" s="3" t="s">
        <v>5174</v>
      </c>
      <c r="D837">
        <v>90000</v>
      </c>
      <c r="E837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6">
        <f>(E837/D837)*100</f>
        <v>8.974444444444444</v>
      </c>
      <c r="P837" s="7">
        <f>E837/L837</f>
        <v>65.666666666666671</v>
      </c>
      <c r="Q837" t="str">
        <f>LEFT(N837,FIND("/",N837)-1)</f>
        <v>games</v>
      </c>
      <c r="R837" t="str">
        <f>REPLACE(N837,1,FIND("/",N837),"")</f>
        <v>video games</v>
      </c>
      <c r="S837" s="12">
        <f>(((J837/60)/60)/24)+DATE(1970,1,1)</f>
        <v>41417.228043981479</v>
      </c>
      <c r="T837" s="12">
        <f>(((I837/60)/60)/24)+DATE(1970,1,1)</f>
        <v>41462.228043981479</v>
      </c>
      <c r="W837" s="19">
        <f>_xlfn.DAYS(T837,S837)</f>
        <v>45</v>
      </c>
      <c r="X837" s="20">
        <f>L837/W837</f>
        <v>2.7333333333333334</v>
      </c>
      <c r="Y837" s="21">
        <f>E837/W837</f>
        <v>179.48888888888888</v>
      </c>
    </row>
    <row r="838" spans="1:25" ht="16" x14ac:dyDescent="0.2">
      <c r="A838">
        <v>2127</v>
      </c>
      <c r="B838" s="3" t="s">
        <v>2128</v>
      </c>
      <c r="C838" s="3" t="s">
        <v>6237</v>
      </c>
      <c r="D838">
        <v>28000</v>
      </c>
      <c r="E838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6">
        <f>(E838/D838)*100</f>
        <v>28.842857142857142</v>
      </c>
      <c r="P838" s="7">
        <f>E838/L838</f>
        <v>34.220338983050844</v>
      </c>
      <c r="Q838" t="str">
        <f>LEFT(N838,FIND("/",N838)-1)</f>
        <v>games</v>
      </c>
      <c r="R838" t="str">
        <f>REPLACE(N838,1,FIND("/",N838),"")</f>
        <v>video games</v>
      </c>
      <c r="S838" s="12">
        <f>(((J838/60)/60)/24)+DATE(1970,1,1)</f>
        <v>42045.50535879629</v>
      </c>
      <c r="T838" s="12">
        <f>(((I838/60)/60)/24)+DATE(1970,1,1)</f>
        <v>42075.463692129633</v>
      </c>
      <c r="W838" s="19">
        <f>_xlfn.DAYS(T838,S838)</f>
        <v>30</v>
      </c>
      <c r="X838" s="20">
        <f>L838/W838</f>
        <v>7.8666666666666663</v>
      </c>
      <c r="Y838" s="21">
        <f>E838/W838</f>
        <v>269.2</v>
      </c>
    </row>
    <row r="839" spans="1:25" ht="48" x14ac:dyDescent="0.2">
      <c r="A839">
        <v>2120</v>
      </c>
      <c r="B839" s="3" t="s">
        <v>2121</v>
      </c>
      <c r="C839" s="3" t="s">
        <v>6230</v>
      </c>
      <c r="D839">
        <v>8000</v>
      </c>
      <c r="E839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8279</v>
      </c>
      <c r="O839" s="6">
        <f>(E839/D839)*100</f>
        <v>100.880375</v>
      </c>
      <c r="P839" s="7">
        <f>E839/L839</f>
        <v>116.96275362318841</v>
      </c>
      <c r="Q839" t="str">
        <f>LEFT(N839,FIND("/",N839)-1)</f>
        <v>music</v>
      </c>
      <c r="R839" t="str">
        <f>REPLACE(N839,1,FIND("/",N839),"")</f>
        <v>indie rock</v>
      </c>
      <c r="S839" s="12">
        <f>(((J839/60)/60)/24)+DATE(1970,1,1)</f>
        <v>41591.964537037034</v>
      </c>
      <c r="T839" s="12">
        <f>(((I839/60)/60)/24)+DATE(1970,1,1)</f>
        <v>41640.964537037034</v>
      </c>
      <c r="W839" s="19">
        <f>_xlfn.DAYS(T839,S839)</f>
        <v>49</v>
      </c>
      <c r="X839" s="20">
        <f>L839/W839</f>
        <v>1.4081632653061225</v>
      </c>
      <c r="Y839" s="21">
        <f>E839/W839</f>
        <v>164.70265306122451</v>
      </c>
    </row>
    <row r="840" spans="1:25" ht="48" x14ac:dyDescent="0.2">
      <c r="A840">
        <v>2241</v>
      </c>
      <c r="B840" s="3" t="s">
        <v>2242</v>
      </c>
      <c r="C840" s="3" t="s">
        <v>6351</v>
      </c>
      <c r="D840">
        <v>1000</v>
      </c>
      <c r="E840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8297</v>
      </c>
      <c r="O840" s="6">
        <f>(E840/D840)*100</f>
        <v>806.4</v>
      </c>
      <c r="P840" s="7">
        <f>E840/L840</f>
        <v>49.472392638036808</v>
      </c>
      <c r="Q840" t="str">
        <f>LEFT(N840,FIND("/",N840)-1)</f>
        <v>games</v>
      </c>
      <c r="R840" t="str">
        <f>REPLACE(N840,1,FIND("/",N840),"")</f>
        <v>tabletop games</v>
      </c>
      <c r="S840" s="12">
        <f>(((J840/60)/60)/24)+DATE(1970,1,1)</f>
        <v>42766.827546296292</v>
      </c>
      <c r="T840" s="12">
        <f>(((I840/60)/60)/24)+DATE(1970,1,1)</f>
        <v>42796.827546296292</v>
      </c>
      <c r="W840" s="19">
        <f>_xlfn.DAYS(T840,S840)</f>
        <v>30</v>
      </c>
      <c r="X840" s="20">
        <f>L840/W840</f>
        <v>5.4333333333333336</v>
      </c>
      <c r="Y840" s="21">
        <f>E840/W840</f>
        <v>268.8</v>
      </c>
    </row>
    <row r="841" spans="1:25" ht="32" x14ac:dyDescent="0.2">
      <c r="A841">
        <v>816</v>
      </c>
      <c r="B841" s="3" t="s">
        <v>817</v>
      </c>
      <c r="C841" s="3" t="s">
        <v>4926</v>
      </c>
      <c r="D841">
        <v>7000</v>
      </c>
      <c r="E841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8276</v>
      </c>
      <c r="O841" s="6">
        <f>(E841/D841)*100</f>
        <v>115.12214285714286</v>
      </c>
      <c r="P841" s="7">
        <f>E841/L841</f>
        <v>39.31</v>
      </c>
      <c r="Q841" t="str">
        <f>LEFT(N841,FIND("/",N841)-1)</f>
        <v>music</v>
      </c>
      <c r="R841" t="str">
        <f>REPLACE(N841,1,FIND("/",N841),"")</f>
        <v>rock</v>
      </c>
      <c r="S841" s="12">
        <f>(((J841/60)/60)/24)+DATE(1970,1,1)</f>
        <v>41341.870868055557</v>
      </c>
      <c r="T841" s="12">
        <f>(((I841/60)/60)/24)+DATE(1970,1,1)</f>
        <v>41373.270833333336</v>
      </c>
      <c r="W841" s="19">
        <f>_xlfn.DAYS(T841,S841)</f>
        <v>32</v>
      </c>
      <c r="X841" s="20">
        <f>L841/W841</f>
        <v>6.40625</v>
      </c>
      <c r="Y841" s="21">
        <f>E841/W841</f>
        <v>251.82968750000001</v>
      </c>
    </row>
    <row r="842" spans="1:25" ht="48" x14ac:dyDescent="0.2">
      <c r="A842">
        <v>1827</v>
      </c>
      <c r="B842" s="3" t="s">
        <v>1828</v>
      </c>
      <c r="C842" s="3" t="s">
        <v>5937</v>
      </c>
      <c r="D842">
        <v>8000</v>
      </c>
      <c r="E842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8276</v>
      </c>
      <c r="O842" s="6">
        <f>(E842/D842)*100</f>
        <v>100.66250000000001</v>
      </c>
      <c r="P842" s="7">
        <f>E842/L842</f>
        <v>83.885416666666671</v>
      </c>
      <c r="Q842" t="str">
        <f>LEFT(N842,FIND("/",N842)-1)</f>
        <v>music</v>
      </c>
      <c r="R842" t="str">
        <f>REPLACE(N842,1,FIND("/",N842),"")</f>
        <v>rock</v>
      </c>
      <c r="S842" s="12">
        <f>(((J842/60)/60)/24)+DATE(1970,1,1)</f>
        <v>40555.325937499998</v>
      </c>
      <c r="T842" s="12">
        <f>(((I842/60)/60)/24)+DATE(1970,1,1)</f>
        <v>40605.325937499998</v>
      </c>
      <c r="W842" s="19">
        <f>_xlfn.DAYS(T842,S842)</f>
        <v>50</v>
      </c>
      <c r="X842" s="20">
        <f>L842/W842</f>
        <v>1.92</v>
      </c>
      <c r="Y842" s="21">
        <f>E842/W842</f>
        <v>161.06</v>
      </c>
    </row>
    <row r="843" spans="1:25" ht="48" x14ac:dyDescent="0.2">
      <c r="A843">
        <v>419</v>
      </c>
      <c r="B843" s="3" t="s">
        <v>420</v>
      </c>
      <c r="C843" s="3" t="s">
        <v>4529</v>
      </c>
      <c r="D843">
        <v>8000</v>
      </c>
      <c r="E843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8269</v>
      </c>
      <c r="O843" s="6">
        <f>(E843/D843)*100</f>
        <v>100.4375</v>
      </c>
      <c r="P843" s="7">
        <f>E843/L843</f>
        <v>110.06849315068493</v>
      </c>
      <c r="Q843" t="str">
        <f>LEFT(N843,FIND("/",N843)-1)</f>
        <v>film &amp; video</v>
      </c>
      <c r="R843" t="str">
        <f>REPLACE(N843,1,FIND("/",N843),"")</f>
        <v>documentary</v>
      </c>
      <c r="S843" s="12">
        <f>(((J843/60)/60)/24)+DATE(1970,1,1)</f>
        <v>41394.842442129629</v>
      </c>
      <c r="T843" s="12">
        <f>(((I843/60)/60)/24)+DATE(1970,1,1)</f>
        <v>41454.842442129629</v>
      </c>
      <c r="W843" s="19">
        <f>_xlfn.DAYS(T843,S843)</f>
        <v>60</v>
      </c>
      <c r="X843" s="20">
        <f>L843/W843</f>
        <v>1.2166666666666666</v>
      </c>
      <c r="Y843" s="21">
        <f>E843/W843</f>
        <v>133.91666666666666</v>
      </c>
    </row>
    <row r="844" spans="1:25" ht="48" x14ac:dyDescent="0.2">
      <c r="A844">
        <v>2525</v>
      </c>
      <c r="B844" s="3" t="s">
        <v>2525</v>
      </c>
      <c r="C844" s="3" t="s">
        <v>6635</v>
      </c>
      <c r="D844">
        <v>8000</v>
      </c>
      <c r="E844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8300</v>
      </c>
      <c r="O844" s="6">
        <f>(E844/D844)*100</f>
        <v>100.325</v>
      </c>
      <c r="P844" s="7">
        <f>E844/L844</f>
        <v>100.325</v>
      </c>
      <c r="Q844" t="str">
        <f>LEFT(N844,FIND("/",N844)-1)</f>
        <v>music</v>
      </c>
      <c r="R844" t="str">
        <f>REPLACE(N844,1,FIND("/",N844),"")</f>
        <v>classical music</v>
      </c>
      <c r="S844" s="12">
        <f>(((J844/60)/60)/24)+DATE(1970,1,1)</f>
        <v>41058.844571759262</v>
      </c>
      <c r="T844" s="12">
        <f>(((I844/60)/60)/24)+DATE(1970,1,1)</f>
        <v>41088.844571759262</v>
      </c>
      <c r="W844" s="19">
        <f>_xlfn.DAYS(T844,S844)</f>
        <v>30</v>
      </c>
      <c r="X844" s="20">
        <f>L844/W844</f>
        <v>2.6666666666666665</v>
      </c>
      <c r="Y844" s="21">
        <f>E844/W844</f>
        <v>267.53333333333336</v>
      </c>
    </row>
    <row r="845" spans="1:25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(E845/D845)*100</f>
        <v>267.13333333333333</v>
      </c>
      <c r="P845" s="7">
        <f>E845/L845</f>
        <v>63.102362204724407</v>
      </c>
      <c r="Q845" t="str">
        <f>LEFT(N845,FIND("/",N845)-1)</f>
        <v>music</v>
      </c>
      <c r="R845" t="str">
        <f>REPLACE(N845,1,FIND("/",N845),"")</f>
        <v>metal</v>
      </c>
      <c r="S845" s="12">
        <f>(((J845/60)/60)/24)+DATE(1970,1,1)</f>
        <v>42695.257870370369</v>
      </c>
      <c r="T845" s="12">
        <f>(((I845/60)/60)/24)+DATE(1970,1,1)</f>
        <v>42712.333333333328</v>
      </c>
      <c r="W845" s="19">
        <f>_xlfn.DAYS(T845,S845)</f>
        <v>17</v>
      </c>
      <c r="X845" s="20">
        <f>L845/W845</f>
        <v>7.4705882352941178</v>
      </c>
      <c r="Y845" s="21">
        <f>E845/W845</f>
        <v>471.41176470588238</v>
      </c>
    </row>
    <row r="846" spans="1:25" ht="48" x14ac:dyDescent="0.2">
      <c r="A846">
        <v>2975</v>
      </c>
      <c r="B846" s="3" t="s">
        <v>2975</v>
      </c>
      <c r="C846" s="3" t="s">
        <v>7085</v>
      </c>
      <c r="D846">
        <v>8000</v>
      </c>
      <c r="E846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8271</v>
      </c>
      <c r="O846" s="6">
        <f>(E846/D846)*100</f>
        <v>100.125</v>
      </c>
      <c r="P846" s="7">
        <f>E846/L846</f>
        <v>70.884955752212392</v>
      </c>
      <c r="Q846" t="str">
        <f>LEFT(N846,FIND("/",N846)-1)</f>
        <v>theater</v>
      </c>
      <c r="R846" t="str">
        <f>REPLACE(N846,1,FIND("/",N846),"")</f>
        <v>plays</v>
      </c>
      <c r="S846" s="12">
        <f>(((J846/60)/60)/24)+DATE(1970,1,1)</f>
        <v>41941.683865740742</v>
      </c>
      <c r="T846" s="12">
        <f>(((I846/60)/60)/24)+DATE(1970,1,1)</f>
        <v>41970.125</v>
      </c>
      <c r="W846" s="19">
        <f>_xlfn.DAYS(T846,S846)</f>
        <v>29</v>
      </c>
      <c r="X846" s="20">
        <f>L846/W846</f>
        <v>3.896551724137931</v>
      </c>
      <c r="Y846" s="21">
        <f>E846/W846</f>
        <v>276.20689655172413</v>
      </c>
    </row>
    <row r="847" spans="1:25" ht="48" x14ac:dyDescent="0.2">
      <c r="A847">
        <v>1186</v>
      </c>
      <c r="B847" s="3" t="s">
        <v>1187</v>
      </c>
      <c r="C847" s="3" t="s">
        <v>5296</v>
      </c>
      <c r="D847">
        <v>7500</v>
      </c>
      <c r="E847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8285</v>
      </c>
      <c r="O847" s="6">
        <f>(E847/D847)*100</f>
        <v>106.73333333333332</v>
      </c>
      <c r="P847" s="7">
        <f>E847/L847</f>
        <v>65.081300813008127</v>
      </c>
      <c r="Q847" t="str">
        <f>LEFT(N847,FIND("/",N847)-1)</f>
        <v>photography</v>
      </c>
      <c r="R847" t="str">
        <f>REPLACE(N847,1,FIND("/",N847),"")</f>
        <v>photobooks</v>
      </c>
      <c r="S847" s="12">
        <f>(((J847/60)/60)/24)+DATE(1970,1,1)</f>
        <v>42123.86336805555</v>
      </c>
      <c r="T847" s="12">
        <f>(((I847/60)/60)/24)+DATE(1970,1,1)</f>
        <v>42156.945833333331</v>
      </c>
      <c r="W847" s="19">
        <f>_xlfn.DAYS(T847,S847)</f>
        <v>33</v>
      </c>
      <c r="X847" s="20">
        <f>L847/W847</f>
        <v>3.7272727272727271</v>
      </c>
      <c r="Y847" s="21">
        <f>E847/W847</f>
        <v>242.57575757575756</v>
      </c>
    </row>
    <row r="848" spans="1:25" ht="48" x14ac:dyDescent="0.2">
      <c r="A848">
        <v>3376</v>
      </c>
      <c r="B848" s="3" t="s">
        <v>3375</v>
      </c>
      <c r="C848" s="3" t="s">
        <v>7486</v>
      </c>
      <c r="D848">
        <v>8000</v>
      </c>
      <c r="E848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8271</v>
      </c>
      <c r="O848" s="6">
        <f>(E848/D848)*100</f>
        <v>100.01249999999999</v>
      </c>
      <c r="P848" s="7">
        <f>E848/L848</f>
        <v>421.10526315789474</v>
      </c>
      <c r="Q848" t="str">
        <f>LEFT(N848,FIND("/",N848)-1)</f>
        <v>theater</v>
      </c>
      <c r="R848" t="str">
        <f>REPLACE(N848,1,FIND("/",N848),"")</f>
        <v>plays</v>
      </c>
      <c r="S848" s="12">
        <f>(((J848/60)/60)/24)+DATE(1970,1,1)</f>
        <v>42059.701319444444</v>
      </c>
      <c r="T848" s="12">
        <f>(((I848/60)/60)/24)+DATE(1970,1,1)</f>
        <v>42119.659652777773</v>
      </c>
      <c r="W848" s="19">
        <f>_xlfn.DAYS(T848,S848)</f>
        <v>60</v>
      </c>
      <c r="X848" s="20">
        <f>L848/W848</f>
        <v>0.31666666666666665</v>
      </c>
      <c r="Y848" s="21">
        <f>E848/W848</f>
        <v>133.35</v>
      </c>
    </row>
    <row r="849" spans="1:25" ht="48" x14ac:dyDescent="0.2">
      <c r="A849">
        <v>373</v>
      </c>
      <c r="B849" s="3" t="s">
        <v>374</v>
      </c>
      <c r="C849" s="3" t="s">
        <v>4483</v>
      </c>
      <c r="D849">
        <v>7500</v>
      </c>
      <c r="E849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8269</v>
      </c>
      <c r="O849" s="6">
        <f>(E849/D849)*100</f>
        <v>106.66666666666667</v>
      </c>
      <c r="P849" s="7">
        <f>E849/L849</f>
        <v>89.887640449438209</v>
      </c>
      <c r="Q849" t="str">
        <f>LEFT(N849,FIND("/",N849)-1)</f>
        <v>film &amp; video</v>
      </c>
      <c r="R849" t="str">
        <f>REPLACE(N849,1,FIND("/",N849),"")</f>
        <v>documentary</v>
      </c>
      <c r="S849" s="12">
        <f>(((J849/60)/60)/24)+DATE(1970,1,1)</f>
        <v>41078.91201388889</v>
      </c>
      <c r="T849" s="12">
        <f>(((I849/60)/60)/24)+DATE(1970,1,1)</f>
        <v>41108.91201388889</v>
      </c>
      <c r="W849" s="19">
        <f>_xlfn.DAYS(T849,S849)</f>
        <v>30</v>
      </c>
      <c r="X849" s="20">
        <f>L849/W849</f>
        <v>2.9666666666666668</v>
      </c>
      <c r="Y849" s="21">
        <f>E849/W849</f>
        <v>266.66666666666669</v>
      </c>
    </row>
    <row r="850" spans="1:25" ht="48" x14ac:dyDescent="0.2">
      <c r="A850">
        <v>1745</v>
      </c>
      <c r="B850" s="3" t="s">
        <v>1746</v>
      </c>
      <c r="C850" s="3" t="s">
        <v>5855</v>
      </c>
      <c r="D850">
        <v>7000</v>
      </c>
      <c r="E850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8285</v>
      </c>
      <c r="O850" s="6">
        <f>(E850/D850)*100</f>
        <v>114.01428571428571</v>
      </c>
      <c r="P850" s="7">
        <f>E850/L850</f>
        <v>89.674157303370791</v>
      </c>
      <c r="Q850" t="str">
        <f>LEFT(N850,FIND("/",N850)-1)</f>
        <v>photography</v>
      </c>
      <c r="R850" t="str">
        <f>REPLACE(N850,1,FIND("/",N850),"")</f>
        <v>photobooks</v>
      </c>
      <c r="S850" s="12">
        <f>(((J850/60)/60)/24)+DATE(1970,1,1)</f>
        <v>42690.259699074071</v>
      </c>
      <c r="T850" s="12">
        <f>(((I850/60)/60)/24)+DATE(1970,1,1)</f>
        <v>42726.083333333328</v>
      </c>
      <c r="W850" s="19">
        <f>_xlfn.DAYS(T850,S850)</f>
        <v>36</v>
      </c>
      <c r="X850" s="20">
        <f>L850/W850</f>
        <v>2.4722222222222223</v>
      </c>
      <c r="Y850" s="21">
        <f>E850/W850</f>
        <v>221.69444444444446</v>
      </c>
    </row>
    <row r="851" spans="1:25" ht="48" x14ac:dyDescent="0.2">
      <c r="A851">
        <v>3765</v>
      </c>
      <c r="B851" s="3" t="s">
        <v>3762</v>
      </c>
      <c r="C851" s="3" t="s">
        <v>7875</v>
      </c>
      <c r="D851">
        <v>7000</v>
      </c>
      <c r="E851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8305</v>
      </c>
      <c r="O851" s="6">
        <f>(E851/D851)*100</f>
        <v>113.45714285714286</v>
      </c>
      <c r="P851" s="7">
        <f>E851/L851</f>
        <v>74.224299065420567</v>
      </c>
      <c r="Q851" t="str">
        <f>LEFT(N851,FIND("/",N851)-1)</f>
        <v>theater</v>
      </c>
      <c r="R851" t="str">
        <f>REPLACE(N851,1,FIND("/",N851),"")</f>
        <v>musical</v>
      </c>
      <c r="S851" s="12">
        <f>(((J851/60)/60)/24)+DATE(1970,1,1)</f>
        <v>41820.776412037041</v>
      </c>
      <c r="T851" s="12">
        <f>(((I851/60)/60)/24)+DATE(1970,1,1)</f>
        <v>41850.776412037041</v>
      </c>
      <c r="W851" s="19">
        <f>_xlfn.DAYS(T851,S851)</f>
        <v>30</v>
      </c>
      <c r="X851" s="20">
        <f>L851/W851</f>
        <v>3.5666666666666669</v>
      </c>
      <c r="Y851" s="21">
        <f>E851/W851</f>
        <v>264.73333333333335</v>
      </c>
    </row>
    <row r="852" spans="1:25" ht="48" x14ac:dyDescent="0.2">
      <c r="A852">
        <v>1658</v>
      </c>
      <c r="B852" s="3" t="s">
        <v>1659</v>
      </c>
      <c r="C852" s="3" t="s">
        <v>5768</v>
      </c>
      <c r="D852">
        <v>6000</v>
      </c>
      <c r="E852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8292</v>
      </c>
      <c r="O852" s="6">
        <f>(E852/D852)*100</f>
        <v>132.23333333333335</v>
      </c>
      <c r="P852" s="7">
        <f>E852/L852</f>
        <v>74.149532710280369</v>
      </c>
      <c r="Q852" t="str">
        <f>LEFT(N852,FIND("/",N852)-1)</f>
        <v>music</v>
      </c>
      <c r="R852" t="str">
        <f>REPLACE(N852,1,FIND("/",N852),"")</f>
        <v>pop</v>
      </c>
      <c r="S852" s="12">
        <f>(((J852/60)/60)/24)+DATE(1970,1,1)</f>
        <v>41223.22184027778</v>
      </c>
      <c r="T852" s="12">
        <f>(((I852/60)/60)/24)+DATE(1970,1,1)</f>
        <v>41261.597222222219</v>
      </c>
      <c r="W852" s="19">
        <f>_xlfn.DAYS(T852,S852)</f>
        <v>38</v>
      </c>
      <c r="X852" s="20">
        <f>L852/W852</f>
        <v>2.8157894736842106</v>
      </c>
      <c r="Y852" s="21">
        <f>E852/W852</f>
        <v>208.78947368421052</v>
      </c>
    </row>
    <row r="853" spans="1:25" ht="48" x14ac:dyDescent="0.2">
      <c r="A853">
        <v>728</v>
      </c>
      <c r="B853" s="3" t="s">
        <v>729</v>
      </c>
      <c r="C853" s="3" t="s">
        <v>4838</v>
      </c>
      <c r="D853">
        <v>7500</v>
      </c>
      <c r="E853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8274</v>
      </c>
      <c r="O853" s="6">
        <f>(E853/D853)*100</f>
        <v>105.566</v>
      </c>
      <c r="P853" s="7">
        <f>E853/L853</f>
        <v>60.903461538461535</v>
      </c>
      <c r="Q853" t="str">
        <f>LEFT(N853,FIND("/",N853)-1)</f>
        <v>publishing</v>
      </c>
      <c r="R853" t="str">
        <f>REPLACE(N853,1,FIND("/",N853),"")</f>
        <v>nonfiction</v>
      </c>
      <c r="S853" s="12">
        <f>(((J853/60)/60)/24)+DATE(1970,1,1)</f>
        <v>40731.837465277778</v>
      </c>
      <c r="T853" s="12">
        <f>(((I853/60)/60)/24)+DATE(1970,1,1)</f>
        <v>40776.837465277778</v>
      </c>
      <c r="W853" s="19">
        <f>_xlfn.DAYS(T853,S853)</f>
        <v>45</v>
      </c>
      <c r="X853" s="20">
        <f>L853/W853</f>
        <v>2.8888888888888888</v>
      </c>
      <c r="Y853" s="21">
        <f>E853/W853</f>
        <v>175.94333333333333</v>
      </c>
    </row>
    <row r="854" spans="1:25" ht="48" x14ac:dyDescent="0.2">
      <c r="A854">
        <v>3107</v>
      </c>
      <c r="B854" s="3" t="s">
        <v>3107</v>
      </c>
      <c r="C854" s="3" t="s">
        <v>7217</v>
      </c>
      <c r="D854">
        <v>40000</v>
      </c>
      <c r="E854">
        <v>7905</v>
      </c>
      <c r="F854" t="s">
        <v>8221</v>
      </c>
      <c r="G854" t="s">
        <v>8224</v>
      </c>
      <c r="H854" t="s">
        <v>8246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8303</v>
      </c>
      <c r="O854" s="6">
        <f>(E854/D854)*100</f>
        <v>19.762499999999999</v>
      </c>
      <c r="P854" s="7">
        <f>E854/L854</f>
        <v>272.58620689655174</v>
      </c>
      <c r="Q854" t="str">
        <f>LEFT(N854,FIND("/",N854)-1)</f>
        <v>theater</v>
      </c>
      <c r="R854" t="str">
        <f>REPLACE(N854,1,FIND("/",N854),"")</f>
        <v>spaces</v>
      </c>
      <c r="S854" s="12">
        <f>(((J854/60)/60)/24)+DATE(1970,1,1)</f>
        <v>42128.814247685179</v>
      </c>
      <c r="T854" s="12">
        <f>(((I854/60)/60)/24)+DATE(1970,1,1)</f>
        <v>42135.814247685179</v>
      </c>
      <c r="W854" s="19">
        <f>_xlfn.DAYS(T854,S854)</f>
        <v>7</v>
      </c>
      <c r="X854" s="20">
        <f>L854/W854</f>
        <v>4.1428571428571432</v>
      </c>
      <c r="Y854" s="21">
        <f>E854/W854</f>
        <v>1129.2857142857142</v>
      </c>
    </row>
    <row r="855" spans="1:25" ht="48" x14ac:dyDescent="0.2">
      <c r="A855">
        <v>3154</v>
      </c>
      <c r="B855" s="3" t="s">
        <v>3154</v>
      </c>
      <c r="C855" s="3" t="s">
        <v>7264</v>
      </c>
      <c r="D855">
        <v>7000</v>
      </c>
      <c r="E855">
        <v>7905</v>
      </c>
      <c r="F855" t="s">
        <v>8219</v>
      </c>
      <c r="G855" t="s">
        <v>8224</v>
      </c>
      <c r="H855" t="s">
        <v>8246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8271</v>
      </c>
      <c r="O855" s="6">
        <f>(E855/D855)*100</f>
        <v>112.92857142857142</v>
      </c>
      <c r="P855" s="7">
        <f>E855/L855</f>
        <v>64.268292682926827</v>
      </c>
      <c r="Q855" t="str">
        <f>LEFT(N855,FIND("/",N855)-1)</f>
        <v>theater</v>
      </c>
      <c r="R855" t="str">
        <f>REPLACE(N855,1,FIND("/",N855),"")</f>
        <v>plays</v>
      </c>
      <c r="S855" s="12">
        <f>(((J855/60)/60)/24)+DATE(1970,1,1)</f>
        <v>40970.875671296293</v>
      </c>
      <c r="T855" s="12">
        <f>(((I855/60)/60)/24)+DATE(1970,1,1)</f>
        <v>41000.834004629629</v>
      </c>
      <c r="W855" s="19">
        <f>_xlfn.DAYS(T855,S855)</f>
        <v>30</v>
      </c>
      <c r="X855" s="20">
        <f>L855/W855</f>
        <v>4.0999999999999996</v>
      </c>
      <c r="Y855" s="21">
        <f>E855/W855</f>
        <v>263.5</v>
      </c>
    </row>
    <row r="856" spans="1:25" ht="48" x14ac:dyDescent="0.2">
      <c r="A856">
        <v>3266</v>
      </c>
      <c r="B856" s="3" t="s">
        <v>3266</v>
      </c>
      <c r="C856" s="3" t="s">
        <v>7376</v>
      </c>
      <c r="D856">
        <v>6000</v>
      </c>
      <c r="E856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8271</v>
      </c>
      <c r="O856" s="6">
        <f>(E856/D856)*100</f>
        <v>131.28333333333333</v>
      </c>
      <c r="P856" s="7">
        <f>E856/L856</f>
        <v>48.325153374233132</v>
      </c>
      <c r="Q856" t="str">
        <f>LEFT(N856,FIND("/",N856)-1)</f>
        <v>theater</v>
      </c>
      <c r="R856" t="str">
        <f>REPLACE(N856,1,FIND("/",N856),"")</f>
        <v>plays</v>
      </c>
      <c r="S856" s="12">
        <f>(((J856/60)/60)/24)+DATE(1970,1,1)</f>
        <v>42136.536134259266</v>
      </c>
      <c r="T856" s="12">
        <f>(((I856/60)/60)/24)+DATE(1970,1,1)</f>
        <v>42167.875</v>
      </c>
      <c r="W856" s="19">
        <f>_xlfn.DAYS(T856,S856)</f>
        <v>31</v>
      </c>
      <c r="X856" s="20">
        <f>L856/W856</f>
        <v>5.258064516129032</v>
      </c>
      <c r="Y856" s="21">
        <f>E856/W856</f>
        <v>254.09677419354838</v>
      </c>
    </row>
    <row r="857" spans="1:25" ht="32" x14ac:dyDescent="0.2">
      <c r="A857">
        <v>304</v>
      </c>
      <c r="B857" s="3" t="s">
        <v>305</v>
      </c>
      <c r="C857" s="3" t="s">
        <v>4414</v>
      </c>
      <c r="D857">
        <v>3400</v>
      </c>
      <c r="E857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8269</v>
      </c>
      <c r="O857" s="6">
        <f>(E857/D857)*100</f>
        <v>231.64705882352939</v>
      </c>
      <c r="P857" s="7">
        <f>E857/L857</f>
        <v>106.43243243243244</v>
      </c>
      <c r="Q857" t="str">
        <f>LEFT(N857,FIND("/",N857)-1)</f>
        <v>film &amp; video</v>
      </c>
      <c r="R857" t="str">
        <f>REPLACE(N857,1,FIND("/",N857),"")</f>
        <v>documentary</v>
      </c>
      <c r="S857" s="12">
        <f>(((J857/60)/60)/24)+DATE(1970,1,1)</f>
        <v>41114.094872685186</v>
      </c>
      <c r="T857" s="12">
        <f>(((I857/60)/60)/24)+DATE(1970,1,1)</f>
        <v>41153.083333333336</v>
      </c>
      <c r="W857" s="19">
        <f>_xlfn.DAYS(T857,S857)</f>
        <v>39</v>
      </c>
      <c r="X857" s="20">
        <f>L857/W857</f>
        <v>1.8974358974358974</v>
      </c>
      <c r="Y857" s="21">
        <f>E857/W857</f>
        <v>201.94871794871796</v>
      </c>
    </row>
    <row r="858" spans="1:25" ht="48" x14ac:dyDescent="0.2">
      <c r="A858">
        <v>1330</v>
      </c>
      <c r="B858" s="3" t="s">
        <v>1331</v>
      </c>
      <c r="C858" s="3" t="s">
        <v>5440</v>
      </c>
      <c r="D858">
        <v>35000</v>
      </c>
      <c r="E858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6">
        <f>(E858/D858)*100</f>
        <v>22.494285714285713</v>
      </c>
      <c r="P858" s="7">
        <f>E858/L858</f>
        <v>157.46</v>
      </c>
      <c r="Q858" t="str">
        <f>LEFT(N858,FIND("/",N858)-1)</f>
        <v>technology</v>
      </c>
      <c r="R858" t="str">
        <f>REPLACE(N858,1,FIND("/",N858),"")</f>
        <v>wearables</v>
      </c>
      <c r="S858" s="12">
        <f>(((J858/60)/60)/24)+DATE(1970,1,1)</f>
        <v>42522.276724537034</v>
      </c>
      <c r="T858" s="12">
        <f>(((I858/60)/60)/24)+DATE(1970,1,1)</f>
        <v>42553.166666666672</v>
      </c>
      <c r="W858" s="19">
        <f>_xlfn.DAYS(T858,S858)</f>
        <v>31</v>
      </c>
      <c r="X858" s="20">
        <f>L858/W858</f>
        <v>1.6129032258064515</v>
      </c>
      <c r="Y858" s="21">
        <f>E858/W858</f>
        <v>253.96774193548387</v>
      </c>
    </row>
    <row r="859" spans="1:25" ht="48" x14ac:dyDescent="0.2">
      <c r="A859">
        <v>3363</v>
      </c>
      <c r="B859" s="3" t="s">
        <v>3362</v>
      </c>
      <c r="C859" s="3" t="s">
        <v>7473</v>
      </c>
      <c r="D859">
        <v>7750</v>
      </c>
      <c r="E859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8271</v>
      </c>
      <c r="O859" s="6">
        <f>(E859/D859)*100</f>
        <v>101.41935483870968</v>
      </c>
      <c r="P859" s="7">
        <f>E859/L859</f>
        <v>302.30769230769232</v>
      </c>
      <c r="Q859" t="str">
        <f>LEFT(N859,FIND("/",N859)-1)</f>
        <v>theater</v>
      </c>
      <c r="R859" t="str">
        <f>REPLACE(N859,1,FIND("/",N859),"")</f>
        <v>plays</v>
      </c>
      <c r="S859" s="12">
        <f>(((J859/60)/60)/24)+DATE(1970,1,1)</f>
        <v>41851.771354166667</v>
      </c>
      <c r="T859" s="12">
        <f>(((I859/60)/60)/24)+DATE(1970,1,1)</f>
        <v>41870.666666666664</v>
      </c>
      <c r="W859" s="19">
        <f>_xlfn.DAYS(T859,S859)</f>
        <v>19</v>
      </c>
      <c r="X859" s="20">
        <f>L859/W859</f>
        <v>1.368421052631579</v>
      </c>
      <c r="Y859" s="21">
        <f>E859/W859</f>
        <v>413.68421052631578</v>
      </c>
    </row>
    <row r="860" spans="1:25" ht="48" x14ac:dyDescent="0.2">
      <c r="A860">
        <v>374</v>
      </c>
      <c r="B860" s="3" t="s">
        <v>375</v>
      </c>
      <c r="C860" s="3" t="s">
        <v>4484</v>
      </c>
      <c r="D860">
        <v>6000</v>
      </c>
      <c r="E860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8269</v>
      </c>
      <c r="O860" s="6">
        <f>(E860/D860)*100</f>
        <v>130.65</v>
      </c>
      <c r="P860" s="7">
        <f>E860/L860</f>
        <v>45.051724137931032</v>
      </c>
      <c r="Q860" t="str">
        <f>LEFT(N860,FIND("/",N860)-1)</f>
        <v>film &amp; video</v>
      </c>
      <c r="R860" t="str">
        <f>REPLACE(N860,1,FIND("/",N860),"")</f>
        <v>documentary</v>
      </c>
      <c r="S860" s="12">
        <f>(((J860/60)/60)/24)+DATE(1970,1,1)</f>
        <v>40757.889247685183</v>
      </c>
      <c r="T860" s="12">
        <f>(((I860/60)/60)/24)+DATE(1970,1,1)</f>
        <v>40802.889247685183</v>
      </c>
      <c r="W860" s="19">
        <f>_xlfn.DAYS(T860,S860)</f>
        <v>45</v>
      </c>
      <c r="X860" s="20">
        <f>L860/W860</f>
        <v>3.8666666666666667</v>
      </c>
      <c r="Y860" s="21">
        <f>E860/W860</f>
        <v>174.2</v>
      </c>
    </row>
    <row r="861" spans="1:25" ht="48" x14ac:dyDescent="0.2">
      <c r="A861">
        <v>894</v>
      </c>
      <c r="B861" s="3" t="s">
        <v>895</v>
      </c>
      <c r="C861" s="3" t="s">
        <v>5004</v>
      </c>
      <c r="D861">
        <v>20000</v>
      </c>
      <c r="E861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6">
        <f>(E861/D861)*100</f>
        <v>39.17</v>
      </c>
      <c r="P861" s="7">
        <f>E861/L861</f>
        <v>147.81132075471697</v>
      </c>
      <c r="Q861" t="str">
        <f>LEFT(N861,FIND("/",N861)-1)</f>
        <v>music</v>
      </c>
      <c r="R861" t="str">
        <f>REPLACE(N861,1,FIND("/",N861),"")</f>
        <v>indie rock</v>
      </c>
      <c r="S861" s="12">
        <f>(((J861/60)/60)/24)+DATE(1970,1,1)</f>
        <v>42496.981597222228</v>
      </c>
      <c r="T861" s="12">
        <f>(((I861/60)/60)/24)+DATE(1970,1,1)</f>
        <v>42526.981597222228</v>
      </c>
      <c r="W861" s="19">
        <f>_xlfn.DAYS(T861,S861)</f>
        <v>30</v>
      </c>
      <c r="X861" s="20">
        <f>L861/W861</f>
        <v>1.7666666666666666</v>
      </c>
      <c r="Y861" s="21">
        <f>E861/W861</f>
        <v>261.13333333333333</v>
      </c>
    </row>
    <row r="862" spans="1:25" ht="32" x14ac:dyDescent="0.2">
      <c r="A862">
        <v>2729</v>
      </c>
      <c r="B862" s="3" t="s">
        <v>2729</v>
      </c>
      <c r="C862" s="3" t="s">
        <v>6839</v>
      </c>
      <c r="D862">
        <v>7500</v>
      </c>
      <c r="E862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8295</v>
      </c>
      <c r="O862" s="6">
        <f>(E862/D862)*100</f>
        <v>104.44</v>
      </c>
      <c r="P862" s="7">
        <f>E862/L862</f>
        <v>340.56521739130437</v>
      </c>
      <c r="Q862" t="str">
        <f>LEFT(N862,FIND("/",N862)-1)</f>
        <v>technology</v>
      </c>
      <c r="R862" t="str">
        <f>REPLACE(N862,1,FIND("/",N862),"")</f>
        <v>hardware</v>
      </c>
      <c r="S862" s="12">
        <f>(((J862/60)/60)/24)+DATE(1970,1,1)</f>
        <v>42095.240706018521</v>
      </c>
      <c r="T862" s="12">
        <f>(((I862/60)/60)/24)+DATE(1970,1,1)</f>
        <v>42125.240706018521</v>
      </c>
      <c r="W862" s="19">
        <f>_xlfn.DAYS(T862,S862)</f>
        <v>30</v>
      </c>
      <c r="X862" s="20">
        <f>L862/W862</f>
        <v>0.76666666666666672</v>
      </c>
      <c r="Y862" s="21">
        <f>E862/W862</f>
        <v>261.10000000000002</v>
      </c>
    </row>
    <row r="863" spans="1:25" ht="32" x14ac:dyDescent="0.2">
      <c r="A863">
        <v>3534</v>
      </c>
      <c r="B863" s="3" t="s">
        <v>3533</v>
      </c>
      <c r="C863" s="3" t="s">
        <v>7644</v>
      </c>
      <c r="D863">
        <v>5000</v>
      </c>
      <c r="E863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8271</v>
      </c>
      <c r="O863" s="6">
        <f>(E863/D863)*100</f>
        <v>156.20000000000002</v>
      </c>
      <c r="P863" s="7">
        <f>E863/L863</f>
        <v>38.284313725490193</v>
      </c>
      <c r="Q863" t="str">
        <f>LEFT(N863,FIND("/",N863)-1)</f>
        <v>theater</v>
      </c>
      <c r="R863" t="str">
        <f>REPLACE(N863,1,FIND("/",N863),"")</f>
        <v>plays</v>
      </c>
      <c r="S863" s="12">
        <f>(((J863/60)/60)/24)+DATE(1970,1,1)</f>
        <v>42243.6252662037</v>
      </c>
      <c r="T863" s="12">
        <f>(((I863/60)/60)/24)+DATE(1970,1,1)</f>
        <v>42278.6252662037</v>
      </c>
      <c r="W863" s="19">
        <f>_xlfn.DAYS(T863,S863)</f>
        <v>35</v>
      </c>
      <c r="X863" s="20">
        <f>L863/W863</f>
        <v>5.8285714285714283</v>
      </c>
      <c r="Y863" s="21">
        <f>E863/W863</f>
        <v>223.14285714285714</v>
      </c>
    </row>
    <row r="864" spans="1:25" ht="48" x14ac:dyDescent="0.2">
      <c r="A864">
        <v>2261</v>
      </c>
      <c r="B864" s="3" t="s">
        <v>2262</v>
      </c>
      <c r="C864" s="3" t="s">
        <v>6371</v>
      </c>
      <c r="D864">
        <v>1000</v>
      </c>
      <c r="E864">
        <v>7795</v>
      </c>
      <c r="F864" t="s">
        <v>8219</v>
      </c>
      <c r="G864" t="s">
        <v>8226</v>
      </c>
      <c r="H864" t="s">
        <v>8248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8297</v>
      </c>
      <c r="O864" s="6">
        <f>(E864/D864)*100</f>
        <v>779.5</v>
      </c>
      <c r="P864" s="7">
        <f>E864/L864</f>
        <v>37.11904761904762</v>
      </c>
      <c r="Q864" t="str">
        <f>LEFT(N864,FIND("/",N864)-1)</f>
        <v>games</v>
      </c>
      <c r="R864" t="str">
        <f>REPLACE(N864,1,FIND("/",N864),"")</f>
        <v>tabletop games</v>
      </c>
      <c r="S864" s="12">
        <f>(((J864/60)/60)/24)+DATE(1970,1,1)</f>
        <v>42759.724768518514</v>
      </c>
      <c r="T864" s="12">
        <f>(((I864/60)/60)/24)+DATE(1970,1,1)</f>
        <v>42780.724768518514</v>
      </c>
      <c r="W864" s="19">
        <f>_xlfn.DAYS(T864,S864)</f>
        <v>21</v>
      </c>
      <c r="X864" s="20">
        <f>L864/W864</f>
        <v>10</v>
      </c>
      <c r="Y864" s="21">
        <f>E864/W864</f>
        <v>371.1904761904762</v>
      </c>
    </row>
    <row r="865" spans="1:25" ht="48" x14ac:dyDescent="0.2">
      <c r="A865">
        <v>1305</v>
      </c>
      <c r="B865" s="3" t="s">
        <v>1306</v>
      </c>
      <c r="C865" s="3" t="s">
        <v>5415</v>
      </c>
      <c r="D865">
        <v>30000</v>
      </c>
      <c r="E865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6">
        <f>(E865/D865)*100</f>
        <v>25.976666666666663</v>
      </c>
      <c r="P865" s="7">
        <f>E865/L865</f>
        <v>90.616279069767444</v>
      </c>
      <c r="Q865" t="str">
        <f>LEFT(N865,FIND("/",N865)-1)</f>
        <v>technology</v>
      </c>
      <c r="R865" t="str">
        <f>REPLACE(N865,1,FIND("/",N865),"")</f>
        <v>wearables</v>
      </c>
      <c r="S865" s="12">
        <f>(((J865/60)/60)/24)+DATE(1970,1,1)</f>
        <v>42543.665601851855</v>
      </c>
      <c r="T865" s="12">
        <f>(((I865/60)/60)/24)+DATE(1970,1,1)</f>
        <v>42572.729166666672</v>
      </c>
      <c r="W865" s="19">
        <f>_xlfn.DAYS(T865,S865)</f>
        <v>29</v>
      </c>
      <c r="X865" s="20">
        <f>L865/W865</f>
        <v>2.9655172413793105</v>
      </c>
      <c r="Y865" s="21">
        <f>E865/W865</f>
        <v>268.72413793103448</v>
      </c>
    </row>
    <row r="866" spans="1:25" ht="48" x14ac:dyDescent="0.2">
      <c r="A866">
        <v>791</v>
      </c>
      <c r="B866" s="3" t="s">
        <v>792</v>
      </c>
      <c r="C866" s="3" t="s">
        <v>4901</v>
      </c>
      <c r="D866">
        <v>7500</v>
      </c>
      <c r="E866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8276</v>
      </c>
      <c r="O866" s="6">
        <f>(E866/D866)*100</f>
        <v>103.86666666666666</v>
      </c>
      <c r="P866" s="7">
        <f>E866/L866</f>
        <v>60.859375</v>
      </c>
      <c r="Q866" t="str">
        <f>LEFT(N866,FIND("/",N866)-1)</f>
        <v>music</v>
      </c>
      <c r="R866" t="str">
        <f>REPLACE(N866,1,FIND("/",N866),"")</f>
        <v>rock</v>
      </c>
      <c r="S866" s="12">
        <f>(((J866/60)/60)/24)+DATE(1970,1,1)</f>
        <v>41557.780624999999</v>
      </c>
      <c r="T866" s="12">
        <f>(((I866/60)/60)/24)+DATE(1970,1,1)</f>
        <v>41591.249305555553</v>
      </c>
      <c r="W866" s="19">
        <f>_xlfn.DAYS(T866,S866)</f>
        <v>34</v>
      </c>
      <c r="X866" s="20">
        <f>L866/W866</f>
        <v>3.7647058823529411</v>
      </c>
      <c r="Y866" s="21">
        <f>E866/W866</f>
        <v>229.11764705882354</v>
      </c>
    </row>
    <row r="867" spans="1:25" ht="48" x14ac:dyDescent="0.2">
      <c r="A867">
        <v>2461</v>
      </c>
      <c r="B867" s="3" t="s">
        <v>2462</v>
      </c>
      <c r="C867" s="3" t="s">
        <v>6571</v>
      </c>
      <c r="D867">
        <v>7500</v>
      </c>
      <c r="E867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8279</v>
      </c>
      <c r="O867" s="6">
        <f>(E867/D867)*100</f>
        <v>103.8</v>
      </c>
      <c r="P867" s="7">
        <f>E867/L867</f>
        <v>90.523255813953483</v>
      </c>
      <c r="Q867" t="str">
        <f>LEFT(N867,FIND("/",N867)-1)</f>
        <v>music</v>
      </c>
      <c r="R867" t="str">
        <f>REPLACE(N867,1,FIND("/",N867),"")</f>
        <v>indie rock</v>
      </c>
      <c r="S867" s="12">
        <f>(((J867/60)/60)/24)+DATE(1970,1,1)</f>
        <v>40784.012696759259</v>
      </c>
      <c r="T867" s="12">
        <f>(((I867/60)/60)/24)+DATE(1970,1,1)</f>
        <v>40817.125</v>
      </c>
      <c r="W867" s="19">
        <f>_xlfn.DAYS(T867,S867)</f>
        <v>33</v>
      </c>
      <c r="X867" s="20">
        <f>L867/W867</f>
        <v>2.606060606060606</v>
      </c>
      <c r="Y867" s="21">
        <f>E867/W867</f>
        <v>235.90909090909091</v>
      </c>
    </row>
    <row r="868" spans="1:25" ht="48" x14ac:dyDescent="0.2">
      <c r="A868">
        <v>480</v>
      </c>
      <c r="B868" s="3" t="s">
        <v>481</v>
      </c>
      <c r="C868" s="3" t="s">
        <v>4590</v>
      </c>
      <c r="D868">
        <v>40000</v>
      </c>
      <c r="E868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6">
        <f>(E868/D868)*100</f>
        <v>19.41</v>
      </c>
      <c r="P868" s="7">
        <f>E868/L868</f>
        <v>55.457142857142856</v>
      </c>
      <c r="Q868" t="str">
        <f>LEFT(N868,FIND("/",N868)-1)</f>
        <v>film &amp; video</v>
      </c>
      <c r="R868" t="str">
        <f>REPLACE(N868,1,FIND("/",N868),"")</f>
        <v>animation</v>
      </c>
      <c r="S868" s="12">
        <f>(((J868/60)/60)/24)+DATE(1970,1,1)</f>
        <v>41465.500173611108</v>
      </c>
      <c r="T868" s="12">
        <f>(((I868/60)/60)/24)+DATE(1970,1,1)</f>
        <v>41495.500173611108</v>
      </c>
      <c r="W868" s="19">
        <f>_xlfn.DAYS(T868,S868)</f>
        <v>30</v>
      </c>
      <c r="X868" s="20">
        <f>L868/W868</f>
        <v>4.666666666666667</v>
      </c>
      <c r="Y868" s="21">
        <f>E868/W868</f>
        <v>258.8</v>
      </c>
    </row>
    <row r="869" spans="1:25" ht="48" x14ac:dyDescent="0.2">
      <c r="A869">
        <v>1281</v>
      </c>
      <c r="B869" s="3" t="s">
        <v>1282</v>
      </c>
      <c r="C869" s="3" t="s">
        <v>5391</v>
      </c>
      <c r="D869">
        <v>7000</v>
      </c>
      <c r="E869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8276</v>
      </c>
      <c r="O869" s="6">
        <f>(E869/D869)*100</f>
        <v>110.71428571428572</v>
      </c>
      <c r="P869" s="7">
        <f>E869/L869</f>
        <v>104.72972972972973</v>
      </c>
      <c r="Q869" t="str">
        <f>LEFT(N869,FIND("/",N869)-1)</f>
        <v>music</v>
      </c>
      <c r="R869" t="str">
        <f>REPLACE(N869,1,FIND("/",N869),"")</f>
        <v>rock</v>
      </c>
      <c r="S869" s="12">
        <f>(((J869/60)/60)/24)+DATE(1970,1,1)</f>
        <v>41463.743472222224</v>
      </c>
      <c r="T869" s="12">
        <f>(((I869/60)/60)/24)+DATE(1970,1,1)</f>
        <v>41483.743472222224</v>
      </c>
      <c r="W869" s="19">
        <f>_xlfn.DAYS(T869,S869)</f>
        <v>20</v>
      </c>
      <c r="X869" s="20">
        <f>L869/W869</f>
        <v>3.7</v>
      </c>
      <c r="Y869" s="21">
        <f>E869/W869</f>
        <v>387.5</v>
      </c>
    </row>
    <row r="870" spans="1:25" ht="48" x14ac:dyDescent="0.2">
      <c r="A870">
        <v>1027</v>
      </c>
      <c r="B870" s="3" t="s">
        <v>1028</v>
      </c>
      <c r="C870" s="3" t="s">
        <v>5137</v>
      </c>
      <c r="D870">
        <v>7501</v>
      </c>
      <c r="E870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8280</v>
      </c>
      <c r="O870" s="6">
        <f>(E870/D870)*100</f>
        <v>103.09292094387415</v>
      </c>
      <c r="P870" s="7">
        <f>E870/L870</f>
        <v>69.666666666666671</v>
      </c>
      <c r="Q870" t="str">
        <f>LEFT(N870,FIND("/",N870)-1)</f>
        <v>music</v>
      </c>
      <c r="R870" t="str">
        <f>REPLACE(N870,1,FIND("/",N870),"")</f>
        <v>electronic music</v>
      </c>
      <c r="S870" s="12">
        <f>(((J870/60)/60)/24)+DATE(1970,1,1)</f>
        <v>41905.034108796295</v>
      </c>
      <c r="T870" s="12">
        <f>(((I870/60)/60)/24)+DATE(1970,1,1)</f>
        <v>41935.034108796295</v>
      </c>
      <c r="W870" s="19">
        <f>_xlfn.DAYS(T870,S870)</f>
        <v>30</v>
      </c>
      <c r="X870" s="20">
        <f>L870/W870</f>
        <v>3.7</v>
      </c>
      <c r="Y870" s="21">
        <f>E870/W870</f>
        <v>257.76666666666665</v>
      </c>
    </row>
    <row r="871" spans="1:25" ht="48" x14ac:dyDescent="0.2">
      <c r="A871">
        <v>364</v>
      </c>
      <c r="B871" s="3" t="s">
        <v>365</v>
      </c>
      <c r="C871" s="3" t="s">
        <v>4474</v>
      </c>
      <c r="D871">
        <v>7000</v>
      </c>
      <c r="E871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8269</v>
      </c>
      <c r="O871" s="6">
        <f>(E871/D871)*100</f>
        <v>110.16142857142856</v>
      </c>
      <c r="P871" s="7">
        <f>E871/L871</f>
        <v>68.24159292035398</v>
      </c>
      <c r="Q871" t="str">
        <f>LEFT(N871,FIND("/",N871)-1)</f>
        <v>film &amp; video</v>
      </c>
      <c r="R871" t="str">
        <f>REPLACE(N871,1,FIND("/",N871),"")</f>
        <v>documentary</v>
      </c>
      <c r="S871" s="12">
        <f>(((J871/60)/60)/24)+DATE(1970,1,1)</f>
        <v>41780.859629629631</v>
      </c>
      <c r="T871" s="12">
        <f>(((I871/60)/60)/24)+DATE(1970,1,1)</f>
        <v>41811.165972222225</v>
      </c>
      <c r="W871" s="19">
        <f>_xlfn.DAYS(T871,S871)</f>
        <v>31</v>
      </c>
      <c r="X871" s="20">
        <f>L871/W871</f>
        <v>3.6451612903225805</v>
      </c>
      <c r="Y871" s="21">
        <f>E871/W871</f>
        <v>248.7516129032258</v>
      </c>
    </row>
    <row r="872" spans="1:25" ht="32" x14ac:dyDescent="0.2">
      <c r="A872">
        <v>356</v>
      </c>
      <c r="B872" s="3" t="s">
        <v>357</v>
      </c>
      <c r="C872" s="3" t="s">
        <v>4466</v>
      </c>
      <c r="D872">
        <v>7500</v>
      </c>
      <c r="E872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8269</v>
      </c>
      <c r="O872" s="6">
        <f>(E872/D872)*100</f>
        <v>102.69239999999999</v>
      </c>
      <c r="P872" s="7">
        <f>E872/L872</f>
        <v>79.401340206185566</v>
      </c>
      <c r="Q872" t="str">
        <f>LEFT(N872,FIND("/",N872)-1)</f>
        <v>film &amp; video</v>
      </c>
      <c r="R872" t="str">
        <f>REPLACE(N872,1,FIND("/",N872),"")</f>
        <v>documentary</v>
      </c>
      <c r="S872" s="12">
        <f>(((J872/60)/60)/24)+DATE(1970,1,1)</f>
        <v>42415.803159722222</v>
      </c>
      <c r="T872" s="12">
        <f>(((I872/60)/60)/24)+DATE(1970,1,1)</f>
        <v>42445.761493055557</v>
      </c>
      <c r="W872" s="19">
        <f>_xlfn.DAYS(T872,S872)</f>
        <v>30</v>
      </c>
      <c r="X872" s="20">
        <f>L872/W872</f>
        <v>3.2333333333333334</v>
      </c>
      <c r="Y872" s="21">
        <f>E872/W872</f>
        <v>256.73099999999999</v>
      </c>
    </row>
    <row r="873" spans="1:25" ht="48" x14ac:dyDescent="0.2">
      <c r="A873">
        <v>107</v>
      </c>
      <c r="B873" s="3" t="s">
        <v>109</v>
      </c>
      <c r="C873" s="3" t="s">
        <v>4218</v>
      </c>
      <c r="D873">
        <v>7500</v>
      </c>
      <c r="E873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8266</v>
      </c>
      <c r="O873" s="6">
        <f>(E873/D873)*100</f>
        <v>102.46666666666667</v>
      </c>
      <c r="P873" s="7">
        <f>E873/L873</f>
        <v>111.37681159420291</v>
      </c>
      <c r="Q873" t="str">
        <f>LEFT(N873,FIND("/",N873)-1)</f>
        <v>film &amp; video</v>
      </c>
      <c r="R873" t="str">
        <f>REPLACE(N873,1,FIND("/",N873),"")</f>
        <v>shorts</v>
      </c>
      <c r="S873" s="12">
        <f>(((J873/60)/60)/24)+DATE(1970,1,1)</f>
        <v>40635.982488425929</v>
      </c>
      <c r="T873" s="12">
        <f>(((I873/60)/60)/24)+DATE(1970,1,1)</f>
        <v>40657.982488425929</v>
      </c>
      <c r="W873" s="19">
        <f>_xlfn.DAYS(T873,S873)</f>
        <v>22</v>
      </c>
      <c r="X873" s="20">
        <f>L873/W873</f>
        <v>3.1363636363636362</v>
      </c>
      <c r="Y873" s="21">
        <f>E873/W873</f>
        <v>349.31818181818181</v>
      </c>
    </row>
    <row r="874" spans="1:25" ht="48" x14ac:dyDescent="0.2">
      <c r="A874">
        <v>3293</v>
      </c>
      <c r="B874" s="3" t="s">
        <v>3293</v>
      </c>
      <c r="C874" s="3" t="s">
        <v>7403</v>
      </c>
      <c r="D874">
        <v>4500</v>
      </c>
      <c r="E874">
        <v>7670</v>
      </c>
      <c r="F874" t="s">
        <v>8219</v>
      </c>
      <c r="G874" t="s">
        <v>8228</v>
      </c>
      <c r="H874" t="s">
        <v>8250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8271</v>
      </c>
      <c r="O874" s="6">
        <f>(E874/D874)*100</f>
        <v>170.44444444444446</v>
      </c>
      <c r="P874" s="7">
        <f>E874/L874</f>
        <v>84.285714285714292</v>
      </c>
      <c r="Q874" t="str">
        <f>LEFT(N874,FIND("/",N874)-1)</f>
        <v>theater</v>
      </c>
      <c r="R874" t="str">
        <f>REPLACE(N874,1,FIND("/",N874),"")</f>
        <v>plays</v>
      </c>
      <c r="S874" s="12">
        <f>(((J874/60)/60)/24)+DATE(1970,1,1)</f>
        <v>42768.425370370373</v>
      </c>
      <c r="T874" s="12">
        <f>(((I874/60)/60)/24)+DATE(1970,1,1)</f>
        <v>42798.425370370373</v>
      </c>
      <c r="W874" s="19">
        <f>_xlfn.DAYS(T874,S874)</f>
        <v>30</v>
      </c>
      <c r="X874" s="20">
        <f>L874/W874</f>
        <v>3.0333333333333332</v>
      </c>
      <c r="Y874" s="21">
        <f>E874/W874</f>
        <v>255.66666666666666</v>
      </c>
    </row>
    <row r="875" spans="1:25" ht="48" x14ac:dyDescent="0.2">
      <c r="A875">
        <v>102</v>
      </c>
      <c r="B875" s="3" t="s">
        <v>104</v>
      </c>
      <c r="C875" s="3" t="s">
        <v>4213</v>
      </c>
      <c r="D875">
        <v>6000</v>
      </c>
      <c r="E875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8266</v>
      </c>
      <c r="O875" s="6">
        <f>(E875/D875)*100</f>
        <v>127.75000000000001</v>
      </c>
      <c r="P875" s="7">
        <f>E875/L875</f>
        <v>117.92307692307692</v>
      </c>
      <c r="Q875" t="str">
        <f>LEFT(N875,FIND("/",N875)-1)</f>
        <v>film &amp; video</v>
      </c>
      <c r="R875" t="str">
        <f>REPLACE(N875,1,FIND("/",N875),"")</f>
        <v>shorts</v>
      </c>
      <c r="S875" s="12">
        <f>(((J875/60)/60)/24)+DATE(1970,1,1)</f>
        <v>40505.131168981483</v>
      </c>
      <c r="T875" s="12">
        <f>(((I875/60)/60)/24)+DATE(1970,1,1)</f>
        <v>40535.131168981483</v>
      </c>
      <c r="W875" s="19">
        <f>_xlfn.DAYS(T875,S875)</f>
        <v>30</v>
      </c>
      <c r="X875" s="20">
        <f>L875/W875</f>
        <v>2.1666666666666665</v>
      </c>
      <c r="Y875" s="21">
        <f>E875/W875</f>
        <v>255.5</v>
      </c>
    </row>
    <row r="876" spans="1:25" ht="48" x14ac:dyDescent="0.2">
      <c r="A876">
        <v>132</v>
      </c>
      <c r="B876" s="3" t="s">
        <v>134</v>
      </c>
      <c r="C876" s="3" t="s">
        <v>4243</v>
      </c>
      <c r="D876">
        <v>80000</v>
      </c>
      <c r="E876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6">
        <f>(E876/D876)*100</f>
        <v>9.5687499999999996</v>
      </c>
      <c r="P876" s="7">
        <f>E876/L876</f>
        <v>94.506172839506178</v>
      </c>
      <c r="Q876" t="str">
        <f>LEFT(N876,FIND("/",N876)-1)</f>
        <v>film &amp; video</v>
      </c>
      <c r="R876" t="str">
        <f>REPLACE(N876,1,FIND("/",N876),"")</f>
        <v>science fiction</v>
      </c>
      <c r="S876" s="12">
        <f>(((J876/60)/60)/24)+DATE(1970,1,1)</f>
        <v>41905.812581018516</v>
      </c>
      <c r="T876" s="12">
        <f>(((I876/60)/60)/24)+DATE(1970,1,1)</f>
        <v>41950.854247685187</v>
      </c>
      <c r="W876" s="19">
        <f>_xlfn.DAYS(T876,S876)</f>
        <v>45</v>
      </c>
      <c r="X876" s="20">
        <f>L876/W876</f>
        <v>1.8</v>
      </c>
      <c r="Y876" s="21">
        <f>E876/W876</f>
        <v>170.11111111111111</v>
      </c>
    </row>
    <row r="877" spans="1:25" ht="48" x14ac:dyDescent="0.2">
      <c r="A877">
        <v>1271</v>
      </c>
      <c r="B877" s="3" t="s">
        <v>1272</v>
      </c>
      <c r="C877" s="3" t="s">
        <v>5381</v>
      </c>
      <c r="D877">
        <v>7500</v>
      </c>
      <c r="E877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8276</v>
      </c>
      <c r="O877" s="6">
        <f>(E877/D877)*100</f>
        <v>101.8</v>
      </c>
      <c r="P877" s="7">
        <f>E877/L877</f>
        <v>246.29032258064515</v>
      </c>
      <c r="Q877" t="str">
        <f>LEFT(N877,FIND("/",N877)-1)</f>
        <v>music</v>
      </c>
      <c r="R877" t="str">
        <f>REPLACE(N877,1,FIND("/",N877),"")</f>
        <v>rock</v>
      </c>
      <c r="S877" s="12">
        <f>(((J877/60)/60)/24)+DATE(1970,1,1)</f>
        <v>41561.683553240742</v>
      </c>
      <c r="T877" s="12">
        <f>(((I877/60)/60)/24)+DATE(1970,1,1)</f>
        <v>41591.725219907406</v>
      </c>
      <c r="W877" s="19">
        <f>_xlfn.DAYS(T877,S877)</f>
        <v>30</v>
      </c>
      <c r="X877" s="20">
        <f>L877/W877</f>
        <v>1.0333333333333334</v>
      </c>
      <c r="Y877" s="21">
        <f>E877/W877</f>
        <v>254.5</v>
      </c>
    </row>
    <row r="878" spans="1:25" ht="32" x14ac:dyDescent="0.2">
      <c r="A878">
        <v>2524</v>
      </c>
      <c r="B878" s="3" t="s">
        <v>2524</v>
      </c>
      <c r="C878" s="3" t="s">
        <v>6634</v>
      </c>
      <c r="D878">
        <v>7500</v>
      </c>
      <c r="E878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8300</v>
      </c>
      <c r="O878" s="6">
        <f>(E878/D878)*100</f>
        <v>101.6</v>
      </c>
      <c r="P878" s="7">
        <f>E878/L878</f>
        <v>177.2093023255814</v>
      </c>
      <c r="Q878" t="str">
        <f>LEFT(N878,FIND("/",N878)-1)</f>
        <v>music</v>
      </c>
      <c r="R878" t="str">
        <f>REPLACE(N878,1,FIND("/",N878),"")</f>
        <v>classical music</v>
      </c>
      <c r="S878" s="12">
        <f>(((J878/60)/60)/24)+DATE(1970,1,1)</f>
        <v>41961.807372685187</v>
      </c>
      <c r="T878" s="12">
        <f>(((I878/60)/60)/24)+DATE(1970,1,1)</f>
        <v>41994.1875</v>
      </c>
      <c r="W878" s="19">
        <f>_xlfn.DAYS(T878,S878)</f>
        <v>33</v>
      </c>
      <c r="X878" s="20">
        <f>L878/W878</f>
        <v>1.303030303030303</v>
      </c>
      <c r="Y878" s="21">
        <f>E878/W878</f>
        <v>230.90909090909091</v>
      </c>
    </row>
    <row r="879" spans="1:25" ht="48" x14ac:dyDescent="0.2">
      <c r="A879">
        <v>3171</v>
      </c>
      <c r="B879" s="3" t="s">
        <v>3171</v>
      </c>
      <c r="C879" s="3" t="s">
        <v>7281</v>
      </c>
      <c r="D879">
        <v>7000</v>
      </c>
      <c r="E879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8271</v>
      </c>
      <c r="O879" s="6">
        <f>(E879/D879)*100</f>
        <v>108.8142857142857</v>
      </c>
      <c r="P879" s="7">
        <f>E879/L879</f>
        <v>65.102564102564102</v>
      </c>
      <c r="Q879" t="str">
        <f>LEFT(N879,FIND("/",N879)-1)</f>
        <v>theater</v>
      </c>
      <c r="R879" t="str">
        <f>REPLACE(N879,1,FIND("/",N879),"")</f>
        <v>plays</v>
      </c>
      <c r="S879" s="12">
        <f>(((J879/60)/60)/24)+DATE(1970,1,1)</f>
        <v>42466.608310185184</v>
      </c>
      <c r="T879" s="12">
        <f>(((I879/60)/60)/24)+DATE(1970,1,1)</f>
        <v>42496.608310185184</v>
      </c>
      <c r="W879" s="19">
        <f>_xlfn.DAYS(T879,S879)</f>
        <v>30</v>
      </c>
      <c r="X879" s="20">
        <f>L879/W879</f>
        <v>3.9</v>
      </c>
      <c r="Y879" s="21">
        <f>E879/W879</f>
        <v>253.9</v>
      </c>
    </row>
    <row r="880" spans="1:25" ht="32" x14ac:dyDescent="0.2">
      <c r="A880">
        <v>3002</v>
      </c>
      <c r="B880" s="3" t="s">
        <v>3002</v>
      </c>
      <c r="C880" s="3" t="s">
        <v>7112</v>
      </c>
      <c r="D880">
        <v>7000</v>
      </c>
      <c r="E880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8303</v>
      </c>
      <c r="O880" s="6">
        <f>(E880/D880)*100</f>
        <v>108.50614285714286</v>
      </c>
      <c r="P880" s="7">
        <f>E880/L880</f>
        <v>73.032980769230775</v>
      </c>
      <c r="Q880" t="str">
        <f>LEFT(N880,FIND("/",N880)-1)</f>
        <v>theater</v>
      </c>
      <c r="R880" t="str">
        <f>REPLACE(N880,1,FIND("/",N880),"")</f>
        <v>spaces</v>
      </c>
      <c r="S880" s="12">
        <f>(((J880/60)/60)/24)+DATE(1970,1,1)</f>
        <v>41239.83625</v>
      </c>
      <c r="T880" s="12">
        <f>(((I880/60)/60)/24)+DATE(1970,1,1)</f>
        <v>41269.83625</v>
      </c>
      <c r="W880" s="19">
        <f>_xlfn.DAYS(T880,S880)</f>
        <v>30</v>
      </c>
      <c r="X880" s="20">
        <f>L880/W880</f>
        <v>3.4666666666666668</v>
      </c>
      <c r="Y880" s="21">
        <f>E880/W880</f>
        <v>253.18100000000001</v>
      </c>
    </row>
    <row r="881" spans="1:25" ht="48" x14ac:dyDescent="0.2">
      <c r="A881">
        <v>2613</v>
      </c>
      <c r="B881" s="3" t="s">
        <v>2613</v>
      </c>
      <c r="C881" s="3" t="s">
        <v>6723</v>
      </c>
      <c r="D881">
        <v>7500</v>
      </c>
      <c r="E881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8301</v>
      </c>
      <c r="O881" s="6">
        <f>(E881/D881)*100</f>
        <v>101.01333333333334</v>
      </c>
      <c r="P881" s="7">
        <f>E881/L881</f>
        <v>270.57142857142856</v>
      </c>
      <c r="Q881" t="str">
        <f>LEFT(N881,FIND("/",N881)-1)</f>
        <v>technology</v>
      </c>
      <c r="R881" t="str">
        <f>REPLACE(N881,1,FIND("/",N881),"")</f>
        <v>space exploration</v>
      </c>
      <c r="S881" s="12">
        <f>(((J881/60)/60)/24)+DATE(1970,1,1)</f>
        <v>41143.81821759259</v>
      </c>
      <c r="T881" s="12">
        <f>(((I881/60)/60)/24)+DATE(1970,1,1)</f>
        <v>41173.81821759259</v>
      </c>
      <c r="W881" s="19">
        <f>_xlfn.DAYS(T881,S881)</f>
        <v>30</v>
      </c>
      <c r="X881" s="20">
        <f>L881/W881</f>
        <v>0.93333333333333335</v>
      </c>
      <c r="Y881" s="21">
        <f>E881/W881</f>
        <v>252.53333333333333</v>
      </c>
    </row>
    <row r="882" spans="1:25" ht="48" x14ac:dyDescent="0.2">
      <c r="A882">
        <v>1361</v>
      </c>
      <c r="B882" s="3" t="s">
        <v>1362</v>
      </c>
      <c r="C882" s="3" t="s">
        <v>5471</v>
      </c>
      <c r="D882">
        <v>6000</v>
      </c>
      <c r="E882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8274</v>
      </c>
      <c r="O882" s="6">
        <f>(E882/D882)*100</f>
        <v>125.98333333333333</v>
      </c>
      <c r="P882" s="7">
        <f>E882/L882</f>
        <v>28.632575757575758</v>
      </c>
      <c r="Q882" t="str">
        <f>LEFT(N882,FIND("/",N882)-1)</f>
        <v>publishing</v>
      </c>
      <c r="R882" t="str">
        <f>REPLACE(N882,1,FIND("/",N882),"")</f>
        <v>nonfiction</v>
      </c>
      <c r="S882" s="12">
        <f>(((J882/60)/60)/24)+DATE(1970,1,1)</f>
        <v>41781.717268518521</v>
      </c>
      <c r="T882" s="12">
        <f>(((I882/60)/60)/24)+DATE(1970,1,1)</f>
        <v>41811.717268518521</v>
      </c>
      <c r="W882" s="19">
        <f>_xlfn.DAYS(T882,S882)</f>
        <v>30</v>
      </c>
      <c r="X882" s="20">
        <f>L882/W882</f>
        <v>8.8000000000000007</v>
      </c>
      <c r="Y882" s="21">
        <f>E882/W882</f>
        <v>251.96666666666667</v>
      </c>
    </row>
    <row r="883" spans="1:25" ht="48" x14ac:dyDescent="0.2">
      <c r="A883">
        <v>3025</v>
      </c>
      <c r="B883" s="3" t="s">
        <v>3025</v>
      </c>
      <c r="C883" s="3" t="s">
        <v>7135</v>
      </c>
      <c r="D883">
        <v>2500</v>
      </c>
      <c r="E883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8303</v>
      </c>
      <c r="O883" s="6">
        <f>(E883/D883)*100</f>
        <v>302.2</v>
      </c>
      <c r="P883" s="7">
        <f>E883/L883</f>
        <v>52.103448275862071</v>
      </c>
      <c r="Q883" t="str">
        <f>LEFT(N883,FIND("/",N883)-1)</f>
        <v>theater</v>
      </c>
      <c r="R883" t="str">
        <f>REPLACE(N883,1,FIND("/",N883),"")</f>
        <v>spaces</v>
      </c>
      <c r="S883" s="12">
        <f>(((J883/60)/60)/24)+DATE(1970,1,1)</f>
        <v>41761.509409722225</v>
      </c>
      <c r="T883" s="12">
        <f>(((I883/60)/60)/24)+DATE(1970,1,1)</f>
        <v>41789.666666666664</v>
      </c>
      <c r="W883" s="19">
        <f>_xlfn.DAYS(T883,S883)</f>
        <v>28</v>
      </c>
      <c r="X883" s="20">
        <f>L883/W883</f>
        <v>5.1785714285714288</v>
      </c>
      <c r="Y883" s="21">
        <f>E883/W883</f>
        <v>269.82142857142856</v>
      </c>
    </row>
    <row r="884" spans="1:25" ht="64" x14ac:dyDescent="0.2">
      <c r="A884">
        <v>3144</v>
      </c>
      <c r="B884" s="3" t="s">
        <v>3144</v>
      </c>
      <c r="C884" s="3" t="s">
        <v>7254</v>
      </c>
      <c r="D884">
        <v>10000</v>
      </c>
      <c r="E884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6">
        <f>(E884/D884)*100</f>
        <v>75.400000000000006</v>
      </c>
      <c r="P884" s="7">
        <f>E884/L884</f>
        <v>251.33333333333334</v>
      </c>
      <c r="Q884" t="str">
        <f>LEFT(N884,FIND("/",N884)-1)</f>
        <v>theater</v>
      </c>
      <c r="R884" t="str">
        <f>REPLACE(N884,1,FIND("/",N884),"")</f>
        <v>plays</v>
      </c>
      <c r="S884" s="12">
        <f>(((J884/60)/60)/24)+DATE(1970,1,1)</f>
        <v>42796.538275462968</v>
      </c>
      <c r="T884" s="12">
        <f>(((I884/60)/60)/24)+DATE(1970,1,1)</f>
        <v>42813.25</v>
      </c>
      <c r="W884" s="19">
        <f>_xlfn.DAYS(T884,S884)</f>
        <v>17</v>
      </c>
      <c r="X884" s="20">
        <f>L884/W884</f>
        <v>1.7647058823529411</v>
      </c>
      <c r="Y884" s="21">
        <f>E884/W884</f>
        <v>443.52941176470586</v>
      </c>
    </row>
    <row r="885" spans="1:25" ht="48" x14ac:dyDescent="0.2">
      <c r="A885">
        <v>483</v>
      </c>
      <c r="B885" s="3" t="s">
        <v>484</v>
      </c>
      <c r="C885" s="3" t="s">
        <v>4593</v>
      </c>
      <c r="D885">
        <v>15000</v>
      </c>
      <c r="E885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6">
        <f>(E885/D885)*100</f>
        <v>50.2</v>
      </c>
      <c r="P885" s="7">
        <f>E885/L885</f>
        <v>51.224489795918366</v>
      </c>
      <c r="Q885" t="str">
        <f>LEFT(N885,FIND("/",N885)-1)</f>
        <v>film &amp; video</v>
      </c>
      <c r="R885" t="str">
        <f>REPLACE(N885,1,FIND("/",N885),"")</f>
        <v>animation</v>
      </c>
      <c r="S885" s="12">
        <f>(((J885/60)/60)/24)+DATE(1970,1,1)</f>
        <v>41243.197592592594</v>
      </c>
      <c r="T885" s="12">
        <f>(((I885/60)/60)/24)+DATE(1970,1,1)</f>
        <v>41303.197592592594</v>
      </c>
      <c r="W885" s="19">
        <f>_xlfn.DAYS(T885,S885)</f>
        <v>60</v>
      </c>
      <c r="X885" s="20">
        <f>L885/W885</f>
        <v>2.4500000000000002</v>
      </c>
      <c r="Y885" s="21">
        <f>E885/W885</f>
        <v>125.5</v>
      </c>
    </row>
    <row r="886" spans="1:25" ht="32" x14ac:dyDescent="0.2">
      <c r="A886">
        <v>65</v>
      </c>
      <c r="B886" s="3" t="s">
        <v>67</v>
      </c>
      <c r="C886" s="3" t="s">
        <v>4176</v>
      </c>
      <c r="D886">
        <v>7000</v>
      </c>
      <c r="E886">
        <v>7527</v>
      </c>
      <c r="F886" t="s">
        <v>8219</v>
      </c>
      <c r="G886" t="s">
        <v>8229</v>
      </c>
      <c r="H886" t="s">
        <v>8251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8266</v>
      </c>
      <c r="O886" s="6">
        <f>(E886/D886)*100</f>
        <v>107.52857142857141</v>
      </c>
      <c r="P886" s="7">
        <f>E886/L886</f>
        <v>132.05263157894737</v>
      </c>
      <c r="Q886" t="str">
        <f>LEFT(N886,FIND("/",N886)-1)</f>
        <v>film &amp; video</v>
      </c>
      <c r="R886" t="str">
        <f>REPLACE(N886,1,FIND("/",N886),"")</f>
        <v>shorts</v>
      </c>
      <c r="S886" s="12">
        <f>(((J886/60)/60)/24)+DATE(1970,1,1)</f>
        <v>41835.821226851855</v>
      </c>
      <c r="T886" s="12">
        <f>(((I886/60)/60)/24)+DATE(1970,1,1)</f>
        <v>41862.249305555553</v>
      </c>
      <c r="W886" s="19">
        <f>_xlfn.DAYS(T886,S886)</f>
        <v>27</v>
      </c>
      <c r="X886" s="20">
        <f>L886/W886</f>
        <v>2.1111111111111112</v>
      </c>
      <c r="Y886" s="21">
        <f>E886/W886</f>
        <v>278.77777777777777</v>
      </c>
    </row>
    <row r="887" spans="1:25" ht="64" x14ac:dyDescent="0.2">
      <c r="A887">
        <v>1656</v>
      </c>
      <c r="B887" s="3" t="s">
        <v>1657</v>
      </c>
      <c r="C887" s="3" t="s">
        <v>5766</v>
      </c>
      <c r="D887">
        <v>7500</v>
      </c>
      <c r="E887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8292</v>
      </c>
      <c r="O887" s="6">
        <f>(E887/D887)*100</f>
        <v>100.33493333333334</v>
      </c>
      <c r="P887" s="7">
        <f>E887/L887</f>
        <v>156.77333333333334</v>
      </c>
      <c r="Q887" t="str">
        <f>LEFT(N887,FIND("/",N887)-1)</f>
        <v>music</v>
      </c>
      <c r="R887" t="str">
        <f>REPLACE(N887,1,FIND("/",N887),"")</f>
        <v>pop</v>
      </c>
      <c r="S887" s="12">
        <f>(((J887/60)/60)/24)+DATE(1970,1,1)</f>
        <v>41226.928842592592</v>
      </c>
      <c r="T887" s="12">
        <f>(((I887/60)/60)/24)+DATE(1970,1,1)</f>
        <v>41256.928842592592</v>
      </c>
      <c r="W887" s="19">
        <f>_xlfn.DAYS(T887,S887)</f>
        <v>30</v>
      </c>
      <c r="X887" s="20">
        <f>L887/W887</f>
        <v>1.6</v>
      </c>
      <c r="Y887" s="21">
        <f>E887/W887</f>
        <v>250.83733333333333</v>
      </c>
    </row>
    <row r="888" spans="1:25" ht="48" x14ac:dyDescent="0.2">
      <c r="A888">
        <v>1365</v>
      </c>
      <c r="B888" s="3" t="s">
        <v>1366</v>
      </c>
      <c r="C888" s="3" t="s">
        <v>5475</v>
      </c>
      <c r="D888">
        <v>7500</v>
      </c>
      <c r="E888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8276</v>
      </c>
      <c r="O888" s="6">
        <f>(E888/D888)*100</f>
        <v>100.26666666666667</v>
      </c>
      <c r="P888" s="7">
        <f>E888/L888</f>
        <v>81.739130434782609</v>
      </c>
      <c r="Q888" t="str">
        <f>LEFT(N888,FIND("/",N888)-1)</f>
        <v>music</v>
      </c>
      <c r="R888" t="str">
        <f>REPLACE(N888,1,FIND("/",N888),"")</f>
        <v>rock</v>
      </c>
      <c r="S888" s="12">
        <f>(((J888/60)/60)/24)+DATE(1970,1,1)</f>
        <v>42049.733240740738</v>
      </c>
      <c r="T888" s="12">
        <f>(((I888/60)/60)/24)+DATE(1970,1,1)</f>
        <v>42079.691574074073</v>
      </c>
      <c r="W888" s="19">
        <f>_xlfn.DAYS(T888,S888)</f>
        <v>30</v>
      </c>
      <c r="X888" s="20">
        <f>L888/W888</f>
        <v>3.0666666666666669</v>
      </c>
      <c r="Y888" s="21">
        <f>E888/W888</f>
        <v>250.66666666666666</v>
      </c>
    </row>
    <row r="889" spans="1:25" ht="48" x14ac:dyDescent="0.2">
      <c r="A889">
        <v>2248</v>
      </c>
      <c r="B889" s="3" t="s">
        <v>2249</v>
      </c>
      <c r="C889" s="3" t="s">
        <v>6358</v>
      </c>
      <c r="D889">
        <v>7000</v>
      </c>
      <c r="E889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8297</v>
      </c>
      <c r="O889" s="6">
        <f>(E889/D889)*100</f>
        <v>107.21428571428571</v>
      </c>
      <c r="P889" s="7">
        <f>E889/L889</f>
        <v>58.6328125</v>
      </c>
      <c r="Q889" t="str">
        <f>LEFT(N889,FIND("/",N889)-1)</f>
        <v>games</v>
      </c>
      <c r="R889" t="str">
        <f>REPLACE(N889,1,FIND("/",N889),"")</f>
        <v>tabletop games</v>
      </c>
      <c r="S889" s="12">
        <f>(((J889/60)/60)/24)+DATE(1970,1,1)</f>
        <v>42688.875902777778</v>
      </c>
      <c r="T889" s="12">
        <f>(((I889/60)/60)/24)+DATE(1970,1,1)</f>
        <v>42718.875902777778</v>
      </c>
      <c r="W889" s="19">
        <f>_xlfn.DAYS(T889,S889)</f>
        <v>30</v>
      </c>
      <c r="X889" s="20">
        <f>L889/W889</f>
        <v>4.2666666666666666</v>
      </c>
      <c r="Y889" s="21">
        <f>E889/W889</f>
        <v>250.16666666666666</v>
      </c>
    </row>
    <row r="890" spans="1:25" ht="64" x14ac:dyDescent="0.2">
      <c r="A890">
        <v>2857</v>
      </c>
      <c r="B890" s="3" t="s">
        <v>2857</v>
      </c>
      <c r="C890" s="3" t="s">
        <v>6967</v>
      </c>
      <c r="D890">
        <v>38000</v>
      </c>
      <c r="E890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6">
        <f>(E890/D890)*100</f>
        <v>19.736842105263158</v>
      </c>
      <c r="P890" s="7">
        <f>E890/L890</f>
        <v>500</v>
      </c>
      <c r="Q890" t="str">
        <f>LEFT(N890,FIND("/",N890)-1)</f>
        <v>theater</v>
      </c>
      <c r="R890" t="str">
        <f>REPLACE(N890,1,FIND("/",N890),"")</f>
        <v>plays</v>
      </c>
      <c r="S890" s="12">
        <f>(((J890/60)/60)/24)+DATE(1970,1,1)</f>
        <v>42726.920081018514</v>
      </c>
      <c r="T890" s="12">
        <f>(((I890/60)/60)/24)+DATE(1970,1,1)</f>
        <v>42786.75</v>
      </c>
      <c r="W890" s="19">
        <f>_xlfn.DAYS(T890,S890)</f>
        <v>60</v>
      </c>
      <c r="X890" s="20">
        <f>L890/W890</f>
        <v>0.25</v>
      </c>
      <c r="Y890" s="21">
        <f>E890/W890</f>
        <v>125</v>
      </c>
    </row>
    <row r="891" spans="1:25" ht="48" x14ac:dyDescent="0.2">
      <c r="A891">
        <v>1371</v>
      </c>
      <c r="B891" s="3" t="s">
        <v>1372</v>
      </c>
      <c r="C891" s="3" t="s">
        <v>5481</v>
      </c>
      <c r="D891">
        <v>6999</v>
      </c>
      <c r="E891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8276</v>
      </c>
      <c r="O891" s="6">
        <f>(E891/D891)*100</f>
        <v>107.08672667523933</v>
      </c>
      <c r="P891" s="7">
        <f>E891/L891</f>
        <v>107.07142857142857</v>
      </c>
      <c r="Q891" t="str">
        <f>LEFT(N891,FIND("/",N891)-1)</f>
        <v>music</v>
      </c>
      <c r="R891" t="str">
        <f>REPLACE(N891,1,FIND("/",N891),"")</f>
        <v>rock</v>
      </c>
      <c r="S891" s="12">
        <f>(((J891/60)/60)/24)+DATE(1970,1,1)</f>
        <v>42101.758587962962</v>
      </c>
      <c r="T891" s="12">
        <f>(((I891/60)/60)/24)+DATE(1970,1,1)</f>
        <v>42131.758587962962</v>
      </c>
      <c r="W891" s="19">
        <f>_xlfn.DAYS(T891,S891)</f>
        <v>30</v>
      </c>
      <c r="X891" s="20">
        <f>L891/W891</f>
        <v>2.3333333333333335</v>
      </c>
      <c r="Y891" s="21">
        <f>E891/W891</f>
        <v>249.83333333333334</v>
      </c>
    </row>
    <row r="892" spans="1:25" ht="32" x14ac:dyDescent="0.2">
      <c r="A892">
        <v>2040</v>
      </c>
      <c r="B892" s="3" t="s">
        <v>2041</v>
      </c>
      <c r="C892" s="3" t="s">
        <v>6150</v>
      </c>
      <c r="D892">
        <v>3000</v>
      </c>
      <c r="E892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8295</v>
      </c>
      <c r="O892" s="6">
        <f>(E892/D892)*100</f>
        <v>248.17133333333334</v>
      </c>
      <c r="P892" s="7">
        <f>E892/L892</f>
        <v>27.472841328413285</v>
      </c>
      <c r="Q892" t="str">
        <f>LEFT(N892,FIND("/",N892)-1)</f>
        <v>technology</v>
      </c>
      <c r="R892" t="str">
        <f>REPLACE(N892,1,FIND("/",N892),"")</f>
        <v>hardware</v>
      </c>
      <c r="S892" s="12">
        <f>(((J892/60)/60)/24)+DATE(1970,1,1)</f>
        <v>41578.927118055559</v>
      </c>
      <c r="T892" s="12">
        <f>(((I892/60)/60)/24)+DATE(1970,1,1)</f>
        <v>41593.968784722223</v>
      </c>
      <c r="W892" s="19">
        <f>_xlfn.DAYS(T892,S892)</f>
        <v>15</v>
      </c>
      <c r="X892" s="20">
        <f>L892/W892</f>
        <v>18.066666666666666</v>
      </c>
      <c r="Y892" s="21">
        <f>E892/W892</f>
        <v>496.34266666666667</v>
      </c>
    </row>
    <row r="893" spans="1:25" ht="48" x14ac:dyDescent="0.2">
      <c r="A893">
        <v>1765</v>
      </c>
      <c r="B893" s="3" t="s">
        <v>1766</v>
      </c>
      <c r="C893" s="3" t="s">
        <v>5875</v>
      </c>
      <c r="D893">
        <v>12500</v>
      </c>
      <c r="E893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6">
        <f>(E893/D893)*100</f>
        <v>59.467839999999995</v>
      </c>
      <c r="P893" s="7">
        <f>E893/L893</f>
        <v>72.16970873786407</v>
      </c>
      <c r="Q893" t="str">
        <f>LEFT(N893,FIND("/",N893)-1)</f>
        <v>photography</v>
      </c>
      <c r="R893" t="str">
        <f>REPLACE(N893,1,FIND("/",N893),"")</f>
        <v>photobooks</v>
      </c>
      <c r="S893" s="12">
        <f>(((J893/60)/60)/24)+DATE(1970,1,1)</f>
        <v>41834.980462962965</v>
      </c>
      <c r="T893" s="12">
        <f>(((I893/60)/60)/24)+DATE(1970,1,1)</f>
        <v>41864.980462962965</v>
      </c>
      <c r="W893" s="19">
        <f>_xlfn.DAYS(T893,S893)</f>
        <v>30</v>
      </c>
      <c r="X893" s="20">
        <f>L893/W893</f>
        <v>3.4333333333333331</v>
      </c>
      <c r="Y893" s="21">
        <f>E893/W893</f>
        <v>247.78266666666664</v>
      </c>
    </row>
    <row r="894" spans="1:25" ht="48" x14ac:dyDescent="0.2">
      <c r="A894">
        <v>61</v>
      </c>
      <c r="B894" s="3" t="s">
        <v>63</v>
      </c>
      <c r="C894" s="3" t="s">
        <v>4172</v>
      </c>
      <c r="D894">
        <v>5000</v>
      </c>
      <c r="E894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8266</v>
      </c>
      <c r="O894" s="6">
        <f>(E894/D894)*100</f>
        <v>148.30000000000001</v>
      </c>
      <c r="P894" s="7">
        <f>E894/L894</f>
        <v>322.39130434782606</v>
      </c>
      <c r="Q894" t="str">
        <f>LEFT(N894,FIND("/",N894)-1)</f>
        <v>film &amp; video</v>
      </c>
      <c r="R894" t="str">
        <f>REPLACE(N894,1,FIND("/",N894),"")</f>
        <v>shorts</v>
      </c>
      <c r="S894" s="12">
        <f>(((J894/60)/60)/24)+DATE(1970,1,1)</f>
        <v>41409.814317129632</v>
      </c>
      <c r="T894" s="12">
        <f>(((I894/60)/60)/24)+DATE(1970,1,1)</f>
        <v>41431.814317129632</v>
      </c>
      <c r="W894" s="19">
        <f>_xlfn.DAYS(T894,S894)</f>
        <v>22</v>
      </c>
      <c r="X894" s="20">
        <f>L894/W894</f>
        <v>1.0454545454545454</v>
      </c>
      <c r="Y894" s="21">
        <f>E894/W894</f>
        <v>337.04545454545456</v>
      </c>
    </row>
    <row r="895" spans="1:25" ht="48" x14ac:dyDescent="0.2">
      <c r="A895">
        <v>2085</v>
      </c>
      <c r="B895" s="3" t="s">
        <v>2086</v>
      </c>
      <c r="C895" s="3" t="s">
        <v>6195</v>
      </c>
      <c r="D895">
        <v>6000</v>
      </c>
      <c r="E895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8279</v>
      </c>
      <c r="O895" s="6">
        <f>(E895/D895)*100</f>
        <v>123.53333333333335</v>
      </c>
      <c r="P895" s="7">
        <f>E895/L895</f>
        <v>89.301204819277103</v>
      </c>
      <c r="Q895" t="str">
        <f>LEFT(N895,FIND("/",N895)-1)</f>
        <v>music</v>
      </c>
      <c r="R895" t="str">
        <f>REPLACE(N895,1,FIND("/",N895),"")</f>
        <v>indie rock</v>
      </c>
      <c r="S895" s="12">
        <f>(((J895/60)/60)/24)+DATE(1970,1,1)</f>
        <v>41075.835497685184</v>
      </c>
      <c r="T895" s="12">
        <f>(((I895/60)/60)/24)+DATE(1970,1,1)</f>
        <v>41105.835497685184</v>
      </c>
      <c r="W895" s="19">
        <f>_xlfn.DAYS(T895,S895)</f>
        <v>30</v>
      </c>
      <c r="X895" s="20">
        <f>L895/W895</f>
        <v>2.7666666666666666</v>
      </c>
      <c r="Y895" s="21">
        <f>E895/W895</f>
        <v>247.06666666666666</v>
      </c>
    </row>
    <row r="896" spans="1:25" ht="48" x14ac:dyDescent="0.2">
      <c r="A896">
        <v>2738</v>
      </c>
      <c r="B896" s="3" t="s">
        <v>2738</v>
      </c>
      <c r="C896" s="3" t="s">
        <v>6848</v>
      </c>
      <c r="D896">
        <v>5000</v>
      </c>
      <c r="E896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8295</v>
      </c>
      <c r="O896" s="6">
        <f>(E896/D896)*100</f>
        <v>147.94</v>
      </c>
      <c r="P896" s="7">
        <f>E896/L896</f>
        <v>493.13333333333333</v>
      </c>
      <c r="Q896" t="str">
        <f>LEFT(N896,FIND("/",N896)-1)</f>
        <v>technology</v>
      </c>
      <c r="R896" t="str">
        <f>REPLACE(N896,1,FIND("/",N896),"")</f>
        <v>hardware</v>
      </c>
      <c r="S896" s="12">
        <f>(((J896/60)/60)/24)+DATE(1970,1,1)</f>
        <v>42620.143564814818</v>
      </c>
      <c r="T896" s="12">
        <f>(((I896/60)/60)/24)+DATE(1970,1,1)</f>
        <v>42680.143564814818</v>
      </c>
      <c r="W896" s="19">
        <f>_xlfn.DAYS(T896,S896)</f>
        <v>60</v>
      </c>
      <c r="X896" s="20">
        <f>L896/W896</f>
        <v>0.25</v>
      </c>
      <c r="Y896" s="21">
        <f>E896/W896</f>
        <v>123.28333333333333</v>
      </c>
    </row>
    <row r="897" spans="1:25" ht="48" x14ac:dyDescent="0.2">
      <c r="A897">
        <v>724</v>
      </c>
      <c r="B897" s="3" t="s">
        <v>725</v>
      </c>
      <c r="C897" s="3" t="s">
        <v>4834</v>
      </c>
      <c r="D897">
        <v>7000</v>
      </c>
      <c r="E897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8274</v>
      </c>
      <c r="O897" s="6">
        <f>(E897/D897)*100</f>
        <v>105.47157142857144</v>
      </c>
      <c r="P897" s="7">
        <f>E897/L897</f>
        <v>51.62944055944056</v>
      </c>
      <c r="Q897" t="str">
        <f>LEFT(N897,FIND("/",N897)-1)</f>
        <v>publishing</v>
      </c>
      <c r="R897" t="str">
        <f>REPLACE(N897,1,FIND("/",N897),"")</f>
        <v>nonfiction</v>
      </c>
      <c r="S897" s="12">
        <f>(((J897/60)/60)/24)+DATE(1970,1,1)</f>
        <v>40694.638460648144</v>
      </c>
      <c r="T897" s="12">
        <f>(((I897/60)/60)/24)+DATE(1970,1,1)</f>
        <v>40724.638460648144</v>
      </c>
      <c r="W897" s="19">
        <f>_xlfn.DAYS(T897,S897)</f>
        <v>30</v>
      </c>
      <c r="X897" s="20">
        <f>L897/W897</f>
        <v>4.7666666666666666</v>
      </c>
      <c r="Y897" s="21">
        <f>E897/W897</f>
        <v>246.10033333333334</v>
      </c>
    </row>
    <row r="898" spans="1:25" ht="32" x14ac:dyDescent="0.2">
      <c r="A898">
        <v>3258</v>
      </c>
      <c r="B898" s="3" t="s">
        <v>3258</v>
      </c>
      <c r="C898" s="3" t="s">
        <v>7368</v>
      </c>
      <c r="D898">
        <v>7000</v>
      </c>
      <c r="E898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8271</v>
      </c>
      <c r="O898" s="6">
        <f>(E898/D898)*100</f>
        <v>105.21428571428571</v>
      </c>
      <c r="P898" s="7">
        <f>E898/L898</f>
        <v>98.2</v>
      </c>
      <c r="Q898" t="str">
        <f>LEFT(N898,FIND("/",N898)-1)</f>
        <v>theater</v>
      </c>
      <c r="R898" t="str">
        <f>REPLACE(N898,1,FIND("/",N898),"")</f>
        <v>plays</v>
      </c>
      <c r="S898" s="12">
        <f>(((J898/60)/60)/24)+DATE(1970,1,1)</f>
        <v>41982.887280092589</v>
      </c>
      <c r="T898" s="12">
        <f>(((I898/60)/60)/24)+DATE(1970,1,1)</f>
        <v>42012.887280092589</v>
      </c>
      <c r="W898" s="19">
        <f>_xlfn.DAYS(T898,S898)</f>
        <v>30</v>
      </c>
      <c r="X898" s="20">
        <f>L898/W898</f>
        <v>2.5</v>
      </c>
      <c r="Y898" s="21">
        <f>E898/W898</f>
        <v>245.5</v>
      </c>
    </row>
    <row r="899" spans="1:25" ht="48" x14ac:dyDescent="0.2">
      <c r="A899">
        <v>1077</v>
      </c>
      <c r="B899" s="3" t="s">
        <v>1078</v>
      </c>
      <c r="C899" s="3" t="s">
        <v>5187</v>
      </c>
      <c r="D899">
        <v>25000</v>
      </c>
      <c r="E899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6">
        <f>(E899/D899)*100</f>
        <v>29.376000000000001</v>
      </c>
      <c r="P899" s="7">
        <f>E899/L899</f>
        <v>43.976047904191617</v>
      </c>
      <c r="Q899" t="str">
        <f>LEFT(N899,FIND("/",N899)-1)</f>
        <v>games</v>
      </c>
      <c r="R899" t="str">
        <f>REPLACE(N899,1,FIND("/",N899),"")</f>
        <v>video games</v>
      </c>
      <c r="S899" s="12">
        <f>(((J899/60)/60)/24)+DATE(1970,1,1)</f>
        <v>42353.16679398148</v>
      </c>
      <c r="T899" s="12">
        <f>(((I899/60)/60)/24)+DATE(1970,1,1)</f>
        <v>42383.16679398148</v>
      </c>
      <c r="W899" s="19">
        <f>_xlfn.DAYS(T899,S899)</f>
        <v>30</v>
      </c>
      <c r="X899" s="20">
        <f>L899/W899</f>
        <v>5.5666666666666664</v>
      </c>
      <c r="Y899" s="21">
        <f>E899/W899</f>
        <v>244.8</v>
      </c>
    </row>
    <row r="900" spans="1:25" ht="32" x14ac:dyDescent="0.2">
      <c r="A900">
        <v>2113</v>
      </c>
      <c r="B900" s="3" t="s">
        <v>2114</v>
      </c>
      <c r="C900" s="3" t="s">
        <v>6223</v>
      </c>
      <c r="D900">
        <v>7000</v>
      </c>
      <c r="E900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8279</v>
      </c>
      <c r="O900" s="6">
        <f>(E900/D900)*100</f>
        <v>104.85714285714285</v>
      </c>
      <c r="P900" s="7">
        <f>E900/L900</f>
        <v>68.598130841121488</v>
      </c>
      <c r="Q900" t="str">
        <f>LEFT(N900,FIND("/",N900)-1)</f>
        <v>music</v>
      </c>
      <c r="R900" t="str">
        <f>REPLACE(N900,1,FIND("/",N900),"")</f>
        <v>indie rock</v>
      </c>
      <c r="S900" s="12">
        <f>(((J900/60)/60)/24)+DATE(1970,1,1)</f>
        <v>41870.86546296296</v>
      </c>
      <c r="T900" s="12">
        <f>(((I900/60)/60)/24)+DATE(1970,1,1)</f>
        <v>41905.86546296296</v>
      </c>
      <c r="W900" s="19">
        <f>_xlfn.DAYS(T900,S900)</f>
        <v>35</v>
      </c>
      <c r="X900" s="20">
        <f>L900/W900</f>
        <v>3.0571428571428569</v>
      </c>
      <c r="Y900" s="21">
        <f>E900/W900</f>
        <v>209.71428571428572</v>
      </c>
    </row>
    <row r="901" spans="1:25" ht="48" x14ac:dyDescent="0.2">
      <c r="A901">
        <v>2735</v>
      </c>
      <c r="B901" s="3" t="s">
        <v>2735</v>
      </c>
      <c r="C901" s="3" t="s">
        <v>6845</v>
      </c>
      <c r="D901">
        <v>750</v>
      </c>
      <c r="E901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8295</v>
      </c>
      <c r="O901" s="6">
        <f>(E901/D901)*100</f>
        <v>978.13466666666682</v>
      </c>
      <c r="P901" s="7">
        <f>E901/L901</f>
        <v>21.640147492625371</v>
      </c>
      <c r="Q901" t="str">
        <f>LEFT(N901,FIND("/",N901)-1)</f>
        <v>technology</v>
      </c>
      <c r="R901" t="str">
        <f>REPLACE(N901,1,FIND("/",N901),"")</f>
        <v>hardware</v>
      </c>
      <c r="S901" s="12">
        <f>(((J901/60)/60)/24)+DATE(1970,1,1)</f>
        <v>41316.120949074073</v>
      </c>
      <c r="T901" s="12">
        <f>(((I901/60)/60)/24)+DATE(1970,1,1)</f>
        <v>41346.833333333336</v>
      </c>
      <c r="W901" s="19">
        <f>_xlfn.DAYS(T901,S901)</f>
        <v>30</v>
      </c>
      <c r="X901" s="20">
        <f>L901/W901</f>
        <v>11.3</v>
      </c>
      <c r="Y901" s="21">
        <f>E901/W901</f>
        <v>244.53366666666668</v>
      </c>
    </row>
    <row r="902" spans="1:25" ht="48" x14ac:dyDescent="0.2">
      <c r="A902">
        <v>2724</v>
      </c>
      <c r="B902" s="3" t="s">
        <v>2724</v>
      </c>
      <c r="C902" s="3" t="s">
        <v>6834</v>
      </c>
      <c r="D902">
        <v>2468</v>
      </c>
      <c r="E902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8295</v>
      </c>
      <c r="O902" s="6">
        <f>(E902/D902)*100</f>
        <v>296.87520259319291</v>
      </c>
      <c r="P902" s="7">
        <f>E902/L902</f>
        <v>7.1902649656526005</v>
      </c>
      <c r="Q902" t="str">
        <f>LEFT(N902,FIND("/",N902)-1)</f>
        <v>technology</v>
      </c>
      <c r="R902" t="str">
        <f>REPLACE(N902,1,FIND("/",N902),"")</f>
        <v>hardware</v>
      </c>
      <c r="S902" s="12">
        <f>(((J902/60)/60)/24)+DATE(1970,1,1)</f>
        <v>42199.32707175926</v>
      </c>
      <c r="T902" s="12">
        <f>(((I902/60)/60)/24)+DATE(1970,1,1)</f>
        <v>42231.32707175926</v>
      </c>
      <c r="W902" s="19">
        <f>_xlfn.DAYS(T902,S902)</f>
        <v>32</v>
      </c>
      <c r="X902" s="20">
        <f>L902/W902</f>
        <v>31.84375</v>
      </c>
      <c r="Y902" s="21">
        <f>E902/W902</f>
        <v>228.965</v>
      </c>
    </row>
    <row r="903" spans="1:25" ht="48" x14ac:dyDescent="0.2">
      <c r="A903">
        <v>2294</v>
      </c>
      <c r="B903" s="3" t="s">
        <v>2295</v>
      </c>
      <c r="C903" s="3" t="s">
        <v>6404</v>
      </c>
      <c r="D903">
        <v>5000</v>
      </c>
      <c r="E903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8276</v>
      </c>
      <c r="O903" s="6">
        <f>(E903/D903)*100</f>
        <v>146.08079999999998</v>
      </c>
      <c r="P903" s="7">
        <f>E903/L903</f>
        <v>65.214642857142863</v>
      </c>
      <c r="Q903" t="str">
        <f>LEFT(N903,FIND("/",N903)-1)</f>
        <v>music</v>
      </c>
      <c r="R903" t="str">
        <f>REPLACE(N903,1,FIND("/",N903),"")</f>
        <v>rock</v>
      </c>
      <c r="S903" s="12">
        <f>(((J903/60)/60)/24)+DATE(1970,1,1)</f>
        <v>41264.72314814815</v>
      </c>
      <c r="T903" s="12">
        <f>(((I903/60)/60)/24)+DATE(1970,1,1)</f>
        <v>41294.72314814815</v>
      </c>
      <c r="W903" s="19">
        <f>_xlfn.DAYS(T903,S903)</f>
        <v>30</v>
      </c>
      <c r="X903" s="20">
        <f>L903/W903</f>
        <v>3.7333333333333334</v>
      </c>
      <c r="Y903" s="21">
        <f>E903/W903</f>
        <v>243.46799999999999</v>
      </c>
    </row>
    <row r="904" spans="1:25" ht="48" x14ac:dyDescent="0.2">
      <c r="A904">
        <v>2712</v>
      </c>
      <c r="B904" s="3" t="s">
        <v>2712</v>
      </c>
      <c r="C904" s="3" t="s">
        <v>6822</v>
      </c>
      <c r="D904">
        <v>5500</v>
      </c>
      <c r="E904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8303</v>
      </c>
      <c r="O904" s="6">
        <f>(E904/D904)*100</f>
        <v>131.38181818181818</v>
      </c>
      <c r="P904" s="7">
        <f>E904/L904</f>
        <v>50.531468531468533</v>
      </c>
      <c r="Q904" t="str">
        <f>LEFT(N904,FIND("/",N904)-1)</f>
        <v>theater</v>
      </c>
      <c r="R904" t="str">
        <f>REPLACE(N904,1,FIND("/",N904),"")</f>
        <v>spaces</v>
      </c>
      <c r="S904" s="12">
        <f>(((J904/60)/60)/24)+DATE(1970,1,1)</f>
        <v>41432.062037037038</v>
      </c>
      <c r="T904" s="12">
        <f>(((I904/60)/60)/24)+DATE(1970,1,1)</f>
        <v>41468.75</v>
      </c>
      <c r="W904" s="19">
        <f>_xlfn.DAYS(T904,S904)</f>
        <v>36</v>
      </c>
      <c r="X904" s="20">
        <f>L904/W904</f>
        <v>3.9722222222222223</v>
      </c>
      <c r="Y904" s="21">
        <f>E904/W904</f>
        <v>200.72222222222223</v>
      </c>
    </row>
    <row r="905" spans="1:25" ht="48" x14ac:dyDescent="0.2">
      <c r="A905">
        <v>3612</v>
      </c>
      <c r="B905" s="3" t="s">
        <v>3611</v>
      </c>
      <c r="C905" s="3" t="s">
        <v>7722</v>
      </c>
      <c r="D905">
        <v>5000</v>
      </c>
      <c r="E905">
        <v>7220</v>
      </c>
      <c r="F905" t="s">
        <v>8219</v>
      </c>
      <c r="G905" t="s">
        <v>8229</v>
      </c>
      <c r="H905" t="s">
        <v>8251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8271</v>
      </c>
      <c r="O905" s="6">
        <f>(E905/D905)*100</f>
        <v>144.4</v>
      </c>
      <c r="P905" s="7">
        <f>E905/L905</f>
        <v>126.66666666666667</v>
      </c>
      <c r="Q905" t="str">
        <f>LEFT(N905,FIND("/",N905)-1)</f>
        <v>theater</v>
      </c>
      <c r="R905" t="str">
        <f>REPLACE(N905,1,FIND("/",N905),"")</f>
        <v>plays</v>
      </c>
      <c r="S905" s="12">
        <f>(((J905/60)/60)/24)+DATE(1970,1,1)</f>
        <v>41789.726979166669</v>
      </c>
      <c r="T905" s="12">
        <f>(((I905/60)/60)/24)+DATE(1970,1,1)</f>
        <v>41799.726979166669</v>
      </c>
      <c r="W905" s="19">
        <f>_xlfn.DAYS(T905,S905)</f>
        <v>10</v>
      </c>
      <c r="X905" s="20">
        <f>L905/W905</f>
        <v>5.7</v>
      </c>
      <c r="Y905" s="21">
        <f>E905/W905</f>
        <v>722</v>
      </c>
    </row>
    <row r="906" spans="1:25" ht="48" x14ac:dyDescent="0.2">
      <c r="A906">
        <v>1346</v>
      </c>
      <c r="B906" s="3" t="s">
        <v>1347</v>
      </c>
      <c r="C906" s="3" t="s">
        <v>5456</v>
      </c>
      <c r="D906">
        <v>4900</v>
      </c>
      <c r="E906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8274</v>
      </c>
      <c r="O906" s="6">
        <f>(E906/D906)*100</f>
        <v>147.32653061224491</v>
      </c>
      <c r="P906" s="7">
        <f>E906/L906</f>
        <v>48.449664429530202</v>
      </c>
      <c r="Q906" t="str">
        <f>LEFT(N906,FIND("/",N906)-1)</f>
        <v>publishing</v>
      </c>
      <c r="R906" t="str">
        <f>REPLACE(N906,1,FIND("/",N906),"")</f>
        <v>nonfiction</v>
      </c>
      <c r="S906" s="12">
        <f>(((J906/60)/60)/24)+DATE(1970,1,1)</f>
        <v>41422.075821759259</v>
      </c>
      <c r="T906" s="12">
        <f>(((I906/60)/60)/24)+DATE(1970,1,1)</f>
        <v>41452.075821759259</v>
      </c>
      <c r="W906" s="19">
        <f>_xlfn.DAYS(T906,S906)</f>
        <v>30</v>
      </c>
      <c r="X906" s="20">
        <f>L906/W906</f>
        <v>4.9666666666666668</v>
      </c>
      <c r="Y906" s="21">
        <f>E906/W906</f>
        <v>240.63333333333333</v>
      </c>
    </row>
    <row r="907" spans="1:25" ht="48" x14ac:dyDescent="0.2">
      <c r="A907">
        <v>834</v>
      </c>
      <c r="B907" s="3" t="s">
        <v>835</v>
      </c>
      <c r="C907" s="3" t="s">
        <v>4944</v>
      </c>
      <c r="D907">
        <v>5500</v>
      </c>
      <c r="E907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8276</v>
      </c>
      <c r="O907" s="6">
        <f>(E907/D907)*100</f>
        <v>131.0181818181818</v>
      </c>
      <c r="P907" s="7">
        <f>E907/L907</f>
        <v>96.08</v>
      </c>
      <c r="Q907" t="str">
        <f>LEFT(N907,FIND("/",N907)-1)</f>
        <v>music</v>
      </c>
      <c r="R907" t="str">
        <f>REPLACE(N907,1,FIND("/",N907),"")</f>
        <v>rock</v>
      </c>
      <c r="S907" s="12">
        <f>(((J907/60)/60)/24)+DATE(1970,1,1)</f>
        <v>41422.822824074072</v>
      </c>
      <c r="T907" s="12">
        <f>(((I907/60)/60)/24)+DATE(1970,1,1)</f>
        <v>41456.165972222225</v>
      </c>
      <c r="W907" s="19">
        <f>_xlfn.DAYS(T907,S907)</f>
        <v>34</v>
      </c>
      <c r="X907" s="20">
        <f>L907/W907</f>
        <v>2.2058823529411766</v>
      </c>
      <c r="Y907" s="21">
        <f>E907/W907</f>
        <v>211.94117647058823</v>
      </c>
    </row>
    <row r="908" spans="1:25" ht="48" x14ac:dyDescent="0.2">
      <c r="A908">
        <v>1538</v>
      </c>
      <c r="B908" s="3" t="s">
        <v>1539</v>
      </c>
      <c r="C908" s="3" t="s">
        <v>5648</v>
      </c>
      <c r="D908">
        <v>7000</v>
      </c>
      <c r="E908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8285</v>
      </c>
      <c r="O908" s="6">
        <f>(E908/D908)*100</f>
        <v>102.62857142857142</v>
      </c>
      <c r="P908" s="7">
        <f>E908/L908</f>
        <v>156.17391304347825</v>
      </c>
      <c r="Q908" t="str">
        <f>LEFT(N908,FIND("/",N908)-1)</f>
        <v>photography</v>
      </c>
      <c r="R908" t="str">
        <f>REPLACE(N908,1,FIND("/",N908),"")</f>
        <v>photobooks</v>
      </c>
      <c r="S908" s="12">
        <f>(((J908/60)/60)/24)+DATE(1970,1,1)</f>
        <v>41981.782060185185</v>
      </c>
      <c r="T908" s="12">
        <f>(((I908/60)/60)/24)+DATE(1970,1,1)</f>
        <v>42026.782060185185</v>
      </c>
      <c r="W908" s="19">
        <f>_xlfn.DAYS(T908,S908)</f>
        <v>45</v>
      </c>
      <c r="X908" s="20">
        <f>L908/W908</f>
        <v>1.0222222222222221</v>
      </c>
      <c r="Y908" s="21">
        <f>E908/W908</f>
        <v>159.64444444444445</v>
      </c>
    </row>
    <row r="909" spans="1:25" ht="48" x14ac:dyDescent="0.2">
      <c r="A909">
        <v>3071</v>
      </c>
      <c r="B909" s="3" t="s">
        <v>3071</v>
      </c>
      <c r="C909" s="3" t="s">
        <v>7181</v>
      </c>
      <c r="D909">
        <v>12000</v>
      </c>
      <c r="E909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6">
        <f>(E909/D909)*100</f>
        <v>59.774999999999999</v>
      </c>
      <c r="P909" s="7">
        <f>E909/L909</f>
        <v>61.307692307692307</v>
      </c>
      <c r="Q909" t="str">
        <f>LEFT(N909,FIND("/",N909)-1)</f>
        <v>theater</v>
      </c>
      <c r="R909" t="str">
        <f>REPLACE(N909,1,FIND("/",N909),"")</f>
        <v>spaces</v>
      </c>
      <c r="S909" s="12">
        <f>(((J909/60)/60)/24)+DATE(1970,1,1)</f>
        <v>42097.732418981483</v>
      </c>
      <c r="T909" s="12">
        <f>(((I909/60)/60)/24)+DATE(1970,1,1)</f>
        <v>42115.249305555553</v>
      </c>
      <c r="W909" s="19">
        <f>_xlfn.DAYS(T909,S909)</f>
        <v>18</v>
      </c>
      <c r="X909" s="20">
        <f>L909/W909</f>
        <v>6.5</v>
      </c>
      <c r="Y909" s="21">
        <f>E909/W909</f>
        <v>398.5</v>
      </c>
    </row>
    <row r="910" spans="1:25" ht="16" x14ac:dyDescent="0.2">
      <c r="A910">
        <v>3228</v>
      </c>
      <c r="B910" s="3" t="s">
        <v>3228</v>
      </c>
      <c r="C910" s="3" t="s">
        <v>7338</v>
      </c>
      <c r="D910">
        <v>7000</v>
      </c>
      <c r="E910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8271</v>
      </c>
      <c r="O910" s="6">
        <f>(E910/D910)*100</f>
        <v>102.34285714285714</v>
      </c>
      <c r="P910" s="7">
        <f>E910/L910</f>
        <v>193.62162162162161</v>
      </c>
      <c r="Q910" t="str">
        <f>LEFT(N910,FIND("/",N910)-1)</f>
        <v>theater</v>
      </c>
      <c r="R910" t="str">
        <f>REPLACE(N910,1,FIND("/",N910),"")</f>
        <v>plays</v>
      </c>
      <c r="S910" s="12">
        <f>(((J910/60)/60)/24)+DATE(1970,1,1)</f>
        <v>42323.70930555556</v>
      </c>
      <c r="T910" s="12">
        <f>(((I910/60)/60)/24)+DATE(1970,1,1)</f>
        <v>42355.207638888889</v>
      </c>
      <c r="W910" s="19">
        <f>_xlfn.DAYS(T910,S910)</f>
        <v>32</v>
      </c>
      <c r="X910" s="20">
        <f>L910/W910</f>
        <v>1.15625</v>
      </c>
      <c r="Y910" s="21">
        <f>E910/W910</f>
        <v>223.875</v>
      </c>
    </row>
    <row r="911" spans="1:25" ht="48" x14ac:dyDescent="0.2">
      <c r="A911">
        <v>369</v>
      </c>
      <c r="B911" s="3" t="s">
        <v>370</v>
      </c>
      <c r="C911" s="3" t="s">
        <v>4479</v>
      </c>
      <c r="D911">
        <v>6500</v>
      </c>
      <c r="E911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8269</v>
      </c>
      <c r="O911" s="6">
        <f>(E911/D911)*100</f>
        <v>110.15569230769231</v>
      </c>
      <c r="P911" s="7">
        <f>E911/L911</f>
        <v>42.874970059880241</v>
      </c>
      <c r="Q911" t="str">
        <f>LEFT(N911,FIND("/",N911)-1)</f>
        <v>film &amp; video</v>
      </c>
      <c r="R911" t="str">
        <f>REPLACE(N911,1,FIND("/",N911),"")</f>
        <v>documentary</v>
      </c>
      <c r="S911" s="12">
        <f>(((J911/60)/60)/24)+DATE(1970,1,1)</f>
        <v>40893.551724537036</v>
      </c>
      <c r="T911" s="12">
        <f>(((I911/60)/60)/24)+DATE(1970,1,1)</f>
        <v>40923.551724537036</v>
      </c>
      <c r="W911" s="19">
        <f>_xlfn.DAYS(T911,S911)</f>
        <v>30</v>
      </c>
      <c r="X911" s="20">
        <f>L911/W911</f>
        <v>5.5666666666666664</v>
      </c>
      <c r="Y911" s="21">
        <f>E911/W911</f>
        <v>238.67066666666668</v>
      </c>
    </row>
    <row r="912" spans="1:25" ht="48" x14ac:dyDescent="0.2">
      <c r="A912">
        <v>2784</v>
      </c>
      <c r="B912" s="3" t="s">
        <v>2784</v>
      </c>
      <c r="C912" s="3" t="s">
        <v>6894</v>
      </c>
      <c r="D912">
        <v>6000</v>
      </c>
      <c r="E912">
        <v>7140</v>
      </c>
      <c r="F912" t="s">
        <v>8219</v>
      </c>
      <c r="G912" t="s">
        <v>8224</v>
      </c>
      <c r="H912" t="s">
        <v>8246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8271</v>
      </c>
      <c r="O912" s="6">
        <f>(E912/D912)*100</f>
        <v>119</v>
      </c>
      <c r="P912" s="7">
        <f>E912/L912</f>
        <v>66.111111111111114</v>
      </c>
      <c r="Q912" t="str">
        <f>LEFT(N912,FIND("/",N912)-1)</f>
        <v>theater</v>
      </c>
      <c r="R912" t="str">
        <f>REPLACE(N912,1,FIND("/",N912),"")</f>
        <v>plays</v>
      </c>
      <c r="S912" s="12">
        <f>(((J912/60)/60)/24)+DATE(1970,1,1)</f>
        <v>41920.787534722222</v>
      </c>
      <c r="T912" s="12">
        <f>(((I912/60)/60)/24)+DATE(1970,1,1)</f>
        <v>41941.787534722222</v>
      </c>
      <c r="W912" s="19">
        <f>_xlfn.DAYS(T912,S912)</f>
        <v>21</v>
      </c>
      <c r="X912" s="20">
        <f>L912/W912</f>
        <v>5.1428571428571432</v>
      </c>
      <c r="Y912" s="21">
        <f>E912/W912</f>
        <v>340</v>
      </c>
    </row>
    <row r="913" spans="1:25" ht="48" x14ac:dyDescent="0.2">
      <c r="A913">
        <v>786</v>
      </c>
      <c r="B913" s="3" t="s">
        <v>787</v>
      </c>
      <c r="C913" s="3" t="s">
        <v>4896</v>
      </c>
      <c r="D913">
        <v>5000</v>
      </c>
      <c r="E913">
        <v>7140</v>
      </c>
      <c r="F913" t="s">
        <v>8219</v>
      </c>
      <c r="G913" t="s">
        <v>8224</v>
      </c>
      <c r="H913" t="s">
        <v>8246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8276</v>
      </c>
      <c r="O913" s="6">
        <f>(E913/D913)*100</f>
        <v>142.79999999999998</v>
      </c>
      <c r="P913" s="7">
        <f>E913/L913</f>
        <v>162.27272727272728</v>
      </c>
      <c r="Q913" t="str">
        <f>LEFT(N913,FIND("/",N913)-1)</f>
        <v>music</v>
      </c>
      <c r="R913" t="str">
        <f>REPLACE(N913,1,FIND("/",N913),"")</f>
        <v>rock</v>
      </c>
      <c r="S913" s="12">
        <f>(((J913/60)/60)/24)+DATE(1970,1,1)</f>
        <v>40983.055949074071</v>
      </c>
      <c r="T913" s="12">
        <f>(((I913/60)/60)/24)+DATE(1970,1,1)</f>
        <v>41040.657638888886</v>
      </c>
      <c r="W913" s="19">
        <f>_xlfn.DAYS(T913,S913)</f>
        <v>57</v>
      </c>
      <c r="X913" s="20">
        <f>L913/W913</f>
        <v>0.77192982456140347</v>
      </c>
      <c r="Y913" s="21">
        <f>E913/W913</f>
        <v>125.26315789473684</v>
      </c>
    </row>
    <row r="914" spans="1:25" ht="64" x14ac:dyDescent="0.2">
      <c r="A914">
        <v>3182</v>
      </c>
      <c r="B914" s="3" t="s">
        <v>3182</v>
      </c>
      <c r="C914" s="3" t="s">
        <v>7292</v>
      </c>
      <c r="D914">
        <v>7000</v>
      </c>
      <c r="E914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8271</v>
      </c>
      <c r="O914" s="6">
        <f>(E914/D914)*100</f>
        <v>100.88571428571429</v>
      </c>
      <c r="P914" s="7">
        <f>E914/L914</f>
        <v>46.768211920529801</v>
      </c>
      <c r="Q914" t="str">
        <f>LEFT(N914,FIND("/",N914)-1)</f>
        <v>theater</v>
      </c>
      <c r="R914" t="str">
        <f>REPLACE(N914,1,FIND("/",N914),"")</f>
        <v>plays</v>
      </c>
      <c r="S914" s="12">
        <f>(((J914/60)/60)/24)+DATE(1970,1,1)</f>
        <v>40883.949317129627</v>
      </c>
      <c r="T914" s="12">
        <f>(((I914/60)/60)/24)+DATE(1970,1,1)</f>
        <v>40939.708333333336</v>
      </c>
      <c r="W914" s="19">
        <f>_xlfn.DAYS(T914,S914)</f>
        <v>56</v>
      </c>
      <c r="X914" s="20">
        <f>L914/W914</f>
        <v>2.6964285714285716</v>
      </c>
      <c r="Y914" s="21">
        <f>E914/W914</f>
        <v>126.10714285714286</v>
      </c>
    </row>
    <row r="915" spans="1:25" ht="48" x14ac:dyDescent="0.2">
      <c r="A915">
        <v>2303</v>
      </c>
      <c r="B915" s="3" t="s">
        <v>2304</v>
      </c>
      <c r="C915" s="3" t="s">
        <v>6413</v>
      </c>
      <c r="D915">
        <v>6450</v>
      </c>
      <c r="E915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8279</v>
      </c>
      <c r="O915" s="6">
        <f>(E915/D915)*100</f>
        <v>109.35829457364341</v>
      </c>
      <c r="P915" s="7">
        <f>E915/L915</f>
        <v>68.481650485436887</v>
      </c>
      <c r="Q915" t="str">
        <f>LEFT(N915,FIND("/",N915)-1)</f>
        <v>music</v>
      </c>
      <c r="R915" t="str">
        <f>REPLACE(N915,1,FIND("/",N915),"")</f>
        <v>indie rock</v>
      </c>
      <c r="S915" s="12">
        <f>(((J915/60)/60)/24)+DATE(1970,1,1)</f>
        <v>40850.111064814817</v>
      </c>
      <c r="T915" s="12">
        <f>(((I915/60)/60)/24)+DATE(1970,1,1)</f>
        <v>40890.152731481481</v>
      </c>
      <c r="W915" s="19">
        <f>_xlfn.DAYS(T915,S915)</f>
        <v>40</v>
      </c>
      <c r="X915" s="20">
        <f>L915/W915</f>
        <v>2.5750000000000002</v>
      </c>
      <c r="Y915" s="21">
        <f>E915/W915</f>
        <v>176.34025</v>
      </c>
    </row>
    <row r="916" spans="1:25" ht="32" x14ac:dyDescent="0.2">
      <c r="A916">
        <v>113</v>
      </c>
      <c r="B916" s="3" t="s">
        <v>115</v>
      </c>
      <c r="C916" s="3" t="s">
        <v>4224</v>
      </c>
      <c r="D916">
        <v>5000</v>
      </c>
      <c r="E916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8266</v>
      </c>
      <c r="O916" s="6">
        <f>(E916/D916)*100</f>
        <v>141</v>
      </c>
      <c r="P916" s="7">
        <f>E916/L916</f>
        <v>90.384615384615387</v>
      </c>
      <c r="Q916" t="str">
        <f>LEFT(N916,FIND("/",N916)-1)</f>
        <v>film &amp; video</v>
      </c>
      <c r="R916" t="str">
        <f>REPLACE(N916,1,FIND("/",N916),"")</f>
        <v>shorts</v>
      </c>
      <c r="S916" s="12">
        <f>(((J916/60)/60)/24)+DATE(1970,1,1)</f>
        <v>40753.758425925924</v>
      </c>
      <c r="T916" s="12">
        <f>(((I916/60)/60)/24)+DATE(1970,1,1)</f>
        <v>40761.625</v>
      </c>
      <c r="W916" s="19">
        <f>_xlfn.DAYS(T916,S916)</f>
        <v>8</v>
      </c>
      <c r="X916" s="20">
        <f>L916/W916</f>
        <v>9.75</v>
      </c>
      <c r="Y916" s="21">
        <f>E916/W916</f>
        <v>881.25</v>
      </c>
    </row>
    <row r="917" spans="1:25" ht="48" x14ac:dyDescent="0.2">
      <c r="A917">
        <v>3020</v>
      </c>
      <c r="B917" s="3" t="s">
        <v>3020</v>
      </c>
      <c r="C917" s="3" t="s">
        <v>7130</v>
      </c>
      <c r="D917">
        <v>7000</v>
      </c>
      <c r="E917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8303</v>
      </c>
      <c r="O917" s="6">
        <f>(E917/D917)*100</f>
        <v>100.57142857142858</v>
      </c>
      <c r="P917" s="7">
        <f>E917/L917</f>
        <v>234.66666666666666</v>
      </c>
      <c r="Q917" t="str">
        <f>LEFT(N917,FIND("/",N917)-1)</f>
        <v>theater</v>
      </c>
      <c r="R917" t="str">
        <f>REPLACE(N917,1,FIND("/",N917),"")</f>
        <v>spaces</v>
      </c>
      <c r="S917" s="12">
        <f>(((J917/60)/60)/24)+DATE(1970,1,1)</f>
        <v>42170.846446759257</v>
      </c>
      <c r="T917" s="12">
        <f>(((I917/60)/60)/24)+DATE(1970,1,1)</f>
        <v>42230.846446759257</v>
      </c>
      <c r="W917" s="19">
        <f>_xlfn.DAYS(T917,S917)</f>
        <v>60</v>
      </c>
      <c r="X917" s="20">
        <f>L917/W917</f>
        <v>0.5</v>
      </c>
      <c r="Y917" s="21">
        <f>E917/W917</f>
        <v>117.33333333333333</v>
      </c>
    </row>
    <row r="918" spans="1:25" ht="48" x14ac:dyDescent="0.2">
      <c r="A918">
        <v>1622</v>
      </c>
      <c r="B918" s="3" t="s">
        <v>1623</v>
      </c>
      <c r="C918" s="3" t="s">
        <v>5732</v>
      </c>
      <c r="D918">
        <v>6900</v>
      </c>
      <c r="E918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8276</v>
      </c>
      <c r="O918" s="6">
        <f>(E918/D918)*100</f>
        <v>101.72463768115942</v>
      </c>
      <c r="P918" s="7">
        <f>E918/L918</f>
        <v>107.98461538461538</v>
      </c>
      <c r="Q918" t="str">
        <f>LEFT(N918,FIND("/",N918)-1)</f>
        <v>music</v>
      </c>
      <c r="R918" t="str">
        <f>REPLACE(N918,1,FIND("/",N918),"")</f>
        <v>rock</v>
      </c>
      <c r="S918" s="12">
        <f>(((J918/60)/60)/24)+DATE(1970,1,1)</f>
        <v>41950.29483796296</v>
      </c>
      <c r="T918" s="12">
        <f>(((I918/60)/60)/24)+DATE(1970,1,1)</f>
        <v>41990.332638888889</v>
      </c>
      <c r="W918" s="19">
        <f>_xlfn.DAYS(T918,S918)</f>
        <v>40</v>
      </c>
      <c r="X918" s="20">
        <f>L918/W918</f>
        <v>1.625</v>
      </c>
      <c r="Y918" s="21">
        <f>E918/W918</f>
        <v>175.47499999999999</v>
      </c>
    </row>
    <row r="919" spans="1:25" ht="48" x14ac:dyDescent="0.2">
      <c r="A919">
        <v>3527</v>
      </c>
      <c r="B919" s="3" t="s">
        <v>3526</v>
      </c>
      <c r="C919" s="3" t="s">
        <v>7637</v>
      </c>
      <c r="D919">
        <v>6000</v>
      </c>
      <c r="E919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8271</v>
      </c>
      <c r="O919" s="6">
        <f>(E919/D919)*100</f>
        <v>116.91666666666667</v>
      </c>
      <c r="P919" s="7">
        <f>E919/L919</f>
        <v>81.569767441860463</v>
      </c>
      <c r="Q919" t="str">
        <f>LEFT(N919,FIND("/",N919)-1)</f>
        <v>theater</v>
      </c>
      <c r="R919" t="str">
        <f>REPLACE(N919,1,FIND("/",N919),"")</f>
        <v>plays</v>
      </c>
      <c r="S919" s="12">
        <f>(((J919/60)/60)/24)+DATE(1970,1,1)</f>
        <v>42167.023206018523</v>
      </c>
      <c r="T919" s="12">
        <f>(((I919/60)/60)/24)+DATE(1970,1,1)</f>
        <v>42196.165972222225</v>
      </c>
      <c r="W919" s="19">
        <f>_xlfn.DAYS(T919,S919)</f>
        <v>29</v>
      </c>
      <c r="X919" s="20">
        <f>L919/W919</f>
        <v>2.9655172413793105</v>
      </c>
      <c r="Y919" s="21">
        <f>E919/W919</f>
        <v>241.89655172413794</v>
      </c>
    </row>
    <row r="920" spans="1:25" ht="48" x14ac:dyDescent="0.2">
      <c r="A920">
        <v>2043</v>
      </c>
      <c r="B920" s="3" t="s">
        <v>2044</v>
      </c>
      <c r="C920" s="3" t="s">
        <v>6153</v>
      </c>
      <c r="D920">
        <v>1385</v>
      </c>
      <c r="E920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8295</v>
      </c>
      <c r="O920" s="6">
        <f>(E920/D920)*100</f>
        <v>506.20938628158842</v>
      </c>
      <c r="P920" s="7">
        <f>E920/L920</f>
        <v>36.326424870466319</v>
      </c>
      <c r="Q920" t="str">
        <f>LEFT(N920,FIND("/",N920)-1)</f>
        <v>technology</v>
      </c>
      <c r="R920" t="str">
        <f>REPLACE(N920,1,FIND("/",N920),"")</f>
        <v>hardware</v>
      </c>
      <c r="S920" s="12">
        <f>(((J920/60)/60)/24)+DATE(1970,1,1)</f>
        <v>42661.176817129628</v>
      </c>
      <c r="T920" s="12">
        <f>(((I920/60)/60)/24)+DATE(1970,1,1)</f>
        <v>42715.207638888889</v>
      </c>
      <c r="W920" s="19">
        <f>_xlfn.DAYS(T920,S920)</f>
        <v>54</v>
      </c>
      <c r="X920" s="20">
        <f>L920/W920</f>
        <v>3.574074074074074</v>
      </c>
      <c r="Y920" s="21">
        <f>E920/W920</f>
        <v>129.83333333333334</v>
      </c>
    </row>
    <row r="921" spans="1:25" ht="48" x14ac:dyDescent="0.2">
      <c r="A921">
        <v>747</v>
      </c>
      <c r="B921" s="3" t="s">
        <v>748</v>
      </c>
      <c r="C921" s="3" t="s">
        <v>4857</v>
      </c>
      <c r="D921">
        <v>7000</v>
      </c>
      <c r="E921">
        <v>7003</v>
      </c>
      <c r="F921" t="s">
        <v>8219</v>
      </c>
      <c r="G921" t="s">
        <v>8233</v>
      </c>
      <c r="H921" t="s">
        <v>8249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8274</v>
      </c>
      <c r="O921" s="6">
        <f>(E921/D921)*100</f>
        <v>100.04285714285714</v>
      </c>
      <c r="P921" s="7">
        <f>E921/L921</f>
        <v>127.32727272727273</v>
      </c>
      <c r="Q921" t="str">
        <f>LEFT(N921,FIND("/",N921)-1)</f>
        <v>publishing</v>
      </c>
      <c r="R921" t="str">
        <f>REPLACE(N921,1,FIND("/",N921),"")</f>
        <v>nonfiction</v>
      </c>
      <c r="S921" s="12">
        <f>(((J921/60)/60)/24)+DATE(1970,1,1)</f>
        <v>41988.548831018517</v>
      </c>
      <c r="T921" s="12">
        <f>(((I921/60)/60)/24)+DATE(1970,1,1)</f>
        <v>42019.454166666663</v>
      </c>
      <c r="W921" s="19">
        <f>_xlfn.DAYS(T921,S921)</f>
        <v>31</v>
      </c>
      <c r="X921" s="20">
        <f>L921/W921</f>
        <v>1.7741935483870968</v>
      </c>
      <c r="Y921" s="21">
        <f>E921/W921</f>
        <v>225.90322580645162</v>
      </c>
    </row>
    <row r="922" spans="1:25" ht="48" x14ac:dyDescent="0.2">
      <c r="A922">
        <v>1026</v>
      </c>
      <c r="B922" s="3" t="s">
        <v>1027</v>
      </c>
      <c r="C922" s="3" t="s">
        <v>5136</v>
      </c>
      <c r="D922">
        <v>7000</v>
      </c>
      <c r="E922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8280</v>
      </c>
      <c r="O922" s="6">
        <f>(E922/D922)*100</f>
        <v>100.00828571428571</v>
      </c>
      <c r="P922" s="7">
        <f>E922/L922</f>
        <v>57.381803278688523</v>
      </c>
      <c r="Q922" t="str">
        <f>LEFT(N922,FIND("/",N922)-1)</f>
        <v>music</v>
      </c>
      <c r="R922" t="str">
        <f>REPLACE(N922,1,FIND("/",N922),"")</f>
        <v>electronic music</v>
      </c>
      <c r="S922" s="12">
        <f>(((J922/60)/60)/24)+DATE(1970,1,1)</f>
        <v>42426.407592592594</v>
      </c>
      <c r="T922" s="12">
        <f>(((I922/60)/60)/24)+DATE(1970,1,1)</f>
        <v>42460.365925925929</v>
      </c>
      <c r="W922" s="19">
        <f>_xlfn.DAYS(T922,S922)</f>
        <v>34</v>
      </c>
      <c r="X922" s="20">
        <f>L922/W922</f>
        <v>3.5882352941176472</v>
      </c>
      <c r="Y922" s="21">
        <f>E922/W922</f>
        <v>205.89941176470589</v>
      </c>
    </row>
    <row r="923" spans="1:25" ht="32" x14ac:dyDescent="0.2">
      <c r="A923">
        <v>513</v>
      </c>
      <c r="B923" s="3" t="s">
        <v>514</v>
      </c>
      <c r="C923" s="3" t="s">
        <v>4623</v>
      </c>
      <c r="D923">
        <v>50000</v>
      </c>
      <c r="E923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6">
        <f>(E923/D923)*100</f>
        <v>13.923999999999999</v>
      </c>
      <c r="P923" s="7">
        <f>E923/L923</f>
        <v>102.38235294117646</v>
      </c>
      <c r="Q923" t="str">
        <f>LEFT(N923,FIND("/",N923)-1)</f>
        <v>film &amp; video</v>
      </c>
      <c r="R923" t="str">
        <f>REPLACE(N923,1,FIND("/",N923),"")</f>
        <v>animation</v>
      </c>
      <c r="S923" s="12">
        <f>(((J923/60)/60)/24)+DATE(1970,1,1)</f>
        <v>42552.653993055559</v>
      </c>
      <c r="T923" s="12">
        <f>(((I923/60)/60)/24)+DATE(1970,1,1)</f>
        <v>42597.291666666672</v>
      </c>
      <c r="W923" s="19">
        <f>_xlfn.DAYS(T923,S923)</f>
        <v>45</v>
      </c>
      <c r="X923" s="20">
        <f>L923/W923</f>
        <v>1.5111111111111111</v>
      </c>
      <c r="Y923" s="21">
        <f>E923/W923</f>
        <v>154.71111111111111</v>
      </c>
    </row>
    <row r="924" spans="1:25" ht="48" x14ac:dyDescent="0.2">
      <c r="A924">
        <v>972</v>
      </c>
      <c r="B924" s="3" t="s">
        <v>973</v>
      </c>
      <c r="C924" s="3" t="s">
        <v>5082</v>
      </c>
      <c r="D924">
        <v>20000</v>
      </c>
      <c r="E924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6">
        <f>(E924/D924)*100</f>
        <v>34.625</v>
      </c>
      <c r="P924" s="7">
        <f>E924/L924</f>
        <v>153.88888888888889</v>
      </c>
      <c r="Q924" t="str">
        <f>LEFT(N924,FIND("/",N924)-1)</f>
        <v>technology</v>
      </c>
      <c r="R924" t="str">
        <f>REPLACE(N924,1,FIND("/",N924),"")</f>
        <v>wearables</v>
      </c>
      <c r="S924" s="12">
        <f>(((J924/60)/60)/24)+DATE(1970,1,1)</f>
        <v>41856.865717592591</v>
      </c>
      <c r="T924" s="12">
        <f>(((I924/60)/60)/24)+DATE(1970,1,1)</f>
        <v>41886.290972222225</v>
      </c>
      <c r="W924" s="19">
        <f>_xlfn.DAYS(T924,S924)</f>
        <v>30</v>
      </c>
      <c r="X924" s="20">
        <f>L924/W924</f>
        <v>1.5</v>
      </c>
      <c r="Y924" s="21">
        <f>E924/W924</f>
        <v>230.83333333333334</v>
      </c>
    </row>
    <row r="925" spans="1:25" ht="48" x14ac:dyDescent="0.2">
      <c r="A925">
        <v>89</v>
      </c>
      <c r="B925" s="3" t="s">
        <v>91</v>
      </c>
      <c r="C925" s="3" t="s">
        <v>4200</v>
      </c>
      <c r="D925">
        <v>6000</v>
      </c>
      <c r="E925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8266</v>
      </c>
      <c r="O925" s="6">
        <f>(E925/D925)*100</f>
        <v>115.06666666666668</v>
      </c>
      <c r="P925" s="7">
        <f>E925/L925</f>
        <v>123.28571428571429</v>
      </c>
      <c r="Q925" t="str">
        <f>LEFT(N925,FIND("/",N925)-1)</f>
        <v>film &amp; video</v>
      </c>
      <c r="R925" t="str">
        <f>REPLACE(N925,1,FIND("/",N925),"")</f>
        <v>shorts</v>
      </c>
      <c r="S925" s="12">
        <f>(((J925/60)/60)/24)+DATE(1970,1,1)</f>
        <v>41402.752222222225</v>
      </c>
      <c r="T925" s="12">
        <f>(((I925/60)/60)/24)+DATE(1970,1,1)</f>
        <v>41427.752222222225</v>
      </c>
      <c r="W925" s="19">
        <f>_xlfn.DAYS(T925,S925)</f>
        <v>25</v>
      </c>
      <c r="X925" s="20">
        <f>L925/W925</f>
        <v>2.2400000000000002</v>
      </c>
      <c r="Y925" s="21">
        <f>E925/W925</f>
        <v>276.16000000000003</v>
      </c>
    </row>
    <row r="926" spans="1:25" ht="48" x14ac:dyDescent="0.2">
      <c r="A926">
        <v>2212</v>
      </c>
      <c r="B926" s="3" t="s">
        <v>2213</v>
      </c>
      <c r="C926" s="3" t="s">
        <v>6322</v>
      </c>
      <c r="D926">
        <v>6000</v>
      </c>
      <c r="E926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8280</v>
      </c>
      <c r="O926" s="6">
        <f>(E926/D926)*100</f>
        <v>114.38333333333333</v>
      </c>
      <c r="P926" s="7">
        <f>E926/L926</f>
        <v>55.796747967479675</v>
      </c>
      <c r="Q926" t="str">
        <f>LEFT(N926,FIND("/",N926)-1)</f>
        <v>music</v>
      </c>
      <c r="R926" t="str">
        <f>REPLACE(N926,1,FIND("/",N926),"")</f>
        <v>electronic music</v>
      </c>
      <c r="S926" s="12">
        <f>(((J926/60)/60)/24)+DATE(1970,1,1)</f>
        <v>41548.747418981482</v>
      </c>
      <c r="T926" s="12">
        <f>(((I926/60)/60)/24)+DATE(1970,1,1)</f>
        <v>41582.041666666664</v>
      </c>
      <c r="W926" s="19">
        <f>_xlfn.DAYS(T926,S926)</f>
        <v>34</v>
      </c>
      <c r="X926" s="20">
        <f>L926/W926</f>
        <v>3.6176470588235294</v>
      </c>
      <c r="Y926" s="21">
        <f>E926/W926</f>
        <v>201.85294117647058</v>
      </c>
    </row>
    <row r="927" spans="1:25" ht="48" x14ac:dyDescent="0.2">
      <c r="A927">
        <v>1375</v>
      </c>
      <c r="B927" s="3" t="s">
        <v>1376</v>
      </c>
      <c r="C927" s="3" t="s">
        <v>5485</v>
      </c>
      <c r="D927">
        <v>4000</v>
      </c>
      <c r="E927">
        <v>6853</v>
      </c>
      <c r="F927" t="s">
        <v>8219</v>
      </c>
      <c r="G927" t="s">
        <v>8230</v>
      </c>
      <c r="H927" t="s">
        <v>8249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8276</v>
      </c>
      <c r="O927" s="6">
        <f>(E927/D927)*100</f>
        <v>171.32499999999999</v>
      </c>
      <c r="P927" s="7">
        <f>E927/L927</f>
        <v>62.871559633027523</v>
      </c>
      <c r="Q927" t="str">
        <f>LEFT(N927,FIND("/",N927)-1)</f>
        <v>music</v>
      </c>
      <c r="R927" t="str">
        <f>REPLACE(N927,1,FIND("/",N927),"")</f>
        <v>rock</v>
      </c>
      <c r="S927" s="12">
        <f>(((J927/60)/60)/24)+DATE(1970,1,1)</f>
        <v>42720.066192129627</v>
      </c>
      <c r="T927" s="12">
        <f>(((I927/60)/60)/24)+DATE(1970,1,1)</f>
        <v>42750.066192129627</v>
      </c>
      <c r="W927" s="19">
        <f>_xlfn.DAYS(T927,S927)</f>
        <v>30</v>
      </c>
      <c r="X927" s="20">
        <f>L927/W927</f>
        <v>3.6333333333333333</v>
      </c>
      <c r="Y927" s="21">
        <f>E927/W927</f>
        <v>228.43333333333334</v>
      </c>
    </row>
    <row r="928" spans="1:25" ht="32" x14ac:dyDescent="0.2">
      <c r="A928">
        <v>1030</v>
      </c>
      <c r="B928" s="3" t="s">
        <v>1031</v>
      </c>
      <c r="C928" s="3" t="s">
        <v>5140</v>
      </c>
      <c r="D928">
        <v>2000</v>
      </c>
      <c r="E928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8280</v>
      </c>
      <c r="O928" s="6">
        <f>(E928/D928)*100</f>
        <v>342.09999999999997</v>
      </c>
      <c r="P928" s="7">
        <f>E928/L928</f>
        <v>43.031446540880502</v>
      </c>
      <c r="Q928" t="str">
        <f>LEFT(N928,FIND("/",N928)-1)</f>
        <v>music</v>
      </c>
      <c r="R928" t="str">
        <f>REPLACE(N928,1,FIND("/",N928),"")</f>
        <v>electronic music</v>
      </c>
      <c r="S928" s="12">
        <f>(((J928/60)/60)/24)+DATE(1970,1,1)</f>
        <v>42611.483206018514</v>
      </c>
      <c r="T928" s="12">
        <f>(((I928/60)/60)/24)+DATE(1970,1,1)</f>
        <v>42625.483206018514</v>
      </c>
      <c r="W928" s="19">
        <f>_xlfn.DAYS(T928,S928)</f>
        <v>14</v>
      </c>
      <c r="X928" s="20">
        <f>L928/W928</f>
        <v>11.357142857142858</v>
      </c>
      <c r="Y928" s="21">
        <f>E928/W928</f>
        <v>488.71428571428572</v>
      </c>
    </row>
    <row r="929" spans="1:25" ht="48" x14ac:dyDescent="0.2">
      <c r="A929">
        <v>3189</v>
      </c>
      <c r="B929" s="3" t="s">
        <v>3189</v>
      </c>
      <c r="C929" s="3" t="s">
        <v>7299</v>
      </c>
      <c r="D929">
        <v>55000</v>
      </c>
      <c r="E929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6">
        <f>(E929/D929)*100</f>
        <v>12.327272727272726</v>
      </c>
      <c r="P929" s="7">
        <f>E929/L929</f>
        <v>356.84210526315792</v>
      </c>
      <c r="Q929" t="str">
        <f>LEFT(N929,FIND("/",N929)-1)</f>
        <v>theater</v>
      </c>
      <c r="R929" t="str">
        <f>REPLACE(N929,1,FIND("/",N929),"")</f>
        <v>musical</v>
      </c>
      <c r="S929" s="12">
        <f>(((J929/60)/60)/24)+DATE(1970,1,1)</f>
        <v>42118.346435185187</v>
      </c>
      <c r="T929" s="12">
        <f>(((I929/60)/60)/24)+DATE(1970,1,1)</f>
        <v>42148.346435185187</v>
      </c>
      <c r="W929" s="19">
        <f>_xlfn.DAYS(T929,S929)</f>
        <v>30</v>
      </c>
      <c r="X929" s="20">
        <f>L929/W929</f>
        <v>0.6333333333333333</v>
      </c>
      <c r="Y929" s="21">
        <f>E929/W929</f>
        <v>226</v>
      </c>
    </row>
    <row r="930" spans="1:25" ht="48" x14ac:dyDescent="0.2">
      <c r="A930">
        <v>1797</v>
      </c>
      <c r="B930" s="3" t="s">
        <v>1798</v>
      </c>
      <c r="C930" s="3" t="s">
        <v>5907</v>
      </c>
      <c r="D930">
        <v>10000</v>
      </c>
      <c r="E930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6">
        <f>(E930/D930)*100</f>
        <v>67.55</v>
      </c>
      <c r="P930" s="7">
        <f>E930/L930</f>
        <v>48.25</v>
      </c>
      <c r="Q930" t="str">
        <f>LEFT(N930,FIND("/",N930)-1)</f>
        <v>photography</v>
      </c>
      <c r="R930" t="str">
        <f>REPLACE(N930,1,FIND("/",N930),"")</f>
        <v>photobooks</v>
      </c>
      <c r="S930" s="12">
        <f>(((J930/60)/60)/24)+DATE(1970,1,1)</f>
        <v>42689.56931712963</v>
      </c>
      <c r="T930" s="12">
        <f>(((I930/60)/60)/24)+DATE(1970,1,1)</f>
        <v>42719.56931712963</v>
      </c>
      <c r="W930" s="19">
        <f>_xlfn.DAYS(T930,S930)</f>
        <v>30</v>
      </c>
      <c r="X930" s="20">
        <f>L930/W930</f>
        <v>4.666666666666667</v>
      </c>
      <c r="Y930" s="21">
        <f>E930/W930</f>
        <v>225.16666666666666</v>
      </c>
    </row>
    <row r="931" spans="1:25" ht="48" x14ac:dyDescent="0.2">
      <c r="A931">
        <v>1388</v>
      </c>
      <c r="B931" s="3" t="s">
        <v>1389</v>
      </c>
      <c r="C931" s="3" t="s">
        <v>5498</v>
      </c>
      <c r="D931">
        <v>5000</v>
      </c>
      <c r="E931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8276</v>
      </c>
      <c r="O931" s="6">
        <f>(E931/D931)*100</f>
        <v>134.8074</v>
      </c>
      <c r="P931" s="7">
        <f>E931/L931</f>
        <v>60.181874999999998</v>
      </c>
      <c r="Q931" t="str">
        <f>LEFT(N931,FIND("/",N931)-1)</f>
        <v>music</v>
      </c>
      <c r="R931" t="str">
        <f>REPLACE(N931,1,FIND("/",N931),"")</f>
        <v>rock</v>
      </c>
      <c r="S931" s="12">
        <f>(((J931/60)/60)/24)+DATE(1970,1,1)</f>
        <v>42634.614780092597</v>
      </c>
      <c r="T931" s="12">
        <f>(((I931/60)/60)/24)+DATE(1970,1,1)</f>
        <v>42660.676388888889</v>
      </c>
      <c r="W931" s="19">
        <f>_xlfn.DAYS(T931,S931)</f>
        <v>26</v>
      </c>
      <c r="X931" s="20">
        <f>L931/W931</f>
        <v>4.3076923076923075</v>
      </c>
      <c r="Y931" s="21">
        <f>E931/W931</f>
        <v>259.245</v>
      </c>
    </row>
    <row r="932" spans="1:25" ht="64" x14ac:dyDescent="0.2">
      <c r="A932">
        <v>247</v>
      </c>
      <c r="B932" s="3" t="s">
        <v>248</v>
      </c>
      <c r="C932" s="3" t="s">
        <v>4357</v>
      </c>
      <c r="D932">
        <v>5000</v>
      </c>
      <c r="E932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8269</v>
      </c>
      <c r="O932" s="6">
        <f>(E932/D932)*100</f>
        <v>134.1</v>
      </c>
      <c r="P932" s="7">
        <f>E932/L932</f>
        <v>108.14516129032258</v>
      </c>
      <c r="Q932" t="str">
        <f>LEFT(N932,FIND("/",N932)-1)</f>
        <v>film &amp; video</v>
      </c>
      <c r="R932" t="str">
        <f>REPLACE(N932,1,FIND("/",N932),"")</f>
        <v>documentary</v>
      </c>
      <c r="S932" s="12">
        <f>(((J932/60)/60)/24)+DATE(1970,1,1)</f>
        <v>40430.604328703703</v>
      </c>
      <c r="T932" s="12">
        <f>(((I932/60)/60)/24)+DATE(1970,1,1)</f>
        <v>40467.152083333334</v>
      </c>
      <c r="W932" s="19">
        <f>_xlfn.DAYS(T932,S932)</f>
        <v>37</v>
      </c>
      <c r="X932" s="20">
        <f>L932/W932</f>
        <v>1.6756756756756757</v>
      </c>
      <c r="Y932" s="21">
        <f>E932/W932</f>
        <v>181.21621621621622</v>
      </c>
    </row>
    <row r="933" spans="1:25" ht="48" x14ac:dyDescent="0.2">
      <c r="A933">
        <v>1677</v>
      </c>
      <c r="B933" s="3" t="s">
        <v>1678</v>
      </c>
      <c r="C933" s="3" t="s">
        <v>5787</v>
      </c>
      <c r="D933">
        <v>6000</v>
      </c>
      <c r="E933">
        <v>6700</v>
      </c>
      <c r="F933" t="s">
        <v>8219</v>
      </c>
      <c r="G933" t="s">
        <v>8227</v>
      </c>
      <c r="H933" t="s">
        <v>8249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8292</v>
      </c>
      <c r="O933" s="6">
        <f>(E933/D933)*100</f>
        <v>111.66666666666667</v>
      </c>
      <c r="P933" s="7">
        <f>E933/L933</f>
        <v>159.52380952380952</v>
      </c>
      <c r="Q933" t="str">
        <f>LEFT(N933,FIND("/",N933)-1)</f>
        <v>music</v>
      </c>
      <c r="R933" t="str">
        <f>REPLACE(N933,1,FIND("/",N933),"")</f>
        <v>pop</v>
      </c>
      <c r="S933" s="12">
        <f>(((J933/60)/60)/24)+DATE(1970,1,1)</f>
        <v>42416.407129629632</v>
      </c>
      <c r="T933" s="12">
        <f>(((I933/60)/60)/24)+DATE(1970,1,1)</f>
        <v>42476.249305555553</v>
      </c>
      <c r="W933" s="19">
        <f>_xlfn.DAYS(T933,S933)</f>
        <v>60</v>
      </c>
      <c r="X933" s="20">
        <f>L933/W933</f>
        <v>0.7</v>
      </c>
      <c r="Y933" s="21">
        <f>E933/W933</f>
        <v>111.66666666666667</v>
      </c>
    </row>
    <row r="934" spans="1:25" ht="16" x14ac:dyDescent="0.2">
      <c r="A934">
        <v>442</v>
      </c>
      <c r="B934" s="3" t="s">
        <v>443</v>
      </c>
      <c r="C934" s="3" t="s">
        <v>4552</v>
      </c>
      <c r="D934">
        <v>17000</v>
      </c>
      <c r="E934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6">
        <f>(E934/D934)*100</f>
        <v>39.358823529411765</v>
      </c>
      <c r="P934" s="7">
        <f>E934/L934</f>
        <v>393.58823529411762</v>
      </c>
      <c r="Q934" t="str">
        <f>LEFT(N934,FIND("/",N934)-1)</f>
        <v>film &amp; video</v>
      </c>
      <c r="R934" t="str">
        <f>REPLACE(N934,1,FIND("/",N934),"")</f>
        <v>animation</v>
      </c>
      <c r="S934" s="12">
        <f>(((J934/60)/60)/24)+DATE(1970,1,1)</f>
        <v>42024.888692129629</v>
      </c>
      <c r="T934" s="12">
        <f>(((I934/60)/60)/24)+DATE(1970,1,1)</f>
        <v>42054.888692129629</v>
      </c>
      <c r="W934" s="19">
        <f>_xlfn.DAYS(T934,S934)</f>
        <v>30</v>
      </c>
      <c r="X934" s="20">
        <f>L934/W934</f>
        <v>0.56666666666666665</v>
      </c>
      <c r="Y934" s="21">
        <f>E934/W934</f>
        <v>223.03333333333333</v>
      </c>
    </row>
    <row r="935" spans="1:25" ht="48" x14ac:dyDescent="0.2">
      <c r="A935">
        <v>3062</v>
      </c>
      <c r="B935" s="3" t="s">
        <v>3062</v>
      </c>
      <c r="C935" s="3" t="s">
        <v>7172</v>
      </c>
      <c r="D935">
        <v>10000</v>
      </c>
      <c r="E935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6">
        <f>(E935/D935)*100</f>
        <v>66.84</v>
      </c>
      <c r="P935" s="7">
        <f>E935/L935</f>
        <v>99.761194029850742</v>
      </c>
      <c r="Q935" t="str">
        <f>LEFT(N935,FIND("/",N935)-1)</f>
        <v>theater</v>
      </c>
      <c r="R935" t="str">
        <f>REPLACE(N935,1,FIND("/",N935),"")</f>
        <v>spaces</v>
      </c>
      <c r="S935" s="12">
        <f>(((J935/60)/60)/24)+DATE(1970,1,1)</f>
        <v>42248.535787037035</v>
      </c>
      <c r="T935" s="12">
        <f>(((I935/60)/60)/24)+DATE(1970,1,1)</f>
        <v>42277.75</v>
      </c>
      <c r="W935" s="19">
        <f>_xlfn.DAYS(T935,S935)</f>
        <v>29</v>
      </c>
      <c r="X935" s="20">
        <f>L935/W935</f>
        <v>2.3103448275862069</v>
      </c>
      <c r="Y935" s="21">
        <f>E935/W935</f>
        <v>230.48275862068965</v>
      </c>
    </row>
    <row r="936" spans="1:25" ht="32" x14ac:dyDescent="0.2">
      <c r="A936">
        <v>2301</v>
      </c>
      <c r="B936" s="3" t="s">
        <v>2302</v>
      </c>
      <c r="C936" s="3" t="s">
        <v>6411</v>
      </c>
      <c r="D936">
        <v>5000</v>
      </c>
      <c r="E936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8279</v>
      </c>
      <c r="O936" s="6">
        <f>(E936/D936)*100</f>
        <v>133.6044</v>
      </c>
      <c r="P936" s="7">
        <f>E936/L936</f>
        <v>31.659810426540286</v>
      </c>
      <c r="Q936" t="str">
        <f>LEFT(N936,FIND("/",N936)-1)</f>
        <v>music</v>
      </c>
      <c r="R936" t="str">
        <f>REPLACE(N936,1,FIND("/",N936),"")</f>
        <v>indie rock</v>
      </c>
      <c r="S936" s="12">
        <f>(((J936/60)/60)/24)+DATE(1970,1,1)</f>
        <v>41416.146944444445</v>
      </c>
      <c r="T936" s="12">
        <f>(((I936/60)/60)/24)+DATE(1970,1,1)</f>
        <v>41446.146944444445</v>
      </c>
      <c r="W936" s="19">
        <f>_xlfn.DAYS(T936,S936)</f>
        <v>30</v>
      </c>
      <c r="X936" s="20">
        <f>L936/W936</f>
        <v>7.0333333333333332</v>
      </c>
      <c r="Y936" s="21">
        <f>E936/W936</f>
        <v>222.67400000000001</v>
      </c>
    </row>
    <row r="937" spans="1:25" ht="48" x14ac:dyDescent="0.2">
      <c r="A937">
        <v>944</v>
      </c>
      <c r="B937" s="3" t="s">
        <v>945</v>
      </c>
      <c r="C937" s="3" t="s">
        <v>5054</v>
      </c>
      <c r="D937">
        <v>50000</v>
      </c>
      <c r="E937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6">
        <f>(E937/D937)*100</f>
        <v>13.325999999999999</v>
      </c>
      <c r="P937" s="7">
        <f>E937/L937</f>
        <v>69.40625</v>
      </c>
      <c r="Q937" t="str">
        <f>LEFT(N937,FIND("/",N937)-1)</f>
        <v>technology</v>
      </c>
      <c r="R937" t="str">
        <f>REPLACE(N937,1,FIND("/",N937),"")</f>
        <v>wearables</v>
      </c>
      <c r="S937" s="12">
        <f>(((J937/60)/60)/24)+DATE(1970,1,1)</f>
        <v>42444.583912037036</v>
      </c>
      <c r="T937" s="12">
        <f>(((I937/60)/60)/24)+DATE(1970,1,1)</f>
        <v>42478.583333333328</v>
      </c>
      <c r="W937" s="19">
        <f>_xlfn.DAYS(T937,S937)</f>
        <v>34</v>
      </c>
      <c r="X937" s="20">
        <f>L937/W937</f>
        <v>2.8235294117647061</v>
      </c>
      <c r="Y937" s="21">
        <f>E937/W937</f>
        <v>195.97058823529412</v>
      </c>
    </row>
    <row r="938" spans="1:25" ht="48" x14ac:dyDescent="0.2">
      <c r="A938">
        <v>3786</v>
      </c>
      <c r="B938" s="3" t="s">
        <v>3783</v>
      </c>
      <c r="C938" s="3" t="s">
        <v>7896</v>
      </c>
      <c r="D938">
        <v>6000</v>
      </c>
      <c r="E938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8305</v>
      </c>
      <c r="O938" s="6">
        <f>(E938/D938)*100</f>
        <v>110.96666666666665</v>
      </c>
      <c r="P938" s="7">
        <f>E938/L938</f>
        <v>93.774647887323937</v>
      </c>
      <c r="Q938" t="str">
        <f>LEFT(N938,FIND("/",N938)-1)</f>
        <v>theater</v>
      </c>
      <c r="R938" t="str">
        <f>REPLACE(N938,1,FIND("/",N938),"")</f>
        <v>musical</v>
      </c>
      <c r="S938" s="12">
        <f>(((J938/60)/60)/24)+DATE(1970,1,1)</f>
        <v>42487.037905092591</v>
      </c>
      <c r="T938" s="12">
        <f>(((I938/60)/60)/24)+DATE(1970,1,1)</f>
        <v>42517.037905092591</v>
      </c>
      <c r="W938" s="19">
        <f>_xlfn.DAYS(T938,S938)</f>
        <v>30</v>
      </c>
      <c r="X938" s="20">
        <f>L938/W938</f>
        <v>2.3666666666666667</v>
      </c>
      <c r="Y938" s="21">
        <f>E938/W938</f>
        <v>221.93333333333334</v>
      </c>
    </row>
    <row r="939" spans="1:25" ht="48" x14ac:dyDescent="0.2">
      <c r="A939">
        <v>323</v>
      </c>
      <c r="B939" s="3" t="s">
        <v>324</v>
      </c>
      <c r="C939" s="3" t="s">
        <v>4433</v>
      </c>
      <c r="D939">
        <v>5400</v>
      </c>
      <c r="E939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8269</v>
      </c>
      <c r="O939" s="6">
        <f>(E939/D939)*100</f>
        <v>123.07407407407408</v>
      </c>
      <c r="P939" s="7">
        <f>E939/L939</f>
        <v>114.58620689655173</v>
      </c>
      <c r="Q939" t="str">
        <f>LEFT(N939,FIND("/",N939)-1)</f>
        <v>film &amp; video</v>
      </c>
      <c r="R939" t="str">
        <f>REPLACE(N939,1,FIND("/",N939),"")</f>
        <v>documentary</v>
      </c>
      <c r="S939" s="12">
        <f>(((J939/60)/60)/24)+DATE(1970,1,1)</f>
        <v>42697.32136574074</v>
      </c>
      <c r="T939" s="12">
        <f>(((I939/60)/60)/24)+DATE(1970,1,1)</f>
        <v>42725.332638888889</v>
      </c>
      <c r="W939" s="19">
        <f>_xlfn.DAYS(T939,S939)</f>
        <v>28</v>
      </c>
      <c r="X939" s="20">
        <f>L939/W939</f>
        <v>2.0714285714285716</v>
      </c>
      <c r="Y939" s="21">
        <f>E939/W939</f>
        <v>237.35714285714286</v>
      </c>
    </row>
    <row r="940" spans="1:25" ht="48" x14ac:dyDescent="0.2">
      <c r="A940">
        <v>1213</v>
      </c>
      <c r="B940" s="3" t="s">
        <v>1214</v>
      </c>
      <c r="C940" s="3" t="s">
        <v>5323</v>
      </c>
      <c r="D940">
        <v>6500</v>
      </c>
      <c r="E940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8285</v>
      </c>
      <c r="O940" s="6">
        <f>(E940/D940)*100</f>
        <v>102.23076923076924</v>
      </c>
      <c r="P940" s="7">
        <f>E940/L940</f>
        <v>61.527777777777779</v>
      </c>
      <c r="Q940" t="str">
        <f>LEFT(N940,FIND("/",N940)-1)</f>
        <v>photography</v>
      </c>
      <c r="R940" t="str">
        <f>REPLACE(N940,1,FIND("/",N940),"")</f>
        <v>photobooks</v>
      </c>
      <c r="S940" s="12">
        <f>(((J940/60)/60)/24)+DATE(1970,1,1)</f>
        <v>42731.755787037036</v>
      </c>
      <c r="T940" s="12">
        <f>(((I940/60)/60)/24)+DATE(1970,1,1)</f>
        <v>42766.755787037036</v>
      </c>
      <c r="W940" s="19">
        <f>_xlfn.DAYS(T940,S940)</f>
        <v>35</v>
      </c>
      <c r="X940" s="20">
        <f>L940/W940</f>
        <v>3.0857142857142859</v>
      </c>
      <c r="Y940" s="21">
        <f>E940/W940</f>
        <v>189.85714285714286</v>
      </c>
    </row>
    <row r="941" spans="1:25" ht="48" x14ac:dyDescent="0.2">
      <c r="A941">
        <v>3109</v>
      </c>
      <c r="B941" s="3" t="s">
        <v>3109</v>
      </c>
      <c r="C941" s="3" t="s">
        <v>7219</v>
      </c>
      <c r="D941">
        <v>26500</v>
      </c>
      <c r="E941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6">
        <f>(E941/D941)*100</f>
        <v>25.030188679245285</v>
      </c>
      <c r="P941" s="7">
        <f>E941/L941</f>
        <v>58.184210526315788</v>
      </c>
      <c r="Q941" t="str">
        <f>LEFT(N941,FIND("/",N941)-1)</f>
        <v>theater</v>
      </c>
      <c r="R941" t="str">
        <f>REPLACE(N941,1,FIND("/",N941),"")</f>
        <v>spaces</v>
      </c>
      <c r="S941" s="12">
        <f>(((J941/60)/60)/24)+DATE(1970,1,1)</f>
        <v>41844.125115740739</v>
      </c>
      <c r="T941" s="12">
        <f>(((I941/60)/60)/24)+DATE(1970,1,1)</f>
        <v>41879.125115740739</v>
      </c>
      <c r="W941" s="19">
        <f>_xlfn.DAYS(T941,S941)</f>
        <v>35</v>
      </c>
      <c r="X941" s="20">
        <f>L941/W941</f>
        <v>3.2571428571428571</v>
      </c>
      <c r="Y941" s="21">
        <f>E941/W941</f>
        <v>189.51428571428571</v>
      </c>
    </row>
    <row r="942" spans="1:25" ht="48" x14ac:dyDescent="0.2">
      <c r="A942">
        <v>281</v>
      </c>
      <c r="B942" s="3" t="s">
        <v>282</v>
      </c>
      <c r="C942" s="3" t="s">
        <v>4391</v>
      </c>
      <c r="D942">
        <v>5500</v>
      </c>
      <c r="E942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8269</v>
      </c>
      <c r="O942" s="6">
        <f>(E942/D942)*100</f>
        <v>120.58763636363636</v>
      </c>
      <c r="P942" s="7">
        <f>E942/L942</f>
        <v>83.953417721518989</v>
      </c>
      <c r="Q942" t="str">
        <f>LEFT(N942,FIND("/",N942)-1)</f>
        <v>film &amp; video</v>
      </c>
      <c r="R942" t="str">
        <f>REPLACE(N942,1,FIND("/",N942),"")</f>
        <v>documentary</v>
      </c>
      <c r="S942" s="12">
        <f>(((J942/60)/60)/24)+DATE(1970,1,1)</f>
        <v>39950.163344907407</v>
      </c>
      <c r="T942" s="12">
        <f>(((I942/60)/60)/24)+DATE(1970,1,1)</f>
        <v>40035.80972222222</v>
      </c>
      <c r="W942" s="19">
        <f>_xlfn.DAYS(T942,S942)</f>
        <v>85</v>
      </c>
      <c r="X942" s="20">
        <f>L942/W942</f>
        <v>0.92941176470588238</v>
      </c>
      <c r="Y942" s="21">
        <f>E942/W942</f>
        <v>78.02729411764706</v>
      </c>
    </row>
    <row r="943" spans="1:25" ht="48" x14ac:dyDescent="0.2">
      <c r="A943">
        <v>3279</v>
      </c>
      <c r="B943" s="3" t="s">
        <v>3279</v>
      </c>
      <c r="C943" s="3" t="s">
        <v>7389</v>
      </c>
      <c r="D943">
        <v>5800</v>
      </c>
      <c r="E943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8271</v>
      </c>
      <c r="O943" s="6">
        <f>(E943/D943)*100</f>
        <v>114.27586206896552</v>
      </c>
      <c r="P943" s="7">
        <f>E943/L943</f>
        <v>105.2063492063492</v>
      </c>
      <c r="Q943" t="str">
        <f>LEFT(N943,FIND("/",N943)-1)</f>
        <v>theater</v>
      </c>
      <c r="R943" t="str">
        <f>REPLACE(N943,1,FIND("/",N943),"")</f>
        <v>plays</v>
      </c>
      <c r="S943" s="12">
        <f>(((J943/60)/60)/24)+DATE(1970,1,1)</f>
        <v>42431.102534722217</v>
      </c>
      <c r="T943" s="12">
        <f>(((I943/60)/60)/24)+DATE(1970,1,1)</f>
        <v>42461.06086805556</v>
      </c>
      <c r="W943" s="19">
        <f>_xlfn.DAYS(T943,S943)</f>
        <v>30</v>
      </c>
      <c r="X943" s="20">
        <f>L943/W943</f>
        <v>2.1</v>
      </c>
      <c r="Y943" s="21">
        <f>E943/W943</f>
        <v>220.93333333333334</v>
      </c>
    </row>
    <row r="944" spans="1:25" ht="48" x14ac:dyDescent="0.2">
      <c r="A944">
        <v>987</v>
      </c>
      <c r="B944" s="3" t="s">
        <v>988</v>
      </c>
      <c r="C944" s="3" t="s">
        <v>5097</v>
      </c>
      <c r="D944">
        <v>50000</v>
      </c>
      <c r="E944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6">
        <f>(E944/D944)*100</f>
        <v>13.22</v>
      </c>
      <c r="P944" s="7">
        <f>E944/L944</f>
        <v>161.21951219512195</v>
      </c>
      <c r="Q944" t="str">
        <f>LEFT(N944,FIND("/",N944)-1)</f>
        <v>technology</v>
      </c>
      <c r="R944" t="str">
        <f>REPLACE(N944,1,FIND("/",N944),"")</f>
        <v>wearables</v>
      </c>
      <c r="S944" s="12">
        <f>(((J944/60)/60)/24)+DATE(1970,1,1)</f>
        <v>41773.294560185182</v>
      </c>
      <c r="T944" s="12">
        <f>(((I944/60)/60)/24)+DATE(1970,1,1)</f>
        <v>41813.294560185182</v>
      </c>
      <c r="W944" s="19">
        <f>_xlfn.DAYS(T944,S944)</f>
        <v>40</v>
      </c>
      <c r="X944" s="20">
        <f>L944/W944</f>
        <v>1.0249999999999999</v>
      </c>
      <c r="Y944" s="21">
        <f>E944/W944</f>
        <v>165.25</v>
      </c>
    </row>
    <row r="945" spans="1:25" ht="48" x14ac:dyDescent="0.2">
      <c r="A945">
        <v>2547</v>
      </c>
      <c r="B945" s="3" t="s">
        <v>2547</v>
      </c>
      <c r="C945" s="3" t="s">
        <v>6657</v>
      </c>
      <c r="D945">
        <v>5500</v>
      </c>
      <c r="E945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8300</v>
      </c>
      <c r="O945" s="6">
        <f>(E945/D945)*100</f>
        <v>119.85454545454546</v>
      </c>
      <c r="P945" s="7">
        <f>E945/L945</f>
        <v>49.194029850746269</v>
      </c>
      <c r="Q945" t="str">
        <f>LEFT(N945,FIND("/",N945)-1)</f>
        <v>music</v>
      </c>
      <c r="R945" t="str">
        <f>REPLACE(N945,1,FIND("/",N945),"")</f>
        <v>classical music</v>
      </c>
      <c r="S945" s="12">
        <f>(((J945/60)/60)/24)+DATE(1970,1,1)</f>
        <v>40973.773182870369</v>
      </c>
      <c r="T945" s="12">
        <f>(((I945/60)/60)/24)+DATE(1970,1,1)</f>
        <v>41003.731516203705</v>
      </c>
      <c r="W945" s="19">
        <f>_xlfn.DAYS(T945,S945)</f>
        <v>30</v>
      </c>
      <c r="X945" s="20">
        <f>L945/W945</f>
        <v>4.4666666666666668</v>
      </c>
      <c r="Y945" s="21">
        <f>E945/W945</f>
        <v>219.73333333333332</v>
      </c>
    </row>
    <row r="946" spans="1:25" ht="48" x14ac:dyDescent="0.2">
      <c r="A946">
        <v>1009</v>
      </c>
      <c r="B946" s="3" t="s">
        <v>1010</v>
      </c>
      <c r="C946" s="3" t="s">
        <v>5119</v>
      </c>
      <c r="D946">
        <v>50000</v>
      </c>
      <c r="E946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6">
        <f>(E946/D946)*100</f>
        <v>13.13</v>
      </c>
      <c r="P946" s="7">
        <f>E946/L946</f>
        <v>65</v>
      </c>
      <c r="Q946" t="str">
        <f>LEFT(N946,FIND("/",N946)-1)</f>
        <v>technology</v>
      </c>
      <c r="R946" t="str">
        <f>REPLACE(N946,1,FIND("/",N946),"")</f>
        <v>wearables</v>
      </c>
      <c r="S946" s="12">
        <f>(((J946/60)/60)/24)+DATE(1970,1,1)</f>
        <v>42510.604699074072</v>
      </c>
      <c r="T946" s="12">
        <f>(((I946/60)/60)/24)+DATE(1970,1,1)</f>
        <v>42540.604699074072</v>
      </c>
      <c r="W946" s="19">
        <f>_xlfn.DAYS(T946,S946)</f>
        <v>30</v>
      </c>
      <c r="X946" s="20">
        <f>L946/W946</f>
        <v>3.3666666666666667</v>
      </c>
      <c r="Y946" s="21">
        <f>E946/W946</f>
        <v>218.83333333333334</v>
      </c>
    </row>
    <row r="947" spans="1:25" ht="48" x14ac:dyDescent="0.2">
      <c r="A947">
        <v>2550</v>
      </c>
      <c r="B947" s="3" t="s">
        <v>2550</v>
      </c>
      <c r="C947" s="3" t="s">
        <v>6660</v>
      </c>
      <c r="D947">
        <v>6500</v>
      </c>
      <c r="E947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8300</v>
      </c>
      <c r="O947" s="6">
        <f>(E947/D947)*100</f>
        <v>100.84615384615385</v>
      </c>
      <c r="P947" s="7">
        <f>E947/L947</f>
        <v>43.7</v>
      </c>
      <c r="Q947" t="str">
        <f>LEFT(N947,FIND("/",N947)-1)</f>
        <v>music</v>
      </c>
      <c r="R947" t="str">
        <f>REPLACE(N947,1,FIND("/",N947),"")</f>
        <v>classical music</v>
      </c>
      <c r="S947" s="12">
        <f>(((J947/60)/60)/24)+DATE(1970,1,1)</f>
        <v>42228.634328703702</v>
      </c>
      <c r="T947" s="12">
        <f>(((I947/60)/60)/24)+DATE(1970,1,1)</f>
        <v>42285.165972222225</v>
      </c>
      <c r="W947" s="19">
        <f>_xlfn.DAYS(T947,S947)</f>
        <v>57</v>
      </c>
      <c r="X947" s="20">
        <f>L947/W947</f>
        <v>2.6315789473684212</v>
      </c>
      <c r="Y947" s="21">
        <f>E947/W947</f>
        <v>115</v>
      </c>
    </row>
    <row r="948" spans="1:25" ht="64" x14ac:dyDescent="0.2">
      <c r="A948">
        <v>471</v>
      </c>
      <c r="B948" s="3" t="s">
        <v>472</v>
      </c>
      <c r="C948" s="3" t="s">
        <v>4581</v>
      </c>
      <c r="D948">
        <v>55000</v>
      </c>
      <c r="E948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6">
        <f>(E948/D948)*100</f>
        <v>11.892727272727273</v>
      </c>
      <c r="P948" s="7">
        <f>E948/L948</f>
        <v>38.476470588235294</v>
      </c>
      <c r="Q948" t="str">
        <f>LEFT(N948,FIND("/",N948)-1)</f>
        <v>film &amp; video</v>
      </c>
      <c r="R948" t="str">
        <f>REPLACE(N948,1,FIND("/",N948),"")</f>
        <v>animation</v>
      </c>
      <c r="S948" s="12">
        <f>(((J948/60)/60)/24)+DATE(1970,1,1)</f>
        <v>41703.721979166665</v>
      </c>
      <c r="T948" s="12">
        <f>(((I948/60)/60)/24)+DATE(1970,1,1)</f>
        <v>41748.680312500001</v>
      </c>
      <c r="W948" s="19">
        <f>_xlfn.DAYS(T948,S948)</f>
        <v>45</v>
      </c>
      <c r="X948" s="20">
        <f>L948/W948</f>
        <v>3.7777777777777777</v>
      </c>
      <c r="Y948" s="21">
        <f>E948/W948</f>
        <v>145.35555555555555</v>
      </c>
    </row>
    <row r="949" spans="1:25" ht="48" x14ac:dyDescent="0.2">
      <c r="A949">
        <v>2719</v>
      </c>
      <c r="B949" s="3" t="s">
        <v>2719</v>
      </c>
      <c r="C949" s="3" t="s">
        <v>6829</v>
      </c>
      <c r="D949">
        <v>6000</v>
      </c>
      <c r="E949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8303</v>
      </c>
      <c r="O949" s="6">
        <f>(E949/D949)*100</f>
        <v>108.83333333333334</v>
      </c>
      <c r="P949" s="7">
        <f>E949/L949</f>
        <v>94.637681159420296</v>
      </c>
      <c r="Q949" t="str">
        <f>LEFT(N949,FIND("/",N949)-1)</f>
        <v>theater</v>
      </c>
      <c r="R949" t="str">
        <f>REPLACE(N949,1,FIND("/",N949),"")</f>
        <v>spaces</v>
      </c>
      <c r="S949" s="12">
        <f>(((J949/60)/60)/24)+DATE(1970,1,1)</f>
        <v>42418.031180555554</v>
      </c>
      <c r="T949" s="12">
        <f>(((I949/60)/60)/24)+DATE(1970,1,1)</f>
        <v>42477.989513888882</v>
      </c>
      <c r="W949" s="19">
        <f>_xlfn.DAYS(T949,S949)</f>
        <v>59</v>
      </c>
      <c r="X949" s="20">
        <f>L949/W949</f>
        <v>1.1694915254237288</v>
      </c>
      <c r="Y949" s="21">
        <f>E949/W949</f>
        <v>110.67796610169492</v>
      </c>
    </row>
    <row r="950" spans="1:25" ht="48" x14ac:dyDescent="0.2">
      <c r="A950">
        <v>1744</v>
      </c>
      <c r="B950" s="3" t="s">
        <v>1745</v>
      </c>
      <c r="C950" s="3" t="s">
        <v>5854</v>
      </c>
      <c r="D950">
        <v>5500</v>
      </c>
      <c r="E950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8285</v>
      </c>
      <c r="O950" s="6">
        <f>(E950/D950)*100</f>
        <v>118.45454545454545</v>
      </c>
      <c r="P950" s="7">
        <f>E950/L950</f>
        <v>93.071428571428569</v>
      </c>
      <c r="Q950" t="str">
        <f>LEFT(N950,FIND("/",N950)-1)</f>
        <v>photography</v>
      </c>
      <c r="R950" t="str">
        <f>REPLACE(N950,1,FIND("/",N950),"")</f>
        <v>photobooks</v>
      </c>
      <c r="S950" s="12">
        <f>(((J950/60)/60)/24)+DATE(1970,1,1)</f>
        <v>42026.605057870373</v>
      </c>
      <c r="T950" s="12">
        <f>(((I950/60)/60)/24)+DATE(1970,1,1)</f>
        <v>42071.563391203701</v>
      </c>
      <c r="W950" s="19">
        <f>_xlfn.DAYS(T950,S950)</f>
        <v>45</v>
      </c>
      <c r="X950" s="20">
        <f>L950/W950</f>
        <v>1.5555555555555556</v>
      </c>
      <c r="Y950" s="21">
        <f>E950/W950</f>
        <v>144.77777777777777</v>
      </c>
    </row>
    <row r="951" spans="1:25" ht="48" x14ac:dyDescent="0.2">
      <c r="A951">
        <v>954</v>
      </c>
      <c r="B951" s="3" t="s">
        <v>955</v>
      </c>
      <c r="C951" s="3" t="s">
        <v>5064</v>
      </c>
      <c r="D951">
        <v>15000</v>
      </c>
      <c r="E951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6">
        <f>(E951/D951)*100</f>
        <v>43.406666666666666</v>
      </c>
      <c r="P951" s="7">
        <f>E951/L951</f>
        <v>89.191780821917803</v>
      </c>
      <c r="Q951" t="str">
        <f>LEFT(N951,FIND("/",N951)-1)</f>
        <v>technology</v>
      </c>
      <c r="R951" t="str">
        <f>REPLACE(N951,1,FIND("/",N951),"")</f>
        <v>wearables</v>
      </c>
      <c r="S951" s="12">
        <f>(((J951/60)/60)/24)+DATE(1970,1,1)</f>
        <v>42194.833784722221</v>
      </c>
      <c r="T951" s="12">
        <f>(((I951/60)/60)/24)+DATE(1970,1,1)</f>
        <v>42236.833784722221</v>
      </c>
      <c r="W951" s="19">
        <f>_xlfn.DAYS(T951,S951)</f>
        <v>42</v>
      </c>
      <c r="X951" s="20">
        <f>L951/W951</f>
        <v>1.7380952380952381</v>
      </c>
      <c r="Y951" s="21">
        <f>E951/W951</f>
        <v>155.02380952380952</v>
      </c>
    </row>
    <row r="952" spans="1:25" ht="48" x14ac:dyDescent="0.2">
      <c r="A952">
        <v>1897</v>
      </c>
      <c r="B952" s="3" t="s">
        <v>1898</v>
      </c>
      <c r="C952" s="3" t="s">
        <v>6007</v>
      </c>
      <c r="D952">
        <v>6350</v>
      </c>
      <c r="E952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8279</v>
      </c>
      <c r="O952" s="6">
        <f>(E952/D952)*100</f>
        <v>102.45669291338582</v>
      </c>
      <c r="P952" s="7">
        <f>E952/L952</f>
        <v>35.551912568306008</v>
      </c>
      <c r="Q952" t="str">
        <f>LEFT(N952,FIND("/",N952)-1)</f>
        <v>music</v>
      </c>
      <c r="R952" t="str">
        <f>REPLACE(N952,1,FIND("/",N952),"")</f>
        <v>indie rock</v>
      </c>
      <c r="S952" s="12">
        <f>(((J952/60)/60)/24)+DATE(1970,1,1)</f>
        <v>41680.583402777782</v>
      </c>
      <c r="T952" s="12">
        <f>(((I952/60)/60)/24)+DATE(1970,1,1)</f>
        <v>41702.875</v>
      </c>
      <c r="W952" s="19">
        <f>_xlfn.DAYS(T952,S952)</f>
        <v>22</v>
      </c>
      <c r="X952" s="20">
        <f>L952/W952</f>
        <v>8.3181818181818183</v>
      </c>
      <c r="Y952" s="21">
        <f>E952/W952</f>
        <v>295.72727272727275</v>
      </c>
    </row>
    <row r="953" spans="1:25" ht="32" x14ac:dyDescent="0.2">
      <c r="A953">
        <v>3310</v>
      </c>
      <c r="B953" s="3" t="s">
        <v>3310</v>
      </c>
      <c r="C953" s="3" t="s">
        <v>7420</v>
      </c>
      <c r="D953">
        <v>6500</v>
      </c>
      <c r="E953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8271</v>
      </c>
      <c r="O953" s="6">
        <f>(E953/D953)*100</f>
        <v>100.07692307692308</v>
      </c>
      <c r="P953" s="7">
        <f>E953/L953</f>
        <v>209.83870967741936</v>
      </c>
      <c r="Q953" t="str">
        <f>LEFT(N953,FIND("/",N953)-1)</f>
        <v>theater</v>
      </c>
      <c r="R953" t="str">
        <f>REPLACE(N953,1,FIND("/",N953),"")</f>
        <v>plays</v>
      </c>
      <c r="S953" s="12">
        <f>(((J953/60)/60)/24)+DATE(1970,1,1)</f>
        <v>42253.928530092591</v>
      </c>
      <c r="T953" s="12">
        <f>(((I953/60)/60)/24)+DATE(1970,1,1)</f>
        <v>42283.928530092591</v>
      </c>
      <c r="W953" s="19">
        <f>_xlfn.DAYS(T953,S953)</f>
        <v>30</v>
      </c>
      <c r="X953" s="20">
        <f>L953/W953</f>
        <v>1.0333333333333334</v>
      </c>
      <c r="Y953" s="21">
        <f>E953/W953</f>
        <v>216.83333333333334</v>
      </c>
    </row>
    <row r="954" spans="1:25" ht="48" x14ac:dyDescent="0.2">
      <c r="A954">
        <v>1034</v>
      </c>
      <c r="B954" s="3" t="s">
        <v>1035</v>
      </c>
      <c r="C954" s="3" t="s">
        <v>5144</v>
      </c>
      <c r="D954">
        <v>5000</v>
      </c>
      <c r="E954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8280</v>
      </c>
      <c r="O954" s="6">
        <f>(E954/D954)*100</f>
        <v>130.0018</v>
      </c>
      <c r="P954" s="7">
        <f>E954/L954</f>
        <v>39.157168674698795</v>
      </c>
      <c r="Q954" t="str">
        <f>LEFT(N954,FIND("/",N954)-1)</f>
        <v>music</v>
      </c>
      <c r="R954" t="str">
        <f>REPLACE(N954,1,FIND("/",N954),"")</f>
        <v>electronic music</v>
      </c>
      <c r="S954" s="12">
        <f>(((J954/60)/60)/24)+DATE(1970,1,1)</f>
        <v>42555.166712962964</v>
      </c>
      <c r="T954" s="12">
        <f>(((I954/60)/60)/24)+DATE(1970,1,1)</f>
        <v>42587.165972222225</v>
      </c>
      <c r="W954" s="19">
        <f>_xlfn.DAYS(T954,S954)</f>
        <v>32</v>
      </c>
      <c r="X954" s="20">
        <f>L954/W954</f>
        <v>5.1875</v>
      </c>
      <c r="Y954" s="21">
        <f>E954/W954</f>
        <v>203.1278125</v>
      </c>
    </row>
    <row r="955" spans="1:25" ht="48" x14ac:dyDescent="0.2">
      <c r="A955">
        <v>2530</v>
      </c>
      <c r="B955" s="3" t="s">
        <v>2530</v>
      </c>
      <c r="C955" s="3" t="s">
        <v>6640</v>
      </c>
      <c r="D955">
        <v>6500</v>
      </c>
      <c r="E955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8300</v>
      </c>
      <c r="O955" s="6">
        <f>(E955/D955)*100</f>
        <v>100</v>
      </c>
      <c r="P955" s="7">
        <f>E955/L955</f>
        <v>135.41666666666666</v>
      </c>
      <c r="Q955" t="str">
        <f>LEFT(N955,FIND("/",N955)-1)</f>
        <v>music</v>
      </c>
      <c r="R955" t="str">
        <f>REPLACE(N955,1,FIND("/",N955),"")</f>
        <v>classical music</v>
      </c>
      <c r="S955" s="12">
        <f>(((J955/60)/60)/24)+DATE(1970,1,1)</f>
        <v>42081.864641203705</v>
      </c>
      <c r="T955" s="12">
        <f>(((I955/60)/60)/24)+DATE(1970,1,1)</f>
        <v>42114.201388888891</v>
      </c>
      <c r="W955" s="19">
        <f>_xlfn.DAYS(T955,S955)</f>
        <v>33</v>
      </c>
      <c r="X955" s="20">
        <f>L955/W955</f>
        <v>1.4545454545454546</v>
      </c>
      <c r="Y955" s="21">
        <f>E955/W955</f>
        <v>196.96969696969697</v>
      </c>
    </row>
    <row r="956" spans="1:25" ht="48" x14ac:dyDescent="0.2">
      <c r="A956">
        <v>339</v>
      </c>
      <c r="B956" s="3" t="s">
        <v>340</v>
      </c>
      <c r="C956" s="3" t="s">
        <v>4449</v>
      </c>
      <c r="D956">
        <v>6000</v>
      </c>
      <c r="E956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8269</v>
      </c>
      <c r="O956" s="6">
        <f>(E956/D956)*100</f>
        <v>108.08333333333333</v>
      </c>
      <c r="P956" s="7">
        <f>E956/L956</f>
        <v>72.865168539325836</v>
      </c>
      <c r="Q956" t="str">
        <f>LEFT(N956,FIND("/",N956)-1)</f>
        <v>film &amp; video</v>
      </c>
      <c r="R956" t="str">
        <f>REPLACE(N956,1,FIND("/",N956),"")</f>
        <v>documentary</v>
      </c>
      <c r="S956" s="12">
        <f>(((J956/60)/60)/24)+DATE(1970,1,1)</f>
        <v>42093.760046296295</v>
      </c>
      <c r="T956" s="12">
        <f>(((I956/60)/60)/24)+DATE(1970,1,1)</f>
        <v>42123.760046296295</v>
      </c>
      <c r="W956" s="19">
        <f>_xlfn.DAYS(T956,S956)</f>
        <v>30</v>
      </c>
      <c r="X956" s="20">
        <f>L956/W956</f>
        <v>2.9666666666666668</v>
      </c>
      <c r="Y956" s="21">
        <f>E956/W956</f>
        <v>216.16666666666666</v>
      </c>
    </row>
    <row r="957" spans="1:25" ht="48" x14ac:dyDescent="0.2">
      <c r="A957">
        <v>1396</v>
      </c>
      <c r="B957" s="3" t="s">
        <v>1397</v>
      </c>
      <c r="C957" s="3" t="s">
        <v>5506</v>
      </c>
      <c r="D957">
        <v>6000</v>
      </c>
      <c r="E957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8276</v>
      </c>
      <c r="O957" s="6">
        <f>(E957/D957)*100</f>
        <v>107.3</v>
      </c>
      <c r="P957" s="7">
        <f>E957/L957</f>
        <v>88.191780821917803</v>
      </c>
      <c r="Q957" t="str">
        <f>LEFT(N957,FIND("/",N957)-1)</f>
        <v>music</v>
      </c>
      <c r="R957" t="str">
        <f>REPLACE(N957,1,FIND("/",N957),"")</f>
        <v>rock</v>
      </c>
      <c r="S957" s="12">
        <f>(((J957/60)/60)/24)+DATE(1970,1,1)</f>
        <v>42018.99863425926</v>
      </c>
      <c r="T957" s="12">
        <f>(((I957/60)/60)/24)+DATE(1970,1,1)</f>
        <v>42048.99863425926</v>
      </c>
      <c r="W957" s="19">
        <f>_xlfn.DAYS(T957,S957)</f>
        <v>30</v>
      </c>
      <c r="X957" s="20">
        <f>L957/W957</f>
        <v>2.4333333333333331</v>
      </c>
      <c r="Y957" s="21">
        <f>E957/W957</f>
        <v>214.6</v>
      </c>
    </row>
    <row r="958" spans="1:25" ht="48" x14ac:dyDescent="0.2">
      <c r="A958">
        <v>2309</v>
      </c>
      <c r="B958" s="3" t="s">
        <v>2310</v>
      </c>
      <c r="C958" s="3" t="s">
        <v>6419</v>
      </c>
      <c r="D958">
        <v>6000</v>
      </c>
      <c r="E958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8279</v>
      </c>
      <c r="O958" s="6">
        <f>(E958/D958)*100</f>
        <v>106.67450000000001</v>
      </c>
      <c r="P958" s="7">
        <f>E958/L958</f>
        <v>59.817476635514019</v>
      </c>
      <c r="Q958" t="str">
        <f>LEFT(N958,FIND("/",N958)-1)</f>
        <v>music</v>
      </c>
      <c r="R958" t="str">
        <f>REPLACE(N958,1,FIND("/",N958),"")</f>
        <v>indie rock</v>
      </c>
      <c r="S958" s="12">
        <f>(((J958/60)/60)/24)+DATE(1970,1,1)</f>
        <v>41307.987696759257</v>
      </c>
      <c r="T958" s="12">
        <f>(((I958/60)/60)/24)+DATE(1970,1,1)</f>
        <v>41342.987696759257</v>
      </c>
      <c r="W958" s="19">
        <f>_xlfn.DAYS(T958,S958)</f>
        <v>35</v>
      </c>
      <c r="X958" s="20">
        <f>L958/W958</f>
        <v>3.0571428571428569</v>
      </c>
      <c r="Y958" s="21">
        <f>E958/W958</f>
        <v>182.87057142857142</v>
      </c>
    </row>
    <row r="959" spans="1:25" ht="48" x14ac:dyDescent="0.2">
      <c r="A959">
        <v>86</v>
      </c>
      <c r="B959" s="3" t="s">
        <v>88</v>
      </c>
      <c r="C959" s="3" t="s">
        <v>4197</v>
      </c>
      <c r="D959">
        <v>6000</v>
      </c>
      <c r="E959">
        <v>6388</v>
      </c>
      <c r="F959" t="s">
        <v>8219</v>
      </c>
      <c r="G959" t="s">
        <v>8230</v>
      </c>
      <c r="H959" t="s">
        <v>8249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8266</v>
      </c>
      <c r="O959" s="6">
        <f>(E959/D959)*100</f>
        <v>106.46666666666667</v>
      </c>
      <c r="P959" s="7">
        <f>E959/L959</f>
        <v>375.76470588235293</v>
      </c>
      <c r="Q959" t="str">
        <f>LEFT(N959,FIND("/",N959)-1)</f>
        <v>film &amp; video</v>
      </c>
      <c r="R959" t="str">
        <f>REPLACE(N959,1,FIND("/",N959),"")</f>
        <v>shorts</v>
      </c>
      <c r="S959" s="12">
        <f>(((J959/60)/60)/24)+DATE(1970,1,1)</f>
        <v>42291.556076388893</v>
      </c>
      <c r="T959" s="12">
        <f>(((I959/60)/60)/24)+DATE(1970,1,1)</f>
        <v>42365.59774305555</v>
      </c>
      <c r="W959" s="19">
        <f>_xlfn.DAYS(T959,S959)</f>
        <v>74</v>
      </c>
      <c r="X959" s="20">
        <f>L959/W959</f>
        <v>0.22972972972972974</v>
      </c>
      <c r="Y959" s="21">
        <f>E959/W959</f>
        <v>86.324324324324323</v>
      </c>
    </row>
    <row r="960" spans="1:25" ht="32" x14ac:dyDescent="0.2">
      <c r="A960">
        <v>2629</v>
      </c>
      <c r="B960" s="3" t="s">
        <v>2629</v>
      </c>
      <c r="C960" s="3" t="s">
        <v>6739</v>
      </c>
      <c r="D960">
        <v>5000</v>
      </c>
      <c r="E960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8301</v>
      </c>
      <c r="O960" s="6">
        <f>(E960/D960)*100</f>
        <v>127.74000000000001</v>
      </c>
      <c r="P960" s="7">
        <f>E960/L960</f>
        <v>63.87</v>
      </c>
      <c r="Q960" t="str">
        <f>LEFT(N960,FIND("/",N960)-1)</f>
        <v>technology</v>
      </c>
      <c r="R960" t="str">
        <f>REPLACE(N960,1,FIND("/",N960),"")</f>
        <v>space exploration</v>
      </c>
      <c r="S960" s="12">
        <f>(((J960/60)/60)/24)+DATE(1970,1,1)</f>
        <v>42108.538449074069</v>
      </c>
      <c r="T960" s="12">
        <f>(((I960/60)/60)/24)+DATE(1970,1,1)</f>
        <v>42138.538449074069</v>
      </c>
      <c r="W960" s="19">
        <f>_xlfn.DAYS(T960,S960)</f>
        <v>30</v>
      </c>
      <c r="X960" s="20">
        <f>L960/W960</f>
        <v>3.3333333333333335</v>
      </c>
      <c r="Y960" s="21">
        <f>E960/W960</f>
        <v>212.9</v>
      </c>
    </row>
    <row r="961" spans="1:25" ht="32" x14ac:dyDescent="0.2">
      <c r="A961">
        <v>1088</v>
      </c>
      <c r="B961" s="3" t="s">
        <v>1089</v>
      </c>
      <c r="C961" s="3" t="s">
        <v>5198</v>
      </c>
      <c r="D961">
        <v>45000</v>
      </c>
      <c r="E961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6">
        <f>(E961/D961)*100</f>
        <v>14.182977777777777</v>
      </c>
      <c r="P961" s="7">
        <f>E961/L961</f>
        <v>43.41727891156463</v>
      </c>
      <c r="Q961" t="str">
        <f>LEFT(N961,FIND("/",N961)-1)</f>
        <v>games</v>
      </c>
      <c r="R961" t="str">
        <f>REPLACE(N961,1,FIND("/",N961),"")</f>
        <v>video games</v>
      </c>
      <c r="S961" s="12">
        <f>(((J961/60)/60)/24)+DATE(1970,1,1)</f>
        <v>41723.799386574072</v>
      </c>
      <c r="T961" s="12">
        <f>(((I961/60)/60)/24)+DATE(1970,1,1)</f>
        <v>41753.799386574072</v>
      </c>
      <c r="W961" s="19">
        <f>_xlfn.DAYS(T961,S961)</f>
        <v>30</v>
      </c>
      <c r="X961" s="20">
        <f>L961/W961</f>
        <v>4.9000000000000004</v>
      </c>
      <c r="Y961" s="21">
        <f>E961/W961</f>
        <v>212.74466666666666</v>
      </c>
    </row>
    <row r="962" spans="1:25" ht="48" x14ac:dyDescent="0.2">
      <c r="A962">
        <v>1566</v>
      </c>
      <c r="B962" s="3" t="s">
        <v>1567</v>
      </c>
      <c r="C962" s="3" t="s">
        <v>5676</v>
      </c>
      <c r="D962">
        <v>30000</v>
      </c>
      <c r="E962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6">
        <f>(E962/D962)*100</f>
        <v>21.25</v>
      </c>
      <c r="P962" s="7">
        <f>E962/L962</f>
        <v>108.05084745762711</v>
      </c>
      <c r="Q962" t="str">
        <f>LEFT(N962,FIND("/",N962)-1)</f>
        <v>publishing</v>
      </c>
      <c r="R962" t="str">
        <f>REPLACE(N962,1,FIND("/",N962),"")</f>
        <v>art books</v>
      </c>
      <c r="S962" s="12">
        <f>(((J962/60)/60)/24)+DATE(1970,1,1)</f>
        <v>42549.916712962964</v>
      </c>
      <c r="T962" s="12">
        <f>(((I962/60)/60)/24)+DATE(1970,1,1)</f>
        <v>42578.916666666672</v>
      </c>
      <c r="W962" s="19">
        <f>_xlfn.DAYS(T962,S962)</f>
        <v>29</v>
      </c>
      <c r="X962" s="20">
        <f>L962/W962</f>
        <v>2.0344827586206895</v>
      </c>
      <c r="Y962" s="21">
        <f>E962/W962</f>
        <v>219.82758620689654</v>
      </c>
    </row>
    <row r="963" spans="1:25" ht="32" x14ac:dyDescent="0.2">
      <c r="A963">
        <v>2284</v>
      </c>
      <c r="B963" s="3" t="s">
        <v>2285</v>
      </c>
      <c r="C963" s="3" t="s">
        <v>6394</v>
      </c>
      <c r="D963">
        <v>6000</v>
      </c>
      <c r="E963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8276</v>
      </c>
      <c r="O963" s="6">
        <f>(E963/D963)*100</f>
        <v>106.22116666666668</v>
      </c>
      <c r="P963" s="7">
        <f>E963/L963</f>
        <v>108.02152542372882</v>
      </c>
      <c r="Q963" t="str">
        <f>LEFT(N963,FIND("/",N963)-1)</f>
        <v>music</v>
      </c>
      <c r="R963" t="str">
        <f>REPLACE(N963,1,FIND("/",N963),"")</f>
        <v>rock</v>
      </c>
      <c r="S963" s="12">
        <f>(((J963/60)/60)/24)+DATE(1970,1,1)</f>
        <v>40585.796817129631</v>
      </c>
      <c r="T963" s="12">
        <f>(((I963/60)/60)/24)+DATE(1970,1,1)</f>
        <v>40614.166666666664</v>
      </c>
      <c r="W963" s="19">
        <f>_xlfn.DAYS(T963,S963)</f>
        <v>29</v>
      </c>
      <c r="X963" s="20">
        <f>L963/W963</f>
        <v>2.0344827586206895</v>
      </c>
      <c r="Y963" s="21">
        <f>E963/W963</f>
        <v>219.76793103448279</v>
      </c>
    </row>
    <row r="964" spans="1:25" ht="48" x14ac:dyDescent="0.2">
      <c r="A964">
        <v>1209</v>
      </c>
      <c r="B964" s="3" t="s">
        <v>1210</v>
      </c>
      <c r="C964" s="3" t="s">
        <v>5319</v>
      </c>
      <c r="D964">
        <v>6000</v>
      </c>
      <c r="E964">
        <v>6360</v>
      </c>
      <c r="F964" t="s">
        <v>8219</v>
      </c>
      <c r="G964" t="s">
        <v>8224</v>
      </c>
      <c r="H964" t="s">
        <v>8246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8285</v>
      </c>
      <c r="O964" s="6">
        <f>(E964/D964)*100</f>
        <v>106</v>
      </c>
      <c r="P964" s="7">
        <f>E964/L964</f>
        <v>138.2608695652174</v>
      </c>
      <c r="Q964" t="str">
        <f>LEFT(N964,FIND("/",N964)-1)</f>
        <v>photography</v>
      </c>
      <c r="R964" t="str">
        <f>REPLACE(N964,1,FIND("/",N964),"")</f>
        <v>photobooks</v>
      </c>
      <c r="S964" s="12">
        <f>(((J964/60)/60)/24)+DATE(1970,1,1)</f>
        <v>42761.846122685187</v>
      </c>
      <c r="T964" s="12">
        <f>(((I964/60)/60)/24)+DATE(1970,1,1)</f>
        <v>42791.846122685187</v>
      </c>
      <c r="W964" s="19">
        <f>_xlfn.DAYS(T964,S964)</f>
        <v>30</v>
      </c>
      <c r="X964" s="20">
        <f>L964/W964</f>
        <v>1.5333333333333334</v>
      </c>
      <c r="Y964" s="21">
        <f>E964/W964</f>
        <v>212</v>
      </c>
    </row>
    <row r="965" spans="1:25" ht="48" x14ac:dyDescent="0.2">
      <c r="A965">
        <v>2970</v>
      </c>
      <c r="B965" s="3" t="s">
        <v>2970</v>
      </c>
      <c r="C965" s="3" t="s">
        <v>7080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8271</v>
      </c>
      <c r="O965" s="6">
        <f>(E965/D965)*100</f>
        <v>106</v>
      </c>
      <c r="P965" s="7">
        <f>E965/L965</f>
        <v>69.890109890109883</v>
      </c>
      <c r="Q965" t="str">
        <f>LEFT(N965,FIND("/",N965)-1)</f>
        <v>theater</v>
      </c>
      <c r="R965" t="str">
        <f>REPLACE(N965,1,FIND("/",N965),"")</f>
        <v>plays</v>
      </c>
      <c r="S965" s="12">
        <f>(((J965/60)/60)/24)+DATE(1970,1,1)</f>
        <v>41808.669571759259</v>
      </c>
      <c r="T965" s="12">
        <f>(((I965/60)/60)/24)+DATE(1970,1,1)</f>
        <v>41838.669571759259</v>
      </c>
      <c r="W965" s="19">
        <f>_xlfn.DAYS(T965,S965)</f>
        <v>30</v>
      </c>
      <c r="X965" s="20">
        <f>L965/W965</f>
        <v>3.0333333333333332</v>
      </c>
      <c r="Y965" s="21">
        <f>E965/W965</f>
        <v>212</v>
      </c>
    </row>
    <row r="966" spans="1:25" ht="48" x14ac:dyDescent="0.2">
      <c r="A966">
        <v>388</v>
      </c>
      <c r="B966" s="3" t="s">
        <v>389</v>
      </c>
      <c r="C966" s="3" t="s">
        <v>4498</v>
      </c>
      <c r="D966">
        <v>5000</v>
      </c>
      <c r="E966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8269</v>
      </c>
      <c r="O966" s="6">
        <f>(E966/D966)*100</f>
        <v>126.16000000000001</v>
      </c>
      <c r="P966" s="7">
        <f>E966/L966</f>
        <v>88.845070422535215</v>
      </c>
      <c r="Q966" t="str">
        <f>LEFT(N966,FIND("/",N966)-1)</f>
        <v>film &amp; video</v>
      </c>
      <c r="R966" t="str">
        <f>REPLACE(N966,1,FIND("/",N966),"")</f>
        <v>documentary</v>
      </c>
      <c r="S966" s="12">
        <f>(((J966/60)/60)/24)+DATE(1970,1,1)</f>
        <v>42549.076157407413</v>
      </c>
      <c r="T966" s="12">
        <f>(((I966/60)/60)/24)+DATE(1970,1,1)</f>
        <v>42579.076157407413</v>
      </c>
      <c r="W966" s="19">
        <f>_xlfn.DAYS(T966,S966)</f>
        <v>30</v>
      </c>
      <c r="X966" s="20">
        <f>L966/W966</f>
        <v>2.3666666666666667</v>
      </c>
      <c r="Y966" s="21">
        <f>E966/W966</f>
        <v>210.26666666666668</v>
      </c>
    </row>
    <row r="967" spans="1:25" ht="48" x14ac:dyDescent="0.2">
      <c r="A967">
        <v>2868</v>
      </c>
      <c r="B967" s="3" t="s">
        <v>2868</v>
      </c>
      <c r="C967" s="3" t="s">
        <v>6978</v>
      </c>
      <c r="D967">
        <v>15000</v>
      </c>
      <c r="E967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6">
        <f>(E967/D967)*100</f>
        <v>42.011733333333332</v>
      </c>
      <c r="P967" s="7">
        <f>E967/L967</f>
        <v>105.02933333333334</v>
      </c>
      <c r="Q967" t="str">
        <f>LEFT(N967,FIND("/",N967)-1)</f>
        <v>theater</v>
      </c>
      <c r="R967" t="str">
        <f>REPLACE(N967,1,FIND("/",N967),"")</f>
        <v>plays</v>
      </c>
      <c r="S967" s="12">
        <f>(((J967/60)/60)/24)+DATE(1970,1,1)</f>
        <v>42618.827013888891</v>
      </c>
      <c r="T967" s="12">
        <f>(((I967/60)/60)/24)+DATE(1970,1,1)</f>
        <v>42648.827013888891</v>
      </c>
      <c r="W967" s="19">
        <f>_xlfn.DAYS(T967,S967)</f>
        <v>30</v>
      </c>
      <c r="X967" s="20">
        <f>L967/W967</f>
        <v>2</v>
      </c>
      <c r="Y967" s="21">
        <f>E967/W967</f>
        <v>210.05866666666668</v>
      </c>
    </row>
    <row r="968" spans="1:25" ht="48" x14ac:dyDescent="0.2">
      <c r="A968">
        <v>2176</v>
      </c>
      <c r="B968" s="3" t="s">
        <v>2177</v>
      </c>
      <c r="C968" s="3" t="s">
        <v>6286</v>
      </c>
      <c r="D968">
        <v>5000</v>
      </c>
      <c r="E968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8276</v>
      </c>
      <c r="O968" s="6">
        <f>(E968/D968)*100</f>
        <v>126.02</v>
      </c>
      <c r="P968" s="7">
        <f>E968/L968</f>
        <v>88.74647887323944</v>
      </c>
      <c r="Q968" t="str">
        <f>LEFT(N968,FIND("/",N968)-1)</f>
        <v>music</v>
      </c>
      <c r="R968" t="str">
        <f>REPLACE(N968,1,FIND("/",N968),"")</f>
        <v>rock</v>
      </c>
      <c r="S968" s="12">
        <f>(((J968/60)/60)/24)+DATE(1970,1,1)</f>
        <v>42096.633206018523</v>
      </c>
      <c r="T968" s="12">
        <f>(((I968/60)/60)/24)+DATE(1970,1,1)</f>
        <v>42126.633206018523</v>
      </c>
      <c r="W968" s="19">
        <f>_xlfn.DAYS(T968,S968)</f>
        <v>30</v>
      </c>
      <c r="X968" s="20">
        <f>L968/W968</f>
        <v>2.3666666666666667</v>
      </c>
      <c r="Y968" s="21">
        <f>E968/W968</f>
        <v>210.03333333333333</v>
      </c>
    </row>
    <row r="969" spans="1:25" ht="16" x14ac:dyDescent="0.2">
      <c r="A969">
        <v>2807</v>
      </c>
      <c r="B969" s="3" t="s">
        <v>2807</v>
      </c>
      <c r="C969" s="3" t="s">
        <v>6917</v>
      </c>
      <c r="D969">
        <v>5000</v>
      </c>
      <c r="E969">
        <v>6300</v>
      </c>
      <c r="F969" t="s">
        <v>8219</v>
      </c>
      <c r="G969" t="s">
        <v>8224</v>
      </c>
      <c r="H969" t="s">
        <v>8246</v>
      </c>
      <c r="I969">
        <v>1435611438</v>
      </c>
      <c r="J969">
        <v>1433019438</v>
      </c>
      <c r="K969" t="b">
        <v>0</v>
      </c>
      <c r="L969">
        <v>93</v>
      </c>
      <c r="M969" t="b">
        <v>1</v>
      </c>
      <c r="N969" t="s">
        <v>8271</v>
      </c>
      <c r="O969" s="6">
        <f>(E969/D969)*100</f>
        <v>126</v>
      </c>
      <c r="P969" s="7">
        <f>E969/L969</f>
        <v>67.741935483870961</v>
      </c>
      <c r="Q969" t="str">
        <f>LEFT(N969,FIND("/",N969)-1)</f>
        <v>theater</v>
      </c>
      <c r="R969" t="str">
        <f>REPLACE(N969,1,FIND("/",N969),"")</f>
        <v>plays</v>
      </c>
      <c r="S969" s="12">
        <f>(((J969/60)/60)/24)+DATE(1970,1,1)</f>
        <v>42154.873124999998</v>
      </c>
      <c r="T969" s="12">
        <f>(((I969/60)/60)/24)+DATE(1970,1,1)</f>
        <v>42184.873124999998</v>
      </c>
      <c r="W969" s="19">
        <f>_xlfn.DAYS(T969,S969)</f>
        <v>30</v>
      </c>
      <c r="X969" s="20">
        <f>L969/W969</f>
        <v>3.1</v>
      </c>
      <c r="Y969" s="21">
        <f>E969/W969</f>
        <v>210</v>
      </c>
    </row>
    <row r="970" spans="1:25" ht="48" x14ac:dyDescent="0.2">
      <c r="A970">
        <v>731</v>
      </c>
      <c r="B970" s="3" t="s">
        <v>732</v>
      </c>
      <c r="C970" s="3" t="s">
        <v>4841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1327212000</v>
      </c>
      <c r="J970">
        <v>1322852747</v>
      </c>
      <c r="K970" t="b">
        <v>0</v>
      </c>
      <c r="L970">
        <v>71</v>
      </c>
      <c r="M970" t="b">
        <v>1</v>
      </c>
      <c r="N970" t="s">
        <v>8274</v>
      </c>
      <c r="O970" s="6">
        <f>(E970/D970)*100</f>
        <v>126</v>
      </c>
      <c r="P970" s="7">
        <f>E970/L970</f>
        <v>88.732394366197184</v>
      </c>
      <c r="Q970" t="str">
        <f>LEFT(N970,FIND("/",N970)-1)</f>
        <v>publishing</v>
      </c>
      <c r="R970" t="str">
        <f>REPLACE(N970,1,FIND("/",N970),"")</f>
        <v>nonfiction</v>
      </c>
      <c r="S970" s="12">
        <f>(((J970/60)/60)/24)+DATE(1970,1,1)</f>
        <v>40879.795682870368</v>
      </c>
      <c r="T970" s="12">
        <f>(((I970/60)/60)/24)+DATE(1970,1,1)</f>
        <v>40930.25</v>
      </c>
      <c r="W970" s="19">
        <f>_xlfn.DAYS(T970,S970)</f>
        <v>51</v>
      </c>
      <c r="X970" s="20">
        <f>L970/W970</f>
        <v>1.392156862745098</v>
      </c>
      <c r="Y970" s="21">
        <f>E970/W970</f>
        <v>123.52941176470588</v>
      </c>
    </row>
    <row r="971" spans="1:25" ht="48" x14ac:dyDescent="0.2">
      <c r="A971">
        <v>3102</v>
      </c>
      <c r="B971" s="3" t="s">
        <v>3102</v>
      </c>
      <c r="C971" s="3" t="s">
        <v>7212</v>
      </c>
      <c r="D971">
        <v>16000</v>
      </c>
      <c r="E971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6">
        <f>(E971/D971)*100</f>
        <v>39.112499999999997</v>
      </c>
      <c r="P971" s="7">
        <f>E971/L971</f>
        <v>69.533333333333331</v>
      </c>
      <c r="Q971" t="str">
        <f>LEFT(N971,FIND("/",N971)-1)</f>
        <v>theater</v>
      </c>
      <c r="R971" t="str">
        <f>REPLACE(N971,1,FIND("/",N971),"")</f>
        <v>spaces</v>
      </c>
      <c r="S971" s="12">
        <f>(((J971/60)/60)/24)+DATE(1970,1,1)</f>
        <v>42555.340486111112</v>
      </c>
      <c r="T971" s="12">
        <f>(((I971/60)/60)/24)+DATE(1970,1,1)</f>
        <v>42605.340486111112</v>
      </c>
      <c r="W971" s="19">
        <f>_xlfn.DAYS(T971,S971)</f>
        <v>50</v>
      </c>
      <c r="X971" s="20">
        <f>L971/W971</f>
        <v>1.8</v>
      </c>
      <c r="Y971" s="21">
        <f>E971/W971</f>
        <v>125.16</v>
      </c>
    </row>
    <row r="972" spans="1:25" ht="32" x14ac:dyDescent="0.2">
      <c r="A972">
        <v>2529</v>
      </c>
      <c r="B972" s="3" t="s">
        <v>2529</v>
      </c>
      <c r="C972" s="3" t="s">
        <v>6639</v>
      </c>
      <c r="D972">
        <v>6000</v>
      </c>
      <c r="E972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8300</v>
      </c>
      <c r="O972" s="6">
        <f>(E972/D972)*100</f>
        <v>104.28333333333333</v>
      </c>
      <c r="P972" s="7">
        <f>E972/L972</f>
        <v>82.328947368421055</v>
      </c>
      <c r="Q972" t="str">
        <f>LEFT(N972,FIND("/",N972)-1)</f>
        <v>music</v>
      </c>
      <c r="R972" t="str">
        <f>REPLACE(N972,1,FIND("/",N972),"")</f>
        <v>classical music</v>
      </c>
      <c r="S972" s="12">
        <f>(((J972/60)/60)/24)+DATE(1970,1,1)</f>
        <v>40948.080729166664</v>
      </c>
      <c r="T972" s="12">
        <f>(((I972/60)/60)/24)+DATE(1970,1,1)</f>
        <v>40993.0390625</v>
      </c>
      <c r="W972" s="19">
        <f>_xlfn.DAYS(T972,S972)</f>
        <v>45</v>
      </c>
      <c r="X972" s="20">
        <f>L972/W972</f>
        <v>1.6888888888888889</v>
      </c>
      <c r="Y972" s="21">
        <f>E972/W972</f>
        <v>139.04444444444445</v>
      </c>
    </row>
    <row r="973" spans="1:25" ht="48" x14ac:dyDescent="0.2">
      <c r="A973">
        <v>274</v>
      </c>
      <c r="B973" s="3" t="s">
        <v>275</v>
      </c>
      <c r="C973" s="3" t="s">
        <v>4384</v>
      </c>
      <c r="D973">
        <v>4000</v>
      </c>
      <c r="E973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8269</v>
      </c>
      <c r="O973" s="6">
        <f>(E973/D973)*100</f>
        <v>156</v>
      </c>
      <c r="P973" s="7">
        <f>E973/L973</f>
        <v>55.221238938053098</v>
      </c>
      <c r="Q973" t="str">
        <f>LEFT(N973,FIND("/",N973)-1)</f>
        <v>film &amp; video</v>
      </c>
      <c r="R973" t="str">
        <f>REPLACE(N973,1,FIND("/",N973),"")</f>
        <v>documentary</v>
      </c>
      <c r="S973" s="12">
        <f>(((J973/60)/60)/24)+DATE(1970,1,1)</f>
        <v>40969.912372685183</v>
      </c>
      <c r="T973" s="12">
        <f>(((I973/60)/60)/24)+DATE(1970,1,1)</f>
        <v>41004.290972222225</v>
      </c>
      <c r="W973" s="19">
        <f>_xlfn.DAYS(T973,S973)</f>
        <v>35</v>
      </c>
      <c r="X973" s="20">
        <f>L973/W973</f>
        <v>3.2285714285714286</v>
      </c>
      <c r="Y973" s="21">
        <f>E973/W973</f>
        <v>178.28571428571428</v>
      </c>
    </row>
    <row r="974" spans="1:25" ht="32" x14ac:dyDescent="0.2">
      <c r="A974">
        <v>1643</v>
      </c>
      <c r="B974" s="3" t="s">
        <v>1644</v>
      </c>
      <c r="C974" s="3" t="s">
        <v>5753</v>
      </c>
      <c r="D974">
        <v>5000</v>
      </c>
      <c r="E974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8292</v>
      </c>
      <c r="O974" s="6">
        <f>(E974/D974)*100</f>
        <v>124.70000000000002</v>
      </c>
      <c r="P974" s="7">
        <f>E974/L974</f>
        <v>168.51351351351352</v>
      </c>
      <c r="Q974" t="str">
        <f>LEFT(N974,FIND("/",N974)-1)</f>
        <v>music</v>
      </c>
      <c r="R974" t="str">
        <f>REPLACE(N974,1,FIND("/",N974),"")</f>
        <v>pop</v>
      </c>
      <c r="S974" s="12">
        <f>(((J974/60)/60)/24)+DATE(1970,1,1)</f>
        <v>41146.824212962965</v>
      </c>
      <c r="T974" s="12">
        <f>(((I974/60)/60)/24)+DATE(1970,1,1)</f>
        <v>41176.824212962965</v>
      </c>
      <c r="W974" s="19">
        <f>_xlfn.DAYS(T974,S974)</f>
        <v>30</v>
      </c>
      <c r="X974" s="20">
        <f>L974/W974</f>
        <v>1.2333333333333334</v>
      </c>
      <c r="Y974" s="21">
        <f>E974/W974</f>
        <v>207.83333333333334</v>
      </c>
    </row>
    <row r="975" spans="1:25" ht="32" x14ac:dyDescent="0.2">
      <c r="A975">
        <v>1629</v>
      </c>
      <c r="B975" s="3" t="s">
        <v>1630</v>
      </c>
      <c r="C975" s="3" t="s">
        <v>5739</v>
      </c>
      <c r="D975">
        <v>6000</v>
      </c>
      <c r="E975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8276</v>
      </c>
      <c r="O975" s="6">
        <f>(E975/D975)*100</f>
        <v>103.66666666666666</v>
      </c>
      <c r="P975" s="7">
        <f>E975/L975</f>
        <v>75.853658536585371</v>
      </c>
      <c r="Q975" t="str">
        <f>LEFT(N975,FIND("/",N975)-1)</f>
        <v>music</v>
      </c>
      <c r="R975" t="str">
        <f>REPLACE(N975,1,FIND("/",N975),"")</f>
        <v>rock</v>
      </c>
      <c r="S975" s="12">
        <f>(((J975/60)/60)/24)+DATE(1970,1,1)</f>
        <v>41645.867280092592</v>
      </c>
      <c r="T975" s="12">
        <f>(((I975/60)/60)/24)+DATE(1970,1,1)</f>
        <v>41690.867280092592</v>
      </c>
      <c r="W975" s="19">
        <f>_xlfn.DAYS(T975,S975)</f>
        <v>45</v>
      </c>
      <c r="X975" s="20">
        <f>L975/W975</f>
        <v>1.8222222222222222</v>
      </c>
      <c r="Y975" s="21">
        <f>E975/W975</f>
        <v>138.22222222222223</v>
      </c>
    </row>
    <row r="976" spans="1:25" ht="48" x14ac:dyDescent="0.2">
      <c r="A976">
        <v>1356</v>
      </c>
      <c r="B976" s="3" t="s">
        <v>1357</v>
      </c>
      <c r="C976" s="3" t="s">
        <v>5466</v>
      </c>
      <c r="D976">
        <v>3400</v>
      </c>
      <c r="E976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8274</v>
      </c>
      <c r="O976" s="6">
        <f>(E976/D976)*100</f>
        <v>182.81058823529412</v>
      </c>
      <c r="P976" s="7">
        <f>E976/L976</f>
        <v>71.443218390804603</v>
      </c>
      <c r="Q976" t="str">
        <f>LEFT(N976,FIND("/",N976)-1)</f>
        <v>publishing</v>
      </c>
      <c r="R976" t="str">
        <f>REPLACE(N976,1,FIND("/",N976),"")</f>
        <v>nonfiction</v>
      </c>
      <c r="S976" s="12">
        <f>(((J976/60)/60)/24)+DATE(1970,1,1)</f>
        <v>41430.038888888892</v>
      </c>
      <c r="T976" s="12">
        <f>(((I976/60)/60)/24)+DATE(1970,1,1)</f>
        <v>41460.038888888892</v>
      </c>
      <c r="W976" s="19">
        <f>_xlfn.DAYS(T976,S976)</f>
        <v>30</v>
      </c>
      <c r="X976" s="20">
        <f>L976/W976</f>
        <v>2.9</v>
      </c>
      <c r="Y976" s="21">
        <f>E976/W976</f>
        <v>207.18533333333335</v>
      </c>
    </row>
    <row r="977" spans="1:25" ht="48" x14ac:dyDescent="0.2">
      <c r="A977">
        <v>3424</v>
      </c>
      <c r="B977" s="3" t="s">
        <v>3423</v>
      </c>
      <c r="C977" s="3" t="s">
        <v>7534</v>
      </c>
      <c r="D977">
        <v>6000</v>
      </c>
      <c r="E977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8271</v>
      </c>
      <c r="O977" s="6">
        <f>(E977/D977)*100</f>
        <v>103.58333333333334</v>
      </c>
      <c r="P977" s="7">
        <f>E977/L977</f>
        <v>81.776315789473685</v>
      </c>
      <c r="Q977" t="str">
        <f>LEFT(N977,FIND("/",N977)-1)</f>
        <v>theater</v>
      </c>
      <c r="R977" t="str">
        <f>REPLACE(N977,1,FIND("/",N977),"")</f>
        <v>plays</v>
      </c>
      <c r="S977" s="12">
        <f>(((J977/60)/60)/24)+DATE(1970,1,1)</f>
        <v>42018.676898148144</v>
      </c>
      <c r="T977" s="12">
        <f>(((I977/60)/60)/24)+DATE(1970,1,1)</f>
        <v>42040.290972222225</v>
      </c>
      <c r="W977" s="19">
        <f>_xlfn.DAYS(T977,S977)</f>
        <v>22</v>
      </c>
      <c r="X977" s="20">
        <f>L977/W977</f>
        <v>3.4545454545454546</v>
      </c>
      <c r="Y977" s="21">
        <f>E977/W977</f>
        <v>282.5</v>
      </c>
    </row>
    <row r="978" spans="1:25" ht="48" x14ac:dyDescent="0.2">
      <c r="A978">
        <v>1524</v>
      </c>
      <c r="B978" s="3" t="s">
        <v>1525</v>
      </c>
      <c r="C978" s="3" t="s">
        <v>5634</v>
      </c>
      <c r="D978">
        <v>3000</v>
      </c>
      <c r="E978">
        <v>6210</v>
      </c>
      <c r="F978" t="s">
        <v>8219</v>
      </c>
      <c r="G978" t="s">
        <v>8235</v>
      </c>
      <c r="H978" t="s">
        <v>8255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8285</v>
      </c>
      <c r="O978" s="6">
        <f>(E978/D978)*100</f>
        <v>206.99999999999997</v>
      </c>
      <c r="P978" s="7">
        <f>E978/L978</f>
        <v>221.78571428571428</v>
      </c>
      <c r="Q978" t="str">
        <f>LEFT(N978,FIND("/",N978)-1)</f>
        <v>photography</v>
      </c>
      <c r="R978" t="str">
        <f>REPLACE(N978,1,FIND("/",N978),"")</f>
        <v>photobooks</v>
      </c>
      <c r="S978" s="12">
        <f>(((J978/60)/60)/24)+DATE(1970,1,1)</f>
        <v>42756.501041666663</v>
      </c>
      <c r="T978" s="12">
        <f>(((I978/60)/60)/24)+DATE(1970,1,1)</f>
        <v>42786.501041666663</v>
      </c>
      <c r="W978" s="19">
        <f>_xlfn.DAYS(T978,S978)</f>
        <v>30</v>
      </c>
      <c r="X978" s="20">
        <f>L978/W978</f>
        <v>0.93333333333333335</v>
      </c>
      <c r="Y978" s="21">
        <f>E978/W978</f>
        <v>207</v>
      </c>
    </row>
    <row r="979" spans="1:25" ht="48" x14ac:dyDescent="0.2">
      <c r="A979">
        <v>3239</v>
      </c>
      <c r="B979" s="3" t="s">
        <v>3239</v>
      </c>
      <c r="C979" s="3" t="s">
        <v>7349</v>
      </c>
      <c r="D979">
        <v>5862</v>
      </c>
      <c r="E979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8271</v>
      </c>
      <c r="O979" s="6">
        <f>(E979/D979)*100</f>
        <v>105.91914022517912</v>
      </c>
      <c r="P979" s="7">
        <f>E979/L979</f>
        <v>59.701730769230764</v>
      </c>
      <c r="Q979" t="str">
        <f>LEFT(N979,FIND("/",N979)-1)</f>
        <v>theater</v>
      </c>
      <c r="R979" t="str">
        <f>REPLACE(N979,1,FIND("/",N979),"")</f>
        <v>plays</v>
      </c>
      <c r="S979" s="12">
        <f>(((J979/60)/60)/24)+DATE(1970,1,1)</f>
        <v>42278.089039351849</v>
      </c>
      <c r="T979" s="12">
        <f>(((I979/60)/60)/24)+DATE(1970,1,1)</f>
        <v>42302.999305555553</v>
      </c>
      <c r="W979" s="19">
        <f>_xlfn.DAYS(T979,S979)</f>
        <v>24</v>
      </c>
      <c r="X979" s="20">
        <f>L979/W979</f>
        <v>4.333333333333333</v>
      </c>
      <c r="Y979" s="21">
        <f>E979/W979</f>
        <v>258.70749999999998</v>
      </c>
    </row>
    <row r="980" spans="1:25" ht="48" x14ac:dyDescent="0.2">
      <c r="A980">
        <v>850</v>
      </c>
      <c r="B980" s="3" t="s">
        <v>851</v>
      </c>
      <c r="C980" s="3" t="s">
        <v>4960</v>
      </c>
      <c r="D980">
        <v>4000</v>
      </c>
      <c r="E980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8277</v>
      </c>
      <c r="O980" s="6">
        <f>(E980/D980)*100</f>
        <v>155.17499999999998</v>
      </c>
      <c r="P980" s="7">
        <f>E980/L980</f>
        <v>46.669172932330824</v>
      </c>
      <c r="Q980" t="str">
        <f>LEFT(N980,FIND("/",N980)-1)</f>
        <v>music</v>
      </c>
      <c r="R980" t="str">
        <f>REPLACE(N980,1,FIND("/",N980),"")</f>
        <v>metal</v>
      </c>
      <c r="S980" s="12">
        <f>(((J980/60)/60)/24)+DATE(1970,1,1)</f>
        <v>42452.827743055561</v>
      </c>
      <c r="T980" s="12">
        <f>(((I980/60)/60)/24)+DATE(1970,1,1)</f>
        <v>42485.207638888889</v>
      </c>
      <c r="W980" s="19">
        <f>_xlfn.DAYS(T980,S980)</f>
        <v>33</v>
      </c>
      <c r="X980" s="20">
        <f>L980/W980</f>
        <v>4.0303030303030303</v>
      </c>
      <c r="Y980" s="21">
        <f>E980/W980</f>
        <v>188.09090909090909</v>
      </c>
    </row>
    <row r="981" spans="1:25" ht="48" x14ac:dyDescent="0.2">
      <c r="A981">
        <v>1934</v>
      </c>
      <c r="B981" s="3" t="s">
        <v>1935</v>
      </c>
      <c r="C981" s="3" t="s">
        <v>6044</v>
      </c>
      <c r="D981">
        <v>5000</v>
      </c>
      <c r="E981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8279</v>
      </c>
      <c r="O981" s="6">
        <f>(E981/D981)*100</f>
        <v>123.61999999999999</v>
      </c>
      <c r="P981" s="7">
        <f>E981/L981</f>
        <v>80.272727272727266</v>
      </c>
      <c r="Q981" t="str">
        <f>LEFT(N981,FIND("/",N981)-1)</f>
        <v>music</v>
      </c>
      <c r="R981" t="str">
        <f>REPLACE(N981,1,FIND("/",N981),"")</f>
        <v>indie rock</v>
      </c>
      <c r="S981" s="12">
        <f>(((J981/60)/60)/24)+DATE(1970,1,1)</f>
        <v>40865.867141203707</v>
      </c>
      <c r="T981" s="12">
        <f>(((I981/60)/60)/24)+DATE(1970,1,1)</f>
        <v>40902.208333333336</v>
      </c>
      <c r="W981" s="19">
        <f>_xlfn.DAYS(T981,S981)</f>
        <v>37</v>
      </c>
      <c r="X981" s="20">
        <f>L981/W981</f>
        <v>2.0810810810810811</v>
      </c>
      <c r="Y981" s="21">
        <f>E981/W981</f>
        <v>167.05405405405406</v>
      </c>
    </row>
    <row r="982" spans="1:25" ht="48" x14ac:dyDescent="0.2">
      <c r="A982">
        <v>3574</v>
      </c>
      <c r="B982" s="3" t="s">
        <v>3573</v>
      </c>
      <c r="C982" s="3" t="s">
        <v>7684</v>
      </c>
      <c r="D982">
        <v>5800</v>
      </c>
      <c r="E982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8271</v>
      </c>
      <c r="O982" s="6">
        <f>(E982/D982)*100</f>
        <v>106.12068965517241</v>
      </c>
      <c r="P982" s="7">
        <f>E982/L982</f>
        <v>136.77777777777777</v>
      </c>
      <c r="Q982" t="str">
        <f>LEFT(N982,FIND("/",N982)-1)</f>
        <v>theater</v>
      </c>
      <c r="R982" t="str">
        <f>REPLACE(N982,1,FIND("/",N982),"")</f>
        <v>plays</v>
      </c>
      <c r="S982" s="12">
        <f>(((J982/60)/60)/24)+DATE(1970,1,1)</f>
        <v>41926.942685185182</v>
      </c>
      <c r="T982" s="12">
        <f>(((I982/60)/60)/24)+DATE(1970,1,1)</f>
        <v>41956.984351851846</v>
      </c>
      <c r="W982" s="19">
        <f>_xlfn.DAYS(T982,S982)</f>
        <v>30</v>
      </c>
      <c r="X982" s="20">
        <f>L982/W982</f>
        <v>1.5</v>
      </c>
      <c r="Y982" s="21">
        <f>E982/W982</f>
        <v>205.16666666666666</v>
      </c>
    </row>
    <row r="983" spans="1:25" ht="48" x14ac:dyDescent="0.2">
      <c r="A983">
        <v>1201</v>
      </c>
      <c r="B983" s="3" t="s">
        <v>1202</v>
      </c>
      <c r="C983" s="3" t="s">
        <v>5311</v>
      </c>
      <c r="D983">
        <v>6000</v>
      </c>
      <c r="E983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8285</v>
      </c>
      <c r="O983" s="6">
        <f>(E983/D983)*100</f>
        <v>102.43783333333334</v>
      </c>
      <c r="P983" s="7">
        <f>E983/L983</f>
        <v>55.371801801801809</v>
      </c>
      <c r="Q983" t="str">
        <f>LEFT(N983,FIND("/",N983)-1)</f>
        <v>photography</v>
      </c>
      <c r="R983" t="str">
        <f>REPLACE(N983,1,FIND("/",N983),"")</f>
        <v>photobooks</v>
      </c>
      <c r="S983" s="12">
        <f>(((J983/60)/60)/24)+DATE(1970,1,1)</f>
        <v>42536.60701388889</v>
      </c>
      <c r="T983" s="12">
        <f>(((I983/60)/60)/24)+DATE(1970,1,1)</f>
        <v>42566.60701388889</v>
      </c>
      <c r="W983" s="19">
        <f>_xlfn.DAYS(T983,S983)</f>
        <v>30</v>
      </c>
      <c r="X983" s="20">
        <f>L983/W983</f>
        <v>3.7</v>
      </c>
      <c r="Y983" s="21">
        <f>E983/W983</f>
        <v>204.87566666666669</v>
      </c>
    </row>
    <row r="984" spans="1:25" ht="48" x14ac:dyDescent="0.2">
      <c r="A984">
        <v>4033</v>
      </c>
      <c r="B984" s="3" t="s">
        <v>4029</v>
      </c>
      <c r="C984" s="3" t="s">
        <v>8138</v>
      </c>
      <c r="D984">
        <v>23900</v>
      </c>
      <c r="E984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6">
        <f>(E984/D984)*100</f>
        <v>25.698702928870294</v>
      </c>
      <c r="P984" s="7">
        <f>E984/L984</f>
        <v>65.340319148936175</v>
      </c>
      <c r="Q984" t="str">
        <f>LEFT(N984,FIND("/",N984)-1)</f>
        <v>theater</v>
      </c>
      <c r="R984" t="str">
        <f>REPLACE(N984,1,FIND("/",N984),"")</f>
        <v>plays</v>
      </c>
      <c r="S984" s="12">
        <f>(((J984/60)/60)/24)+DATE(1970,1,1)</f>
        <v>42614.268796296295</v>
      </c>
      <c r="T984" s="12">
        <f>(((I984/60)/60)/24)+DATE(1970,1,1)</f>
        <v>42645.375</v>
      </c>
      <c r="W984" s="19">
        <f>_xlfn.DAYS(T984,S984)</f>
        <v>31</v>
      </c>
      <c r="X984" s="20">
        <f>L984/W984</f>
        <v>3.032258064516129</v>
      </c>
      <c r="Y984" s="21">
        <f>E984/W984</f>
        <v>198.12870967741935</v>
      </c>
    </row>
    <row r="985" spans="1:25" ht="48" x14ac:dyDescent="0.2">
      <c r="A985">
        <v>1318</v>
      </c>
      <c r="B985" s="3" t="s">
        <v>1319</v>
      </c>
      <c r="C985" s="3" t="s">
        <v>5428</v>
      </c>
      <c r="D985">
        <v>40000</v>
      </c>
      <c r="E985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6">
        <f>(E985/D985)*100</f>
        <v>15.324999999999999</v>
      </c>
      <c r="P985" s="7">
        <f>E985/L985</f>
        <v>45.407407407407405</v>
      </c>
      <c r="Q985" t="str">
        <f>LEFT(N985,FIND("/",N985)-1)</f>
        <v>technology</v>
      </c>
      <c r="R985" t="str">
        <f>REPLACE(N985,1,FIND("/",N985),"")</f>
        <v>wearables</v>
      </c>
      <c r="S985" s="12">
        <f>(((J985/60)/60)/24)+DATE(1970,1,1)</f>
        <v>41985.043657407412</v>
      </c>
      <c r="T985" s="12">
        <f>(((I985/60)/60)/24)+DATE(1970,1,1)</f>
        <v>42015.043657407412</v>
      </c>
      <c r="W985" s="19">
        <f>_xlfn.DAYS(T985,S985)</f>
        <v>30</v>
      </c>
      <c r="X985" s="20">
        <f>L985/W985</f>
        <v>4.5</v>
      </c>
      <c r="Y985" s="21">
        <f>E985/W985</f>
        <v>204.33333333333334</v>
      </c>
    </row>
    <row r="986" spans="1:25" ht="48" x14ac:dyDescent="0.2">
      <c r="A986">
        <v>737</v>
      </c>
      <c r="B986" s="3" t="s">
        <v>738</v>
      </c>
      <c r="C986" s="3" t="s">
        <v>4847</v>
      </c>
      <c r="D986">
        <v>5000</v>
      </c>
      <c r="E986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8274</v>
      </c>
      <c r="O986" s="6">
        <f>(E986/D986)*100</f>
        <v>122.39999999999999</v>
      </c>
      <c r="P986" s="7">
        <f>E986/L986</f>
        <v>56.666666666666664</v>
      </c>
      <c r="Q986" t="str">
        <f>LEFT(N986,FIND("/",N986)-1)</f>
        <v>publishing</v>
      </c>
      <c r="R986" t="str">
        <f>REPLACE(N986,1,FIND("/",N986),"")</f>
        <v>nonfiction</v>
      </c>
      <c r="S986" s="12">
        <f>(((J986/60)/60)/24)+DATE(1970,1,1)</f>
        <v>41667.275312500002</v>
      </c>
      <c r="T986" s="12">
        <f>(((I986/60)/60)/24)+DATE(1970,1,1)</f>
        <v>41684.833333333336</v>
      </c>
      <c r="W986" s="19">
        <f>_xlfn.DAYS(T986,S986)</f>
        <v>17</v>
      </c>
      <c r="X986" s="20">
        <f>L986/W986</f>
        <v>6.3529411764705879</v>
      </c>
      <c r="Y986" s="21">
        <f>E986/W986</f>
        <v>360</v>
      </c>
    </row>
    <row r="987" spans="1:25" ht="48" x14ac:dyDescent="0.2">
      <c r="A987">
        <v>701</v>
      </c>
      <c r="B987" s="3" t="s">
        <v>702</v>
      </c>
      <c r="C987" s="3" t="s">
        <v>4811</v>
      </c>
      <c r="D987">
        <v>23000</v>
      </c>
      <c r="E987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6">
        <f>(E987/D987)*100</f>
        <v>26.6</v>
      </c>
      <c r="P987" s="7">
        <f>E987/L987</f>
        <v>291.33333333333331</v>
      </c>
      <c r="Q987" t="str">
        <f>LEFT(N987,FIND("/",N987)-1)</f>
        <v>technology</v>
      </c>
      <c r="R987" t="str">
        <f>REPLACE(N987,1,FIND("/",N987),"")</f>
        <v>wearables</v>
      </c>
      <c r="S987" s="12">
        <f>(((J987/60)/60)/24)+DATE(1970,1,1)</f>
        <v>41813.662962962961</v>
      </c>
      <c r="T987" s="12">
        <f>(((I987/60)/60)/24)+DATE(1970,1,1)</f>
        <v>41843.662962962961</v>
      </c>
      <c r="W987" s="19">
        <f>_xlfn.DAYS(T987,S987)</f>
        <v>30</v>
      </c>
      <c r="X987" s="20">
        <f>L987/W987</f>
        <v>0.7</v>
      </c>
      <c r="Y987" s="21">
        <f>E987/W987</f>
        <v>203.93333333333334</v>
      </c>
    </row>
    <row r="988" spans="1:25" ht="48" x14ac:dyDescent="0.2">
      <c r="A988">
        <v>2548</v>
      </c>
      <c r="B988" s="3" t="s">
        <v>2548</v>
      </c>
      <c r="C988" s="3" t="s">
        <v>6658</v>
      </c>
      <c r="D988">
        <v>6000</v>
      </c>
      <c r="E988">
        <v>6111</v>
      </c>
      <c r="F988" t="s">
        <v>8219</v>
      </c>
      <c r="G988" t="s">
        <v>8230</v>
      </c>
      <c r="H988" t="s">
        <v>8249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8300</v>
      </c>
      <c r="O988" s="6">
        <f>(E988/D988)*100</f>
        <v>101.85</v>
      </c>
      <c r="P988" s="7">
        <f>E988/L988</f>
        <v>165.16216216216216</v>
      </c>
      <c r="Q988" t="str">
        <f>LEFT(N988,FIND("/",N988)-1)</f>
        <v>music</v>
      </c>
      <c r="R988" t="str">
        <f>REPLACE(N988,1,FIND("/",N988),"")</f>
        <v>classical music</v>
      </c>
      <c r="S988" s="12">
        <f>(((J988/60)/60)/24)+DATE(1970,1,1)</f>
        <v>42618.625428240746</v>
      </c>
      <c r="T988" s="12">
        <f>(((I988/60)/60)/24)+DATE(1970,1,1)</f>
        <v>42643.185416666667</v>
      </c>
      <c r="W988" s="19">
        <f>_xlfn.DAYS(T988,S988)</f>
        <v>25</v>
      </c>
      <c r="X988" s="20">
        <f>L988/W988</f>
        <v>1.48</v>
      </c>
      <c r="Y988" s="21">
        <f>E988/W988</f>
        <v>244.44</v>
      </c>
    </row>
    <row r="989" spans="1:25" ht="32" x14ac:dyDescent="0.2">
      <c r="A989">
        <v>1251</v>
      </c>
      <c r="B989" s="3" t="s">
        <v>1252</v>
      </c>
      <c r="C989" s="3" t="s">
        <v>5361</v>
      </c>
      <c r="D989">
        <v>6000</v>
      </c>
      <c r="E989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8276</v>
      </c>
      <c r="O989" s="6">
        <f>(E989/D989)*100</f>
        <v>101.8</v>
      </c>
      <c r="P989" s="7">
        <f>E989/L989</f>
        <v>82.540540540540547</v>
      </c>
      <c r="Q989" t="str">
        <f>LEFT(N989,FIND("/",N989)-1)</f>
        <v>music</v>
      </c>
      <c r="R989" t="str">
        <f>REPLACE(N989,1,FIND("/",N989),"")</f>
        <v>rock</v>
      </c>
      <c r="S989" s="12">
        <f>(((J989/60)/60)/24)+DATE(1970,1,1)</f>
        <v>40751.814432870371</v>
      </c>
      <c r="T989" s="12">
        <f>(((I989/60)/60)/24)+DATE(1970,1,1)</f>
        <v>40811.814432870371</v>
      </c>
      <c r="W989" s="19">
        <f>_xlfn.DAYS(T989,S989)</f>
        <v>60</v>
      </c>
      <c r="X989" s="20">
        <f>L989/W989</f>
        <v>1.2333333333333334</v>
      </c>
      <c r="Y989" s="21">
        <f>E989/W989</f>
        <v>101.8</v>
      </c>
    </row>
    <row r="990" spans="1:25" ht="16" x14ac:dyDescent="0.2">
      <c r="A990">
        <v>833</v>
      </c>
      <c r="B990" s="3" t="s">
        <v>834</v>
      </c>
      <c r="C990" s="3" t="s">
        <v>4943</v>
      </c>
      <c r="D990">
        <v>6000</v>
      </c>
      <c r="E990">
        <v>6100</v>
      </c>
      <c r="F990" t="s">
        <v>8219</v>
      </c>
      <c r="G990" t="s">
        <v>8224</v>
      </c>
      <c r="H990" t="s">
        <v>8246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8276</v>
      </c>
      <c r="O990" s="6">
        <f>(E990/D990)*100</f>
        <v>101.66666666666666</v>
      </c>
      <c r="P990" s="7">
        <f>E990/L990</f>
        <v>148.78048780487805</v>
      </c>
      <c r="Q990" t="str">
        <f>LEFT(N990,FIND("/",N990)-1)</f>
        <v>music</v>
      </c>
      <c r="R990" t="str">
        <f>REPLACE(N990,1,FIND("/",N990),"")</f>
        <v>rock</v>
      </c>
      <c r="S990" s="12">
        <f>(((J990/60)/60)/24)+DATE(1970,1,1)</f>
        <v>41718.878182870372</v>
      </c>
      <c r="T990" s="12">
        <f>(((I990/60)/60)/24)+DATE(1970,1,1)</f>
        <v>41748.878182870372</v>
      </c>
      <c r="W990" s="19">
        <f>_xlfn.DAYS(T990,S990)</f>
        <v>30</v>
      </c>
      <c r="X990" s="20">
        <f>L990/W990</f>
        <v>1.3666666666666667</v>
      </c>
      <c r="Y990" s="21">
        <f>E990/W990</f>
        <v>203.33333333333334</v>
      </c>
    </row>
    <row r="991" spans="1:25" ht="32" x14ac:dyDescent="0.2">
      <c r="A991">
        <v>3342</v>
      </c>
      <c r="B991" s="3" t="s">
        <v>3342</v>
      </c>
      <c r="C991" s="3" t="s">
        <v>7452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8271</v>
      </c>
      <c r="O991" s="6">
        <f>(E991/D991)*100</f>
        <v>101.66666666666666</v>
      </c>
      <c r="P991" s="7">
        <f>E991/L991</f>
        <v>78.205128205128204</v>
      </c>
      <c r="Q991" t="str">
        <f>LEFT(N991,FIND("/",N991)-1)</f>
        <v>theater</v>
      </c>
      <c r="R991" t="str">
        <f>REPLACE(N991,1,FIND("/",N991),"")</f>
        <v>plays</v>
      </c>
      <c r="S991" s="12">
        <f>(((J991/60)/60)/24)+DATE(1970,1,1)</f>
        <v>42062.296412037031</v>
      </c>
      <c r="T991" s="12">
        <f>(((I991/60)/60)/24)+DATE(1970,1,1)</f>
        <v>42095.207638888889</v>
      </c>
      <c r="W991" s="19">
        <f>_xlfn.DAYS(T991,S991)</f>
        <v>33</v>
      </c>
      <c r="X991" s="20">
        <f>L991/W991</f>
        <v>2.3636363636363638</v>
      </c>
      <c r="Y991" s="21">
        <f>E991/W991</f>
        <v>184.84848484848484</v>
      </c>
    </row>
    <row r="992" spans="1:25" ht="48" x14ac:dyDescent="0.2">
      <c r="A992">
        <v>408</v>
      </c>
      <c r="B992" s="3" t="s">
        <v>409</v>
      </c>
      <c r="C992" s="3" t="s">
        <v>4518</v>
      </c>
      <c r="D992">
        <v>6000</v>
      </c>
      <c r="E992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8269</v>
      </c>
      <c r="O992" s="6">
        <f>(E992/D992)*100</f>
        <v>101.43766666666667</v>
      </c>
      <c r="P992" s="7">
        <f>E992/L992</f>
        <v>160.16473684210527</v>
      </c>
      <c r="Q992" t="str">
        <f>LEFT(N992,FIND("/",N992)-1)</f>
        <v>film &amp; video</v>
      </c>
      <c r="R992" t="str">
        <f>REPLACE(N992,1,FIND("/",N992),"")</f>
        <v>documentary</v>
      </c>
      <c r="S992" s="12">
        <f>(((J992/60)/60)/24)+DATE(1970,1,1)</f>
        <v>41543.735995370371</v>
      </c>
      <c r="T992" s="12">
        <f>(((I992/60)/60)/24)+DATE(1970,1,1)</f>
        <v>41583.777662037035</v>
      </c>
      <c r="W992" s="19">
        <f>_xlfn.DAYS(T992,S992)</f>
        <v>40</v>
      </c>
      <c r="X992" s="20">
        <f>L992/W992</f>
        <v>0.95</v>
      </c>
      <c r="Y992" s="21">
        <f>E992/W992</f>
        <v>152.15649999999999</v>
      </c>
    </row>
    <row r="993" spans="1:25" ht="32" x14ac:dyDescent="0.2">
      <c r="A993">
        <v>3281</v>
      </c>
      <c r="B993" s="3" t="s">
        <v>3281</v>
      </c>
      <c r="C993" s="3" t="s">
        <v>7391</v>
      </c>
      <c r="D993">
        <v>5000</v>
      </c>
      <c r="E993">
        <v>6080</v>
      </c>
      <c r="F993" t="s">
        <v>8219</v>
      </c>
      <c r="G993" t="s">
        <v>8224</v>
      </c>
      <c r="H993" t="s">
        <v>8246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8271</v>
      </c>
      <c r="O993" s="6">
        <f>(E993/D993)*100</f>
        <v>121.6</v>
      </c>
      <c r="P993" s="7">
        <f>E993/L993</f>
        <v>129.36170212765958</v>
      </c>
      <c r="Q993" t="str">
        <f>LEFT(N993,FIND("/",N993)-1)</f>
        <v>theater</v>
      </c>
      <c r="R993" t="str">
        <f>REPLACE(N993,1,FIND("/",N993),"")</f>
        <v>plays</v>
      </c>
      <c r="S993" s="12">
        <f>(((J993/60)/60)/24)+DATE(1970,1,1)</f>
        <v>42219.019733796296</v>
      </c>
      <c r="T993" s="12">
        <f>(((I993/60)/60)/24)+DATE(1970,1,1)</f>
        <v>42249.019733796296</v>
      </c>
      <c r="W993" s="19">
        <f>_xlfn.DAYS(T993,S993)</f>
        <v>30</v>
      </c>
      <c r="X993" s="20">
        <f>L993/W993</f>
        <v>1.5666666666666667</v>
      </c>
      <c r="Y993" s="21">
        <f>E993/W993</f>
        <v>202.66666666666666</v>
      </c>
    </row>
    <row r="994" spans="1:25" ht="48" x14ac:dyDescent="0.2">
      <c r="A994">
        <v>802</v>
      </c>
      <c r="B994" s="3" t="s">
        <v>803</v>
      </c>
      <c r="C994" s="3" t="s">
        <v>4912</v>
      </c>
      <c r="D994">
        <v>6000</v>
      </c>
      <c r="E994">
        <v>6080</v>
      </c>
      <c r="F994" t="s">
        <v>8219</v>
      </c>
      <c r="G994" t="s">
        <v>8224</v>
      </c>
      <c r="H994" t="s">
        <v>8246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8276</v>
      </c>
      <c r="O994" s="6">
        <f>(E994/D994)*100</f>
        <v>101.33333333333334</v>
      </c>
      <c r="P994" s="7">
        <f>E994/L994</f>
        <v>81.066666666666663</v>
      </c>
      <c r="Q994" t="str">
        <f>LEFT(N994,FIND("/",N994)-1)</f>
        <v>music</v>
      </c>
      <c r="R994" t="str">
        <f>REPLACE(N994,1,FIND("/",N994),"")</f>
        <v>rock</v>
      </c>
      <c r="S994" s="12">
        <f>(((J994/60)/60)/24)+DATE(1970,1,1)</f>
        <v>41123.022268518522</v>
      </c>
      <c r="T994" s="12">
        <f>(((I994/60)/60)/24)+DATE(1970,1,1)</f>
        <v>41169.170138888891</v>
      </c>
      <c r="W994" s="19">
        <f>_xlfn.DAYS(T994,S994)</f>
        <v>46</v>
      </c>
      <c r="X994" s="20">
        <f>L994/W994</f>
        <v>1.6304347826086956</v>
      </c>
      <c r="Y994" s="21">
        <f>E994/W994</f>
        <v>132.17391304347825</v>
      </c>
    </row>
    <row r="995" spans="1:25" ht="48" x14ac:dyDescent="0.2">
      <c r="A995">
        <v>2092</v>
      </c>
      <c r="B995" s="3" t="s">
        <v>2093</v>
      </c>
      <c r="C995" s="3" t="s">
        <v>6202</v>
      </c>
      <c r="D995">
        <v>6000</v>
      </c>
      <c r="E995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8279</v>
      </c>
      <c r="O995" s="6">
        <f>(E995/D995)*100</f>
        <v>101.28333333333333</v>
      </c>
      <c r="P995" s="7">
        <f>E995/L995</f>
        <v>110.49090909090908</v>
      </c>
      <c r="Q995" t="str">
        <f>LEFT(N995,FIND("/",N995)-1)</f>
        <v>music</v>
      </c>
      <c r="R995" t="str">
        <f>REPLACE(N995,1,FIND("/",N995),"")</f>
        <v>indie rock</v>
      </c>
      <c r="S995" s="12">
        <f>(((J995/60)/60)/24)+DATE(1970,1,1)</f>
        <v>40763.707546296297</v>
      </c>
      <c r="T995" s="12">
        <f>(((I995/60)/60)/24)+DATE(1970,1,1)</f>
        <v>40823.707546296297</v>
      </c>
      <c r="W995" s="19">
        <f>_xlfn.DAYS(T995,S995)</f>
        <v>60</v>
      </c>
      <c r="X995" s="20">
        <f>L995/W995</f>
        <v>0.91666666666666663</v>
      </c>
      <c r="Y995" s="21">
        <f>E995/W995</f>
        <v>101.28333333333333</v>
      </c>
    </row>
    <row r="996" spans="1:25" ht="48" x14ac:dyDescent="0.2">
      <c r="A996">
        <v>1255</v>
      </c>
      <c r="B996" s="3" t="s">
        <v>1256</v>
      </c>
      <c r="C996" s="3" t="s">
        <v>5365</v>
      </c>
      <c r="D996">
        <v>3000</v>
      </c>
      <c r="E996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8276</v>
      </c>
      <c r="O996" s="6">
        <f>(E996/D996)*100</f>
        <v>202.36666666666667</v>
      </c>
      <c r="P996" s="7">
        <f>E996/L996</f>
        <v>55.697247706422019</v>
      </c>
      <c r="Q996" t="str">
        <f>LEFT(N996,FIND("/",N996)-1)</f>
        <v>music</v>
      </c>
      <c r="R996" t="str">
        <f>REPLACE(N996,1,FIND("/",N996),"")</f>
        <v>rock</v>
      </c>
      <c r="S996" s="12">
        <f>(((J996/60)/60)/24)+DATE(1970,1,1)</f>
        <v>41579.845509259263</v>
      </c>
      <c r="T996" s="12">
        <f>(((I996/60)/60)/24)+DATE(1970,1,1)</f>
        <v>41609.887175925927</v>
      </c>
      <c r="W996" s="19">
        <f>_xlfn.DAYS(T996,S996)</f>
        <v>30</v>
      </c>
      <c r="X996" s="20">
        <f>L996/W996</f>
        <v>3.6333333333333333</v>
      </c>
      <c r="Y996" s="21">
        <f>E996/W996</f>
        <v>202.36666666666667</v>
      </c>
    </row>
    <row r="997" spans="1:25" ht="48" x14ac:dyDescent="0.2">
      <c r="A997">
        <v>2697</v>
      </c>
      <c r="B997" s="3" t="s">
        <v>2697</v>
      </c>
      <c r="C997" s="3" t="s">
        <v>6807</v>
      </c>
      <c r="D997">
        <v>23000</v>
      </c>
      <c r="E997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6">
        <f>(E997/D997)*100</f>
        <v>26.35217391304348</v>
      </c>
      <c r="P997" s="7">
        <f>E997/L997</f>
        <v>116.55769230769231</v>
      </c>
      <c r="Q997" t="str">
        <f>LEFT(N997,FIND("/",N997)-1)</f>
        <v>food</v>
      </c>
      <c r="R997" t="str">
        <f>REPLACE(N997,1,FIND("/",N997),"")</f>
        <v>food trucks</v>
      </c>
      <c r="S997" s="12">
        <f>(((J997/60)/60)/24)+DATE(1970,1,1)</f>
        <v>42187.940081018518</v>
      </c>
      <c r="T997" s="12">
        <f>(((I997/60)/60)/24)+DATE(1970,1,1)</f>
        <v>42218.916666666672</v>
      </c>
      <c r="W997" s="19">
        <f>_xlfn.DAYS(T997,S997)</f>
        <v>31</v>
      </c>
      <c r="X997" s="20">
        <f>L997/W997</f>
        <v>1.6774193548387097</v>
      </c>
      <c r="Y997" s="21">
        <f>E997/W997</f>
        <v>195.51612903225808</v>
      </c>
    </row>
    <row r="998" spans="1:25" ht="48" x14ac:dyDescent="0.2">
      <c r="A998">
        <v>1621</v>
      </c>
      <c r="B998" s="3" t="s">
        <v>1622</v>
      </c>
      <c r="C998" s="3" t="s">
        <v>5731</v>
      </c>
      <c r="D998">
        <v>5000</v>
      </c>
      <c r="E998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8276</v>
      </c>
      <c r="O998" s="6">
        <f>(E998/D998)*100</f>
        <v>121.2</v>
      </c>
      <c r="P998" s="7">
        <f>E998/L998</f>
        <v>163.78378378378378</v>
      </c>
      <c r="Q998" t="str">
        <f>LEFT(N998,FIND("/",N998)-1)</f>
        <v>music</v>
      </c>
      <c r="R998" t="str">
        <f>REPLACE(N998,1,FIND("/",N998),"")</f>
        <v>rock</v>
      </c>
      <c r="S998" s="12">
        <f>(((J998/60)/60)/24)+DATE(1970,1,1)</f>
        <v>41003.60665509259</v>
      </c>
      <c r="T998" s="12">
        <f>(((I998/60)/60)/24)+DATE(1970,1,1)</f>
        <v>41057.165972222225</v>
      </c>
      <c r="W998" s="19">
        <f>_xlfn.DAYS(T998,S998)</f>
        <v>54</v>
      </c>
      <c r="X998" s="20">
        <f>L998/W998</f>
        <v>0.68518518518518523</v>
      </c>
      <c r="Y998" s="21">
        <f>E998/W998</f>
        <v>112.22222222222223</v>
      </c>
    </row>
    <row r="999" spans="1:25" ht="32" x14ac:dyDescent="0.2">
      <c r="A999">
        <v>14</v>
      </c>
      <c r="B999" s="3" t="s">
        <v>16</v>
      </c>
      <c r="C999" s="3" t="s">
        <v>4125</v>
      </c>
      <c r="D999">
        <v>6000</v>
      </c>
      <c r="E999">
        <v>6056</v>
      </c>
      <c r="F999" t="s">
        <v>8219</v>
      </c>
      <c r="G999" t="s">
        <v>8226</v>
      </c>
      <c r="H999" t="s">
        <v>8248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8265</v>
      </c>
      <c r="O999" s="6">
        <f>(E999/D999)*100</f>
        <v>100.93333333333334</v>
      </c>
      <c r="P999" s="7">
        <f>E999/L999</f>
        <v>147.70731707317074</v>
      </c>
      <c r="Q999" t="str">
        <f>LEFT(N999,FIND("/",N999)-1)</f>
        <v>film &amp; video</v>
      </c>
      <c r="R999" t="str">
        <f>REPLACE(N999,1,FIND("/",N999),"")</f>
        <v>television</v>
      </c>
      <c r="S999" s="12">
        <f>(((J999/60)/60)/24)+DATE(1970,1,1)</f>
        <v>41808.02648148148</v>
      </c>
      <c r="T999" s="12">
        <f>(((I999/60)/60)/24)+DATE(1970,1,1)</f>
        <v>41833.582638888889</v>
      </c>
      <c r="W999" s="19">
        <f>_xlfn.DAYS(T999,S999)</f>
        <v>25</v>
      </c>
      <c r="X999" s="20">
        <f>L999/W999</f>
        <v>1.64</v>
      </c>
      <c r="Y999" s="21">
        <f>E999/W999</f>
        <v>242.24</v>
      </c>
    </row>
    <row r="1000" spans="1:25" ht="64" x14ac:dyDescent="0.2">
      <c r="A1000">
        <v>2318</v>
      </c>
      <c r="B1000" s="3" t="s">
        <v>2319</v>
      </c>
      <c r="C1000" s="3" t="s">
        <v>6428</v>
      </c>
      <c r="D1000">
        <v>5000</v>
      </c>
      <c r="E1000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8279</v>
      </c>
      <c r="O1000" s="6">
        <f>(E1000/D1000)*100</f>
        <v>121.05999999999999</v>
      </c>
      <c r="P1000" s="7">
        <f>E1000/L1000</f>
        <v>37.134969325153371</v>
      </c>
      <c r="Q1000" t="str">
        <f>LEFT(N1000,FIND("/",N1000)-1)</f>
        <v>music</v>
      </c>
      <c r="R1000" t="str">
        <f>REPLACE(N1000,1,FIND("/",N1000),"")</f>
        <v>indie rock</v>
      </c>
      <c r="S1000" s="12">
        <f>(((J1000/60)/60)/24)+DATE(1970,1,1)</f>
        <v>40050.643680555557</v>
      </c>
      <c r="T1000" s="12">
        <f>(((I1000/60)/60)/24)+DATE(1970,1,1)</f>
        <v>40082.165972222225</v>
      </c>
      <c r="W1000" s="19">
        <f>_xlfn.DAYS(T1000,S1000)</f>
        <v>32</v>
      </c>
      <c r="X1000" s="20">
        <f>L1000/W1000</f>
        <v>5.09375</v>
      </c>
      <c r="Y1000" s="21">
        <f>E1000/W1000</f>
        <v>189.15625</v>
      </c>
    </row>
    <row r="1001" spans="1:25" ht="48" x14ac:dyDescent="0.2">
      <c r="A1001">
        <v>2304</v>
      </c>
      <c r="B1001" s="3" t="s">
        <v>2305</v>
      </c>
      <c r="C1001" s="3" t="s">
        <v>6414</v>
      </c>
      <c r="D1001">
        <v>6000</v>
      </c>
      <c r="E1001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8279</v>
      </c>
      <c r="O1001" s="6">
        <f>(E1001/D1001)*100</f>
        <v>100.70033333333335</v>
      </c>
      <c r="P1001" s="7">
        <f>E1001/L1001</f>
        <v>53.469203539823013</v>
      </c>
      <c r="Q1001" t="str">
        <f>LEFT(N1001,FIND("/",N1001)-1)</f>
        <v>music</v>
      </c>
      <c r="R1001" t="str">
        <f>REPLACE(N1001,1,FIND("/",N1001),"")</f>
        <v>indie rock</v>
      </c>
      <c r="S1001" s="12">
        <f>(((J1001/60)/60)/24)+DATE(1970,1,1)</f>
        <v>40502.815868055557</v>
      </c>
      <c r="T1001" s="12">
        <f>(((I1001/60)/60)/24)+DATE(1970,1,1)</f>
        <v>40544.207638888889</v>
      </c>
      <c r="W1001" s="19">
        <f>_xlfn.DAYS(T1001,S1001)</f>
        <v>42</v>
      </c>
      <c r="X1001" s="20">
        <f>L1001/W1001</f>
        <v>2.6904761904761907</v>
      </c>
      <c r="Y1001" s="21">
        <f>E1001/W1001</f>
        <v>143.85761904761907</v>
      </c>
    </row>
    <row r="1002" spans="1:25" ht="48" x14ac:dyDescent="0.2">
      <c r="A1002">
        <v>1605</v>
      </c>
      <c r="B1002" s="3" t="s">
        <v>1606</v>
      </c>
      <c r="C1002" s="3" t="s">
        <v>5715</v>
      </c>
      <c r="D1002">
        <v>6000</v>
      </c>
      <c r="E1002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8276</v>
      </c>
      <c r="O1002" s="6">
        <f>(E1002/D1002)*100</f>
        <v>100.69333333333334</v>
      </c>
      <c r="P1002" s="7">
        <f>E1002/L1002</f>
        <v>137.30909090909091</v>
      </c>
      <c r="Q1002" t="str">
        <f>LEFT(N1002,FIND("/",N1002)-1)</f>
        <v>music</v>
      </c>
      <c r="R1002" t="str">
        <f>REPLACE(N1002,1,FIND("/",N1002),"")</f>
        <v>rock</v>
      </c>
      <c r="S1002" s="12">
        <f>(((J1002/60)/60)/24)+DATE(1970,1,1)</f>
        <v>40747.012881944444</v>
      </c>
      <c r="T1002" s="12">
        <f>(((I1002/60)/60)/24)+DATE(1970,1,1)</f>
        <v>40756.291666666664</v>
      </c>
      <c r="W1002" s="19">
        <f>_xlfn.DAYS(T1002,S1002)</f>
        <v>9</v>
      </c>
      <c r="X1002" s="20">
        <f>L1002/W1002</f>
        <v>4.8888888888888893</v>
      </c>
      <c r="Y1002" s="21">
        <f>E1002/W1002</f>
        <v>671.28888888888889</v>
      </c>
    </row>
    <row r="1003" spans="1:25" ht="48" x14ac:dyDescent="0.2">
      <c r="A1003">
        <v>1858</v>
      </c>
      <c r="B1003" s="3" t="s">
        <v>1859</v>
      </c>
      <c r="C1003" s="3" t="s">
        <v>5968</v>
      </c>
      <c r="D1003">
        <v>5555.55</v>
      </c>
      <c r="E1003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8276</v>
      </c>
      <c r="O1003" s="6">
        <f>(E1003/D1003)*100</f>
        <v>108.74800874800874</v>
      </c>
      <c r="P1003" s="7">
        <f>E1003/L1003</f>
        <v>40.547315436241611</v>
      </c>
      <c r="Q1003" t="str">
        <f>LEFT(N1003,FIND("/",N1003)-1)</f>
        <v>music</v>
      </c>
      <c r="R1003" t="str">
        <f>REPLACE(N1003,1,FIND("/",N1003),"")</f>
        <v>rock</v>
      </c>
      <c r="S1003" s="12">
        <f>(((J1003/60)/60)/24)+DATE(1970,1,1)</f>
        <v>40833.200474537036</v>
      </c>
      <c r="T1003" s="12">
        <f>(((I1003/60)/60)/24)+DATE(1970,1,1)</f>
        <v>40893.242141203707</v>
      </c>
      <c r="W1003" s="19">
        <f>_xlfn.DAYS(T1003,S1003)</f>
        <v>60</v>
      </c>
      <c r="X1003" s="20">
        <f>L1003/W1003</f>
        <v>2.4833333333333334</v>
      </c>
      <c r="Y1003" s="21">
        <f>E1003/W1003</f>
        <v>100.69250000000001</v>
      </c>
    </row>
    <row r="1004" spans="1:25" ht="48" x14ac:dyDescent="0.2">
      <c r="A1004">
        <v>2189</v>
      </c>
      <c r="B1004" s="3" t="s">
        <v>2190</v>
      </c>
      <c r="C1004" s="3" t="s">
        <v>6299</v>
      </c>
      <c r="D1004">
        <v>1200</v>
      </c>
      <c r="E1004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8297</v>
      </c>
      <c r="O1004" s="6">
        <f>(E1004/D1004)*100</f>
        <v>503.25</v>
      </c>
      <c r="P1004" s="7">
        <f>E1004/L1004</f>
        <v>68.625</v>
      </c>
      <c r="Q1004" t="str">
        <f>LEFT(N1004,FIND("/",N1004)-1)</f>
        <v>games</v>
      </c>
      <c r="R1004" t="str">
        <f>REPLACE(N1004,1,FIND("/",N1004),"")</f>
        <v>tabletop games</v>
      </c>
      <c r="S1004" s="12">
        <f>(((J1004/60)/60)/24)+DATE(1970,1,1)</f>
        <v>42467.788194444445</v>
      </c>
      <c r="T1004" s="12">
        <f>(((I1004/60)/60)/24)+DATE(1970,1,1)</f>
        <v>42481.916666666672</v>
      </c>
      <c r="W1004" s="19">
        <f>_xlfn.DAYS(T1004,S1004)</f>
        <v>14</v>
      </c>
      <c r="X1004" s="20">
        <f>L1004/W1004</f>
        <v>6.2857142857142856</v>
      </c>
      <c r="Y1004" s="21">
        <f>E1004/W1004</f>
        <v>431.35714285714283</v>
      </c>
    </row>
    <row r="1005" spans="1:25" ht="48" x14ac:dyDescent="0.2">
      <c r="A1005">
        <v>523</v>
      </c>
      <c r="B1005" s="3" t="s">
        <v>524</v>
      </c>
      <c r="C1005" s="3" t="s">
        <v>4633</v>
      </c>
      <c r="D1005">
        <v>5000</v>
      </c>
      <c r="E1005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8271</v>
      </c>
      <c r="O1005" s="6">
        <f>(E1005/D1005)*100</f>
        <v>120.6</v>
      </c>
      <c r="P1005" s="7">
        <f>E1005/L1005</f>
        <v>71.785714285714292</v>
      </c>
      <c r="Q1005" t="str">
        <f>LEFT(N1005,FIND("/",N1005)-1)</f>
        <v>theater</v>
      </c>
      <c r="R1005" t="str">
        <f>REPLACE(N1005,1,FIND("/",N1005),"")</f>
        <v>plays</v>
      </c>
      <c r="S1005" s="12">
        <f>(((J1005/60)/60)/24)+DATE(1970,1,1)</f>
        <v>42238.13282407407</v>
      </c>
      <c r="T1005" s="12">
        <f>(((I1005/60)/60)/24)+DATE(1970,1,1)</f>
        <v>42268.13282407407</v>
      </c>
      <c r="W1005" s="19">
        <f>_xlfn.DAYS(T1005,S1005)</f>
        <v>30</v>
      </c>
      <c r="X1005" s="20">
        <f>L1005/W1005</f>
        <v>2.8</v>
      </c>
      <c r="Y1005" s="21">
        <f>E1005/W1005</f>
        <v>201</v>
      </c>
    </row>
    <row r="1006" spans="1:25" ht="48" x14ac:dyDescent="0.2">
      <c r="A1006">
        <v>1200</v>
      </c>
      <c r="B1006" s="3" t="s">
        <v>1201</v>
      </c>
      <c r="C1006" s="3" t="s">
        <v>5310</v>
      </c>
      <c r="D1006">
        <v>4800</v>
      </c>
      <c r="E100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8285</v>
      </c>
      <c r="O1006" s="6">
        <f>(E1006/D1006)*100</f>
        <v>125.60416666666667</v>
      </c>
      <c r="P1006" s="7">
        <f>E1006/L1006</f>
        <v>58.533980582524272</v>
      </c>
      <c r="Q1006" t="str">
        <f>LEFT(N1006,FIND("/",N1006)-1)</f>
        <v>photography</v>
      </c>
      <c r="R1006" t="str">
        <f>REPLACE(N1006,1,FIND("/",N1006),"")</f>
        <v>photobooks</v>
      </c>
      <c r="S1006" s="12">
        <f>(((J1006/60)/60)/24)+DATE(1970,1,1)</f>
        <v>42089.477500000001</v>
      </c>
      <c r="T1006" s="12">
        <f>(((I1006/60)/60)/24)+DATE(1970,1,1)</f>
        <v>42110.477500000001</v>
      </c>
      <c r="W1006" s="19">
        <f>_xlfn.DAYS(T1006,S1006)</f>
        <v>21</v>
      </c>
      <c r="X1006" s="20">
        <f>L1006/W1006</f>
        <v>4.9047619047619051</v>
      </c>
      <c r="Y1006" s="21">
        <f>E1006/W1006</f>
        <v>287.09523809523807</v>
      </c>
    </row>
    <row r="1007" spans="1:25" ht="96" x14ac:dyDescent="0.2">
      <c r="A1007">
        <v>3750</v>
      </c>
      <c r="B1007" s="3" t="s">
        <v>3747</v>
      </c>
      <c r="C1007" s="3" t="s">
        <v>7860</v>
      </c>
      <c r="D1007">
        <v>6000</v>
      </c>
      <c r="E1007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8305</v>
      </c>
      <c r="O1007" s="6">
        <f>(E1007/D1007)*100</f>
        <v>100.44999999999999</v>
      </c>
      <c r="P1007" s="7">
        <f>E1007/L1007</f>
        <v>215.25</v>
      </c>
      <c r="Q1007" t="str">
        <f>LEFT(N1007,FIND("/",N1007)-1)</f>
        <v>theater</v>
      </c>
      <c r="R1007" t="str">
        <f>REPLACE(N1007,1,FIND("/",N1007),"")</f>
        <v>musical</v>
      </c>
      <c r="S1007" s="12">
        <f>(((J1007/60)/60)/24)+DATE(1970,1,1)</f>
        <v>42016.981574074074</v>
      </c>
      <c r="T1007" s="12">
        <f>(((I1007/60)/60)/24)+DATE(1970,1,1)</f>
        <v>42045.332638888889</v>
      </c>
      <c r="W1007" s="19">
        <f>_xlfn.DAYS(T1007,S1007)</f>
        <v>29</v>
      </c>
      <c r="X1007" s="20">
        <f>L1007/W1007</f>
        <v>0.96551724137931039</v>
      </c>
      <c r="Y1007" s="21">
        <f>E1007/W1007</f>
        <v>207.82758620689654</v>
      </c>
    </row>
    <row r="1008" spans="1:25" ht="48" x14ac:dyDescent="0.2">
      <c r="A1008">
        <v>1743</v>
      </c>
      <c r="B1008" s="3" t="s">
        <v>1744</v>
      </c>
      <c r="C1008" s="3" t="s">
        <v>5853</v>
      </c>
      <c r="D1008">
        <v>6000</v>
      </c>
      <c r="E1008">
        <v>6025</v>
      </c>
      <c r="F1008" t="s">
        <v>8219</v>
      </c>
      <c r="G1008" t="s">
        <v>8224</v>
      </c>
      <c r="H1008" t="s">
        <v>8246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8285</v>
      </c>
      <c r="O1008" s="6">
        <f>(E1008/D1008)*100</f>
        <v>100.41666666666667</v>
      </c>
      <c r="P1008" s="7">
        <f>E1008/L1008</f>
        <v>89.925373134328353</v>
      </c>
      <c r="Q1008" t="str">
        <f>LEFT(N1008,FIND("/",N1008)-1)</f>
        <v>photography</v>
      </c>
      <c r="R1008" t="str">
        <f>REPLACE(N1008,1,FIND("/",N1008),"")</f>
        <v>photobooks</v>
      </c>
      <c r="S1008" s="12">
        <f>(((J1008/60)/60)/24)+DATE(1970,1,1)</f>
        <v>42586.925636574073</v>
      </c>
      <c r="T1008" s="12">
        <f>(((I1008/60)/60)/24)+DATE(1970,1,1)</f>
        <v>42609.165972222225</v>
      </c>
      <c r="W1008" s="19">
        <f>_xlfn.DAYS(T1008,S1008)</f>
        <v>23</v>
      </c>
      <c r="X1008" s="20">
        <f>L1008/W1008</f>
        <v>2.9130434782608696</v>
      </c>
      <c r="Y1008" s="21">
        <f>E1008/W1008</f>
        <v>261.95652173913044</v>
      </c>
    </row>
    <row r="1009" spans="1:25" ht="48" x14ac:dyDescent="0.2">
      <c r="A1009">
        <v>11</v>
      </c>
      <c r="B1009" s="3" t="s">
        <v>13</v>
      </c>
      <c r="C1009" s="3" t="s">
        <v>4122</v>
      </c>
      <c r="D1009">
        <v>5000</v>
      </c>
      <c r="E1009">
        <v>6025</v>
      </c>
      <c r="F1009" t="s">
        <v>8219</v>
      </c>
      <c r="G1009" t="s">
        <v>8224</v>
      </c>
      <c r="H1009" t="s">
        <v>8246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8265</v>
      </c>
      <c r="O1009" s="6">
        <f>(E1009/D1009)*100</f>
        <v>120.5</v>
      </c>
      <c r="P1009" s="7">
        <f>E1009/L1009</f>
        <v>80.333333333333329</v>
      </c>
      <c r="Q1009" t="str">
        <f>LEFT(N1009,FIND("/",N1009)-1)</f>
        <v>film &amp; video</v>
      </c>
      <c r="R1009" t="str">
        <f>REPLACE(N1009,1,FIND("/",N1009),"")</f>
        <v>television</v>
      </c>
      <c r="S1009" s="12">
        <f>(((J1009/60)/60)/24)+DATE(1970,1,1)</f>
        <v>42572.778495370367</v>
      </c>
      <c r="T1009" s="12">
        <f>(((I1009/60)/60)/24)+DATE(1970,1,1)</f>
        <v>42604.125</v>
      </c>
      <c r="W1009" s="19">
        <f>_xlfn.DAYS(T1009,S1009)</f>
        <v>32</v>
      </c>
      <c r="X1009" s="20">
        <f>L1009/W1009</f>
        <v>2.34375</v>
      </c>
      <c r="Y1009" s="21">
        <f>E1009/W1009</f>
        <v>188.28125</v>
      </c>
    </row>
    <row r="1010" spans="1:25" ht="48" x14ac:dyDescent="0.2">
      <c r="A1010">
        <v>2098</v>
      </c>
      <c r="B1010" s="3" t="s">
        <v>2099</v>
      </c>
      <c r="C1010" s="3" t="s">
        <v>6208</v>
      </c>
      <c r="D1010">
        <v>6000</v>
      </c>
      <c r="E1010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8279</v>
      </c>
      <c r="O1010" s="6">
        <f>(E1010/D1010)*100</f>
        <v>100.33333333333334</v>
      </c>
      <c r="P1010" s="7">
        <f>E1010/L1010</f>
        <v>188.125</v>
      </c>
      <c r="Q1010" t="str">
        <f>LEFT(N1010,FIND("/",N1010)-1)</f>
        <v>music</v>
      </c>
      <c r="R1010" t="str">
        <f>REPLACE(N1010,1,FIND("/",N1010),"")</f>
        <v>indie rock</v>
      </c>
      <c r="S1010" s="12">
        <f>(((J1010/60)/60)/24)+DATE(1970,1,1)</f>
        <v>40946.11383101852</v>
      </c>
      <c r="T1010" s="12">
        <f>(((I1010/60)/60)/24)+DATE(1970,1,1)</f>
        <v>40976.11383101852</v>
      </c>
      <c r="W1010" s="19">
        <f>_xlfn.DAYS(T1010,S1010)</f>
        <v>30</v>
      </c>
      <c r="X1010" s="20">
        <f>L1010/W1010</f>
        <v>1.0666666666666667</v>
      </c>
      <c r="Y1010" s="21">
        <f>E1010/W1010</f>
        <v>200.66666666666666</v>
      </c>
    </row>
    <row r="1011" spans="1:25" ht="48" x14ac:dyDescent="0.2">
      <c r="A1011">
        <v>845</v>
      </c>
      <c r="B1011" s="3" t="s">
        <v>846</v>
      </c>
      <c r="C1011" s="3" t="s">
        <v>4955</v>
      </c>
      <c r="D1011">
        <v>5000</v>
      </c>
      <c r="E1011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8277</v>
      </c>
      <c r="O1011" s="6">
        <f>(E1011/D1011)*100</f>
        <v>120.3802</v>
      </c>
      <c r="P1011" s="7">
        <f>E1011/L1011</f>
        <v>34.005706214689269</v>
      </c>
      <c r="Q1011" t="str">
        <f>LEFT(N1011,FIND("/",N1011)-1)</f>
        <v>music</v>
      </c>
      <c r="R1011" t="str">
        <f>REPLACE(N1011,1,FIND("/",N1011),"")</f>
        <v>metal</v>
      </c>
      <c r="S1011" s="12">
        <f>(((J1011/60)/60)/24)+DATE(1970,1,1)</f>
        <v>42578.205972222218</v>
      </c>
      <c r="T1011" s="12">
        <f>(((I1011/60)/60)/24)+DATE(1970,1,1)</f>
        <v>42618.165972222225</v>
      </c>
      <c r="W1011" s="19">
        <f>_xlfn.DAYS(T1011,S1011)</f>
        <v>40</v>
      </c>
      <c r="X1011" s="20">
        <f>L1011/W1011</f>
        <v>4.4249999999999998</v>
      </c>
      <c r="Y1011" s="21">
        <f>E1011/W1011</f>
        <v>150.47525000000002</v>
      </c>
    </row>
    <row r="1012" spans="1:25" ht="48" x14ac:dyDescent="0.2">
      <c r="A1012">
        <v>1321</v>
      </c>
      <c r="B1012" s="3" t="s">
        <v>1322</v>
      </c>
      <c r="C1012" s="3" t="s">
        <v>5431</v>
      </c>
      <c r="D1012">
        <v>462000</v>
      </c>
      <c r="E10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6">
        <f>(E1012/D1012)*100</f>
        <v>1.3028138528138529</v>
      </c>
      <c r="P1012" s="7">
        <f>E1012/L1012</f>
        <v>859.85714285714289</v>
      </c>
      <c r="Q1012" t="str">
        <f>LEFT(N1012,FIND("/",N1012)-1)</f>
        <v>technology</v>
      </c>
      <c r="R1012" t="str">
        <f>REPLACE(N1012,1,FIND("/",N1012),"")</f>
        <v>wearables</v>
      </c>
      <c r="S1012" s="12">
        <f>(((J1012/60)/60)/24)+DATE(1970,1,1)</f>
        <v>42697.74927083333</v>
      </c>
      <c r="T1012" s="12">
        <f>(((I1012/60)/60)/24)+DATE(1970,1,1)</f>
        <v>42727.74927083333</v>
      </c>
      <c r="W1012" s="19">
        <f>_xlfn.DAYS(T1012,S1012)</f>
        <v>30</v>
      </c>
      <c r="X1012" s="20">
        <f>L1012/W1012</f>
        <v>0.23333333333333334</v>
      </c>
      <c r="Y1012" s="21">
        <f>E1012/W1012</f>
        <v>200.63333333333333</v>
      </c>
    </row>
    <row r="1013" spans="1:25" ht="48" x14ac:dyDescent="0.2">
      <c r="A1013">
        <v>3213</v>
      </c>
      <c r="B1013" s="3" t="s">
        <v>3213</v>
      </c>
      <c r="C1013" s="3" t="s">
        <v>7323</v>
      </c>
      <c r="D1013">
        <v>6000</v>
      </c>
      <c r="E1013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8271</v>
      </c>
      <c r="O1013" s="6">
        <f>(E1013/D1013)*100</f>
        <v>100.11666666666667</v>
      </c>
      <c r="P1013" s="7">
        <f>E1013/L1013</f>
        <v>127.80851063829788</v>
      </c>
      <c r="Q1013" t="str">
        <f>LEFT(N1013,FIND("/",N1013)-1)</f>
        <v>theater</v>
      </c>
      <c r="R1013" t="str">
        <f>REPLACE(N1013,1,FIND("/",N1013),"")</f>
        <v>plays</v>
      </c>
      <c r="S1013" s="12">
        <f>(((J1013/60)/60)/24)+DATE(1970,1,1)</f>
        <v>42171.763414351852</v>
      </c>
      <c r="T1013" s="12">
        <f>(((I1013/60)/60)/24)+DATE(1970,1,1)</f>
        <v>42211.763414351852</v>
      </c>
      <c r="W1013" s="19">
        <f>_xlfn.DAYS(T1013,S1013)</f>
        <v>40</v>
      </c>
      <c r="X1013" s="20">
        <f>L1013/W1013</f>
        <v>1.175</v>
      </c>
      <c r="Y1013" s="21">
        <f>E1013/W1013</f>
        <v>150.17500000000001</v>
      </c>
    </row>
    <row r="1014" spans="1:25" ht="48" x14ac:dyDescent="0.2">
      <c r="A1014">
        <v>291</v>
      </c>
      <c r="B1014" s="3" t="s">
        <v>292</v>
      </c>
      <c r="C1014" s="3" t="s">
        <v>4401</v>
      </c>
      <c r="D1014">
        <v>5000</v>
      </c>
      <c r="E1014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8269</v>
      </c>
      <c r="O1014" s="6">
        <f>(E1014/D1014)*100</f>
        <v>120.02</v>
      </c>
      <c r="P1014" s="7">
        <f>E1014/L1014</f>
        <v>46.8828125</v>
      </c>
      <c r="Q1014" t="str">
        <f>LEFT(N1014,FIND("/",N1014)-1)</f>
        <v>film &amp; video</v>
      </c>
      <c r="R1014" t="str">
        <f>REPLACE(N1014,1,FIND("/",N1014),"")</f>
        <v>documentary</v>
      </c>
      <c r="S1014" s="12">
        <f>(((J1014/60)/60)/24)+DATE(1970,1,1)</f>
        <v>41376.769050925926</v>
      </c>
      <c r="T1014" s="12">
        <f>(((I1014/60)/60)/24)+DATE(1970,1,1)</f>
        <v>41395.000694444447</v>
      </c>
      <c r="W1014" s="19">
        <f>_xlfn.DAYS(T1014,S1014)</f>
        <v>19</v>
      </c>
      <c r="X1014" s="20">
        <f>L1014/W1014</f>
        <v>6.7368421052631575</v>
      </c>
      <c r="Y1014" s="21">
        <f>E1014/W1014</f>
        <v>315.84210526315792</v>
      </c>
    </row>
    <row r="1015" spans="1:25" ht="48" x14ac:dyDescent="0.2">
      <c r="A1015">
        <v>3384</v>
      </c>
      <c r="B1015" s="3" t="s">
        <v>3383</v>
      </c>
      <c r="C1015" s="3" t="s">
        <v>7494</v>
      </c>
      <c r="D1015">
        <v>6000</v>
      </c>
      <c r="E1015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8271</v>
      </c>
      <c r="O1015" s="6">
        <f>(E1015/D1015)*100</f>
        <v>100.01100000000001</v>
      </c>
      <c r="P1015" s="7">
        <f>E1015/L1015</f>
        <v>93.760312499999998</v>
      </c>
      <c r="Q1015" t="str">
        <f>LEFT(N1015,FIND("/",N1015)-1)</f>
        <v>theater</v>
      </c>
      <c r="R1015" t="str">
        <f>REPLACE(N1015,1,FIND("/",N1015),"")</f>
        <v>plays</v>
      </c>
      <c r="S1015" s="12">
        <f>(((J1015/60)/60)/24)+DATE(1970,1,1)</f>
        <v>42292.087592592594</v>
      </c>
      <c r="T1015" s="12">
        <f>(((I1015/60)/60)/24)+DATE(1970,1,1)</f>
        <v>42329.125</v>
      </c>
      <c r="W1015" s="19">
        <f>_xlfn.DAYS(T1015,S1015)</f>
        <v>37</v>
      </c>
      <c r="X1015" s="20">
        <f>L1015/W1015</f>
        <v>1.7297297297297298</v>
      </c>
      <c r="Y1015" s="21">
        <f>E1015/W1015</f>
        <v>162.18</v>
      </c>
    </row>
    <row r="1016" spans="1:25" ht="48" x14ac:dyDescent="0.2">
      <c r="A1016">
        <v>45</v>
      </c>
      <c r="B1016" s="3" t="s">
        <v>47</v>
      </c>
      <c r="C1016" s="3" t="s">
        <v>4156</v>
      </c>
      <c r="D1016">
        <v>5000</v>
      </c>
      <c r="E1016">
        <v>6000</v>
      </c>
      <c r="F1016" t="s">
        <v>8219</v>
      </c>
      <c r="G1016" t="s">
        <v>8224</v>
      </c>
      <c r="H1016" t="s">
        <v>8246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8265</v>
      </c>
      <c r="O1016" s="6">
        <f>(E1016/D1016)*100</f>
        <v>120</v>
      </c>
      <c r="P1016" s="7">
        <f>E1016/L1016</f>
        <v>98.360655737704917</v>
      </c>
      <c r="Q1016" t="str">
        <f>LEFT(N1016,FIND("/",N1016)-1)</f>
        <v>film &amp; video</v>
      </c>
      <c r="R1016" t="str">
        <f>REPLACE(N1016,1,FIND("/",N1016),"")</f>
        <v>television</v>
      </c>
      <c r="S1016" s="12">
        <f>(((J1016/60)/60)/24)+DATE(1970,1,1)</f>
        <v>42457.623923611114</v>
      </c>
      <c r="T1016" s="12">
        <f>(((I1016/60)/60)/24)+DATE(1970,1,1)</f>
        <v>42487.623923611114</v>
      </c>
      <c r="W1016" s="19">
        <f>_xlfn.DAYS(T1016,S1016)</f>
        <v>30</v>
      </c>
      <c r="X1016" s="20">
        <f>L1016/W1016</f>
        <v>2.0333333333333332</v>
      </c>
      <c r="Y1016" s="21">
        <f>E1016/W1016</f>
        <v>200</v>
      </c>
    </row>
    <row r="1017" spans="1:25" ht="48" x14ac:dyDescent="0.2">
      <c r="A1017">
        <v>2822</v>
      </c>
      <c r="B1017" s="3" t="s">
        <v>2822</v>
      </c>
      <c r="C1017" s="3" t="s">
        <v>6932</v>
      </c>
      <c r="D1017">
        <v>6000</v>
      </c>
      <c r="E1017">
        <v>6000</v>
      </c>
      <c r="F1017" t="s">
        <v>8219</v>
      </c>
      <c r="G1017" t="s">
        <v>8224</v>
      </c>
      <c r="H1017" t="s">
        <v>8246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8271</v>
      </c>
      <c r="O1017" s="6">
        <f>(E1017/D1017)*100</f>
        <v>100</v>
      </c>
      <c r="P1017" s="7">
        <f>E1017/L1017</f>
        <v>63.829787234042556</v>
      </c>
      <c r="Q1017" t="str">
        <f>LEFT(N1017,FIND("/",N1017)-1)</f>
        <v>theater</v>
      </c>
      <c r="R1017" t="str">
        <f>REPLACE(N1017,1,FIND("/",N1017),"")</f>
        <v>plays</v>
      </c>
      <c r="S1017" s="12">
        <f>(((J1017/60)/60)/24)+DATE(1970,1,1)</f>
        <v>42060.683935185181</v>
      </c>
      <c r="T1017" s="12">
        <f>(((I1017/60)/60)/24)+DATE(1970,1,1)</f>
        <v>42090.642268518524</v>
      </c>
      <c r="W1017" s="19">
        <f>_xlfn.DAYS(T1017,S1017)</f>
        <v>30</v>
      </c>
      <c r="X1017" s="20">
        <f>L1017/W1017</f>
        <v>3.1333333333333333</v>
      </c>
      <c r="Y1017" s="21">
        <f>E1017/W1017</f>
        <v>200</v>
      </c>
    </row>
    <row r="1018" spans="1:25" ht="48" x14ac:dyDescent="0.2">
      <c r="A1018">
        <v>3332</v>
      </c>
      <c r="B1018" s="3" t="s">
        <v>3332</v>
      </c>
      <c r="C1018" s="3" t="s">
        <v>7442</v>
      </c>
      <c r="D1018">
        <v>6000</v>
      </c>
      <c r="E1018">
        <v>6000</v>
      </c>
      <c r="F1018" t="s">
        <v>8219</v>
      </c>
      <c r="G1018" t="s">
        <v>8224</v>
      </c>
      <c r="H1018" t="s">
        <v>8246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8271</v>
      </c>
      <c r="O1018" s="6">
        <f>(E1018/D1018)*100</f>
        <v>100</v>
      </c>
      <c r="P1018" s="7">
        <f>E1018/L1018</f>
        <v>72.289156626506028</v>
      </c>
      <c r="Q1018" t="str">
        <f>LEFT(N1018,FIND("/",N1018)-1)</f>
        <v>theater</v>
      </c>
      <c r="R1018" t="str">
        <f>REPLACE(N1018,1,FIND("/",N1018),"")</f>
        <v>plays</v>
      </c>
      <c r="S1018" s="12">
        <f>(((J1018/60)/60)/24)+DATE(1970,1,1)</f>
        <v>41809.860300925924</v>
      </c>
      <c r="T1018" s="12">
        <f>(((I1018/60)/60)/24)+DATE(1970,1,1)</f>
        <v>41839.860300925924</v>
      </c>
      <c r="W1018" s="19">
        <f>_xlfn.DAYS(T1018,S1018)</f>
        <v>30</v>
      </c>
      <c r="X1018" s="20">
        <f>L1018/W1018</f>
        <v>2.7666666666666666</v>
      </c>
      <c r="Y1018" s="21">
        <f>E1018/W1018</f>
        <v>200</v>
      </c>
    </row>
    <row r="1019" spans="1:25" ht="32" x14ac:dyDescent="0.2">
      <c r="A1019">
        <v>2496</v>
      </c>
      <c r="B1019" s="3" t="s">
        <v>2496</v>
      </c>
      <c r="C1019" s="3" t="s">
        <v>6606</v>
      </c>
      <c r="D1019">
        <v>6000</v>
      </c>
      <c r="E1019">
        <v>6000</v>
      </c>
      <c r="F1019" t="s">
        <v>8219</v>
      </c>
      <c r="G1019" t="s">
        <v>8224</v>
      </c>
      <c r="H1019" t="s">
        <v>8246</v>
      </c>
      <c r="I1019">
        <v>1364597692</v>
      </c>
      <c r="J1019">
        <v>1361577292</v>
      </c>
      <c r="K1019" t="b">
        <v>0</v>
      </c>
      <c r="L1019">
        <v>10</v>
      </c>
      <c r="M1019" t="b">
        <v>1</v>
      </c>
      <c r="N1019" t="s">
        <v>8279</v>
      </c>
      <c r="O1019" s="6">
        <f>(E1019/D1019)*100</f>
        <v>100</v>
      </c>
      <c r="P1019" s="7">
        <f>E1019/L1019</f>
        <v>600</v>
      </c>
      <c r="Q1019" t="str">
        <f>LEFT(N1019,FIND("/",N1019)-1)</f>
        <v>music</v>
      </c>
      <c r="R1019" t="str">
        <f>REPLACE(N1019,1,FIND("/",N1019),"")</f>
        <v>indie rock</v>
      </c>
      <c r="S1019" s="12">
        <f>(((J1019/60)/60)/24)+DATE(1970,1,1)</f>
        <v>41327.996435185189</v>
      </c>
      <c r="T1019" s="12">
        <f>(((I1019/60)/60)/24)+DATE(1970,1,1)</f>
        <v>41362.954768518517</v>
      </c>
      <c r="W1019" s="19">
        <f>_xlfn.DAYS(T1019,S1019)</f>
        <v>35</v>
      </c>
      <c r="X1019" s="20">
        <f>L1019/W1019</f>
        <v>0.2857142857142857</v>
      </c>
      <c r="Y1019" s="21">
        <f>E1019/W1019</f>
        <v>171.42857142857142</v>
      </c>
    </row>
    <row r="1020" spans="1:25" ht="32" x14ac:dyDescent="0.2">
      <c r="A1020">
        <v>262</v>
      </c>
      <c r="B1020" s="3" t="s">
        <v>263</v>
      </c>
      <c r="C1020" s="3" t="s">
        <v>4372</v>
      </c>
      <c r="D1020">
        <v>2500</v>
      </c>
      <c r="E1020">
        <v>6000</v>
      </c>
      <c r="F1020" t="s">
        <v>8219</v>
      </c>
      <c r="G1020" t="s">
        <v>8224</v>
      </c>
      <c r="H1020" t="s">
        <v>8246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8269</v>
      </c>
      <c r="O1020" s="6">
        <f>(E1020/D1020)*100</f>
        <v>240</v>
      </c>
      <c r="P1020" s="7">
        <f>E1020/L1020</f>
        <v>41.379310344827587</v>
      </c>
      <c r="Q1020" t="str">
        <f>LEFT(N1020,FIND("/",N1020)-1)</f>
        <v>film &amp; video</v>
      </c>
      <c r="R1020" t="str">
        <f>REPLACE(N1020,1,FIND("/",N1020),"")</f>
        <v>documentary</v>
      </c>
      <c r="S1020" s="12">
        <f>(((J1020/60)/60)/24)+DATE(1970,1,1)</f>
        <v>40555.24800925926</v>
      </c>
      <c r="T1020" s="12">
        <f>(((I1020/60)/60)/24)+DATE(1970,1,1)</f>
        <v>40600.24800925926</v>
      </c>
      <c r="W1020" s="19">
        <f>_xlfn.DAYS(T1020,S1020)</f>
        <v>45</v>
      </c>
      <c r="X1020" s="20">
        <f>L1020/W1020</f>
        <v>3.2222222222222223</v>
      </c>
      <c r="Y1020" s="21">
        <f>E1020/W1020</f>
        <v>133.33333333333334</v>
      </c>
    </row>
    <row r="1021" spans="1:25" ht="48" x14ac:dyDescent="0.2">
      <c r="A1021">
        <v>1348</v>
      </c>
      <c r="B1021" s="3" t="s">
        <v>1349</v>
      </c>
      <c r="C1021" s="3" t="s">
        <v>5458</v>
      </c>
      <c r="D1021">
        <v>5875</v>
      </c>
      <c r="E1021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8274</v>
      </c>
      <c r="O1021" s="6">
        <f>(E1021/D1021)*100</f>
        <v>101.8723404255319</v>
      </c>
      <c r="P1021" s="7">
        <f>E1021/L1021</f>
        <v>230.19230769230768</v>
      </c>
      <c r="Q1021" t="str">
        <f>LEFT(N1021,FIND("/",N1021)-1)</f>
        <v>publishing</v>
      </c>
      <c r="R1021" t="str">
        <f>REPLACE(N1021,1,FIND("/",N1021),"")</f>
        <v>nonfiction</v>
      </c>
      <c r="S1021" s="12">
        <f>(((J1021/60)/60)/24)+DATE(1970,1,1)</f>
        <v>41963.506168981476</v>
      </c>
      <c r="T1021" s="12">
        <f>(((I1021/60)/60)/24)+DATE(1970,1,1)</f>
        <v>41991.506168981476</v>
      </c>
      <c r="W1021" s="19">
        <f>_xlfn.DAYS(T1021,S1021)</f>
        <v>28</v>
      </c>
      <c r="X1021" s="20">
        <f>L1021/W1021</f>
        <v>0.9285714285714286</v>
      </c>
      <c r="Y1021" s="21">
        <f>E1021/W1021</f>
        <v>213.75</v>
      </c>
    </row>
    <row r="1022" spans="1:25" ht="48" x14ac:dyDescent="0.2">
      <c r="A1022">
        <v>3233</v>
      </c>
      <c r="B1022" s="3" t="s">
        <v>3233</v>
      </c>
      <c r="C1022" s="3" t="s">
        <v>7343</v>
      </c>
      <c r="D1022">
        <v>5000</v>
      </c>
      <c r="E1022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8271</v>
      </c>
      <c r="O1022" s="6">
        <f>(E1022/D1022)*100</f>
        <v>118.8</v>
      </c>
      <c r="P1022" s="7">
        <f>E1022/L1022</f>
        <v>97.377049180327873</v>
      </c>
      <c r="Q1022" t="str">
        <f>LEFT(N1022,FIND("/",N1022)-1)</f>
        <v>theater</v>
      </c>
      <c r="R1022" t="str">
        <f>REPLACE(N1022,1,FIND("/",N1022),"")</f>
        <v>plays</v>
      </c>
      <c r="S1022" s="12">
        <f>(((J1022/60)/60)/24)+DATE(1970,1,1)</f>
        <v>42766.805034722223</v>
      </c>
      <c r="T1022" s="12">
        <f>(((I1022/60)/60)/24)+DATE(1970,1,1)</f>
        <v>42796.805034722223</v>
      </c>
      <c r="W1022" s="19">
        <f>_xlfn.DAYS(T1022,S1022)</f>
        <v>30</v>
      </c>
      <c r="X1022" s="20">
        <f>L1022/W1022</f>
        <v>2.0333333333333332</v>
      </c>
      <c r="Y1022" s="21">
        <f>E1022/W1022</f>
        <v>198</v>
      </c>
    </row>
    <row r="1023" spans="1:25" ht="32" x14ac:dyDescent="0.2">
      <c r="A1023">
        <v>2063</v>
      </c>
      <c r="B1023" s="3" t="s">
        <v>2064</v>
      </c>
      <c r="C1023" s="3" t="s">
        <v>6173</v>
      </c>
      <c r="D1023">
        <v>4000</v>
      </c>
      <c r="E1023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8295</v>
      </c>
      <c r="O1023" s="6">
        <f>(E1023/D1023)*100</f>
        <v>148.04999999999998</v>
      </c>
      <c r="P1023" s="7">
        <f>E1023/L1023</f>
        <v>120.85714285714286</v>
      </c>
      <c r="Q1023" t="str">
        <f>LEFT(N1023,FIND("/",N1023)-1)</f>
        <v>technology</v>
      </c>
      <c r="R1023" t="str">
        <f>REPLACE(N1023,1,FIND("/",N1023),"")</f>
        <v>hardware</v>
      </c>
      <c r="S1023" s="12">
        <f>(((J1023/60)/60)/24)+DATE(1970,1,1)</f>
        <v>42472.73265046296</v>
      </c>
      <c r="T1023" s="12">
        <f>(((I1023/60)/60)/24)+DATE(1970,1,1)</f>
        <v>42505.73265046296</v>
      </c>
      <c r="W1023" s="19">
        <f>_xlfn.DAYS(T1023,S1023)</f>
        <v>33</v>
      </c>
      <c r="X1023" s="20">
        <f>L1023/W1023</f>
        <v>1.4848484848484849</v>
      </c>
      <c r="Y1023" s="21">
        <f>E1023/W1023</f>
        <v>179.45454545454547</v>
      </c>
    </row>
    <row r="1024" spans="1:25" ht="64" x14ac:dyDescent="0.2">
      <c r="A1024">
        <v>264</v>
      </c>
      <c r="B1024" s="3" t="s">
        <v>265</v>
      </c>
      <c r="C1024" s="3" t="s">
        <v>4374</v>
      </c>
      <c r="D1024">
        <v>5000</v>
      </c>
      <c r="E1024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8269</v>
      </c>
      <c r="O1024" s="6">
        <f>(E1024/D1024)*100</f>
        <v>118.19999999999999</v>
      </c>
      <c r="P1024" s="7">
        <f>E1024/L1024</f>
        <v>64.945054945054949</v>
      </c>
      <c r="Q1024" t="str">
        <f>LEFT(N1024,FIND("/",N1024)-1)</f>
        <v>film &amp; video</v>
      </c>
      <c r="R1024" t="str">
        <f>REPLACE(N1024,1,FIND("/",N1024),"")</f>
        <v>documentary</v>
      </c>
      <c r="S1024" s="12">
        <f>(((J1024/60)/60)/24)+DATE(1970,1,1)</f>
        <v>41010.620312500003</v>
      </c>
      <c r="T1024" s="12">
        <f>(((I1024/60)/60)/24)+DATE(1970,1,1)</f>
        <v>41040.620312500003</v>
      </c>
      <c r="W1024" s="19">
        <f>_xlfn.DAYS(T1024,S1024)</f>
        <v>30</v>
      </c>
      <c r="X1024" s="20">
        <f>L1024/W1024</f>
        <v>3.0333333333333332</v>
      </c>
      <c r="Y1024" s="21">
        <f>E1024/W1024</f>
        <v>197</v>
      </c>
    </row>
    <row r="1025" spans="1:25" ht="48" x14ac:dyDescent="0.2">
      <c r="A1025">
        <v>2249</v>
      </c>
      <c r="B1025" s="3" t="s">
        <v>2250</v>
      </c>
      <c r="C1025" s="3" t="s">
        <v>6359</v>
      </c>
      <c r="D1025">
        <v>3500</v>
      </c>
      <c r="E1025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8297</v>
      </c>
      <c r="O1025" s="6">
        <f>(E1025/D1025)*100</f>
        <v>168.77142857142857</v>
      </c>
      <c r="P1025" s="7">
        <f>E1025/L1025</f>
        <v>32.81666666666667</v>
      </c>
      <c r="Q1025" t="str">
        <f>LEFT(N1025,FIND("/",N1025)-1)</f>
        <v>games</v>
      </c>
      <c r="R1025" t="str">
        <f>REPLACE(N1025,1,FIND("/",N1025),"")</f>
        <v>tabletop games</v>
      </c>
      <c r="S1025" s="12">
        <f>(((J1025/60)/60)/24)+DATE(1970,1,1)</f>
        <v>41336.703298611108</v>
      </c>
      <c r="T1025" s="12">
        <f>(((I1025/60)/60)/24)+DATE(1970,1,1)</f>
        <v>41366.661631944444</v>
      </c>
      <c r="W1025" s="19">
        <f>_xlfn.DAYS(T1025,S1025)</f>
        <v>30</v>
      </c>
      <c r="X1025" s="20">
        <f>L1025/W1025</f>
        <v>6</v>
      </c>
      <c r="Y1025" s="21">
        <f>E1025/W1025</f>
        <v>196.9</v>
      </c>
    </row>
    <row r="1026" spans="1:25" ht="48" x14ac:dyDescent="0.2">
      <c r="A1026">
        <v>276</v>
      </c>
      <c r="B1026" s="3" t="s">
        <v>277</v>
      </c>
      <c r="C1026" s="3" t="s">
        <v>4386</v>
      </c>
      <c r="D1026">
        <v>4000</v>
      </c>
      <c r="E102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8269</v>
      </c>
      <c r="O1026" s="6">
        <f>(E1026/D1026)*100</f>
        <v>147.6</v>
      </c>
      <c r="P1026" s="7">
        <f>E1026/L1026</f>
        <v>95.225806451612897</v>
      </c>
      <c r="Q1026" t="str">
        <f>LEFT(N1026,FIND("/",N1026)-1)</f>
        <v>film &amp; video</v>
      </c>
      <c r="R1026" t="str">
        <f>REPLACE(N1026,1,FIND("/",N1026),"")</f>
        <v>documentary</v>
      </c>
      <c r="S1026" s="12">
        <f>(((J1026/60)/60)/24)+DATE(1970,1,1)</f>
        <v>40967.081874999996</v>
      </c>
      <c r="T1026" s="12">
        <f>(((I1026/60)/60)/24)+DATE(1970,1,1)</f>
        <v>41027.040208333332</v>
      </c>
      <c r="W1026" s="19">
        <f>_xlfn.DAYS(T1026,S1026)</f>
        <v>60</v>
      </c>
      <c r="X1026" s="20">
        <f>L1026/W1026</f>
        <v>1.0333333333333334</v>
      </c>
      <c r="Y1026" s="21">
        <f>E1026/W1026</f>
        <v>98.4</v>
      </c>
    </row>
    <row r="1027" spans="1:25" ht="48" x14ac:dyDescent="0.2">
      <c r="A1027">
        <v>1814</v>
      </c>
      <c r="B1027" s="3" t="s">
        <v>1815</v>
      </c>
      <c r="C1027" s="3" t="s">
        <v>5924</v>
      </c>
      <c r="D1027">
        <v>12000</v>
      </c>
      <c r="E1027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6">
        <f>(E1027/D1027)*100</f>
        <v>49.183333333333337</v>
      </c>
      <c r="P1027" s="7">
        <f>E1027/L1027</f>
        <v>42.157142857142858</v>
      </c>
      <c r="Q1027" t="str">
        <f>LEFT(N1027,FIND("/",N1027)-1)</f>
        <v>photography</v>
      </c>
      <c r="R1027" t="str">
        <f>REPLACE(N1027,1,FIND("/",N1027),"")</f>
        <v>photobooks</v>
      </c>
      <c r="S1027" s="12">
        <f>(((J1027/60)/60)/24)+DATE(1970,1,1)</f>
        <v>42033.314074074078</v>
      </c>
      <c r="T1027" s="12">
        <f>(((I1027/60)/60)/24)+DATE(1970,1,1)</f>
        <v>42063.314074074078</v>
      </c>
      <c r="W1027" s="19">
        <f>_xlfn.DAYS(T1027,S1027)</f>
        <v>30</v>
      </c>
      <c r="X1027" s="20">
        <f>L1027/W1027</f>
        <v>4.666666666666667</v>
      </c>
      <c r="Y1027" s="21">
        <f>E1027/W1027</f>
        <v>196.73333333333332</v>
      </c>
    </row>
    <row r="1028" spans="1:25" ht="48" x14ac:dyDescent="0.2">
      <c r="A1028">
        <v>2653</v>
      </c>
      <c r="B1028" s="3" t="s">
        <v>2653</v>
      </c>
      <c r="C1028" s="3" t="s">
        <v>6763</v>
      </c>
      <c r="D1028">
        <v>51000</v>
      </c>
      <c r="E1028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6">
        <f>(E1028/D1028)*100</f>
        <v>11.52156862745098</v>
      </c>
      <c r="P1028" s="7">
        <f>E1028/L1028</f>
        <v>83.942857142857136</v>
      </c>
      <c r="Q1028" t="str">
        <f>LEFT(N1028,FIND("/",N1028)-1)</f>
        <v>technology</v>
      </c>
      <c r="R1028" t="str">
        <f>REPLACE(N1028,1,FIND("/",N1028),"")</f>
        <v>space exploration</v>
      </c>
      <c r="S1028" s="12">
        <f>(((J1028/60)/60)/24)+DATE(1970,1,1)</f>
        <v>41771.651932870373</v>
      </c>
      <c r="T1028" s="12">
        <f>(((I1028/60)/60)/24)+DATE(1970,1,1)</f>
        <v>41803.166666666664</v>
      </c>
      <c r="W1028" s="19">
        <f>_xlfn.DAYS(T1028,S1028)</f>
        <v>32</v>
      </c>
      <c r="X1028" s="20">
        <f>L1028/W1028</f>
        <v>2.1875</v>
      </c>
      <c r="Y1028" s="21">
        <f>E1028/W1028</f>
        <v>183.625</v>
      </c>
    </row>
    <row r="1029" spans="1:25" ht="32" x14ac:dyDescent="0.2">
      <c r="A1029">
        <v>1180</v>
      </c>
      <c r="B1029" s="3" t="s">
        <v>1181</v>
      </c>
      <c r="C1029" s="3" t="s">
        <v>5290</v>
      </c>
      <c r="D1029">
        <v>50000</v>
      </c>
      <c r="E1029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6">
        <f>(E1029/D1029)*100</f>
        <v>11.75</v>
      </c>
      <c r="P1029" s="7">
        <f>E1029/L1029</f>
        <v>69.117647058823536</v>
      </c>
      <c r="Q1029" t="str">
        <f>LEFT(N1029,FIND("/",N1029)-1)</f>
        <v>food</v>
      </c>
      <c r="R1029" t="str">
        <f>REPLACE(N1029,1,FIND("/",N1029),"")</f>
        <v>food trucks</v>
      </c>
      <c r="S1029" s="12">
        <f>(((J1029/60)/60)/24)+DATE(1970,1,1)</f>
        <v>41781.806875000002</v>
      </c>
      <c r="T1029" s="12">
        <f>(((I1029/60)/60)/24)+DATE(1970,1,1)</f>
        <v>41818.806875000002</v>
      </c>
      <c r="W1029" s="19">
        <f>_xlfn.DAYS(T1029,S1029)</f>
        <v>37</v>
      </c>
      <c r="X1029" s="20">
        <f>L1029/W1029</f>
        <v>2.2972972972972974</v>
      </c>
      <c r="Y1029" s="21">
        <f>E1029/W1029</f>
        <v>158.78378378378378</v>
      </c>
    </row>
    <row r="1030" spans="1:25" ht="16" x14ac:dyDescent="0.2">
      <c r="A1030">
        <v>1032</v>
      </c>
      <c r="B1030" s="3" t="s">
        <v>1033</v>
      </c>
      <c r="C1030" s="3" t="s">
        <v>5142</v>
      </c>
      <c r="D1030">
        <v>5400</v>
      </c>
      <c r="E1030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8280</v>
      </c>
      <c r="O1030" s="6">
        <f>(E1030/D1030)*100</f>
        <v>108.49703703703703</v>
      </c>
      <c r="P1030" s="7">
        <f>E1030/L1030</f>
        <v>61.029583333333335</v>
      </c>
      <c r="Q1030" t="str">
        <f>LEFT(N1030,FIND("/",N1030)-1)</f>
        <v>music</v>
      </c>
      <c r="R1030" t="str">
        <f>REPLACE(N1030,1,FIND("/",N1030),"")</f>
        <v>electronic music</v>
      </c>
      <c r="S1030" s="12">
        <f>(((J1030/60)/60)/24)+DATE(1970,1,1)</f>
        <v>42514.666956018518</v>
      </c>
      <c r="T1030" s="12">
        <f>(((I1030/60)/60)/24)+DATE(1970,1,1)</f>
        <v>42544.666956018518</v>
      </c>
      <c r="W1030" s="19">
        <f>_xlfn.DAYS(T1030,S1030)</f>
        <v>30</v>
      </c>
      <c r="X1030" s="20">
        <f>L1030/W1030</f>
        <v>3.2</v>
      </c>
      <c r="Y1030" s="21">
        <f>E1030/W1030</f>
        <v>195.29466666666667</v>
      </c>
    </row>
    <row r="1031" spans="1:25" ht="32" x14ac:dyDescent="0.2">
      <c r="A1031">
        <v>3089</v>
      </c>
      <c r="B1031" s="3" t="s">
        <v>3089</v>
      </c>
      <c r="C1031" s="3" t="s">
        <v>7199</v>
      </c>
      <c r="D1031">
        <v>25000</v>
      </c>
      <c r="E1031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6">
        <f>(E1031/D1031)*100</f>
        <v>23.416</v>
      </c>
      <c r="P1031" s="7">
        <f>E1031/L1031</f>
        <v>130.0888888888889</v>
      </c>
      <c r="Q1031" t="str">
        <f>LEFT(N1031,FIND("/",N1031)-1)</f>
        <v>theater</v>
      </c>
      <c r="R1031" t="str">
        <f>REPLACE(N1031,1,FIND("/",N1031),"")</f>
        <v>spaces</v>
      </c>
      <c r="S1031" s="12">
        <f>(((J1031/60)/60)/24)+DATE(1970,1,1)</f>
        <v>42528.542627314819</v>
      </c>
      <c r="T1031" s="12">
        <f>(((I1031/60)/60)/24)+DATE(1970,1,1)</f>
        <v>42560.082638888889</v>
      </c>
      <c r="W1031" s="19">
        <f>_xlfn.DAYS(T1031,S1031)</f>
        <v>32</v>
      </c>
      <c r="X1031" s="20">
        <f>L1031/W1031</f>
        <v>1.40625</v>
      </c>
      <c r="Y1031" s="21">
        <f>E1031/W1031</f>
        <v>182.9375</v>
      </c>
    </row>
    <row r="1032" spans="1:25" ht="48" x14ac:dyDescent="0.2">
      <c r="A1032">
        <v>3553</v>
      </c>
      <c r="B1032" s="3" t="s">
        <v>3552</v>
      </c>
      <c r="C1032" s="3" t="s">
        <v>7663</v>
      </c>
      <c r="D1032">
        <v>5500</v>
      </c>
      <c r="E1032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8271</v>
      </c>
      <c r="O1032" s="6">
        <f>(E1032/D1032)*100</f>
        <v>106.27272727272728</v>
      </c>
      <c r="P1032" s="7">
        <f>E1032/L1032</f>
        <v>56.20192307692308</v>
      </c>
      <c r="Q1032" t="str">
        <f>LEFT(N1032,FIND("/",N1032)-1)</f>
        <v>theater</v>
      </c>
      <c r="R1032" t="str">
        <f>REPLACE(N1032,1,FIND("/",N1032),"")</f>
        <v>plays</v>
      </c>
      <c r="S1032" s="12">
        <f>(((J1032/60)/60)/24)+DATE(1970,1,1)</f>
        <v>42196.028703703705</v>
      </c>
      <c r="T1032" s="12">
        <f>(((I1032/60)/60)/24)+DATE(1970,1,1)</f>
        <v>42228</v>
      </c>
      <c r="W1032" s="19">
        <f>_xlfn.DAYS(T1032,S1032)</f>
        <v>32</v>
      </c>
      <c r="X1032" s="20">
        <f>L1032/W1032</f>
        <v>3.25</v>
      </c>
      <c r="Y1032" s="21">
        <f>E1032/W1032</f>
        <v>182.65625</v>
      </c>
    </row>
    <row r="1033" spans="1:25" ht="48" x14ac:dyDescent="0.2">
      <c r="A1033">
        <v>2799</v>
      </c>
      <c r="B1033" s="3" t="s">
        <v>2799</v>
      </c>
      <c r="C1033" s="3" t="s">
        <v>6909</v>
      </c>
      <c r="D1033">
        <v>5000</v>
      </c>
      <c r="E1033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8271</v>
      </c>
      <c r="O1033" s="6">
        <f>(E1033/D1033)*100</f>
        <v>116.6348</v>
      </c>
      <c r="P1033" s="7">
        <f>E1033/L1033</f>
        <v>44.859538461538463</v>
      </c>
      <c r="Q1033" t="str">
        <f>LEFT(N1033,FIND("/",N1033)-1)</f>
        <v>theater</v>
      </c>
      <c r="R1033" t="str">
        <f>REPLACE(N1033,1,FIND("/",N1033),"")</f>
        <v>plays</v>
      </c>
      <c r="S1033" s="12">
        <f>(((J1033/60)/60)/24)+DATE(1970,1,1)</f>
        <v>42507.264699074076</v>
      </c>
      <c r="T1033" s="12">
        <f>(((I1033/60)/60)/24)+DATE(1970,1,1)</f>
        <v>42538.666666666672</v>
      </c>
      <c r="W1033" s="19">
        <f>_xlfn.DAYS(T1033,S1033)</f>
        <v>31</v>
      </c>
      <c r="X1033" s="20">
        <f>L1033/W1033</f>
        <v>4.193548387096774</v>
      </c>
      <c r="Y1033" s="21">
        <f>E1033/W1033</f>
        <v>188.12064516129033</v>
      </c>
    </row>
    <row r="1034" spans="1:25" ht="48" x14ac:dyDescent="0.2">
      <c r="A1034">
        <v>839</v>
      </c>
      <c r="B1034" s="3" t="s">
        <v>840</v>
      </c>
      <c r="C1034" s="3" t="s">
        <v>4949</v>
      </c>
      <c r="D1034">
        <v>5000</v>
      </c>
      <c r="E1034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8276</v>
      </c>
      <c r="O1034" s="6">
        <f>(E1034/D1034)*100</f>
        <v>116.61660000000001</v>
      </c>
      <c r="P1034" s="7">
        <f>E1034/L1034</f>
        <v>60.737812499999997</v>
      </c>
      <c r="Q1034" t="str">
        <f>LEFT(N1034,FIND("/",N1034)-1)</f>
        <v>music</v>
      </c>
      <c r="R1034" t="str">
        <f>REPLACE(N1034,1,FIND("/",N1034),"")</f>
        <v>rock</v>
      </c>
      <c r="S1034" s="12">
        <f>(((J1034/60)/60)/24)+DATE(1970,1,1)</f>
        <v>41144.763379629629</v>
      </c>
      <c r="T1034" s="12">
        <f>(((I1034/60)/60)/24)+DATE(1970,1,1)</f>
        <v>41174.763379629629</v>
      </c>
      <c r="W1034" s="19">
        <f>_xlfn.DAYS(T1034,S1034)</f>
        <v>30</v>
      </c>
      <c r="X1034" s="20">
        <f>L1034/W1034</f>
        <v>3.2</v>
      </c>
      <c r="Y1034" s="21">
        <f>E1034/W1034</f>
        <v>194.36099999999999</v>
      </c>
    </row>
    <row r="1035" spans="1:25" ht="48" x14ac:dyDescent="0.2">
      <c r="A1035">
        <v>844</v>
      </c>
      <c r="B1035" s="3" t="s">
        <v>845</v>
      </c>
      <c r="C1035" s="3" t="s">
        <v>4954</v>
      </c>
      <c r="D1035">
        <v>3000</v>
      </c>
      <c r="E1035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8277</v>
      </c>
      <c r="O1035" s="6">
        <f>(E1035/D1035)*100</f>
        <v>194.13333333333333</v>
      </c>
      <c r="P1035" s="7">
        <f>E1035/L1035</f>
        <v>36.628930817610062</v>
      </c>
      <c r="Q1035" t="str">
        <f>LEFT(N1035,FIND("/",N1035)-1)</f>
        <v>music</v>
      </c>
      <c r="R1035" t="str">
        <f>REPLACE(N1035,1,FIND("/",N1035),"")</f>
        <v>metal</v>
      </c>
      <c r="S1035" s="12">
        <f>(((J1035/60)/60)/24)+DATE(1970,1,1)</f>
        <v>41905.684629629628</v>
      </c>
      <c r="T1035" s="12">
        <f>(((I1035/60)/60)/24)+DATE(1970,1,1)</f>
        <v>41944.207638888889</v>
      </c>
      <c r="W1035" s="19">
        <f>_xlfn.DAYS(T1035,S1035)</f>
        <v>39</v>
      </c>
      <c r="X1035" s="20">
        <f>L1035/W1035</f>
        <v>4.0769230769230766</v>
      </c>
      <c r="Y1035" s="21">
        <f>E1035/W1035</f>
        <v>149.33333333333334</v>
      </c>
    </row>
    <row r="1036" spans="1:25" ht="48" x14ac:dyDescent="0.2">
      <c r="A1036">
        <v>3655</v>
      </c>
      <c r="B1036" s="3" t="s">
        <v>3652</v>
      </c>
      <c r="C1036" s="3" t="s">
        <v>7765</v>
      </c>
      <c r="D1036">
        <v>5000</v>
      </c>
      <c r="E103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8271</v>
      </c>
      <c r="O1036" s="6">
        <f>(E1036/D1036)*100</f>
        <v>116.26</v>
      </c>
      <c r="P1036" s="7">
        <f>E1036/L1036</f>
        <v>73.582278481012665</v>
      </c>
      <c r="Q1036" t="str">
        <f>LEFT(N1036,FIND("/",N1036)-1)</f>
        <v>theater</v>
      </c>
      <c r="R1036" t="str">
        <f>REPLACE(N1036,1,FIND("/",N1036),"")</f>
        <v>plays</v>
      </c>
      <c r="S1036" s="12">
        <f>(((J1036/60)/60)/24)+DATE(1970,1,1)</f>
        <v>42173.803217592591</v>
      </c>
      <c r="T1036" s="12">
        <f>(((I1036/60)/60)/24)+DATE(1970,1,1)</f>
        <v>42203.290972222225</v>
      </c>
      <c r="W1036" s="19">
        <f>_xlfn.DAYS(T1036,S1036)</f>
        <v>30</v>
      </c>
      <c r="X1036" s="20">
        <f>L1036/W1036</f>
        <v>2.6333333333333333</v>
      </c>
      <c r="Y1036" s="21">
        <f>E1036/W1036</f>
        <v>193.76666666666668</v>
      </c>
    </row>
    <row r="1037" spans="1:25" ht="32" x14ac:dyDescent="0.2">
      <c r="A1037">
        <v>1757</v>
      </c>
      <c r="B1037" s="3" t="s">
        <v>1758</v>
      </c>
      <c r="C1037" s="3" t="s">
        <v>5867</v>
      </c>
      <c r="D1037">
        <v>5000</v>
      </c>
      <c r="E1037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8285</v>
      </c>
      <c r="O1037" s="6">
        <f>(E1037/D1037)*100</f>
        <v>115.99999999999999</v>
      </c>
      <c r="P1037" s="7">
        <f>E1037/L1037</f>
        <v>414.28571428571428</v>
      </c>
      <c r="Q1037" t="str">
        <f>LEFT(N1037,FIND("/",N1037)-1)</f>
        <v>photography</v>
      </c>
      <c r="R1037" t="str">
        <f>REPLACE(N1037,1,FIND("/",N1037),"")</f>
        <v>photobooks</v>
      </c>
      <c r="S1037" s="12">
        <f>(((J1037/60)/60)/24)+DATE(1970,1,1)</f>
        <v>42733.827349537038</v>
      </c>
      <c r="T1037" s="12">
        <f>(((I1037/60)/60)/24)+DATE(1970,1,1)</f>
        <v>42763.811805555553</v>
      </c>
      <c r="W1037" s="19">
        <f>_xlfn.DAYS(T1037,S1037)</f>
        <v>30</v>
      </c>
      <c r="X1037" s="20">
        <f>L1037/W1037</f>
        <v>0.46666666666666667</v>
      </c>
      <c r="Y1037" s="21">
        <f>E1037/W1037</f>
        <v>193.33333333333334</v>
      </c>
    </row>
    <row r="1038" spans="1:25" ht="48" x14ac:dyDescent="0.2">
      <c r="A1038">
        <v>3249</v>
      </c>
      <c r="B1038" s="3" t="s">
        <v>3249</v>
      </c>
      <c r="C1038" s="3" t="s">
        <v>7359</v>
      </c>
      <c r="D1038">
        <v>5500</v>
      </c>
      <c r="E1038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8271</v>
      </c>
      <c r="O1038" s="6">
        <f>(E1038/D1038)*100</f>
        <v>104.92727272727274</v>
      </c>
      <c r="P1038" s="7">
        <f>E1038/L1038</f>
        <v>65.579545454545453</v>
      </c>
      <c r="Q1038" t="str">
        <f>LEFT(N1038,FIND("/",N1038)-1)</f>
        <v>theater</v>
      </c>
      <c r="R1038" t="str">
        <f>REPLACE(N1038,1,FIND("/",N1038),"")</f>
        <v>plays</v>
      </c>
      <c r="S1038" s="12">
        <f>(((J1038/60)/60)/24)+DATE(1970,1,1)</f>
        <v>42145.746689814812</v>
      </c>
      <c r="T1038" s="12">
        <f>(((I1038/60)/60)/24)+DATE(1970,1,1)</f>
        <v>42175.746689814812</v>
      </c>
      <c r="W1038" s="19">
        <f>_xlfn.DAYS(T1038,S1038)</f>
        <v>30</v>
      </c>
      <c r="X1038" s="20">
        <f>L1038/W1038</f>
        <v>2.9333333333333331</v>
      </c>
      <c r="Y1038" s="21">
        <f>E1038/W1038</f>
        <v>192.36666666666667</v>
      </c>
    </row>
    <row r="1039" spans="1:25" ht="32" x14ac:dyDescent="0.2">
      <c r="A1039">
        <v>1307</v>
      </c>
      <c r="B1039" s="3" t="s">
        <v>1308</v>
      </c>
      <c r="C1039" s="3" t="s">
        <v>5417</v>
      </c>
      <c r="D1039">
        <v>50000</v>
      </c>
      <c r="E1039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6">
        <f>(E1039/D1039)*100</f>
        <v>11.514000000000001</v>
      </c>
      <c r="P1039" s="7">
        <f>E1039/L1039</f>
        <v>127.93333333333334</v>
      </c>
      <c r="Q1039" t="str">
        <f>LEFT(N1039,FIND("/",N1039)-1)</f>
        <v>technology</v>
      </c>
      <c r="R1039" t="str">
        <f>REPLACE(N1039,1,FIND("/",N1039),"")</f>
        <v>wearables</v>
      </c>
      <c r="S1039" s="12">
        <f>(((J1039/60)/60)/24)+DATE(1970,1,1)</f>
        <v>42387.503229166665</v>
      </c>
      <c r="T1039" s="12">
        <f>(((I1039/60)/60)/24)+DATE(1970,1,1)</f>
        <v>42417.503229166665</v>
      </c>
      <c r="W1039" s="19">
        <f>_xlfn.DAYS(T1039,S1039)</f>
        <v>30</v>
      </c>
      <c r="X1039" s="20">
        <f>L1039/W1039</f>
        <v>1.5</v>
      </c>
      <c r="Y1039" s="21">
        <f>E1039/W1039</f>
        <v>191.9</v>
      </c>
    </row>
    <row r="1040" spans="1:25" ht="48" x14ac:dyDescent="0.2">
      <c r="A1040">
        <v>3456</v>
      </c>
      <c r="B1040" s="3" t="s">
        <v>3455</v>
      </c>
      <c r="C1040" s="3" t="s">
        <v>7566</v>
      </c>
      <c r="D1040">
        <v>3000</v>
      </c>
      <c r="E1040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8271</v>
      </c>
      <c r="O1040" s="6">
        <f>(E1040/D1040)*100</f>
        <v>191.3</v>
      </c>
      <c r="P1040" s="7">
        <f>E1040/L1040</f>
        <v>358.6875</v>
      </c>
      <c r="Q1040" t="str">
        <f>LEFT(N1040,FIND("/",N1040)-1)</f>
        <v>theater</v>
      </c>
      <c r="R1040" t="str">
        <f>REPLACE(N1040,1,FIND("/",N1040),"")</f>
        <v>plays</v>
      </c>
      <c r="S1040" s="12">
        <f>(((J1040/60)/60)/24)+DATE(1970,1,1)</f>
        <v>41821.205636574072</v>
      </c>
      <c r="T1040" s="12">
        <f>(((I1040/60)/60)/24)+DATE(1970,1,1)</f>
        <v>41852.290972222225</v>
      </c>
      <c r="W1040" s="19">
        <f>_xlfn.DAYS(T1040,S1040)</f>
        <v>31</v>
      </c>
      <c r="X1040" s="20">
        <f>L1040/W1040</f>
        <v>0.5161290322580645</v>
      </c>
      <c r="Y1040" s="21">
        <f>E1040/W1040</f>
        <v>185.12903225806451</v>
      </c>
    </row>
    <row r="1041" spans="1:25" ht="48" x14ac:dyDescent="0.2">
      <c r="A1041">
        <v>1367</v>
      </c>
      <c r="B1041" s="3" t="s">
        <v>1368</v>
      </c>
      <c r="C1041" s="3" t="s">
        <v>5477</v>
      </c>
      <c r="D1041">
        <v>5000</v>
      </c>
      <c r="E1041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8276</v>
      </c>
      <c r="O1041" s="6">
        <f>(E1041/D1041)*100</f>
        <v>114.26</v>
      </c>
      <c r="P1041" s="7">
        <f>E1041/L1041</f>
        <v>63.477777777777774</v>
      </c>
      <c r="Q1041" t="str">
        <f>LEFT(N1041,FIND("/",N1041)-1)</f>
        <v>music</v>
      </c>
      <c r="R1041" t="str">
        <f>REPLACE(N1041,1,FIND("/",N1041),"")</f>
        <v>rock</v>
      </c>
      <c r="S1041" s="12">
        <f>(((J1041/60)/60)/24)+DATE(1970,1,1)</f>
        <v>42292.002893518518</v>
      </c>
      <c r="T1041" s="12">
        <f>(((I1041/60)/60)/24)+DATE(1970,1,1)</f>
        <v>42322.044560185182</v>
      </c>
      <c r="W1041" s="19">
        <f>_xlfn.DAYS(T1041,S1041)</f>
        <v>30</v>
      </c>
      <c r="X1041" s="20">
        <f>L1041/W1041</f>
        <v>3</v>
      </c>
      <c r="Y1041" s="21">
        <f>E1041/W1041</f>
        <v>190.43333333333334</v>
      </c>
    </row>
    <row r="1042" spans="1:25" ht="32" x14ac:dyDescent="0.2">
      <c r="A1042">
        <v>3158</v>
      </c>
      <c r="B1042" s="3" t="s">
        <v>3158</v>
      </c>
      <c r="C1042" s="3" t="s">
        <v>7268</v>
      </c>
      <c r="D1042">
        <v>5000</v>
      </c>
      <c r="E1042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8271</v>
      </c>
      <c r="O1042" s="6">
        <f>(E1042/D1042)*100</f>
        <v>113.99999999999999</v>
      </c>
      <c r="P1042" s="7">
        <f>E1042/L1042</f>
        <v>82.608695652173907</v>
      </c>
      <c r="Q1042" t="str">
        <f>LEFT(N1042,FIND("/",N1042)-1)</f>
        <v>theater</v>
      </c>
      <c r="R1042" t="str">
        <f>REPLACE(N1042,1,FIND("/",N1042),"")</f>
        <v>plays</v>
      </c>
      <c r="S1042" s="12">
        <f>(((J1042/60)/60)/24)+DATE(1970,1,1)</f>
        <v>41447.839722222219</v>
      </c>
      <c r="T1042" s="12">
        <f>(((I1042/60)/60)/24)+DATE(1970,1,1)</f>
        <v>41477.839722222219</v>
      </c>
      <c r="W1042" s="19">
        <f>_xlfn.DAYS(T1042,S1042)</f>
        <v>30</v>
      </c>
      <c r="X1042" s="20">
        <f>L1042/W1042</f>
        <v>2.2999999999999998</v>
      </c>
      <c r="Y1042" s="21">
        <f>E1042/W1042</f>
        <v>190</v>
      </c>
    </row>
    <row r="1043" spans="1:25" ht="48" x14ac:dyDescent="0.2">
      <c r="A1043">
        <v>2967</v>
      </c>
      <c r="B1043" s="3" t="s">
        <v>2967</v>
      </c>
      <c r="C1043" s="3" t="s">
        <v>7077</v>
      </c>
      <c r="D1043">
        <v>5000</v>
      </c>
      <c r="E1043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8271</v>
      </c>
      <c r="O1043" s="6">
        <f>(E1043/D1043)*100</f>
        <v>113.92</v>
      </c>
      <c r="P1043" s="7">
        <f>E1043/L1043</f>
        <v>80.225352112676063</v>
      </c>
      <c r="Q1043" t="str">
        <f>LEFT(N1043,FIND("/",N1043)-1)</f>
        <v>theater</v>
      </c>
      <c r="R1043" t="str">
        <f>REPLACE(N1043,1,FIND("/",N1043),"")</f>
        <v>plays</v>
      </c>
      <c r="S1043" s="12">
        <f>(((J1043/60)/60)/24)+DATE(1970,1,1)</f>
        <v>42042.197824074072</v>
      </c>
      <c r="T1043" s="12">
        <f>(((I1043/60)/60)/24)+DATE(1970,1,1)</f>
        <v>42072.156157407408</v>
      </c>
      <c r="W1043" s="19">
        <f>_xlfn.DAYS(T1043,S1043)</f>
        <v>30</v>
      </c>
      <c r="X1043" s="20">
        <f>L1043/W1043</f>
        <v>2.3666666666666667</v>
      </c>
      <c r="Y1043" s="21">
        <f>E1043/W1043</f>
        <v>189.86666666666667</v>
      </c>
    </row>
    <row r="1044" spans="1:25" ht="48" x14ac:dyDescent="0.2">
      <c r="A1044">
        <v>922</v>
      </c>
      <c r="B1044" s="3" t="s">
        <v>923</v>
      </c>
      <c r="C1044" s="3" t="s">
        <v>5032</v>
      </c>
      <c r="D1044">
        <v>27000</v>
      </c>
      <c r="E1044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6">
        <f>(E1044/D1044)*100</f>
        <v>21.037037037037038</v>
      </c>
      <c r="P1044" s="7">
        <f>E1044/L1044</f>
        <v>189.33333333333334</v>
      </c>
      <c r="Q1044" t="str">
        <f>LEFT(N1044,FIND("/",N1044)-1)</f>
        <v>music</v>
      </c>
      <c r="R1044" t="str">
        <f>REPLACE(N1044,1,FIND("/",N1044),"")</f>
        <v>jazz</v>
      </c>
      <c r="S1044" s="12">
        <f>(((J1044/60)/60)/24)+DATE(1970,1,1)</f>
        <v>41878.530011574076</v>
      </c>
      <c r="T1044" s="12">
        <f>(((I1044/60)/60)/24)+DATE(1970,1,1)</f>
        <v>41913.530011574076</v>
      </c>
      <c r="W1044" s="19">
        <f>_xlfn.DAYS(T1044,S1044)</f>
        <v>35</v>
      </c>
      <c r="X1044" s="20">
        <f>L1044/W1044</f>
        <v>0.8571428571428571</v>
      </c>
      <c r="Y1044" s="21">
        <f>E1044/W1044</f>
        <v>162.28571428571428</v>
      </c>
    </row>
    <row r="1045" spans="1:25" ht="48" x14ac:dyDescent="0.2">
      <c r="A1045">
        <v>3361</v>
      </c>
      <c r="B1045" s="3" t="s">
        <v>3360</v>
      </c>
      <c r="C1045" s="3" t="s">
        <v>7471</v>
      </c>
      <c r="D1045">
        <v>5000</v>
      </c>
      <c r="E1045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8271</v>
      </c>
      <c r="O1045" s="6">
        <f>(E1045/D1045)*100</f>
        <v>113.46000000000001</v>
      </c>
      <c r="P1045" s="7">
        <f>E1045/L1045</f>
        <v>83.42647058823529</v>
      </c>
      <c r="Q1045" t="str">
        <f>LEFT(N1045,FIND("/",N1045)-1)</f>
        <v>theater</v>
      </c>
      <c r="R1045" t="str">
        <f>REPLACE(N1045,1,FIND("/",N1045),"")</f>
        <v>plays</v>
      </c>
      <c r="S1045" s="12">
        <f>(((J1045/60)/60)/24)+DATE(1970,1,1)</f>
        <v>41866.025347222225</v>
      </c>
      <c r="T1045" s="12">
        <f>(((I1045/60)/60)/24)+DATE(1970,1,1)</f>
        <v>41883.665972222225</v>
      </c>
      <c r="W1045" s="19">
        <f>_xlfn.DAYS(T1045,S1045)</f>
        <v>17</v>
      </c>
      <c r="X1045" s="20">
        <f>L1045/W1045</f>
        <v>4</v>
      </c>
      <c r="Y1045" s="21">
        <f>E1045/W1045</f>
        <v>333.70588235294116</v>
      </c>
    </row>
    <row r="1046" spans="1:25" ht="48" x14ac:dyDescent="0.2">
      <c r="A1046">
        <v>3554</v>
      </c>
      <c r="B1046" s="3" t="s">
        <v>3553</v>
      </c>
      <c r="C1046" s="3" t="s">
        <v>7664</v>
      </c>
      <c r="D1046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6">
        <f>(E1046/D1046)*100</f>
        <v>113.42219999999999</v>
      </c>
      <c r="P1046" s="7">
        <f>E1046/L1046</f>
        <v>107.00207547169811</v>
      </c>
      <c r="Q1046" t="str">
        <f>LEFT(N1046,FIND("/",N1046)-1)</f>
        <v>theater</v>
      </c>
      <c r="R1046" t="str">
        <f>REPLACE(N1046,1,FIND("/",N1046),"")</f>
        <v>plays</v>
      </c>
      <c r="S1046" s="12">
        <f>(((J1046/60)/60)/24)+DATE(1970,1,1)</f>
        <v>42016.050451388888</v>
      </c>
      <c r="T1046" s="12">
        <f>(((I1046/60)/60)/24)+DATE(1970,1,1)</f>
        <v>42046.708333333328</v>
      </c>
      <c r="W1046" s="19">
        <f>_xlfn.DAYS(T1046,S1046)</f>
        <v>30</v>
      </c>
      <c r="X1046" s="20">
        <f>L1046/W1046</f>
        <v>1.7666666666666666</v>
      </c>
      <c r="Y1046" s="21">
        <f>E1046/W1046</f>
        <v>189.03699999999998</v>
      </c>
    </row>
    <row r="1047" spans="1:25" ht="48" x14ac:dyDescent="0.2">
      <c r="A1047">
        <v>1344</v>
      </c>
      <c r="B1047" s="3" t="s">
        <v>1345</v>
      </c>
      <c r="C1047" s="3" t="s">
        <v>5454</v>
      </c>
      <c r="D1047">
        <v>1500</v>
      </c>
      <c r="E1047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8274</v>
      </c>
      <c r="O1047" s="6">
        <f>(E1047/D1047)*100</f>
        <v>377.73333333333335</v>
      </c>
      <c r="P1047" s="7">
        <f>E1047/L1047</f>
        <v>40.762589928057551</v>
      </c>
      <c r="Q1047" t="str">
        <f>LEFT(N1047,FIND("/",N1047)-1)</f>
        <v>publishing</v>
      </c>
      <c r="R1047" t="str">
        <f>REPLACE(N1047,1,FIND("/",N1047),"")</f>
        <v>nonfiction</v>
      </c>
      <c r="S1047" s="12">
        <f>(((J1047/60)/60)/24)+DATE(1970,1,1)</f>
        <v>42522.789803240739</v>
      </c>
      <c r="T1047" s="12">
        <f>(((I1047/60)/60)/24)+DATE(1970,1,1)</f>
        <v>42551.789803240739</v>
      </c>
      <c r="W1047" s="19">
        <f>_xlfn.DAYS(T1047,S1047)</f>
        <v>29</v>
      </c>
      <c r="X1047" s="20">
        <f>L1047/W1047</f>
        <v>4.7931034482758621</v>
      </c>
      <c r="Y1047" s="21">
        <f>E1047/W1047</f>
        <v>195.37931034482759</v>
      </c>
    </row>
    <row r="1048" spans="1:25" ht="48" x14ac:dyDescent="0.2">
      <c r="A1048">
        <v>2812</v>
      </c>
      <c r="B1048" s="3" t="s">
        <v>2812</v>
      </c>
      <c r="C1048" s="3" t="s">
        <v>6922</v>
      </c>
      <c r="D1048">
        <v>5000</v>
      </c>
      <c r="E1048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8271</v>
      </c>
      <c r="O1048" s="6">
        <f>(E1048/D1048)*100</f>
        <v>113.3</v>
      </c>
      <c r="P1048" s="7">
        <f>E1048/L1048</f>
        <v>68.253012048192772</v>
      </c>
      <c r="Q1048" t="str">
        <f>LEFT(N1048,FIND("/",N1048)-1)</f>
        <v>theater</v>
      </c>
      <c r="R1048" t="str">
        <f>REPLACE(N1048,1,FIND("/",N1048),"")</f>
        <v>plays</v>
      </c>
      <c r="S1048" s="12">
        <f>(((J1048/60)/60)/24)+DATE(1970,1,1)</f>
        <v>42054.74418981481</v>
      </c>
      <c r="T1048" s="12">
        <f>(((I1048/60)/60)/24)+DATE(1970,1,1)</f>
        <v>42100.166666666672</v>
      </c>
      <c r="W1048" s="19">
        <f>_xlfn.DAYS(T1048,S1048)</f>
        <v>46</v>
      </c>
      <c r="X1048" s="20">
        <f>L1048/W1048</f>
        <v>1.8043478260869565</v>
      </c>
      <c r="Y1048" s="21">
        <f>E1048/W1048</f>
        <v>123.15217391304348</v>
      </c>
    </row>
    <row r="1049" spans="1:25" ht="48" x14ac:dyDescent="0.2">
      <c r="A1049">
        <v>380</v>
      </c>
      <c r="B1049" s="3" t="s">
        <v>381</v>
      </c>
      <c r="C1049" s="3" t="s">
        <v>4490</v>
      </c>
      <c r="D1049">
        <v>4000</v>
      </c>
      <c r="E1049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8269</v>
      </c>
      <c r="O1049" s="6">
        <f>(E1049/D1049)*100</f>
        <v>141.5</v>
      </c>
      <c r="P1049" s="7">
        <f>E1049/L1049</f>
        <v>115.51020408163265</v>
      </c>
      <c r="Q1049" t="str">
        <f>LEFT(N1049,FIND("/",N1049)-1)</f>
        <v>film &amp; video</v>
      </c>
      <c r="R1049" t="str">
        <f>REPLACE(N1049,1,FIND("/",N1049),"")</f>
        <v>documentary</v>
      </c>
      <c r="S1049" s="12">
        <f>(((J1049/60)/60)/24)+DATE(1970,1,1)</f>
        <v>42367.719814814816</v>
      </c>
      <c r="T1049" s="12">
        <f>(((I1049/60)/60)/24)+DATE(1970,1,1)</f>
        <v>42392.719814814816</v>
      </c>
      <c r="W1049" s="19">
        <f>_xlfn.DAYS(T1049,S1049)</f>
        <v>25</v>
      </c>
      <c r="X1049" s="20">
        <f>L1049/W1049</f>
        <v>1.96</v>
      </c>
      <c r="Y1049" s="21">
        <f>E1049/W1049</f>
        <v>226.4</v>
      </c>
    </row>
    <row r="1050" spans="1:25" ht="48" x14ac:dyDescent="0.2">
      <c r="A1050">
        <v>1756</v>
      </c>
      <c r="B1050" s="3" t="s">
        <v>1757</v>
      </c>
      <c r="C1050" s="3" t="s">
        <v>5866</v>
      </c>
      <c r="D1050">
        <v>5500</v>
      </c>
      <c r="E1050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8285</v>
      </c>
      <c r="O1050" s="6">
        <f>(E1050/D1050)*100</f>
        <v>102.82909090909091</v>
      </c>
      <c r="P1050" s="7">
        <f>E1050/L1050</f>
        <v>47.13</v>
      </c>
      <c r="Q1050" t="str">
        <f>LEFT(N1050,FIND("/",N1050)-1)</f>
        <v>photography</v>
      </c>
      <c r="R1050" t="str">
        <f>REPLACE(N1050,1,FIND("/",N1050),"")</f>
        <v>photobooks</v>
      </c>
      <c r="S1050" s="12">
        <f>(((J1050/60)/60)/24)+DATE(1970,1,1)</f>
        <v>42571.167465277773</v>
      </c>
      <c r="T1050" s="12">
        <f>(((I1050/60)/60)/24)+DATE(1970,1,1)</f>
        <v>42611.167465277773</v>
      </c>
      <c r="W1050" s="19">
        <f>_xlfn.DAYS(T1050,S1050)</f>
        <v>40</v>
      </c>
      <c r="X1050" s="20">
        <f>L1050/W1050</f>
        <v>3</v>
      </c>
      <c r="Y1050" s="21">
        <f>E1050/W1050</f>
        <v>141.39000000000001</v>
      </c>
    </row>
    <row r="1051" spans="1:25" ht="32" x14ac:dyDescent="0.2">
      <c r="A1051">
        <v>118</v>
      </c>
      <c r="B1051" s="3" t="s">
        <v>120</v>
      </c>
      <c r="C1051" s="3" t="s">
        <v>4229</v>
      </c>
      <c r="D1051">
        <v>5000</v>
      </c>
      <c r="E1051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8266</v>
      </c>
      <c r="O1051" s="6">
        <f>(E1051/D1051)*100</f>
        <v>113.03159999999998</v>
      </c>
      <c r="P1051" s="7">
        <f>E1051/L1051</f>
        <v>144.91230769230768</v>
      </c>
      <c r="Q1051" t="str">
        <f>LEFT(N1051,FIND("/",N1051)-1)</f>
        <v>film &amp; video</v>
      </c>
      <c r="R1051" t="str">
        <f>REPLACE(N1051,1,FIND("/",N1051),"")</f>
        <v>shorts</v>
      </c>
      <c r="S1051" s="12">
        <f>(((J1051/60)/60)/24)+DATE(1970,1,1)</f>
        <v>40723.053657407407</v>
      </c>
      <c r="T1051" s="12">
        <f>(((I1051/60)/60)/24)+DATE(1970,1,1)</f>
        <v>40753.053657407407</v>
      </c>
      <c r="W1051" s="19">
        <f>_xlfn.DAYS(T1051,S1051)</f>
        <v>30</v>
      </c>
      <c r="X1051" s="20">
        <f>L1051/W1051</f>
        <v>1.3</v>
      </c>
      <c r="Y1051" s="21">
        <f>E1051/W1051</f>
        <v>188.386</v>
      </c>
    </row>
    <row r="1052" spans="1:25" ht="32" x14ac:dyDescent="0.2">
      <c r="A1052">
        <v>2164</v>
      </c>
      <c r="B1052" s="3" t="s">
        <v>2165</v>
      </c>
      <c r="C1052" s="3" t="s">
        <v>6274</v>
      </c>
      <c r="D1052">
        <v>5500</v>
      </c>
      <c r="E1052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8276</v>
      </c>
      <c r="O1052" s="6">
        <f>(E1052/D1052)*100</f>
        <v>102.63636363636364</v>
      </c>
      <c r="P1052" s="7">
        <f>E1052/L1052</f>
        <v>68.01204819277109</v>
      </c>
      <c r="Q1052" t="str">
        <f>LEFT(N1052,FIND("/",N1052)-1)</f>
        <v>music</v>
      </c>
      <c r="R1052" t="str">
        <f>REPLACE(N1052,1,FIND("/",N1052),"")</f>
        <v>rock</v>
      </c>
      <c r="S1052" s="12">
        <f>(((J1052/60)/60)/24)+DATE(1970,1,1)</f>
        <v>42515.71775462963</v>
      </c>
      <c r="T1052" s="12">
        <f>(((I1052/60)/60)/24)+DATE(1970,1,1)</f>
        <v>42546.165972222225</v>
      </c>
      <c r="W1052" s="19">
        <f>_xlfn.DAYS(T1052,S1052)</f>
        <v>31</v>
      </c>
      <c r="X1052" s="20">
        <f>L1052/W1052</f>
        <v>2.6774193548387095</v>
      </c>
      <c r="Y1052" s="21">
        <f>E1052/W1052</f>
        <v>182.09677419354838</v>
      </c>
    </row>
    <row r="1053" spans="1:25" ht="48" x14ac:dyDescent="0.2">
      <c r="A1053">
        <v>3489</v>
      </c>
      <c r="B1053" s="3" t="s">
        <v>3488</v>
      </c>
      <c r="C1053" s="3" t="s">
        <v>7599</v>
      </c>
      <c r="D1053">
        <v>5000</v>
      </c>
      <c r="E1053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8271</v>
      </c>
      <c r="O1053" s="6">
        <f>(E1053/D1053)*100</f>
        <v>112.7</v>
      </c>
      <c r="P1053" s="7">
        <f>E1053/L1053</f>
        <v>78.263888888888886</v>
      </c>
      <c r="Q1053" t="str">
        <f>LEFT(N1053,FIND("/",N1053)-1)</f>
        <v>theater</v>
      </c>
      <c r="R1053" t="str">
        <f>REPLACE(N1053,1,FIND("/",N1053),"")</f>
        <v>plays</v>
      </c>
      <c r="S1053" s="12">
        <f>(((J1053/60)/60)/24)+DATE(1970,1,1)</f>
        <v>41753.635775462964</v>
      </c>
      <c r="T1053" s="12">
        <f>(((I1053/60)/60)/24)+DATE(1970,1,1)</f>
        <v>41783.875</v>
      </c>
      <c r="W1053" s="19">
        <f>_xlfn.DAYS(T1053,S1053)</f>
        <v>30</v>
      </c>
      <c r="X1053" s="20">
        <f>L1053/W1053</f>
        <v>2.4</v>
      </c>
      <c r="Y1053" s="21">
        <f>E1053/W1053</f>
        <v>187.83333333333334</v>
      </c>
    </row>
    <row r="1054" spans="1:25" ht="64" x14ac:dyDescent="0.2">
      <c r="A1054">
        <v>319</v>
      </c>
      <c r="B1054" s="3" t="s">
        <v>320</v>
      </c>
      <c r="C1054" s="3" t="s">
        <v>4429</v>
      </c>
      <c r="D1054">
        <v>5000</v>
      </c>
      <c r="E1054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8269</v>
      </c>
      <c r="O1054" s="6">
        <f>(E1054/D1054)*100</f>
        <v>112.68</v>
      </c>
      <c r="P1054" s="7">
        <f>E1054/L1054</f>
        <v>110.47058823529412</v>
      </c>
      <c r="Q1054" t="str">
        <f>LEFT(N1054,FIND("/",N1054)-1)</f>
        <v>film &amp; video</v>
      </c>
      <c r="R1054" t="str">
        <f>REPLACE(N1054,1,FIND("/",N1054),"")</f>
        <v>documentary</v>
      </c>
      <c r="S1054" s="12">
        <f>(((J1054/60)/60)/24)+DATE(1970,1,1)</f>
        <v>40123.83829861111</v>
      </c>
      <c r="T1054" s="12">
        <f>(((I1054/60)/60)/24)+DATE(1970,1,1)</f>
        <v>40211.332638888889</v>
      </c>
      <c r="W1054" s="19">
        <f>_xlfn.DAYS(T1054,S1054)</f>
        <v>88</v>
      </c>
      <c r="X1054" s="20">
        <f>L1054/W1054</f>
        <v>0.57954545454545459</v>
      </c>
      <c r="Y1054" s="21">
        <f>E1054/W1054</f>
        <v>64.022727272727266</v>
      </c>
    </row>
    <row r="1055" spans="1:25" ht="48" x14ac:dyDescent="0.2">
      <c r="A1055">
        <v>3542</v>
      </c>
      <c r="B1055" s="3" t="s">
        <v>3541</v>
      </c>
      <c r="C1055" s="3" t="s">
        <v>7652</v>
      </c>
      <c r="D1055">
        <v>5500</v>
      </c>
      <c r="E1055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8271</v>
      </c>
      <c r="O1055" s="6">
        <f>(E1055/D1055)*100</f>
        <v>102.23636363636363</v>
      </c>
      <c r="P1055" s="7">
        <f>E1055/L1055</f>
        <v>66.152941176470591</v>
      </c>
      <c r="Q1055" t="str">
        <f>LEFT(N1055,FIND("/",N1055)-1)</f>
        <v>theater</v>
      </c>
      <c r="R1055" t="str">
        <f>REPLACE(N1055,1,FIND("/",N1055),"")</f>
        <v>plays</v>
      </c>
      <c r="S1055" s="12">
        <f>(((J1055/60)/60)/24)+DATE(1970,1,1)</f>
        <v>41829.599791666667</v>
      </c>
      <c r="T1055" s="12">
        <f>(((I1055/60)/60)/24)+DATE(1970,1,1)</f>
        <v>41889.599791666667</v>
      </c>
      <c r="W1055" s="19">
        <f>_xlfn.DAYS(T1055,S1055)</f>
        <v>60</v>
      </c>
      <c r="X1055" s="20">
        <f>L1055/W1055</f>
        <v>1.4166666666666667</v>
      </c>
      <c r="Y1055" s="21">
        <f>E1055/W1055</f>
        <v>93.716666666666669</v>
      </c>
    </row>
    <row r="1056" spans="1:25" ht="48" x14ac:dyDescent="0.2">
      <c r="A1056">
        <v>2657</v>
      </c>
      <c r="B1056" s="3" t="s">
        <v>2657</v>
      </c>
      <c r="C1056" s="3" t="s">
        <v>6767</v>
      </c>
      <c r="D1056">
        <v>30000</v>
      </c>
      <c r="E105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6">
        <f>(E1056/D1056)*100</f>
        <v>18.737933333333334</v>
      </c>
      <c r="P1056" s="7">
        <f>E1056/L1056</f>
        <v>95.277627118644077</v>
      </c>
      <c r="Q1056" t="str">
        <f>LEFT(N1056,FIND("/",N1056)-1)</f>
        <v>technology</v>
      </c>
      <c r="R1056" t="str">
        <f>REPLACE(N1056,1,FIND("/",N1056),"")</f>
        <v>space exploration</v>
      </c>
      <c r="S1056" s="12">
        <f>(((J1056/60)/60)/24)+DATE(1970,1,1)</f>
        <v>42551.928854166668</v>
      </c>
      <c r="T1056" s="12">
        <f>(((I1056/60)/60)/24)+DATE(1970,1,1)</f>
        <v>42585.0625</v>
      </c>
      <c r="W1056" s="19">
        <f>_xlfn.DAYS(T1056,S1056)</f>
        <v>34</v>
      </c>
      <c r="X1056" s="20">
        <f>L1056/W1056</f>
        <v>1.7352941176470589</v>
      </c>
      <c r="Y1056" s="21">
        <f>E1056/W1056</f>
        <v>165.33470588235295</v>
      </c>
    </row>
    <row r="1057" spans="1:25" ht="48" x14ac:dyDescent="0.2">
      <c r="A1057">
        <v>1932</v>
      </c>
      <c r="B1057" s="3" t="s">
        <v>1933</v>
      </c>
      <c r="C1057" s="3" t="s">
        <v>6042</v>
      </c>
      <c r="D1057">
        <v>5250</v>
      </c>
      <c r="E1057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8279</v>
      </c>
      <c r="O1057" s="6">
        <f>(E1057/D1057)*100</f>
        <v>106.99047619047619</v>
      </c>
      <c r="P1057" s="7">
        <f>E1057/L1057</f>
        <v>70.212500000000006</v>
      </c>
      <c r="Q1057" t="str">
        <f>LEFT(N1057,FIND("/",N1057)-1)</f>
        <v>music</v>
      </c>
      <c r="R1057" t="str">
        <f>REPLACE(N1057,1,FIND("/",N1057),"")</f>
        <v>indie rock</v>
      </c>
      <c r="S1057" s="12">
        <f>(((J1057/60)/60)/24)+DATE(1970,1,1)</f>
        <v>40911.809872685182</v>
      </c>
      <c r="T1057" s="12">
        <f>(((I1057/60)/60)/24)+DATE(1970,1,1)</f>
        <v>40932.809872685182</v>
      </c>
      <c r="W1057" s="19">
        <f>_xlfn.DAYS(T1057,S1057)</f>
        <v>21</v>
      </c>
      <c r="X1057" s="20">
        <f>L1057/W1057</f>
        <v>3.8095238095238093</v>
      </c>
      <c r="Y1057" s="21">
        <f>E1057/W1057</f>
        <v>267.47619047619048</v>
      </c>
    </row>
    <row r="1058" spans="1:25" ht="16" x14ac:dyDescent="0.2">
      <c r="A1058">
        <v>3285</v>
      </c>
      <c r="B1058" s="3" t="s">
        <v>3285</v>
      </c>
      <c r="C1058" s="3" t="s">
        <v>7395</v>
      </c>
      <c r="D1058">
        <v>4999</v>
      </c>
      <c r="E1058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8271</v>
      </c>
      <c r="O1058" s="6">
        <f>(E1058/D1058)*100</f>
        <v>112.10242048409683</v>
      </c>
      <c r="P1058" s="7">
        <f>E1058/L1058</f>
        <v>69.18518518518519</v>
      </c>
      <c r="Q1058" t="str">
        <f>LEFT(N1058,FIND("/",N1058)-1)</f>
        <v>theater</v>
      </c>
      <c r="R1058" t="str">
        <f>REPLACE(N1058,1,FIND("/",N1058),"")</f>
        <v>plays</v>
      </c>
      <c r="S1058" s="12">
        <f>(((J1058/60)/60)/24)+DATE(1970,1,1)</f>
        <v>42762.942430555559</v>
      </c>
      <c r="T1058" s="12">
        <f>(((I1058/60)/60)/24)+DATE(1970,1,1)</f>
        <v>42794.208333333328</v>
      </c>
      <c r="W1058" s="19">
        <f>_xlfn.DAYS(T1058,S1058)</f>
        <v>32</v>
      </c>
      <c r="X1058" s="20">
        <f>L1058/W1058</f>
        <v>2.53125</v>
      </c>
      <c r="Y1058" s="21">
        <f>E1058/W1058</f>
        <v>175.125</v>
      </c>
    </row>
    <row r="1059" spans="1:25" ht="48" x14ac:dyDescent="0.2">
      <c r="A1059">
        <v>3156</v>
      </c>
      <c r="B1059" s="3" t="s">
        <v>3156</v>
      </c>
      <c r="C1059" s="3" t="s">
        <v>7266</v>
      </c>
      <c r="D1059">
        <v>5500</v>
      </c>
      <c r="E1059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8271</v>
      </c>
      <c r="O1059" s="6">
        <f>(E1059/D1059)*100</f>
        <v>101.81818181818181</v>
      </c>
      <c r="P1059" s="7">
        <f>E1059/L1059</f>
        <v>62.921348314606739</v>
      </c>
      <c r="Q1059" t="str">
        <f>LEFT(N1059,FIND("/",N1059)-1)</f>
        <v>theater</v>
      </c>
      <c r="R1059" t="str">
        <f>REPLACE(N1059,1,FIND("/",N1059),"")</f>
        <v>plays</v>
      </c>
      <c r="S1059" s="12">
        <f>(((J1059/60)/60)/24)+DATE(1970,1,1)</f>
        <v>41026.953055555554</v>
      </c>
      <c r="T1059" s="12">
        <f>(((I1059/60)/60)/24)+DATE(1970,1,1)</f>
        <v>41061.953055555554</v>
      </c>
      <c r="W1059" s="19">
        <f>_xlfn.DAYS(T1059,S1059)</f>
        <v>35</v>
      </c>
      <c r="X1059" s="20">
        <f>L1059/W1059</f>
        <v>2.5428571428571427</v>
      </c>
      <c r="Y1059" s="21">
        <f>E1059/W1059</f>
        <v>160</v>
      </c>
    </row>
    <row r="1060" spans="1:25" ht="32" x14ac:dyDescent="0.2">
      <c r="A1060">
        <v>13</v>
      </c>
      <c r="B1060" s="3" t="s">
        <v>15</v>
      </c>
      <c r="C1060" s="3" t="s">
        <v>4124</v>
      </c>
      <c r="D1060">
        <v>3500</v>
      </c>
      <c r="E1060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8265</v>
      </c>
      <c r="O1060" s="6">
        <f>(E1060/D1060)*100</f>
        <v>159.97142857142856</v>
      </c>
      <c r="P1060" s="7">
        <f>E1060/L1060</f>
        <v>109.78431372549019</v>
      </c>
      <c r="Q1060" t="str">
        <f>LEFT(N1060,FIND("/",N1060)-1)</f>
        <v>film &amp; video</v>
      </c>
      <c r="R1060" t="str">
        <f>REPLACE(N1060,1,FIND("/",N1060),"")</f>
        <v>television</v>
      </c>
      <c r="S1060" s="12">
        <f>(((J1060/60)/60)/24)+DATE(1970,1,1)</f>
        <v>42508.677187499998</v>
      </c>
      <c r="T1060" s="12">
        <f>(((I1060/60)/60)/24)+DATE(1970,1,1)</f>
        <v>42544.852083333331</v>
      </c>
      <c r="W1060" s="19">
        <f>_xlfn.DAYS(T1060,S1060)</f>
        <v>36</v>
      </c>
      <c r="X1060" s="20">
        <f>L1060/W1060</f>
        <v>1.4166666666666667</v>
      </c>
      <c r="Y1060" s="21">
        <f>E1060/W1060</f>
        <v>155.52777777777777</v>
      </c>
    </row>
    <row r="1061" spans="1:25" ht="48" x14ac:dyDescent="0.2">
      <c r="A1061">
        <v>752</v>
      </c>
      <c r="B1061" s="3" t="s">
        <v>753</v>
      </c>
      <c r="C1061" s="3" t="s">
        <v>4862</v>
      </c>
      <c r="D1061">
        <v>5000</v>
      </c>
      <c r="E1061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8274</v>
      </c>
      <c r="O1061" s="6">
        <f>(E1061/D1061)*100</f>
        <v>111.7</v>
      </c>
      <c r="P1061" s="7">
        <f>E1061/L1061</f>
        <v>53.19047619047619</v>
      </c>
      <c r="Q1061" t="str">
        <f>LEFT(N1061,FIND("/",N1061)-1)</f>
        <v>publishing</v>
      </c>
      <c r="R1061" t="str">
        <f>REPLACE(N1061,1,FIND("/",N1061),"")</f>
        <v>nonfiction</v>
      </c>
      <c r="S1061" s="12">
        <f>(((J1061/60)/60)/24)+DATE(1970,1,1)</f>
        <v>42639.421493055561</v>
      </c>
      <c r="T1061" s="12">
        <f>(((I1061/60)/60)/24)+DATE(1970,1,1)</f>
        <v>42659.458333333328</v>
      </c>
      <c r="W1061" s="19">
        <f>_xlfn.DAYS(T1061,S1061)</f>
        <v>20</v>
      </c>
      <c r="X1061" s="20">
        <f>L1061/W1061</f>
        <v>5.25</v>
      </c>
      <c r="Y1061" s="21">
        <f>E1061/W1061</f>
        <v>279.25</v>
      </c>
    </row>
    <row r="1062" spans="1:25" ht="48" x14ac:dyDescent="0.2">
      <c r="A1062">
        <v>826</v>
      </c>
      <c r="B1062" s="3" t="s">
        <v>827</v>
      </c>
      <c r="C1062" s="3" t="s">
        <v>4936</v>
      </c>
      <c r="D1062">
        <v>5500</v>
      </c>
      <c r="E1062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8276</v>
      </c>
      <c r="O1062" s="6">
        <f>(E1062/D1062)*100</f>
        <v>101.45454545454547</v>
      </c>
      <c r="P1062" s="7">
        <f>E1062/L1062</f>
        <v>113.87755102040816</v>
      </c>
      <c r="Q1062" t="str">
        <f>LEFT(N1062,FIND("/",N1062)-1)</f>
        <v>music</v>
      </c>
      <c r="R1062" t="str">
        <f>REPLACE(N1062,1,FIND("/",N1062),"")</f>
        <v>rock</v>
      </c>
      <c r="S1062" s="12">
        <f>(((J1062/60)/60)/24)+DATE(1970,1,1)</f>
        <v>40973.038541666669</v>
      </c>
      <c r="T1062" s="12">
        <f>(((I1062/60)/60)/24)+DATE(1970,1,1)</f>
        <v>40993.996874999997</v>
      </c>
      <c r="W1062" s="19">
        <f>_xlfn.DAYS(T1062,S1062)</f>
        <v>20</v>
      </c>
      <c r="X1062" s="20">
        <f>L1062/W1062</f>
        <v>2.4500000000000002</v>
      </c>
      <c r="Y1062" s="21">
        <f>E1062/W1062</f>
        <v>279</v>
      </c>
    </row>
    <row r="1063" spans="1:25" ht="32" x14ac:dyDescent="0.2">
      <c r="A1063">
        <v>645</v>
      </c>
      <c r="B1063" s="3" t="s">
        <v>646</v>
      </c>
      <c r="C1063" s="3" t="s">
        <v>4755</v>
      </c>
      <c r="D1063">
        <v>2000</v>
      </c>
      <c r="E1063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8273</v>
      </c>
      <c r="O1063" s="6">
        <f>(E1063/D1063)*100</f>
        <v>278.7</v>
      </c>
      <c r="P1063" s="7">
        <f>E1063/L1063</f>
        <v>23.518987341772153</v>
      </c>
      <c r="Q1063" t="str">
        <f>LEFT(N1063,FIND("/",N1063)-1)</f>
        <v>technology</v>
      </c>
      <c r="R1063" t="str">
        <f>REPLACE(N1063,1,FIND("/",N1063),"")</f>
        <v>wearables</v>
      </c>
      <c r="S1063" s="12">
        <f>(((J1063/60)/60)/24)+DATE(1970,1,1)</f>
        <v>42564.026319444441</v>
      </c>
      <c r="T1063" s="12">
        <f>(((I1063/60)/60)/24)+DATE(1970,1,1)</f>
        <v>42594.026319444441</v>
      </c>
      <c r="W1063" s="19">
        <f>_xlfn.DAYS(T1063,S1063)</f>
        <v>30</v>
      </c>
      <c r="X1063" s="20">
        <f>L1063/W1063</f>
        <v>7.9</v>
      </c>
      <c r="Y1063" s="21">
        <f>E1063/W1063</f>
        <v>185.8</v>
      </c>
    </row>
    <row r="1064" spans="1:25" ht="48" x14ac:dyDescent="0.2">
      <c r="A1064">
        <v>268</v>
      </c>
      <c r="B1064" s="3" t="s">
        <v>269</v>
      </c>
      <c r="C1064" s="3" t="s">
        <v>4378</v>
      </c>
      <c r="D1064">
        <v>5000</v>
      </c>
      <c r="E1064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8269</v>
      </c>
      <c r="O1064" s="6">
        <f>(E1064/D1064)*100</f>
        <v>111.4</v>
      </c>
      <c r="P1064" s="7">
        <f>E1064/L1064</f>
        <v>50.18018018018018</v>
      </c>
      <c r="Q1064" t="str">
        <f>LEFT(N1064,FIND("/",N1064)-1)</f>
        <v>film &amp; video</v>
      </c>
      <c r="R1064" t="str">
        <f>REPLACE(N1064,1,FIND("/",N1064),"")</f>
        <v>documentary</v>
      </c>
      <c r="S1064" s="12">
        <f>(((J1064/60)/60)/24)+DATE(1970,1,1)</f>
        <v>40809.15252314815</v>
      </c>
      <c r="T1064" s="12">
        <f>(((I1064/60)/60)/24)+DATE(1970,1,1)</f>
        <v>40854.194189814814</v>
      </c>
      <c r="W1064" s="19">
        <f>_xlfn.DAYS(T1064,S1064)</f>
        <v>45</v>
      </c>
      <c r="X1064" s="20">
        <f>L1064/W1064</f>
        <v>2.4666666666666668</v>
      </c>
      <c r="Y1064" s="21">
        <f>E1064/W1064</f>
        <v>123.77777777777777</v>
      </c>
    </row>
    <row r="1065" spans="1:25" ht="64" x14ac:dyDescent="0.2">
      <c r="A1065">
        <v>2407</v>
      </c>
      <c r="B1065" s="3" t="s">
        <v>2408</v>
      </c>
      <c r="C1065" s="3" t="s">
        <v>6517</v>
      </c>
      <c r="D1065">
        <v>22000</v>
      </c>
      <c r="E1065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6">
        <f>(E1065/D1065)*100</f>
        <v>25.259090909090908</v>
      </c>
      <c r="P1065" s="7">
        <f>E1065/L1065</f>
        <v>168.39393939393941</v>
      </c>
      <c r="Q1065" t="str">
        <f>LEFT(N1065,FIND("/",N1065)-1)</f>
        <v>food</v>
      </c>
      <c r="R1065" t="str">
        <f>REPLACE(N1065,1,FIND("/",N1065),"")</f>
        <v>food trucks</v>
      </c>
      <c r="S1065" s="12">
        <f>(((J1065/60)/60)/24)+DATE(1970,1,1)</f>
        <v>42082.575555555552</v>
      </c>
      <c r="T1065" s="12">
        <f>(((I1065/60)/60)/24)+DATE(1970,1,1)</f>
        <v>42105.25</v>
      </c>
      <c r="W1065" s="19">
        <f>_xlfn.DAYS(T1065,S1065)</f>
        <v>23</v>
      </c>
      <c r="X1065" s="20">
        <f>L1065/W1065</f>
        <v>1.4347826086956521</v>
      </c>
      <c r="Y1065" s="21">
        <f>E1065/W1065</f>
        <v>241.60869565217391</v>
      </c>
    </row>
    <row r="1066" spans="1:25" ht="64" x14ac:dyDescent="0.2">
      <c r="A1066">
        <v>265</v>
      </c>
      <c r="B1066" s="3" t="s">
        <v>266</v>
      </c>
      <c r="C1066" s="3" t="s">
        <v>4375</v>
      </c>
      <c r="D1066">
        <v>5000</v>
      </c>
      <c r="E106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8269</v>
      </c>
      <c r="O1066" s="6">
        <f>(E1066/D1066)*100</f>
        <v>111.1</v>
      </c>
      <c r="P1066" s="7">
        <f>E1066/L1066</f>
        <v>95.775862068965523</v>
      </c>
      <c r="Q1066" t="str">
        <f>LEFT(N1066,FIND("/",N1066)-1)</f>
        <v>film &amp; video</v>
      </c>
      <c r="R1066" t="str">
        <f>REPLACE(N1066,1,FIND("/",N1066),"")</f>
        <v>documentary</v>
      </c>
      <c r="S1066" s="12">
        <f>(((J1066/60)/60)/24)+DATE(1970,1,1)</f>
        <v>40267.245717592588</v>
      </c>
      <c r="T1066" s="12">
        <f>(((I1066/60)/60)/24)+DATE(1970,1,1)</f>
        <v>40308.844444444447</v>
      </c>
      <c r="W1066" s="19">
        <f>_xlfn.DAYS(T1066,S1066)</f>
        <v>41</v>
      </c>
      <c r="X1066" s="20">
        <f>L1066/W1066</f>
        <v>1.4146341463414633</v>
      </c>
      <c r="Y1066" s="21">
        <f>E1066/W1066</f>
        <v>135.48780487804879</v>
      </c>
    </row>
    <row r="1067" spans="1:25" ht="48" x14ac:dyDescent="0.2">
      <c r="A1067">
        <v>1645</v>
      </c>
      <c r="B1067" s="3" t="s">
        <v>1646</v>
      </c>
      <c r="C1067" s="3" t="s">
        <v>5755</v>
      </c>
      <c r="D1067">
        <v>5000</v>
      </c>
      <c r="E1067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8292</v>
      </c>
      <c r="O1067" s="6">
        <f>(E1067/D1067)*100</f>
        <v>110.80000000000001</v>
      </c>
      <c r="P1067" s="7">
        <f>E1067/L1067</f>
        <v>554</v>
      </c>
      <c r="Q1067" t="str">
        <f>LEFT(N1067,FIND("/",N1067)-1)</f>
        <v>music</v>
      </c>
      <c r="R1067" t="str">
        <f>REPLACE(N1067,1,FIND("/",N1067),"")</f>
        <v>pop</v>
      </c>
      <c r="S1067" s="12">
        <f>(((J1067/60)/60)/24)+DATE(1970,1,1)</f>
        <v>41521.617361111108</v>
      </c>
      <c r="T1067" s="12">
        <f>(((I1067/60)/60)/24)+DATE(1970,1,1)</f>
        <v>41535.617361111108</v>
      </c>
      <c r="W1067" s="19">
        <f>_xlfn.DAYS(T1067,S1067)</f>
        <v>14</v>
      </c>
      <c r="X1067" s="20">
        <f>L1067/W1067</f>
        <v>0.7142857142857143</v>
      </c>
      <c r="Y1067" s="21">
        <f>E1067/W1067</f>
        <v>395.71428571428572</v>
      </c>
    </row>
    <row r="1068" spans="1:25" ht="48" x14ac:dyDescent="0.2">
      <c r="A1068">
        <v>1368</v>
      </c>
      <c r="B1068" s="3" t="s">
        <v>1369</v>
      </c>
      <c r="C1068" s="3" t="s">
        <v>5478</v>
      </c>
      <c r="D1068">
        <v>5000</v>
      </c>
      <c r="E1068">
        <v>5535</v>
      </c>
      <c r="F1068" t="s">
        <v>8219</v>
      </c>
      <c r="G1068" t="s">
        <v>8224</v>
      </c>
      <c r="H1068" t="s">
        <v>8246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8276</v>
      </c>
      <c r="O1068" s="6">
        <f>(E1068/D1068)*100</f>
        <v>110.7</v>
      </c>
      <c r="P1068" s="7">
        <f>E1068/L1068</f>
        <v>63.620689655172413</v>
      </c>
      <c r="Q1068" t="str">
        <f>LEFT(N1068,FIND("/",N1068)-1)</f>
        <v>music</v>
      </c>
      <c r="R1068" t="str">
        <f>REPLACE(N1068,1,FIND("/",N1068),"")</f>
        <v>rock</v>
      </c>
      <c r="S1068" s="12">
        <f>(((J1068/60)/60)/24)+DATE(1970,1,1)</f>
        <v>42146.190902777773</v>
      </c>
      <c r="T1068" s="12">
        <f>(((I1068/60)/60)/24)+DATE(1970,1,1)</f>
        <v>42170.190902777773</v>
      </c>
      <c r="W1068" s="19">
        <f>_xlfn.DAYS(T1068,S1068)</f>
        <v>24</v>
      </c>
      <c r="X1068" s="20">
        <f>L1068/W1068</f>
        <v>3.625</v>
      </c>
      <c r="Y1068" s="21">
        <f>E1068/W1068</f>
        <v>230.625</v>
      </c>
    </row>
    <row r="1069" spans="1:25" ht="32" x14ac:dyDescent="0.2">
      <c r="A1069">
        <v>2195</v>
      </c>
      <c r="B1069" s="3" t="s">
        <v>2196</v>
      </c>
      <c r="C1069" s="3" t="s">
        <v>6305</v>
      </c>
      <c r="D1069">
        <v>4600</v>
      </c>
      <c r="E1069">
        <v>5535</v>
      </c>
      <c r="F1069" t="s">
        <v>8219</v>
      </c>
      <c r="G1069" t="s">
        <v>8224</v>
      </c>
      <c r="H1069" t="s">
        <v>8246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8297</v>
      </c>
      <c r="O1069" s="6">
        <f>(E1069/D1069)*100</f>
        <v>120.32608695652173</v>
      </c>
      <c r="P1069" s="7">
        <f>E1069/L1069</f>
        <v>48.130434782608695</v>
      </c>
      <c r="Q1069" t="str">
        <f>LEFT(N1069,FIND("/",N1069)-1)</f>
        <v>games</v>
      </c>
      <c r="R1069" t="str">
        <f>REPLACE(N1069,1,FIND("/",N1069),"")</f>
        <v>tabletop games</v>
      </c>
      <c r="S1069" s="12">
        <f>(((J1069/60)/60)/24)+DATE(1970,1,1)</f>
        <v>42197.771990740745</v>
      </c>
      <c r="T1069" s="12">
        <f>(((I1069/60)/60)/24)+DATE(1970,1,1)</f>
        <v>42227.771990740745</v>
      </c>
      <c r="W1069" s="19">
        <f>_xlfn.DAYS(T1069,S1069)</f>
        <v>30</v>
      </c>
      <c r="X1069" s="20">
        <f>L1069/W1069</f>
        <v>3.8333333333333335</v>
      </c>
      <c r="Y1069" s="21">
        <f>E1069/W1069</f>
        <v>184.5</v>
      </c>
    </row>
    <row r="1070" spans="1:25" ht="32" x14ac:dyDescent="0.2">
      <c r="A1070">
        <v>3698</v>
      </c>
      <c r="B1070" s="3" t="s">
        <v>3695</v>
      </c>
      <c r="C1070" s="3" t="s">
        <v>7808</v>
      </c>
      <c r="D1070">
        <v>5000</v>
      </c>
      <c r="E1070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8271</v>
      </c>
      <c r="O1070" s="6">
        <f>(E1070/D1070)*100</f>
        <v>110.52</v>
      </c>
      <c r="P1070" s="7">
        <f>E1070/L1070</f>
        <v>40.632352941176471</v>
      </c>
      <c r="Q1070" t="str">
        <f>LEFT(N1070,FIND("/",N1070)-1)</f>
        <v>theater</v>
      </c>
      <c r="R1070" t="str">
        <f>REPLACE(N1070,1,FIND("/",N1070),"")</f>
        <v>plays</v>
      </c>
      <c r="S1070" s="12">
        <f>(((J1070/60)/60)/24)+DATE(1970,1,1)</f>
        <v>42401.806562500002</v>
      </c>
      <c r="T1070" s="12">
        <f>(((I1070/60)/60)/24)+DATE(1970,1,1)</f>
        <v>42431.806562500002</v>
      </c>
      <c r="W1070" s="19">
        <f>_xlfn.DAYS(T1070,S1070)</f>
        <v>30</v>
      </c>
      <c r="X1070" s="20">
        <f>L1070/W1070</f>
        <v>4.5333333333333332</v>
      </c>
      <c r="Y1070" s="21">
        <f>E1070/W1070</f>
        <v>184.2</v>
      </c>
    </row>
    <row r="1071" spans="1:25" ht="48" x14ac:dyDescent="0.2">
      <c r="A1071">
        <v>3348</v>
      </c>
      <c r="B1071" s="3" t="s">
        <v>3266</v>
      </c>
      <c r="C1071" s="3" t="s">
        <v>7458</v>
      </c>
      <c r="D1071">
        <v>5500</v>
      </c>
      <c r="E1071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8271</v>
      </c>
      <c r="O1071" s="6">
        <f>(E1071/D1071)*100</f>
        <v>100.2909090909091</v>
      </c>
      <c r="P1071" s="7">
        <f>E1071/L1071</f>
        <v>69.822784810126578</v>
      </c>
      <c r="Q1071" t="str">
        <f>LEFT(N1071,FIND("/",N1071)-1)</f>
        <v>theater</v>
      </c>
      <c r="R1071" t="str">
        <f>REPLACE(N1071,1,FIND("/",N1071),"")</f>
        <v>plays</v>
      </c>
      <c r="S1071" s="12">
        <f>(((J1071/60)/60)/24)+DATE(1970,1,1)</f>
        <v>42466.558796296296</v>
      </c>
      <c r="T1071" s="12">
        <f>(((I1071/60)/60)/24)+DATE(1970,1,1)</f>
        <v>42490.165972222225</v>
      </c>
      <c r="W1071" s="19">
        <f>_xlfn.DAYS(T1071,S1071)</f>
        <v>24</v>
      </c>
      <c r="X1071" s="20">
        <f>L1071/W1071</f>
        <v>3.2916666666666665</v>
      </c>
      <c r="Y1071" s="21">
        <f>E1071/W1071</f>
        <v>229.83333333333334</v>
      </c>
    </row>
    <row r="1072" spans="1:25" ht="48" x14ac:dyDescent="0.2">
      <c r="A1072">
        <v>3772</v>
      </c>
      <c r="B1072" s="3" t="s">
        <v>3769</v>
      </c>
      <c r="C1072" s="3" t="s">
        <v>7882</v>
      </c>
      <c r="D1072">
        <v>5000</v>
      </c>
      <c r="E1072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8305</v>
      </c>
      <c r="O1072" s="6">
        <f>(E1072/D1072)*100</f>
        <v>110.2</v>
      </c>
      <c r="P1072" s="7">
        <f>E1072/L1072</f>
        <v>166.96969696969697</v>
      </c>
      <c r="Q1072" t="str">
        <f>LEFT(N1072,FIND("/",N1072)-1)</f>
        <v>theater</v>
      </c>
      <c r="R1072" t="str">
        <f>REPLACE(N1072,1,FIND("/",N1072),"")</f>
        <v>musical</v>
      </c>
      <c r="S1072" s="12">
        <f>(((J1072/60)/60)/24)+DATE(1970,1,1)</f>
        <v>42682.616967592592</v>
      </c>
      <c r="T1072" s="12">
        <f>(((I1072/60)/60)/24)+DATE(1970,1,1)</f>
        <v>42703.25</v>
      </c>
      <c r="W1072" s="19">
        <f>_xlfn.DAYS(T1072,S1072)</f>
        <v>21</v>
      </c>
      <c r="X1072" s="20">
        <f>L1072/W1072</f>
        <v>1.5714285714285714</v>
      </c>
      <c r="Y1072" s="21">
        <f>E1072/W1072</f>
        <v>262.38095238095241</v>
      </c>
    </row>
    <row r="1073" spans="1:25" ht="48" x14ac:dyDescent="0.2">
      <c r="A1073">
        <v>2273</v>
      </c>
      <c r="B1073" s="3" t="s">
        <v>2274</v>
      </c>
      <c r="C1073" s="3" t="s">
        <v>6383</v>
      </c>
      <c r="D1073">
        <v>2500</v>
      </c>
      <c r="E1073">
        <v>5509</v>
      </c>
      <c r="F1073" t="s">
        <v>8219</v>
      </c>
      <c r="G1073" t="s">
        <v>8229</v>
      </c>
      <c r="H1073" t="s">
        <v>8251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8297</v>
      </c>
      <c r="O1073" s="6">
        <f>(E1073/D1073)*100</f>
        <v>220.35999999999999</v>
      </c>
      <c r="P1073" s="7">
        <f>E1073/L1073</f>
        <v>37.476190476190474</v>
      </c>
      <c r="Q1073" t="str">
        <f>LEFT(N1073,FIND("/",N1073)-1)</f>
        <v>games</v>
      </c>
      <c r="R1073" t="str">
        <f>REPLACE(N1073,1,FIND("/",N1073),"")</f>
        <v>tabletop games</v>
      </c>
      <c r="S1073" s="12">
        <f>(((J1073/60)/60)/24)+DATE(1970,1,1)</f>
        <v>42781.549097222218</v>
      </c>
      <c r="T1073" s="12">
        <f>(((I1073/60)/60)/24)+DATE(1970,1,1)</f>
        <v>42806.507430555561</v>
      </c>
      <c r="W1073" s="19">
        <f>_xlfn.DAYS(T1073,S1073)</f>
        <v>25</v>
      </c>
      <c r="X1073" s="20">
        <f>L1073/W1073</f>
        <v>5.88</v>
      </c>
      <c r="Y1073" s="21">
        <f>E1073/W1073</f>
        <v>220.36</v>
      </c>
    </row>
    <row r="1074" spans="1:25" ht="48" x14ac:dyDescent="0.2">
      <c r="A1074">
        <v>2458</v>
      </c>
      <c r="B1074" s="3" t="s">
        <v>2459</v>
      </c>
      <c r="C1074" s="3" t="s">
        <v>6568</v>
      </c>
      <c r="D1074">
        <v>5000</v>
      </c>
      <c r="E1074">
        <v>5509</v>
      </c>
      <c r="F1074" t="s">
        <v>8219</v>
      </c>
      <c r="G1074" t="s">
        <v>8224</v>
      </c>
      <c r="H1074" t="s">
        <v>8246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8298</v>
      </c>
      <c r="O1074" s="6">
        <f>(E1074/D1074)*100</f>
        <v>110.17999999999999</v>
      </c>
      <c r="P1074" s="7">
        <f>E1074/L1074</f>
        <v>68.862499999999997</v>
      </c>
      <c r="Q1074" t="str">
        <f>LEFT(N1074,FIND("/",N1074)-1)</f>
        <v>food</v>
      </c>
      <c r="R1074" t="str">
        <f>REPLACE(N1074,1,FIND("/",N1074),"")</f>
        <v>small batch</v>
      </c>
      <c r="S1074" s="12">
        <f>(((J1074/60)/60)/24)+DATE(1970,1,1)</f>
        <v>42495.871736111112</v>
      </c>
      <c r="T1074" s="12">
        <f>(((I1074/60)/60)/24)+DATE(1970,1,1)</f>
        <v>42530.791666666672</v>
      </c>
      <c r="W1074" s="19">
        <f>_xlfn.DAYS(T1074,S1074)</f>
        <v>35</v>
      </c>
      <c r="X1074" s="20">
        <f>L1074/W1074</f>
        <v>2.2857142857142856</v>
      </c>
      <c r="Y1074" s="21">
        <f>E1074/W1074</f>
        <v>157.4</v>
      </c>
    </row>
    <row r="1075" spans="1:25" ht="48" x14ac:dyDescent="0.2">
      <c r="A1075">
        <v>3297</v>
      </c>
      <c r="B1075" s="3" t="s">
        <v>3297</v>
      </c>
      <c r="C1075" s="3" t="s">
        <v>7407</v>
      </c>
      <c r="D1075">
        <v>5500</v>
      </c>
      <c r="E1075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8271</v>
      </c>
      <c r="O1075" s="6">
        <f>(E1075/D1075)*100</f>
        <v>100.07272727272726</v>
      </c>
      <c r="P1075" s="7">
        <f>E1075/L1075</f>
        <v>125.09090909090909</v>
      </c>
      <c r="Q1075" t="str">
        <f>LEFT(N1075,FIND("/",N1075)-1)</f>
        <v>theater</v>
      </c>
      <c r="R1075" t="str">
        <f>REPLACE(N1075,1,FIND("/",N1075),"")</f>
        <v>plays</v>
      </c>
      <c r="S1075" s="12">
        <f>(((J1075/60)/60)/24)+DATE(1970,1,1)</f>
        <v>42193.771481481483</v>
      </c>
      <c r="T1075" s="12">
        <f>(((I1075/60)/60)/24)+DATE(1970,1,1)</f>
        <v>42212.957638888889</v>
      </c>
      <c r="W1075" s="19">
        <f>_xlfn.DAYS(T1075,S1075)</f>
        <v>19</v>
      </c>
      <c r="X1075" s="20">
        <f>L1075/W1075</f>
        <v>2.3157894736842106</v>
      </c>
      <c r="Y1075" s="21">
        <f>E1075/W1075</f>
        <v>289.68421052631578</v>
      </c>
    </row>
    <row r="1076" spans="1:25" ht="48" x14ac:dyDescent="0.2">
      <c r="A1076">
        <v>3822</v>
      </c>
      <c r="B1076" s="3" t="s">
        <v>3819</v>
      </c>
      <c r="C1076" s="3" t="s">
        <v>7931</v>
      </c>
      <c r="D1076">
        <v>5000</v>
      </c>
      <c r="E107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8271</v>
      </c>
      <c r="O1076" s="6">
        <f>(E1076/D1076)*100</f>
        <v>110.02000000000001</v>
      </c>
      <c r="P1076" s="7">
        <f>E1076/L1076</f>
        <v>72.381578947368425</v>
      </c>
      <c r="Q1076" t="str">
        <f>LEFT(N1076,FIND("/",N1076)-1)</f>
        <v>theater</v>
      </c>
      <c r="R1076" t="str">
        <f>REPLACE(N1076,1,FIND("/",N1076),"")</f>
        <v>plays</v>
      </c>
      <c r="S1076" s="12">
        <f>(((J1076/60)/60)/24)+DATE(1970,1,1)</f>
        <v>42329.838159722218</v>
      </c>
      <c r="T1076" s="12">
        <f>(((I1076/60)/60)/24)+DATE(1970,1,1)</f>
        <v>42388.957638888889</v>
      </c>
      <c r="W1076" s="19">
        <f>_xlfn.DAYS(T1076,S1076)</f>
        <v>59</v>
      </c>
      <c r="X1076" s="20">
        <f>L1076/W1076</f>
        <v>1.2881355932203389</v>
      </c>
      <c r="Y1076" s="21">
        <f>E1076/W1076</f>
        <v>93.237288135593218</v>
      </c>
    </row>
    <row r="1077" spans="1:25" ht="48" x14ac:dyDescent="0.2">
      <c r="A1077">
        <v>804</v>
      </c>
      <c r="B1077" s="3" t="s">
        <v>805</v>
      </c>
      <c r="C1077" s="3" t="s">
        <v>4914</v>
      </c>
      <c r="D1077">
        <v>5500</v>
      </c>
      <c r="E1077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8276</v>
      </c>
      <c r="O1077" s="6">
        <f>(E1077/D1077)*100</f>
        <v>100</v>
      </c>
      <c r="P1077" s="7">
        <f>E1077/L1077</f>
        <v>305.55555555555554</v>
      </c>
      <c r="Q1077" t="str">
        <f>LEFT(N1077,FIND("/",N1077)-1)</f>
        <v>music</v>
      </c>
      <c r="R1077" t="str">
        <f>REPLACE(N1077,1,FIND("/",N1077),"")</f>
        <v>rock</v>
      </c>
      <c r="S1077" s="12">
        <f>(((J1077/60)/60)/24)+DATE(1970,1,1)</f>
        <v>40730.105625000004</v>
      </c>
      <c r="T1077" s="12">
        <f>(((I1077/60)/60)/24)+DATE(1970,1,1)</f>
        <v>40747.165972222225</v>
      </c>
      <c r="W1077" s="19">
        <f>_xlfn.DAYS(T1077,S1077)</f>
        <v>17</v>
      </c>
      <c r="X1077" s="20">
        <f>L1077/W1077</f>
        <v>1.0588235294117647</v>
      </c>
      <c r="Y1077" s="21">
        <f>E1077/W1077</f>
        <v>323.52941176470586</v>
      </c>
    </row>
    <row r="1078" spans="1:25" ht="32" x14ac:dyDescent="0.2">
      <c r="A1078">
        <v>2238</v>
      </c>
      <c r="B1078" s="3" t="s">
        <v>2239</v>
      </c>
      <c r="C1078" s="3" t="s">
        <v>6348</v>
      </c>
      <c r="D1078">
        <v>4000</v>
      </c>
      <c r="E1078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8297</v>
      </c>
      <c r="O1078" s="6">
        <f>(E1078/D1078)*100</f>
        <v>137.4</v>
      </c>
      <c r="P1078" s="7">
        <f>E1078/L1078</f>
        <v>69.569620253164558</v>
      </c>
      <c r="Q1078" t="str">
        <f>LEFT(N1078,FIND("/",N1078)-1)</f>
        <v>games</v>
      </c>
      <c r="R1078" t="str">
        <f>REPLACE(N1078,1,FIND("/",N1078),"")</f>
        <v>tabletop games</v>
      </c>
      <c r="S1078" s="12">
        <f>(((J1078/60)/60)/24)+DATE(1970,1,1)</f>
        <v>42774.621712962966</v>
      </c>
      <c r="T1078" s="12">
        <f>(((I1078/60)/60)/24)+DATE(1970,1,1)</f>
        <v>42804.621712962966</v>
      </c>
      <c r="W1078" s="19">
        <f>_xlfn.DAYS(T1078,S1078)</f>
        <v>30</v>
      </c>
      <c r="X1078" s="20">
        <f>L1078/W1078</f>
        <v>2.6333333333333333</v>
      </c>
      <c r="Y1078" s="21">
        <f>E1078/W1078</f>
        <v>183.2</v>
      </c>
    </row>
    <row r="1079" spans="1:25" ht="48" x14ac:dyDescent="0.2">
      <c r="A1079">
        <v>2961</v>
      </c>
      <c r="B1079" s="3" t="s">
        <v>2961</v>
      </c>
      <c r="C1079" s="3" t="s">
        <v>7071</v>
      </c>
      <c r="D1079">
        <v>5000</v>
      </c>
      <c r="E1079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8271</v>
      </c>
      <c r="O1079" s="6">
        <f>(E1079/D1079)*100</f>
        <v>109.62</v>
      </c>
      <c r="P1079" s="7">
        <f>E1079/L1079</f>
        <v>50.75</v>
      </c>
      <c r="Q1079" t="str">
        <f>LEFT(N1079,FIND("/",N1079)-1)</f>
        <v>theater</v>
      </c>
      <c r="R1079" t="str">
        <f>REPLACE(N1079,1,FIND("/",N1079),"")</f>
        <v>plays</v>
      </c>
      <c r="S1079" s="12">
        <f>(((J1079/60)/60)/24)+DATE(1970,1,1)</f>
        <v>42061.212488425925</v>
      </c>
      <c r="T1079" s="12">
        <f>(((I1079/60)/60)/24)+DATE(1970,1,1)</f>
        <v>42089.166666666672</v>
      </c>
      <c r="W1079" s="19">
        <f>_xlfn.DAYS(T1079,S1079)</f>
        <v>28</v>
      </c>
      <c r="X1079" s="20">
        <f>L1079/W1079</f>
        <v>3.8571428571428572</v>
      </c>
      <c r="Y1079" s="21">
        <f>E1079/W1079</f>
        <v>195.75</v>
      </c>
    </row>
    <row r="1080" spans="1:25" ht="48" x14ac:dyDescent="0.2">
      <c r="A1080">
        <v>3175</v>
      </c>
      <c r="B1080" s="3" t="s">
        <v>3175</v>
      </c>
      <c r="C1080" s="3" t="s">
        <v>7285</v>
      </c>
      <c r="D1080">
        <v>5000</v>
      </c>
      <c r="E1080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8271</v>
      </c>
      <c r="O1080" s="6">
        <f>(E1080/D1080)*100</f>
        <v>109.55999999999999</v>
      </c>
      <c r="P1080" s="7">
        <f>E1080/L1080</f>
        <v>91.3</v>
      </c>
      <c r="Q1080" t="str">
        <f>LEFT(N1080,FIND("/",N1080)-1)</f>
        <v>theater</v>
      </c>
      <c r="R1080" t="str">
        <f>REPLACE(N1080,1,FIND("/",N1080),"")</f>
        <v>plays</v>
      </c>
      <c r="S1080" s="12">
        <f>(((J1080/60)/60)/24)+DATE(1970,1,1)</f>
        <v>40531.886886574073</v>
      </c>
      <c r="T1080" s="12">
        <f>(((I1080/60)/60)/24)+DATE(1970,1,1)</f>
        <v>40591.886886574073</v>
      </c>
      <c r="W1080" s="19">
        <f>_xlfn.DAYS(T1080,S1080)</f>
        <v>60</v>
      </c>
      <c r="X1080" s="20">
        <f>L1080/W1080</f>
        <v>1</v>
      </c>
      <c r="Y1080" s="21">
        <f>E1080/W1080</f>
        <v>91.3</v>
      </c>
    </row>
    <row r="1081" spans="1:25" ht="32" x14ac:dyDescent="0.2">
      <c r="A1081">
        <v>723</v>
      </c>
      <c r="B1081" s="3" t="s">
        <v>724</v>
      </c>
      <c r="C1081" s="3" t="s">
        <v>4833</v>
      </c>
      <c r="D1081">
        <v>5000</v>
      </c>
      <c r="E1081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8274</v>
      </c>
      <c r="O1081" s="6">
        <f>(E1081/D1081)*100</f>
        <v>109.38000000000001</v>
      </c>
      <c r="P1081" s="7">
        <f>E1081/L1081</f>
        <v>54.69</v>
      </c>
      <c r="Q1081" t="str">
        <f>LEFT(N1081,FIND("/",N1081)-1)</f>
        <v>publishing</v>
      </c>
      <c r="R1081" t="str">
        <f>REPLACE(N1081,1,FIND("/",N1081),"")</f>
        <v>nonfiction</v>
      </c>
      <c r="S1081" s="12">
        <f>(((J1081/60)/60)/24)+DATE(1970,1,1)</f>
        <v>42184.816539351858</v>
      </c>
      <c r="T1081" s="12">
        <f>(((I1081/60)/60)/24)+DATE(1970,1,1)</f>
        <v>42215.165972222225</v>
      </c>
      <c r="W1081" s="19">
        <f>_xlfn.DAYS(T1081,S1081)</f>
        <v>31</v>
      </c>
      <c r="X1081" s="20">
        <f>L1081/W1081</f>
        <v>3.225806451612903</v>
      </c>
      <c r="Y1081" s="21">
        <f>E1081/W1081</f>
        <v>176.41935483870967</v>
      </c>
    </row>
    <row r="1082" spans="1:25" ht="48" x14ac:dyDescent="0.2">
      <c r="A1082">
        <v>1387</v>
      </c>
      <c r="B1082" s="3" t="s">
        <v>1388</v>
      </c>
      <c r="C1082" s="3" t="s">
        <v>5497</v>
      </c>
      <c r="D1082">
        <v>4000</v>
      </c>
      <c r="E1082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8276</v>
      </c>
      <c r="O1082" s="6">
        <f>(E1082/D1082)*100</f>
        <v>136.625</v>
      </c>
      <c r="P1082" s="7">
        <f>E1082/L1082</f>
        <v>70.064102564102569</v>
      </c>
      <c r="Q1082" t="str">
        <f>LEFT(N1082,FIND("/",N1082)-1)</f>
        <v>music</v>
      </c>
      <c r="R1082" t="str">
        <f>REPLACE(N1082,1,FIND("/",N1082),"")</f>
        <v>rock</v>
      </c>
      <c r="S1082" s="12">
        <f>(((J1082/60)/60)/24)+DATE(1970,1,1)</f>
        <v>42126.92123842593</v>
      </c>
      <c r="T1082" s="12">
        <f>(((I1082/60)/60)/24)+DATE(1970,1,1)</f>
        <v>42158.1875</v>
      </c>
      <c r="W1082" s="19">
        <f>_xlfn.DAYS(T1082,S1082)</f>
        <v>32</v>
      </c>
      <c r="X1082" s="20">
        <f>L1082/W1082</f>
        <v>2.4375</v>
      </c>
      <c r="Y1082" s="21">
        <f>E1082/W1082</f>
        <v>170.78125</v>
      </c>
    </row>
    <row r="1083" spans="1:25" ht="48" x14ac:dyDescent="0.2">
      <c r="A1083">
        <v>3260</v>
      </c>
      <c r="B1083" s="3" t="s">
        <v>3260</v>
      </c>
      <c r="C1083" s="3" t="s">
        <v>7370</v>
      </c>
      <c r="D1083">
        <v>5000</v>
      </c>
      <c r="E1083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8271</v>
      </c>
      <c r="O1083" s="6">
        <f>(E1083/D1083)*100</f>
        <v>109.24000000000001</v>
      </c>
      <c r="P1083" s="7">
        <f>E1083/L1083</f>
        <v>74.821917808219183</v>
      </c>
      <c r="Q1083" t="str">
        <f>LEFT(N1083,FIND("/",N1083)-1)</f>
        <v>theater</v>
      </c>
      <c r="R1083" t="str">
        <f>REPLACE(N1083,1,FIND("/",N1083),"")</f>
        <v>plays</v>
      </c>
      <c r="S1083" s="12">
        <f>(((J1083/60)/60)/24)+DATE(1970,1,1)</f>
        <v>42303.672662037032</v>
      </c>
      <c r="T1083" s="12">
        <f>(((I1083/60)/60)/24)+DATE(1970,1,1)</f>
        <v>42338.714328703703</v>
      </c>
      <c r="W1083" s="19">
        <f>_xlfn.DAYS(T1083,S1083)</f>
        <v>35</v>
      </c>
      <c r="X1083" s="20">
        <f>L1083/W1083</f>
        <v>2.0857142857142859</v>
      </c>
      <c r="Y1083" s="21">
        <f>E1083/W1083</f>
        <v>156.05714285714285</v>
      </c>
    </row>
    <row r="1084" spans="1:25" ht="48" x14ac:dyDescent="0.2">
      <c r="A1084">
        <v>327</v>
      </c>
      <c r="B1084" s="3" t="s">
        <v>328</v>
      </c>
      <c r="C1084" s="3" t="s">
        <v>4437</v>
      </c>
      <c r="D1084">
        <v>4000</v>
      </c>
      <c r="E1084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8269</v>
      </c>
      <c r="O1084" s="6">
        <f>(E1084/D1084)*100</f>
        <v>136.4</v>
      </c>
      <c r="P1084" s="7">
        <f>E1084/L1084</f>
        <v>160.47058823529412</v>
      </c>
      <c r="Q1084" t="str">
        <f>LEFT(N1084,FIND("/",N1084)-1)</f>
        <v>film &amp; video</v>
      </c>
      <c r="R1084" t="str">
        <f>REPLACE(N1084,1,FIND("/",N1084),"")</f>
        <v>documentary</v>
      </c>
      <c r="S1084" s="12">
        <f>(((J1084/60)/60)/24)+DATE(1970,1,1)</f>
        <v>42058.235289351855</v>
      </c>
      <c r="T1084" s="12">
        <f>(((I1084/60)/60)/24)+DATE(1970,1,1)</f>
        <v>42085.333333333328</v>
      </c>
      <c r="W1084" s="19">
        <f>_xlfn.DAYS(T1084,S1084)</f>
        <v>27</v>
      </c>
      <c r="X1084" s="20">
        <f>L1084/W1084</f>
        <v>1.2592592592592593</v>
      </c>
      <c r="Y1084" s="21">
        <f>E1084/W1084</f>
        <v>202.07407407407408</v>
      </c>
    </row>
    <row r="1085" spans="1:25" ht="48" x14ac:dyDescent="0.2">
      <c r="A1085">
        <v>1804</v>
      </c>
      <c r="B1085" s="3" t="s">
        <v>1805</v>
      </c>
      <c r="C1085" s="3" t="s">
        <v>5914</v>
      </c>
      <c r="D1085">
        <v>15500</v>
      </c>
      <c r="E1085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6">
        <f>(E1085/D1085)*100</f>
        <v>35.174193548387095</v>
      </c>
      <c r="P1085" s="7">
        <f>E1085/L1085</f>
        <v>104.84615384615384</v>
      </c>
      <c r="Q1085" t="str">
        <f>LEFT(N1085,FIND("/",N1085)-1)</f>
        <v>photography</v>
      </c>
      <c r="R1085" t="str">
        <f>REPLACE(N1085,1,FIND("/",N1085),"")</f>
        <v>photobooks</v>
      </c>
      <c r="S1085" s="12">
        <f>(((J1085/60)/60)/24)+DATE(1970,1,1)</f>
        <v>42282.678287037037</v>
      </c>
      <c r="T1085" s="12">
        <f>(((I1085/60)/60)/24)+DATE(1970,1,1)</f>
        <v>42322.719953703709</v>
      </c>
      <c r="W1085" s="19">
        <f>_xlfn.DAYS(T1085,S1085)</f>
        <v>40</v>
      </c>
      <c r="X1085" s="20">
        <f>L1085/W1085</f>
        <v>1.3</v>
      </c>
      <c r="Y1085" s="21">
        <f>E1085/W1085</f>
        <v>136.30000000000001</v>
      </c>
    </row>
    <row r="1086" spans="1:25" ht="48" x14ac:dyDescent="0.2">
      <c r="A1086">
        <v>727</v>
      </c>
      <c r="B1086" s="3" t="s">
        <v>728</v>
      </c>
      <c r="C1086" s="3" t="s">
        <v>4837</v>
      </c>
      <c r="D1086">
        <v>3500</v>
      </c>
      <c r="E108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8274</v>
      </c>
      <c r="O1086" s="6">
        <f>(E1086/D1086)*100</f>
        <v>155.51428571428571</v>
      </c>
      <c r="P1086" s="7">
        <f>E1086/L1086</f>
        <v>36.530201342281877</v>
      </c>
      <c r="Q1086" t="str">
        <f>LEFT(N1086,FIND("/",N1086)-1)</f>
        <v>publishing</v>
      </c>
      <c r="R1086" t="str">
        <f>REPLACE(N1086,1,FIND("/",N1086),"")</f>
        <v>nonfiction</v>
      </c>
      <c r="S1086" s="12">
        <f>(((J1086/60)/60)/24)+DATE(1970,1,1)</f>
        <v>41247.020243055551</v>
      </c>
      <c r="T1086" s="12">
        <f>(((I1086/60)/60)/24)+DATE(1970,1,1)</f>
        <v>41288.888888888891</v>
      </c>
      <c r="W1086" s="19">
        <f>_xlfn.DAYS(T1086,S1086)</f>
        <v>41</v>
      </c>
      <c r="X1086" s="20">
        <f>L1086/W1086</f>
        <v>3.6341463414634148</v>
      </c>
      <c r="Y1086" s="21">
        <f>E1086/W1086</f>
        <v>132.7560975609756</v>
      </c>
    </row>
    <row r="1087" spans="1:25" ht="32" x14ac:dyDescent="0.2">
      <c r="A1087">
        <v>1610</v>
      </c>
      <c r="B1087" s="3" t="s">
        <v>1611</v>
      </c>
      <c r="C1087" s="3" t="s">
        <v>5720</v>
      </c>
      <c r="D1087">
        <v>2000</v>
      </c>
      <c r="E1087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8276</v>
      </c>
      <c r="O1087" s="6">
        <f>(E1087/D1087)*100</f>
        <v>271.85000000000002</v>
      </c>
      <c r="P1087" s="7">
        <f>E1087/L1087</f>
        <v>48.544642857142854</v>
      </c>
      <c r="Q1087" t="str">
        <f>LEFT(N1087,FIND("/",N1087)-1)</f>
        <v>music</v>
      </c>
      <c r="R1087" t="str">
        <f>REPLACE(N1087,1,FIND("/",N1087),"")</f>
        <v>rock</v>
      </c>
      <c r="S1087" s="12">
        <f>(((J1087/60)/60)/24)+DATE(1970,1,1)</f>
        <v>41228.924884259257</v>
      </c>
      <c r="T1087" s="12">
        <f>(((I1087/60)/60)/24)+DATE(1970,1,1)</f>
        <v>41258.924884259257</v>
      </c>
      <c r="W1087" s="19">
        <f>_xlfn.DAYS(T1087,S1087)</f>
        <v>30</v>
      </c>
      <c r="X1087" s="20">
        <f>L1087/W1087</f>
        <v>3.7333333333333334</v>
      </c>
      <c r="Y1087" s="21">
        <f>E1087/W1087</f>
        <v>181.23333333333332</v>
      </c>
    </row>
    <row r="1088" spans="1:25" ht="48" x14ac:dyDescent="0.2">
      <c r="A1088">
        <v>2320</v>
      </c>
      <c r="B1088" s="3" t="s">
        <v>2321</v>
      </c>
      <c r="C1088" s="3" t="s">
        <v>6430</v>
      </c>
      <c r="D1088">
        <v>5000</v>
      </c>
      <c r="E1088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8279</v>
      </c>
      <c r="O1088" s="6">
        <f>(E1088/D1088)*100</f>
        <v>108.66</v>
      </c>
      <c r="P1088" s="7">
        <f>E1088/L1088</f>
        <v>61.044943820224717</v>
      </c>
      <c r="Q1088" t="str">
        <f>LEFT(N1088,FIND("/",N1088)-1)</f>
        <v>music</v>
      </c>
      <c r="R1088" t="str">
        <f>REPLACE(N1088,1,FIND("/",N1088),"")</f>
        <v>indie rock</v>
      </c>
      <c r="S1088" s="12">
        <f>(((J1088/60)/60)/24)+DATE(1970,1,1)</f>
        <v>41696.817129629628</v>
      </c>
      <c r="T1088" s="12">
        <f>(((I1088/60)/60)/24)+DATE(1970,1,1)</f>
        <v>41731.775462962964</v>
      </c>
      <c r="W1088" s="19">
        <f>_xlfn.DAYS(T1088,S1088)</f>
        <v>35</v>
      </c>
      <c r="X1088" s="20">
        <f>L1088/W1088</f>
        <v>2.5428571428571427</v>
      </c>
      <c r="Y1088" s="21">
        <f>E1088/W1088</f>
        <v>155.22857142857143</v>
      </c>
    </row>
    <row r="1089" spans="1:25" ht="48" x14ac:dyDescent="0.2">
      <c r="A1089">
        <v>1431</v>
      </c>
      <c r="B1089" s="3" t="s">
        <v>1432</v>
      </c>
      <c r="C1089" s="3" t="s">
        <v>5541</v>
      </c>
      <c r="D1089">
        <v>17000</v>
      </c>
      <c r="E1089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6">
        <f>(E1089/D1089)*100</f>
        <v>31.94705882352941</v>
      </c>
      <c r="P1089" s="7">
        <f>E1089/L1089</f>
        <v>115.55319148936171</v>
      </c>
      <c r="Q1089" t="str">
        <f>LEFT(N1089,FIND("/",N1089)-1)</f>
        <v>publishing</v>
      </c>
      <c r="R1089" t="str">
        <f>REPLACE(N1089,1,FIND("/",N1089),"")</f>
        <v>translations</v>
      </c>
      <c r="S1089" s="12">
        <f>(((J1089/60)/60)/24)+DATE(1970,1,1)</f>
        <v>42304.210833333331</v>
      </c>
      <c r="T1089" s="12">
        <f>(((I1089/60)/60)/24)+DATE(1970,1,1)</f>
        <v>42334.252500000002</v>
      </c>
      <c r="W1089" s="19">
        <f>_xlfn.DAYS(T1089,S1089)</f>
        <v>30</v>
      </c>
      <c r="X1089" s="20">
        <f>L1089/W1089</f>
        <v>1.5666666666666667</v>
      </c>
      <c r="Y1089" s="21">
        <f>E1089/W1089</f>
        <v>181.03333333333333</v>
      </c>
    </row>
    <row r="1090" spans="1:25" ht="48" x14ac:dyDescent="0.2">
      <c r="A1090">
        <v>3277</v>
      </c>
      <c r="B1090" s="3" t="s">
        <v>3277</v>
      </c>
      <c r="C1090" s="3" t="s">
        <v>7387</v>
      </c>
      <c r="D1090">
        <v>5000</v>
      </c>
      <c r="E1090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8271</v>
      </c>
      <c r="O1090" s="6">
        <f>(E1090/D1090)*100</f>
        <v>108.60000000000001</v>
      </c>
      <c r="P1090" s="7">
        <f>E1090/L1090</f>
        <v>54.3</v>
      </c>
      <c r="Q1090" t="str">
        <f>LEFT(N1090,FIND("/",N1090)-1)</f>
        <v>theater</v>
      </c>
      <c r="R1090" t="str">
        <f>REPLACE(N1090,1,FIND("/",N1090),"")</f>
        <v>plays</v>
      </c>
      <c r="S1090" s="12">
        <f>(((J1090/60)/60)/24)+DATE(1970,1,1)</f>
        <v>41931.682939814818</v>
      </c>
      <c r="T1090" s="12">
        <f>(((I1090/60)/60)/24)+DATE(1970,1,1)</f>
        <v>41961.724606481483</v>
      </c>
      <c r="W1090" s="19">
        <f>_xlfn.DAYS(T1090,S1090)</f>
        <v>30</v>
      </c>
      <c r="X1090" s="20">
        <f>L1090/W1090</f>
        <v>3.3333333333333335</v>
      </c>
      <c r="Y1090" s="21">
        <f>E1090/W1090</f>
        <v>181</v>
      </c>
    </row>
    <row r="1091" spans="1:25" ht="48" x14ac:dyDescent="0.2">
      <c r="A1091">
        <v>1782</v>
      </c>
      <c r="B1091" s="3" t="s">
        <v>1783</v>
      </c>
      <c r="C1091" s="3" t="s">
        <v>5892</v>
      </c>
      <c r="D1091">
        <v>35000</v>
      </c>
      <c r="E1091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6">
        <f>(E1091/D1091)*100</f>
        <v>15.491428571428573</v>
      </c>
      <c r="P1091" s="7">
        <f>E1091/L1091</f>
        <v>71.34210526315789</v>
      </c>
      <c r="Q1091" t="str">
        <f>LEFT(N1091,FIND("/",N1091)-1)</f>
        <v>photography</v>
      </c>
      <c r="R1091" t="str">
        <f>REPLACE(N1091,1,FIND("/",N1091),"")</f>
        <v>photobooks</v>
      </c>
      <c r="S1091" s="12">
        <f>(((J1091/60)/60)/24)+DATE(1970,1,1)</f>
        <v>42388.575104166666</v>
      </c>
      <c r="T1091" s="12">
        <f>(((I1091/60)/60)/24)+DATE(1970,1,1)</f>
        <v>42421.575104166666</v>
      </c>
      <c r="W1091" s="19">
        <f>_xlfn.DAYS(T1091,S1091)</f>
        <v>33</v>
      </c>
      <c r="X1091" s="20">
        <f>L1091/W1091</f>
        <v>2.3030303030303032</v>
      </c>
      <c r="Y1091" s="21">
        <f>E1091/W1091</f>
        <v>164.30303030303031</v>
      </c>
    </row>
    <row r="1092" spans="1:25" ht="32" x14ac:dyDescent="0.2">
      <c r="A1092">
        <v>2278</v>
      </c>
      <c r="B1092" s="3" t="s">
        <v>2279</v>
      </c>
      <c r="C1092" s="3" t="s">
        <v>6388</v>
      </c>
      <c r="D1092">
        <v>2000</v>
      </c>
      <c r="E1092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8297</v>
      </c>
      <c r="O1092" s="6">
        <f>(E1092/D1092)*100</f>
        <v>270.7</v>
      </c>
      <c r="P1092" s="7">
        <f>E1092/L1092</f>
        <v>53.078431372549019</v>
      </c>
      <c r="Q1092" t="str">
        <f>LEFT(N1092,FIND("/",N1092)-1)</f>
        <v>games</v>
      </c>
      <c r="R1092" t="str">
        <f>REPLACE(N1092,1,FIND("/",N1092),"")</f>
        <v>tabletop games</v>
      </c>
      <c r="S1092" s="12">
        <f>(((J1092/60)/60)/24)+DATE(1970,1,1)</f>
        <v>42338.709108796291</v>
      </c>
      <c r="T1092" s="12">
        <f>(((I1092/60)/60)/24)+DATE(1970,1,1)</f>
        <v>42372.957638888889</v>
      </c>
      <c r="W1092" s="19">
        <f>_xlfn.DAYS(T1092,S1092)</f>
        <v>34</v>
      </c>
      <c r="X1092" s="20">
        <f>L1092/W1092</f>
        <v>3</v>
      </c>
      <c r="Y1092" s="21">
        <f>E1092/W1092</f>
        <v>159.23529411764707</v>
      </c>
    </row>
    <row r="1093" spans="1:25" ht="48" x14ac:dyDescent="0.2">
      <c r="A1093">
        <v>111</v>
      </c>
      <c r="B1093" s="3" t="s">
        <v>113</v>
      </c>
      <c r="C1093" s="3" t="s">
        <v>4222</v>
      </c>
      <c r="D1093">
        <v>3500</v>
      </c>
      <c r="E1093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8266</v>
      </c>
      <c r="O1093" s="6">
        <f>(E1093/D1093)*100</f>
        <v>154.57142857142858</v>
      </c>
      <c r="P1093" s="7">
        <f>E1093/L1093</f>
        <v>102.0754716981132</v>
      </c>
      <c r="Q1093" t="str">
        <f>LEFT(N1093,FIND("/",N1093)-1)</f>
        <v>film &amp; video</v>
      </c>
      <c r="R1093" t="str">
        <f>REPLACE(N1093,1,FIND("/",N1093),"")</f>
        <v>shorts</v>
      </c>
      <c r="S1093" s="12">
        <f>(((J1093/60)/60)/24)+DATE(1970,1,1)</f>
        <v>42125.333182870367</v>
      </c>
      <c r="T1093" s="12">
        <f>(((I1093/60)/60)/24)+DATE(1970,1,1)</f>
        <v>42155.333182870367</v>
      </c>
      <c r="W1093" s="19">
        <f>_xlfn.DAYS(T1093,S1093)</f>
        <v>30</v>
      </c>
      <c r="X1093" s="20">
        <f>L1093/W1093</f>
        <v>1.7666666666666666</v>
      </c>
      <c r="Y1093" s="21">
        <f>E1093/W1093</f>
        <v>180.33333333333334</v>
      </c>
    </row>
    <row r="1094" spans="1:25" ht="32" x14ac:dyDescent="0.2">
      <c r="A1094">
        <v>3773</v>
      </c>
      <c r="B1094" s="3" t="s">
        <v>3770</v>
      </c>
      <c r="C1094" s="3" t="s">
        <v>7883</v>
      </c>
      <c r="D1094">
        <v>5000</v>
      </c>
      <c r="E1094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8305</v>
      </c>
      <c r="O1094" s="6">
        <f>(E1094/D1094)*100</f>
        <v>108.2</v>
      </c>
      <c r="P1094" s="7">
        <f>E1094/L1094</f>
        <v>94.912280701754383</v>
      </c>
      <c r="Q1094" t="str">
        <f>LEFT(N1094,FIND("/",N1094)-1)</f>
        <v>theater</v>
      </c>
      <c r="R1094" t="str">
        <f>REPLACE(N1094,1,FIND("/",N1094),"")</f>
        <v>musical</v>
      </c>
      <c r="S1094" s="12">
        <f>(((J1094/60)/60)/24)+DATE(1970,1,1)</f>
        <v>42656.005173611105</v>
      </c>
      <c r="T1094" s="12">
        <f>(((I1094/60)/60)/24)+DATE(1970,1,1)</f>
        <v>42689.088888888888</v>
      </c>
      <c r="W1094" s="19">
        <f>_xlfn.DAYS(T1094,S1094)</f>
        <v>33</v>
      </c>
      <c r="X1094" s="20">
        <f>L1094/W1094</f>
        <v>1.7272727272727273</v>
      </c>
      <c r="Y1094" s="21">
        <f>E1094/W1094</f>
        <v>163.93939393939394</v>
      </c>
    </row>
    <row r="1095" spans="1:25" ht="48" x14ac:dyDescent="0.2">
      <c r="A1095">
        <v>2287</v>
      </c>
      <c r="B1095" s="3" t="s">
        <v>2288</v>
      </c>
      <c r="C1095" s="3" t="s">
        <v>6397</v>
      </c>
      <c r="D1095">
        <v>4500</v>
      </c>
      <c r="E1095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8276</v>
      </c>
      <c r="O1095" s="6">
        <f>(E1095/D1095)*100</f>
        <v>119.97755555555555</v>
      </c>
      <c r="P1095" s="7">
        <f>E1095/L1095</f>
        <v>50.9338679245283</v>
      </c>
      <c r="Q1095" t="str">
        <f>LEFT(N1095,FIND("/",N1095)-1)</f>
        <v>music</v>
      </c>
      <c r="R1095" t="str">
        <f>REPLACE(N1095,1,FIND("/",N1095),"")</f>
        <v>rock</v>
      </c>
      <c r="S1095" s="12">
        <f>(((J1095/60)/60)/24)+DATE(1970,1,1)</f>
        <v>41792.667361111111</v>
      </c>
      <c r="T1095" s="12">
        <f>(((I1095/60)/60)/24)+DATE(1970,1,1)</f>
        <v>41813.667361111111</v>
      </c>
      <c r="W1095" s="19">
        <f>_xlfn.DAYS(T1095,S1095)</f>
        <v>21</v>
      </c>
      <c r="X1095" s="20">
        <f>L1095/W1095</f>
        <v>5.0476190476190474</v>
      </c>
      <c r="Y1095" s="21">
        <f>E1095/W1095</f>
        <v>257.09476190476187</v>
      </c>
    </row>
    <row r="1096" spans="1:25" ht="48" x14ac:dyDescent="0.2">
      <c r="A1096">
        <v>2061</v>
      </c>
      <c r="B1096" s="3" t="s">
        <v>2062</v>
      </c>
      <c r="C1096" s="3" t="s">
        <v>6171</v>
      </c>
      <c r="D1096">
        <v>5000</v>
      </c>
      <c r="E109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8295</v>
      </c>
      <c r="O1096" s="6">
        <f>(E1096/D1096)*100</f>
        <v>107.91999999999999</v>
      </c>
      <c r="P1096" s="7">
        <f>E1096/L1096</f>
        <v>154.17142857142858</v>
      </c>
      <c r="Q1096" t="str">
        <f>LEFT(N1096,FIND("/",N1096)-1)</f>
        <v>technology</v>
      </c>
      <c r="R1096" t="str">
        <f>REPLACE(N1096,1,FIND("/",N1096),"")</f>
        <v>hardware</v>
      </c>
      <c r="S1096" s="12">
        <f>(((J1096/60)/60)/24)+DATE(1970,1,1)</f>
        <v>42705.764513888891</v>
      </c>
      <c r="T1096" s="12">
        <f>(((I1096/60)/60)/24)+DATE(1970,1,1)</f>
        <v>42735.764513888891</v>
      </c>
      <c r="W1096" s="19">
        <f>_xlfn.DAYS(T1096,S1096)</f>
        <v>30</v>
      </c>
      <c r="X1096" s="20">
        <f>L1096/W1096</f>
        <v>1.1666666666666667</v>
      </c>
      <c r="Y1096" s="21">
        <f>E1096/W1096</f>
        <v>179.86666666666667</v>
      </c>
    </row>
    <row r="1097" spans="1:25" ht="48" x14ac:dyDescent="0.2">
      <c r="A1097">
        <v>1803</v>
      </c>
      <c r="B1097" s="3" t="s">
        <v>1804</v>
      </c>
      <c r="C1097" s="3" t="s">
        <v>5913</v>
      </c>
      <c r="D1097">
        <v>17500</v>
      </c>
      <c r="E1097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6">
        <f>(E1097/D1097)*100</f>
        <v>30.8</v>
      </c>
      <c r="P1097" s="7">
        <f>E1097/L1097</f>
        <v>71.86666666666666</v>
      </c>
      <c r="Q1097" t="str">
        <f>LEFT(N1097,FIND("/",N1097)-1)</f>
        <v>photography</v>
      </c>
      <c r="R1097" t="str">
        <f>REPLACE(N1097,1,FIND("/",N1097),"")</f>
        <v>photobooks</v>
      </c>
      <c r="S1097" s="12">
        <f>(((J1097/60)/60)/24)+DATE(1970,1,1)</f>
        <v>42018.071550925932</v>
      </c>
      <c r="T1097" s="12">
        <f>(((I1097/60)/60)/24)+DATE(1970,1,1)</f>
        <v>42049.071550925932</v>
      </c>
      <c r="W1097" s="19">
        <f>_xlfn.DAYS(T1097,S1097)</f>
        <v>31</v>
      </c>
      <c r="X1097" s="20">
        <f>L1097/W1097</f>
        <v>2.4193548387096775</v>
      </c>
      <c r="Y1097" s="21">
        <f>E1097/W1097</f>
        <v>173.87096774193549</v>
      </c>
    </row>
    <row r="1098" spans="1:25" ht="48" x14ac:dyDescent="0.2">
      <c r="A1098">
        <v>273</v>
      </c>
      <c r="B1098" s="3" t="s">
        <v>274</v>
      </c>
      <c r="C1098" s="3" t="s">
        <v>4383</v>
      </c>
      <c r="D1098">
        <v>5000</v>
      </c>
      <c r="E1098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8269</v>
      </c>
      <c r="O1098" s="6">
        <f>(E1098/D1098)*100</f>
        <v>107.7758</v>
      </c>
      <c r="P1098" s="7">
        <f>E1098/L1098</f>
        <v>45.667711864406776</v>
      </c>
      <c r="Q1098" t="str">
        <f>LEFT(N1098,FIND("/",N1098)-1)</f>
        <v>film &amp; video</v>
      </c>
      <c r="R1098" t="str">
        <f>REPLACE(N1098,1,FIND("/",N1098),"")</f>
        <v>documentary</v>
      </c>
      <c r="S1098" s="12">
        <f>(((J1098/60)/60)/24)+DATE(1970,1,1)</f>
        <v>40697.498449074075</v>
      </c>
      <c r="T1098" s="12">
        <f>(((I1098/60)/60)/24)+DATE(1970,1,1)</f>
        <v>40727.498449074075</v>
      </c>
      <c r="W1098" s="19">
        <f>_xlfn.DAYS(T1098,S1098)</f>
        <v>30</v>
      </c>
      <c r="X1098" s="20">
        <f>L1098/W1098</f>
        <v>3.9333333333333331</v>
      </c>
      <c r="Y1098" s="21">
        <f>E1098/W1098</f>
        <v>179.62633333333332</v>
      </c>
    </row>
    <row r="1099" spans="1:25" ht="48" x14ac:dyDescent="0.2">
      <c r="A1099">
        <v>47</v>
      </c>
      <c r="B1099" s="3" t="s">
        <v>49</v>
      </c>
      <c r="C1099" s="3" t="s">
        <v>4158</v>
      </c>
      <c r="D1099">
        <v>5000</v>
      </c>
      <c r="E1099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8265</v>
      </c>
      <c r="O1099" s="6">
        <f>(E1099/D1099)*100</f>
        <v>107.61100000000002</v>
      </c>
      <c r="P1099" s="7">
        <f>E1099/L1099</f>
        <v>76.865000000000009</v>
      </c>
      <c r="Q1099" t="str">
        <f>LEFT(N1099,FIND("/",N1099)-1)</f>
        <v>film &amp; video</v>
      </c>
      <c r="R1099" t="str">
        <f>REPLACE(N1099,1,FIND("/",N1099),"")</f>
        <v>television</v>
      </c>
      <c r="S1099" s="12">
        <f>(((J1099/60)/60)/24)+DATE(1970,1,1)</f>
        <v>41932.819525462961</v>
      </c>
      <c r="T1099" s="12">
        <f>(((I1099/60)/60)/24)+DATE(1970,1,1)</f>
        <v>41992.861192129625</v>
      </c>
      <c r="W1099" s="19">
        <f>_xlfn.DAYS(T1099,S1099)</f>
        <v>60</v>
      </c>
      <c r="X1099" s="20">
        <f>L1099/W1099</f>
        <v>1.1666666666666667</v>
      </c>
      <c r="Y1099" s="21">
        <f>E1099/W1099</f>
        <v>89.67583333333333</v>
      </c>
    </row>
    <row r="1100" spans="1:25" ht="48" x14ac:dyDescent="0.2">
      <c r="A1100">
        <v>3797</v>
      </c>
      <c r="B1100" s="3" t="s">
        <v>3794</v>
      </c>
      <c r="C1100" s="3" t="s">
        <v>7907</v>
      </c>
      <c r="D1100">
        <v>6000</v>
      </c>
      <c r="E1100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6">
        <f>(E1100/D1100)*100</f>
        <v>89.666666666666657</v>
      </c>
      <c r="P1100" s="7">
        <f>E1100/L1100</f>
        <v>145.40540540540542</v>
      </c>
      <c r="Q1100" t="str">
        <f>LEFT(N1100,FIND("/",N1100)-1)</f>
        <v>theater</v>
      </c>
      <c r="R1100" t="str">
        <f>REPLACE(N1100,1,FIND("/",N1100),"")</f>
        <v>musical</v>
      </c>
      <c r="S1100" s="12">
        <f>(((J1100/60)/60)/24)+DATE(1970,1,1)</f>
        <v>42084.881539351853</v>
      </c>
      <c r="T1100" s="12">
        <f>(((I1100/60)/60)/24)+DATE(1970,1,1)</f>
        <v>42114.881539351853</v>
      </c>
      <c r="W1100" s="19">
        <f>_xlfn.DAYS(T1100,S1100)</f>
        <v>30</v>
      </c>
      <c r="X1100" s="20">
        <f>L1100/W1100</f>
        <v>1.2333333333333334</v>
      </c>
      <c r="Y1100" s="21">
        <f>E1100/W1100</f>
        <v>179.33333333333334</v>
      </c>
    </row>
    <row r="1101" spans="1:25" ht="48" x14ac:dyDescent="0.2">
      <c r="A1101">
        <v>3352</v>
      </c>
      <c r="B1101" s="3" t="s">
        <v>3351</v>
      </c>
      <c r="C1101" s="3" t="s">
        <v>7462</v>
      </c>
      <c r="D1101">
        <v>5000</v>
      </c>
      <c r="E1101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8271</v>
      </c>
      <c r="O1101" s="6">
        <f>(E1101/D1101)*100</f>
        <v>107.52</v>
      </c>
      <c r="P1101" s="7">
        <f>E1101/L1101</f>
        <v>76.8</v>
      </c>
      <c r="Q1101" t="str">
        <f>LEFT(N1101,FIND("/",N1101)-1)</f>
        <v>theater</v>
      </c>
      <c r="R1101" t="str">
        <f>REPLACE(N1101,1,FIND("/",N1101),"")</f>
        <v>plays</v>
      </c>
      <c r="S1101" s="12">
        <f>(((J1101/60)/60)/24)+DATE(1970,1,1)</f>
        <v>42495.992800925931</v>
      </c>
      <c r="T1101" s="12">
        <f>(((I1101/60)/60)/24)+DATE(1970,1,1)</f>
        <v>42552.958333333328</v>
      </c>
      <c r="W1101" s="19">
        <f>_xlfn.DAYS(T1101,S1101)</f>
        <v>57</v>
      </c>
      <c r="X1101" s="20">
        <f>L1101/W1101</f>
        <v>1.2280701754385965</v>
      </c>
      <c r="Y1101" s="21">
        <f>E1101/W1101</f>
        <v>94.315789473684205</v>
      </c>
    </row>
    <row r="1102" spans="1:25" ht="32" x14ac:dyDescent="0.2">
      <c r="A1102">
        <v>3334</v>
      </c>
      <c r="B1102" s="3" t="s">
        <v>3334</v>
      </c>
      <c r="C1102" s="3" t="s">
        <v>7444</v>
      </c>
      <c r="D1102">
        <v>3871</v>
      </c>
      <c r="E1102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8271</v>
      </c>
      <c r="O1102" s="6">
        <f>(E1102/D1102)*100</f>
        <v>138.62051149573753</v>
      </c>
      <c r="P1102" s="7">
        <f>E1102/L1102</f>
        <v>116.65217391304348</v>
      </c>
      <c r="Q1102" t="str">
        <f>LEFT(N1102,FIND("/",N1102)-1)</f>
        <v>theater</v>
      </c>
      <c r="R1102" t="str">
        <f>REPLACE(N1102,1,FIND("/",N1102),"")</f>
        <v>plays</v>
      </c>
      <c r="S1102" s="12">
        <f>(((J1102/60)/60)/24)+DATE(1970,1,1)</f>
        <v>42185.521087962959</v>
      </c>
      <c r="T1102" s="12">
        <f>(((I1102/60)/60)/24)+DATE(1970,1,1)</f>
        <v>42215.521087962959</v>
      </c>
      <c r="W1102" s="19">
        <f>_xlfn.DAYS(T1102,S1102)</f>
        <v>30</v>
      </c>
      <c r="X1102" s="20">
        <f>L1102/W1102</f>
        <v>1.5333333333333334</v>
      </c>
      <c r="Y1102" s="21">
        <f>E1102/W1102</f>
        <v>178.86666666666667</v>
      </c>
    </row>
    <row r="1103" spans="1:25" ht="48" x14ac:dyDescent="0.2">
      <c r="A1103">
        <v>33</v>
      </c>
      <c r="B1103" s="3" t="s">
        <v>35</v>
      </c>
      <c r="C1103" s="3" t="s">
        <v>4144</v>
      </c>
      <c r="D1103">
        <v>5250</v>
      </c>
      <c r="E1103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8265</v>
      </c>
      <c r="O1103" s="6">
        <f>(E1103/D1103)*100</f>
        <v>102.0952380952381</v>
      </c>
      <c r="P1103" s="7">
        <f>E1103/L1103</f>
        <v>83.75</v>
      </c>
      <c r="Q1103" t="str">
        <f>LEFT(N1103,FIND("/",N1103)-1)</f>
        <v>film &amp; video</v>
      </c>
      <c r="R1103" t="str">
        <f>REPLACE(N1103,1,FIND("/",N1103),"")</f>
        <v>television</v>
      </c>
      <c r="S1103" s="12">
        <f>(((J1103/60)/60)/24)+DATE(1970,1,1)</f>
        <v>42286.660891203705</v>
      </c>
      <c r="T1103" s="12">
        <f>(((I1103/60)/60)/24)+DATE(1970,1,1)</f>
        <v>42316.702557870376</v>
      </c>
      <c r="W1103" s="19">
        <f>_xlfn.DAYS(T1103,S1103)</f>
        <v>30</v>
      </c>
      <c r="X1103" s="20">
        <f>L1103/W1103</f>
        <v>2.1333333333333333</v>
      </c>
      <c r="Y1103" s="21">
        <f>E1103/W1103</f>
        <v>178.66666666666666</v>
      </c>
    </row>
    <row r="1104" spans="1:25" ht="32" x14ac:dyDescent="0.2">
      <c r="A1104">
        <v>2180</v>
      </c>
      <c r="B1104" s="3" t="s">
        <v>2181</v>
      </c>
      <c r="C1104" s="3" t="s">
        <v>6290</v>
      </c>
      <c r="D1104">
        <v>5000</v>
      </c>
      <c r="E1104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8276</v>
      </c>
      <c r="O1104" s="6">
        <f>(E1104/D1104)*100</f>
        <v>107.18419999999999</v>
      </c>
      <c r="P1104" s="7">
        <f>E1104/L1104</f>
        <v>68.707820512820518</v>
      </c>
      <c r="Q1104" t="str">
        <f>LEFT(N1104,FIND("/",N1104)-1)</f>
        <v>music</v>
      </c>
      <c r="R1104" t="str">
        <f>REPLACE(N1104,1,FIND("/",N1104),"")</f>
        <v>rock</v>
      </c>
      <c r="S1104" s="12">
        <f>(((J1104/60)/60)/24)+DATE(1970,1,1)</f>
        <v>42279.669768518521</v>
      </c>
      <c r="T1104" s="12">
        <f>(((I1104/60)/60)/24)+DATE(1970,1,1)</f>
        <v>42321.711435185185</v>
      </c>
      <c r="W1104" s="19">
        <f>_xlfn.DAYS(T1104,S1104)</f>
        <v>42</v>
      </c>
      <c r="X1104" s="20">
        <f>L1104/W1104</f>
        <v>1.8571428571428572</v>
      </c>
      <c r="Y1104" s="21">
        <f>E1104/W1104</f>
        <v>127.6002380952381</v>
      </c>
    </row>
    <row r="1105" spans="1:25" ht="48" x14ac:dyDescent="0.2">
      <c r="A1105">
        <v>3483</v>
      </c>
      <c r="B1105" s="3" t="s">
        <v>3482</v>
      </c>
      <c r="C1105" s="3" t="s">
        <v>7593</v>
      </c>
      <c r="D1105">
        <v>3350</v>
      </c>
      <c r="E1105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8271</v>
      </c>
      <c r="O1105" s="6">
        <f>(E1105/D1105)*100</f>
        <v>159.9402985074627</v>
      </c>
      <c r="P1105" s="7">
        <f>E1105/L1105</f>
        <v>40.285714285714285</v>
      </c>
      <c r="Q1105" t="str">
        <f>LEFT(N1105,FIND("/",N1105)-1)</f>
        <v>theater</v>
      </c>
      <c r="R1105" t="str">
        <f>REPLACE(N1105,1,FIND("/",N1105),"")</f>
        <v>plays</v>
      </c>
      <c r="S1105" s="12">
        <f>(((J1105/60)/60)/24)+DATE(1970,1,1)</f>
        <v>41793.668761574074</v>
      </c>
      <c r="T1105" s="12">
        <f>(((I1105/60)/60)/24)+DATE(1970,1,1)</f>
        <v>41823.668761574074</v>
      </c>
      <c r="W1105" s="19">
        <f>_xlfn.DAYS(T1105,S1105)</f>
        <v>30</v>
      </c>
      <c r="X1105" s="20">
        <f>L1105/W1105</f>
        <v>4.4333333333333336</v>
      </c>
      <c r="Y1105" s="21">
        <f>E1105/W1105</f>
        <v>178.6</v>
      </c>
    </row>
    <row r="1106" spans="1:25" ht="48" x14ac:dyDescent="0.2">
      <c r="A1106">
        <v>1381</v>
      </c>
      <c r="B1106" s="3" t="s">
        <v>1382</v>
      </c>
      <c r="C1106" s="3" t="s">
        <v>5491</v>
      </c>
      <c r="D1106">
        <v>5000</v>
      </c>
      <c r="E110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8276</v>
      </c>
      <c r="O1106" s="6">
        <f>(E1106/D1106)*100</f>
        <v>107.1</v>
      </c>
      <c r="P1106" s="7">
        <f>E1106/L1106</f>
        <v>73.356164383561648</v>
      </c>
      <c r="Q1106" t="str">
        <f>LEFT(N1106,FIND("/",N1106)-1)</f>
        <v>music</v>
      </c>
      <c r="R1106" t="str">
        <f>REPLACE(N1106,1,FIND("/",N1106),"")</f>
        <v>rock</v>
      </c>
      <c r="S1106" s="12">
        <f>(((J1106/60)/60)/24)+DATE(1970,1,1)</f>
        <v>42703.214409722219</v>
      </c>
      <c r="T1106" s="12">
        <f>(((I1106/60)/60)/24)+DATE(1970,1,1)</f>
        <v>42733.214409722219</v>
      </c>
      <c r="W1106" s="19">
        <f>_xlfn.DAYS(T1106,S1106)</f>
        <v>30</v>
      </c>
      <c r="X1106" s="20">
        <f>L1106/W1106</f>
        <v>2.4333333333333331</v>
      </c>
      <c r="Y1106" s="21">
        <f>E1106/W1106</f>
        <v>178.5</v>
      </c>
    </row>
    <row r="1107" spans="1:25" ht="48" x14ac:dyDescent="0.2">
      <c r="A1107">
        <v>3495</v>
      </c>
      <c r="B1107" s="3" t="s">
        <v>3494</v>
      </c>
      <c r="C1107" s="3" t="s">
        <v>7605</v>
      </c>
      <c r="D1107">
        <v>5000</v>
      </c>
      <c r="E1107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8271</v>
      </c>
      <c r="O1107" s="6">
        <f>(E1107/D1107)*100</f>
        <v>106.86</v>
      </c>
      <c r="P1107" s="7">
        <f>E1107/L1107</f>
        <v>74.208333333333329</v>
      </c>
      <c r="Q1107" t="str">
        <f>LEFT(N1107,FIND("/",N1107)-1)</f>
        <v>theater</v>
      </c>
      <c r="R1107" t="str">
        <f>REPLACE(N1107,1,FIND("/",N1107),"")</f>
        <v>plays</v>
      </c>
      <c r="S1107" s="12">
        <f>(((J1107/60)/60)/24)+DATE(1970,1,1)</f>
        <v>41915.762835648151</v>
      </c>
      <c r="T1107" s="12">
        <f>(((I1107/60)/60)/24)+DATE(1970,1,1)</f>
        <v>41944.720833333333</v>
      </c>
      <c r="W1107" s="19">
        <f>_xlfn.DAYS(T1107,S1107)</f>
        <v>29</v>
      </c>
      <c r="X1107" s="20">
        <f>L1107/W1107</f>
        <v>2.4827586206896552</v>
      </c>
      <c r="Y1107" s="21">
        <f>E1107/W1107</f>
        <v>184.24137931034483</v>
      </c>
    </row>
    <row r="1108" spans="1:25" ht="48" x14ac:dyDescent="0.2">
      <c r="A1108">
        <v>2173</v>
      </c>
      <c r="B1108" s="3" t="s">
        <v>2174</v>
      </c>
      <c r="C1108" s="3" t="s">
        <v>6283</v>
      </c>
      <c r="D1108">
        <v>4200</v>
      </c>
      <c r="E1108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8276</v>
      </c>
      <c r="O1108" s="6">
        <f>(E1108/D1108)*100</f>
        <v>126.92857142857143</v>
      </c>
      <c r="P1108" s="7">
        <f>E1108/L1108</f>
        <v>59.233333333333334</v>
      </c>
      <c r="Q1108" t="str">
        <f>LEFT(N1108,FIND("/",N1108)-1)</f>
        <v>music</v>
      </c>
      <c r="R1108" t="str">
        <f>REPLACE(N1108,1,FIND("/",N1108),"")</f>
        <v>rock</v>
      </c>
      <c r="S1108" s="12">
        <f>(((J1108/60)/60)/24)+DATE(1970,1,1)</f>
        <v>41495.692627314813</v>
      </c>
      <c r="T1108" s="12">
        <f>(((I1108/60)/60)/24)+DATE(1970,1,1)</f>
        <v>41527.165972222225</v>
      </c>
      <c r="W1108" s="19">
        <f>_xlfn.DAYS(T1108,S1108)</f>
        <v>32</v>
      </c>
      <c r="X1108" s="20">
        <f>L1108/W1108</f>
        <v>2.8125</v>
      </c>
      <c r="Y1108" s="21">
        <f>E1108/W1108</f>
        <v>166.59375</v>
      </c>
    </row>
    <row r="1109" spans="1:25" ht="32" x14ac:dyDescent="0.2">
      <c r="A1109">
        <v>1759</v>
      </c>
      <c r="B1109" s="3" t="s">
        <v>1760</v>
      </c>
      <c r="C1109" s="3" t="s">
        <v>5869</v>
      </c>
      <c r="D1109">
        <v>5000</v>
      </c>
      <c r="E1109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8285</v>
      </c>
      <c r="O1109" s="6">
        <f>(E1109/D1109)*100</f>
        <v>106.60000000000001</v>
      </c>
      <c r="P1109" s="7">
        <f>E1109/L1109</f>
        <v>108.77551020408163</v>
      </c>
      <c r="Q1109" t="str">
        <f>LEFT(N1109,FIND("/",N1109)-1)</f>
        <v>photography</v>
      </c>
      <c r="R1109" t="str">
        <f>REPLACE(N1109,1,FIND("/",N1109),"")</f>
        <v>photobooks</v>
      </c>
      <c r="S1109" s="12">
        <f>(((J1109/60)/60)/24)+DATE(1970,1,1)</f>
        <v>42068.829039351855</v>
      </c>
      <c r="T1109" s="12">
        <f>(((I1109/60)/60)/24)+DATE(1970,1,1)</f>
        <v>42088.787372685183</v>
      </c>
      <c r="W1109" s="19">
        <f>_xlfn.DAYS(T1109,S1109)</f>
        <v>20</v>
      </c>
      <c r="X1109" s="20">
        <f>L1109/W1109</f>
        <v>2.4500000000000002</v>
      </c>
      <c r="Y1109" s="21">
        <f>E1109/W1109</f>
        <v>266.5</v>
      </c>
    </row>
    <row r="1110" spans="1:25" ht="32" x14ac:dyDescent="0.2">
      <c r="A1110">
        <v>3111</v>
      </c>
      <c r="B1110" s="3" t="s">
        <v>3111</v>
      </c>
      <c r="C1110" s="3" t="s">
        <v>7221</v>
      </c>
      <c r="D1110">
        <v>20000</v>
      </c>
      <c r="E1110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6">
        <f>(E1110/D1110)*100</f>
        <v>26.640000000000004</v>
      </c>
      <c r="P1110" s="7">
        <f>E1110/L1110</f>
        <v>70.10526315789474</v>
      </c>
      <c r="Q1110" t="str">
        <f>LEFT(N1110,FIND("/",N1110)-1)</f>
        <v>theater</v>
      </c>
      <c r="R1110" t="str">
        <f>REPLACE(N1110,1,FIND("/",N1110),"")</f>
        <v>spaces</v>
      </c>
      <c r="S1110" s="12">
        <f>(((J1110/60)/60)/24)+DATE(1970,1,1)</f>
        <v>41885.595138888886</v>
      </c>
      <c r="T1110" s="12">
        <f>(((I1110/60)/60)/24)+DATE(1970,1,1)</f>
        <v>41916.595138888886</v>
      </c>
      <c r="W1110" s="19">
        <f>_xlfn.DAYS(T1110,S1110)</f>
        <v>31</v>
      </c>
      <c r="X1110" s="20">
        <f>L1110/W1110</f>
        <v>2.4516129032258065</v>
      </c>
      <c r="Y1110" s="21">
        <f>E1110/W1110</f>
        <v>171.87096774193549</v>
      </c>
    </row>
    <row r="1111" spans="1:25" ht="48" x14ac:dyDescent="0.2">
      <c r="A1111">
        <v>272</v>
      </c>
      <c r="B1111" s="3" t="s">
        <v>273</v>
      </c>
      <c r="C1111" s="3" t="s">
        <v>4382</v>
      </c>
      <c r="D1111">
        <v>3000</v>
      </c>
      <c r="E1111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8269</v>
      </c>
      <c r="O1111" s="6">
        <f>(E1111/D1111)*100</f>
        <v>177.43366666666668</v>
      </c>
      <c r="P1111" s="7">
        <f>E1111/L1111</f>
        <v>81.892461538461546</v>
      </c>
      <c r="Q1111" t="str">
        <f>LEFT(N1111,FIND("/",N1111)-1)</f>
        <v>film &amp; video</v>
      </c>
      <c r="R1111" t="str">
        <f>REPLACE(N1111,1,FIND("/",N1111),"")</f>
        <v>documentary</v>
      </c>
      <c r="S1111" s="12">
        <f>(((J1111/60)/60)/24)+DATE(1970,1,1)</f>
        <v>40235.900358796294</v>
      </c>
      <c r="T1111" s="12">
        <f>(((I1111/60)/60)/24)+DATE(1970,1,1)</f>
        <v>40296.78402777778</v>
      </c>
      <c r="W1111" s="19">
        <f>_xlfn.DAYS(T1111,S1111)</f>
        <v>61</v>
      </c>
      <c r="X1111" s="20">
        <f>L1111/W1111</f>
        <v>1.0655737704918034</v>
      </c>
      <c r="Y1111" s="21">
        <f>E1111/W1111</f>
        <v>87.26245901639345</v>
      </c>
    </row>
    <row r="1112" spans="1:25" ht="48" x14ac:dyDescent="0.2">
      <c r="A1112">
        <v>1885</v>
      </c>
      <c r="B1112" s="3" t="s">
        <v>1886</v>
      </c>
      <c r="C1112" s="3" t="s">
        <v>5995</v>
      </c>
      <c r="D1112">
        <v>4575</v>
      </c>
      <c r="E1112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8279</v>
      </c>
      <c r="O1112" s="6">
        <f>(E1112/D1112)*100</f>
        <v>116.32786885245903</v>
      </c>
      <c r="P1112" s="7">
        <f>E1112/L1112</f>
        <v>50.685714285714283</v>
      </c>
      <c r="Q1112" t="str">
        <f>LEFT(N1112,FIND("/",N1112)-1)</f>
        <v>music</v>
      </c>
      <c r="R1112" t="str">
        <f>REPLACE(N1112,1,FIND("/",N1112),"")</f>
        <v>indie rock</v>
      </c>
      <c r="S1112" s="12">
        <f>(((J1112/60)/60)/24)+DATE(1970,1,1)</f>
        <v>41099.093865740739</v>
      </c>
      <c r="T1112" s="12">
        <f>(((I1112/60)/60)/24)+DATE(1970,1,1)</f>
        <v>41131.916666666664</v>
      </c>
      <c r="W1112" s="19">
        <f>_xlfn.DAYS(T1112,S1112)</f>
        <v>32</v>
      </c>
      <c r="X1112" s="20">
        <f>L1112/W1112</f>
        <v>3.28125</v>
      </c>
      <c r="Y1112" s="21">
        <f>E1112/W1112</f>
        <v>166.3125</v>
      </c>
    </row>
    <row r="1113" spans="1:25" ht="48" x14ac:dyDescent="0.2">
      <c r="A1113">
        <v>3045</v>
      </c>
      <c r="B1113" s="3" t="s">
        <v>3045</v>
      </c>
      <c r="C1113" s="3" t="s">
        <v>7155</v>
      </c>
      <c r="D1113">
        <v>4000</v>
      </c>
      <c r="E1113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8303</v>
      </c>
      <c r="O1113" s="6">
        <f>(E1113/D1113)*100</f>
        <v>132.70650000000001</v>
      </c>
      <c r="P1113" s="7">
        <f>E1113/L1113</f>
        <v>82.941562500000003</v>
      </c>
      <c r="Q1113" t="str">
        <f>LEFT(N1113,FIND("/",N1113)-1)</f>
        <v>theater</v>
      </c>
      <c r="R1113" t="str">
        <f>REPLACE(N1113,1,FIND("/",N1113),"")</f>
        <v>spaces</v>
      </c>
      <c r="S1113" s="12">
        <f>(((J1113/60)/60)/24)+DATE(1970,1,1)</f>
        <v>41843.155729166669</v>
      </c>
      <c r="T1113" s="12">
        <f>(((I1113/60)/60)/24)+DATE(1970,1,1)</f>
        <v>41873.155729166669</v>
      </c>
      <c r="W1113" s="19">
        <f>_xlfn.DAYS(T1113,S1113)</f>
        <v>30</v>
      </c>
      <c r="X1113" s="20">
        <f>L1113/W1113</f>
        <v>2.1333333333333333</v>
      </c>
      <c r="Y1113" s="21">
        <f>E1113/W1113</f>
        <v>176.94200000000001</v>
      </c>
    </row>
    <row r="1114" spans="1:25" ht="48" x14ac:dyDescent="0.2">
      <c r="A1114">
        <v>1272</v>
      </c>
      <c r="B1114" s="3" t="s">
        <v>1273</v>
      </c>
      <c r="C1114" s="3" t="s">
        <v>5382</v>
      </c>
      <c r="D1114">
        <v>5000</v>
      </c>
      <c r="E1114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8276</v>
      </c>
      <c r="O1114" s="6">
        <f>(E1114/D1114)*100</f>
        <v>106</v>
      </c>
      <c r="P1114" s="7">
        <f>E1114/L1114</f>
        <v>189.28571428571428</v>
      </c>
      <c r="Q1114" t="str">
        <f>LEFT(N1114,FIND("/",N1114)-1)</f>
        <v>music</v>
      </c>
      <c r="R1114" t="str">
        <f>REPLACE(N1114,1,FIND("/",N1114),"")</f>
        <v>rock</v>
      </c>
      <c r="S1114" s="12">
        <f>(((J1114/60)/60)/24)+DATE(1970,1,1)</f>
        <v>40274.745127314818</v>
      </c>
      <c r="T1114" s="12">
        <f>(((I1114/60)/60)/24)+DATE(1970,1,1)</f>
        <v>40344.166666666664</v>
      </c>
      <c r="W1114" s="19">
        <f>_xlfn.DAYS(T1114,S1114)</f>
        <v>70</v>
      </c>
      <c r="X1114" s="20">
        <f>L1114/W1114</f>
        <v>0.4</v>
      </c>
      <c r="Y1114" s="21">
        <f>E1114/W1114</f>
        <v>75.714285714285708</v>
      </c>
    </row>
    <row r="1115" spans="1:25" ht="48" x14ac:dyDescent="0.2">
      <c r="A1115">
        <v>1535</v>
      </c>
      <c r="B1115" s="3" t="s">
        <v>1536</v>
      </c>
      <c r="C1115" s="3" t="s">
        <v>5645</v>
      </c>
      <c r="D1115">
        <v>4000</v>
      </c>
      <c r="E1115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8285</v>
      </c>
      <c r="O1115" s="6">
        <f>(E1115/D1115)*100</f>
        <v>132.42499999999998</v>
      </c>
      <c r="P1115" s="7">
        <f>E1115/L1115</f>
        <v>48.154545454545456</v>
      </c>
      <c r="Q1115" t="str">
        <f>LEFT(N1115,FIND("/",N1115)-1)</f>
        <v>photography</v>
      </c>
      <c r="R1115" t="str">
        <f>REPLACE(N1115,1,FIND("/",N1115),"")</f>
        <v>photobooks</v>
      </c>
      <c r="S1115" s="12">
        <f>(((J1115/60)/60)/24)+DATE(1970,1,1)</f>
        <v>42484.829062500001</v>
      </c>
      <c r="T1115" s="12">
        <f>(((I1115/60)/60)/24)+DATE(1970,1,1)</f>
        <v>42513.916666666672</v>
      </c>
      <c r="W1115" s="19">
        <f>_xlfn.DAYS(T1115,S1115)</f>
        <v>29</v>
      </c>
      <c r="X1115" s="20">
        <f>L1115/W1115</f>
        <v>3.7931034482758621</v>
      </c>
      <c r="Y1115" s="21">
        <f>E1115/W1115</f>
        <v>182.65517241379311</v>
      </c>
    </row>
    <row r="1116" spans="1:25" ht="48" x14ac:dyDescent="0.2">
      <c r="A1116">
        <v>3436</v>
      </c>
      <c r="B1116" s="3" t="s">
        <v>3435</v>
      </c>
      <c r="C1116" s="3" t="s">
        <v>7546</v>
      </c>
      <c r="D1116">
        <v>5000</v>
      </c>
      <c r="E111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8271</v>
      </c>
      <c r="O1116" s="6">
        <f>(E1116/D1116)*100</f>
        <v>105.89999999999999</v>
      </c>
      <c r="P1116" s="7">
        <f>E1116/L1116</f>
        <v>143.1081081081081</v>
      </c>
      <c r="Q1116" t="str">
        <f>LEFT(N1116,FIND("/",N1116)-1)</f>
        <v>theater</v>
      </c>
      <c r="R1116" t="str">
        <f>REPLACE(N1116,1,FIND("/",N1116),"")</f>
        <v>plays</v>
      </c>
      <c r="S1116" s="12">
        <f>(((J1116/60)/60)/24)+DATE(1970,1,1)</f>
        <v>41851.541585648149</v>
      </c>
      <c r="T1116" s="12">
        <f>(((I1116/60)/60)/24)+DATE(1970,1,1)</f>
        <v>41872.686111111114</v>
      </c>
      <c r="W1116" s="19">
        <f>_xlfn.DAYS(T1116,S1116)</f>
        <v>21</v>
      </c>
      <c r="X1116" s="20">
        <f>L1116/W1116</f>
        <v>1.7619047619047619</v>
      </c>
      <c r="Y1116" s="21">
        <f>E1116/W1116</f>
        <v>252.14285714285714</v>
      </c>
    </row>
    <row r="1117" spans="1:25" ht="48" x14ac:dyDescent="0.2">
      <c r="A1117">
        <v>3656</v>
      </c>
      <c r="B1117" s="3" t="s">
        <v>3653</v>
      </c>
      <c r="C1117" s="3" t="s">
        <v>7766</v>
      </c>
      <c r="D1117">
        <v>5000</v>
      </c>
      <c r="E1117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8271</v>
      </c>
      <c r="O1117" s="6">
        <f>(E1117/D1117)*100</f>
        <v>105.82000000000001</v>
      </c>
      <c r="P1117" s="7">
        <f>E1117/L1117</f>
        <v>115.02173913043478</v>
      </c>
      <c r="Q1117" t="str">
        <f>LEFT(N1117,FIND("/",N1117)-1)</f>
        <v>theater</v>
      </c>
      <c r="R1117" t="str">
        <f>REPLACE(N1117,1,FIND("/",N1117),"")</f>
        <v>plays</v>
      </c>
      <c r="S1117" s="12">
        <f>(((J1117/60)/60)/24)+DATE(1970,1,1)</f>
        <v>42737.910138888896</v>
      </c>
      <c r="T1117" s="12">
        <f>(((I1117/60)/60)/24)+DATE(1970,1,1)</f>
        <v>42767.957638888889</v>
      </c>
      <c r="W1117" s="19">
        <f>_xlfn.DAYS(T1117,S1117)</f>
        <v>30</v>
      </c>
      <c r="X1117" s="20">
        <f>L1117/W1117</f>
        <v>1.5333333333333334</v>
      </c>
      <c r="Y1117" s="21">
        <f>E1117/W1117</f>
        <v>176.36666666666667</v>
      </c>
    </row>
    <row r="1118" spans="1:25" ht="48" x14ac:dyDescent="0.2">
      <c r="A1118">
        <v>3685</v>
      </c>
      <c r="B1118" s="3" t="s">
        <v>3682</v>
      </c>
      <c r="C1118" s="3" t="s">
        <v>7795</v>
      </c>
      <c r="D1118">
        <v>5000</v>
      </c>
      <c r="E1118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8271</v>
      </c>
      <c r="O1118" s="6">
        <f>(E1118/D1118)*100</f>
        <v>105.69999999999999</v>
      </c>
      <c r="P1118" s="7">
        <f>E1118/L1118</f>
        <v>41.944444444444443</v>
      </c>
      <c r="Q1118" t="str">
        <f>LEFT(N1118,FIND("/",N1118)-1)</f>
        <v>theater</v>
      </c>
      <c r="R1118" t="str">
        <f>REPLACE(N1118,1,FIND("/",N1118),"")</f>
        <v>plays</v>
      </c>
      <c r="S1118" s="12">
        <f>(((J1118/60)/60)/24)+DATE(1970,1,1)</f>
        <v>41753.593275462961</v>
      </c>
      <c r="T1118" s="12">
        <f>(((I1118/60)/60)/24)+DATE(1970,1,1)</f>
        <v>41778.875</v>
      </c>
      <c r="W1118" s="19">
        <f>_xlfn.DAYS(T1118,S1118)</f>
        <v>25</v>
      </c>
      <c r="X1118" s="20">
        <f>L1118/W1118</f>
        <v>5.04</v>
      </c>
      <c r="Y1118" s="21">
        <f>E1118/W1118</f>
        <v>211.4</v>
      </c>
    </row>
    <row r="1119" spans="1:25" ht="48" x14ac:dyDescent="0.2">
      <c r="A1119">
        <v>3825</v>
      </c>
      <c r="B1119" s="3" t="s">
        <v>3822</v>
      </c>
      <c r="C1119" s="3" t="s">
        <v>7934</v>
      </c>
      <c r="D1119">
        <v>5000</v>
      </c>
      <c r="E1119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8271</v>
      </c>
      <c r="O1119" s="6">
        <f>(E1119/D1119)*100</f>
        <v>105.42</v>
      </c>
      <c r="P1119" s="7">
        <f>E1119/L1119</f>
        <v>107.57142857142857</v>
      </c>
      <c r="Q1119" t="str">
        <f>LEFT(N1119,FIND("/",N1119)-1)</f>
        <v>theater</v>
      </c>
      <c r="R1119" t="str">
        <f>REPLACE(N1119,1,FIND("/",N1119),"")</f>
        <v>plays</v>
      </c>
      <c r="S1119" s="12">
        <f>(((J1119/60)/60)/24)+DATE(1970,1,1)</f>
        <v>42151.069606481484</v>
      </c>
      <c r="T1119" s="12">
        <f>(((I1119/60)/60)/24)+DATE(1970,1,1)</f>
        <v>42172.069606481484</v>
      </c>
      <c r="W1119" s="19">
        <f>_xlfn.DAYS(T1119,S1119)</f>
        <v>21</v>
      </c>
      <c r="X1119" s="20">
        <f>L1119/W1119</f>
        <v>2.3333333333333335</v>
      </c>
      <c r="Y1119" s="21">
        <f>E1119/W1119</f>
        <v>251</v>
      </c>
    </row>
    <row r="1120" spans="1:25" ht="48" x14ac:dyDescent="0.2">
      <c r="A1120">
        <v>403</v>
      </c>
      <c r="B1120" s="3" t="s">
        <v>404</v>
      </c>
      <c r="C1120" s="3" t="s">
        <v>4513</v>
      </c>
      <c r="D1120">
        <v>5000</v>
      </c>
      <c r="E1120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8269</v>
      </c>
      <c r="O1120" s="6">
        <f>(E1120/D1120)*100</f>
        <v>105.25999999999999</v>
      </c>
      <c r="P1120" s="7">
        <f>E1120/L1120</f>
        <v>75.185714285714283</v>
      </c>
      <c r="Q1120" t="str">
        <f>LEFT(N1120,FIND("/",N1120)-1)</f>
        <v>film &amp; video</v>
      </c>
      <c r="R1120" t="str">
        <f>REPLACE(N1120,1,FIND("/",N1120),"")</f>
        <v>documentary</v>
      </c>
      <c r="S1120" s="12">
        <f>(((J1120/60)/60)/24)+DATE(1970,1,1)</f>
        <v>40718.310659722221</v>
      </c>
      <c r="T1120" s="12">
        <f>(((I1120/60)/60)/24)+DATE(1970,1,1)</f>
        <v>40765.297222222223</v>
      </c>
      <c r="W1120" s="19">
        <f>_xlfn.DAYS(T1120,S1120)</f>
        <v>47</v>
      </c>
      <c r="X1120" s="20">
        <f>L1120/W1120</f>
        <v>1.4893617021276595</v>
      </c>
      <c r="Y1120" s="21">
        <f>E1120/W1120</f>
        <v>111.97872340425532</v>
      </c>
    </row>
    <row r="1121" spans="1:25" ht="48" x14ac:dyDescent="0.2">
      <c r="A1121">
        <v>3440</v>
      </c>
      <c r="B1121" s="3" t="s">
        <v>3439</v>
      </c>
      <c r="C1121" s="3" t="s">
        <v>7550</v>
      </c>
      <c r="D1121">
        <v>5000</v>
      </c>
      <c r="E1121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8271</v>
      </c>
      <c r="O1121" s="6">
        <f>(E1121/D1121)*100</f>
        <v>105.2184</v>
      </c>
      <c r="P1121" s="7">
        <f>E1121/L1121</f>
        <v>64.157560975609755</v>
      </c>
      <c r="Q1121" t="str">
        <f>LEFT(N1121,FIND("/",N1121)-1)</f>
        <v>theater</v>
      </c>
      <c r="R1121" t="str">
        <f>REPLACE(N1121,1,FIND("/",N1121),"")</f>
        <v>plays</v>
      </c>
      <c r="S1121" s="12">
        <f>(((J1121/60)/60)/24)+DATE(1970,1,1)</f>
        <v>41809.12300925926</v>
      </c>
      <c r="T1121" s="12">
        <f>(((I1121/60)/60)/24)+DATE(1970,1,1)</f>
        <v>41831.677083333336</v>
      </c>
      <c r="W1121" s="19">
        <f>_xlfn.DAYS(T1121,S1121)</f>
        <v>22</v>
      </c>
      <c r="X1121" s="20">
        <f>L1121/W1121</f>
        <v>3.7272727272727271</v>
      </c>
      <c r="Y1121" s="21">
        <f>E1121/W1121</f>
        <v>239.13272727272727</v>
      </c>
    </row>
    <row r="1122" spans="1:25" ht="48" x14ac:dyDescent="0.2">
      <c r="A1122">
        <v>92</v>
      </c>
      <c r="B1122" s="3" t="s">
        <v>94</v>
      </c>
      <c r="C1122" s="3" t="s">
        <v>4203</v>
      </c>
      <c r="D1122">
        <v>5000</v>
      </c>
      <c r="E1122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8266</v>
      </c>
      <c r="O1122" s="6">
        <f>(E1122/D1122)*100</f>
        <v>105.2</v>
      </c>
      <c r="P1122" s="7">
        <f>E1122/L1122</f>
        <v>122.32558139534883</v>
      </c>
      <c r="Q1122" t="str">
        <f>LEFT(N1122,FIND("/",N1122)-1)</f>
        <v>film &amp; video</v>
      </c>
      <c r="R1122" t="str">
        <f>REPLACE(N1122,1,FIND("/",N1122),"")</f>
        <v>shorts</v>
      </c>
      <c r="S1122" s="12">
        <f>(((J1122/60)/60)/24)+DATE(1970,1,1)</f>
        <v>42721.198877314819</v>
      </c>
      <c r="T1122" s="12">
        <f>(((I1122/60)/60)/24)+DATE(1970,1,1)</f>
        <v>42767.333333333328</v>
      </c>
      <c r="W1122" s="19">
        <f>_xlfn.DAYS(T1122,S1122)</f>
        <v>46</v>
      </c>
      <c r="X1122" s="20">
        <f>L1122/W1122</f>
        <v>0.93478260869565222</v>
      </c>
      <c r="Y1122" s="21">
        <f>E1122/W1122</f>
        <v>114.34782608695652</v>
      </c>
    </row>
    <row r="1123" spans="1:25" ht="48" x14ac:dyDescent="0.2">
      <c r="A1123">
        <v>394</v>
      </c>
      <c r="B1123" s="3" t="s">
        <v>395</v>
      </c>
      <c r="C1123" s="3" t="s">
        <v>4504</v>
      </c>
      <c r="D1123">
        <v>4700</v>
      </c>
      <c r="E1123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8269</v>
      </c>
      <c r="O1123" s="6">
        <f>(E1123/D1123)*100</f>
        <v>111.8936170212766</v>
      </c>
      <c r="P1123" s="7">
        <f>E1123/L1123</f>
        <v>105.18</v>
      </c>
      <c r="Q1123" t="str">
        <f>LEFT(N1123,FIND("/",N1123)-1)</f>
        <v>film &amp; video</v>
      </c>
      <c r="R1123" t="str">
        <f>REPLACE(N1123,1,FIND("/",N1123),"")</f>
        <v>documentary</v>
      </c>
      <c r="S1123" s="12">
        <f>(((J1123/60)/60)/24)+DATE(1970,1,1)</f>
        <v>42417.818078703705</v>
      </c>
      <c r="T1123" s="12">
        <f>(((I1123/60)/60)/24)+DATE(1970,1,1)</f>
        <v>42477.776412037041</v>
      </c>
      <c r="W1123" s="19">
        <f>_xlfn.DAYS(T1123,S1123)</f>
        <v>60</v>
      </c>
      <c r="X1123" s="20">
        <f>L1123/W1123</f>
        <v>0.83333333333333337</v>
      </c>
      <c r="Y1123" s="21">
        <f>E1123/W1123</f>
        <v>87.65</v>
      </c>
    </row>
    <row r="1124" spans="1:25" ht="48" x14ac:dyDescent="0.2">
      <c r="A1124">
        <v>3276</v>
      </c>
      <c r="B1124" s="3" t="s">
        <v>3276</v>
      </c>
      <c r="C1124" s="3" t="s">
        <v>7386</v>
      </c>
      <c r="D1124">
        <v>4500</v>
      </c>
      <c r="E1124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8271</v>
      </c>
      <c r="O1124" s="6">
        <f>(E1124/D1124)*100</f>
        <v>116.84444444444443</v>
      </c>
      <c r="P1124" s="7">
        <f>E1124/L1124</f>
        <v>52.58</v>
      </c>
      <c r="Q1124" t="str">
        <f>LEFT(N1124,FIND("/",N1124)-1)</f>
        <v>theater</v>
      </c>
      <c r="R1124" t="str">
        <f>REPLACE(N1124,1,FIND("/",N1124),"")</f>
        <v>plays</v>
      </c>
      <c r="S1124" s="12">
        <f>(((J1124/60)/60)/24)+DATE(1970,1,1)</f>
        <v>42426.949988425928</v>
      </c>
      <c r="T1124" s="12">
        <f>(((I1124/60)/60)/24)+DATE(1970,1,1)</f>
        <v>42461.165972222225</v>
      </c>
      <c r="W1124" s="19">
        <f>_xlfn.DAYS(T1124,S1124)</f>
        <v>35</v>
      </c>
      <c r="X1124" s="20">
        <f>L1124/W1124</f>
        <v>2.8571428571428572</v>
      </c>
      <c r="Y1124" s="21">
        <f>E1124/W1124</f>
        <v>150.22857142857143</v>
      </c>
    </row>
    <row r="1125" spans="1:25" ht="32" x14ac:dyDescent="0.2">
      <c r="A1125">
        <v>3146</v>
      </c>
      <c r="B1125" s="3" t="s">
        <v>3146</v>
      </c>
      <c r="C1125" s="3" t="s">
        <v>7256</v>
      </c>
      <c r="D1125">
        <v>50000</v>
      </c>
      <c r="E1125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6">
        <f>(E1125/D1125)*100</f>
        <v>10.5</v>
      </c>
      <c r="P1125" s="7">
        <f>E1125/L1125</f>
        <v>437.5</v>
      </c>
      <c r="Q1125" t="str">
        <f>LEFT(N1125,FIND("/",N1125)-1)</f>
        <v>theater</v>
      </c>
      <c r="R1125" t="str">
        <f>REPLACE(N1125,1,FIND("/",N1125),"")</f>
        <v>plays</v>
      </c>
      <c r="S1125" s="12">
        <f>(((J1125/60)/60)/24)+DATE(1970,1,1)</f>
        <v>42796.682476851856</v>
      </c>
      <c r="T1125" s="12">
        <f>(((I1125/60)/60)/24)+DATE(1970,1,1)</f>
        <v>42841.640810185185</v>
      </c>
      <c r="W1125" s="19">
        <f>_xlfn.DAYS(T1125,S1125)</f>
        <v>45</v>
      </c>
      <c r="X1125" s="20">
        <f>L1125/W1125</f>
        <v>0.26666666666666666</v>
      </c>
      <c r="Y1125" s="21">
        <f>E1125/W1125</f>
        <v>116.66666666666667</v>
      </c>
    </row>
    <row r="1126" spans="1:25" ht="48" x14ac:dyDescent="0.2">
      <c r="A1126">
        <v>2819</v>
      </c>
      <c r="B1126" s="3" t="s">
        <v>2819</v>
      </c>
      <c r="C1126" s="3" t="s">
        <v>6929</v>
      </c>
      <c r="D1126">
        <v>5000</v>
      </c>
      <c r="E112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8271</v>
      </c>
      <c r="O1126" s="6">
        <f>(E1126/D1126)*100</f>
        <v>104.80000000000001</v>
      </c>
      <c r="P1126" s="7">
        <f>E1126/L1126</f>
        <v>50.384615384615387</v>
      </c>
      <c r="Q1126" t="str">
        <f>LEFT(N1126,FIND("/",N1126)-1)</f>
        <v>theater</v>
      </c>
      <c r="R1126" t="str">
        <f>REPLACE(N1126,1,FIND("/",N1126),"")</f>
        <v>plays</v>
      </c>
      <c r="S1126" s="12">
        <f>(((J1126/60)/60)/24)+DATE(1970,1,1)</f>
        <v>42139.525567129633</v>
      </c>
      <c r="T1126" s="12">
        <f>(((I1126/60)/60)/24)+DATE(1970,1,1)</f>
        <v>42169.525567129633</v>
      </c>
      <c r="W1126" s="19">
        <f>_xlfn.DAYS(T1126,S1126)</f>
        <v>30</v>
      </c>
      <c r="X1126" s="20">
        <f>L1126/W1126</f>
        <v>3.4666666666666668</v>
      </c>
      <c r="Y1126" s="21">
        <f>E1126/W1126</f>
        <v>174.66666666666666</v>
      </c>
    </row>
    <row r="1127" spans="1:25" ht="48" x14ac:dyDescent="0.2">
      <c r="A1127">
        <v>1647</v>
      </c>
      <c r="B1127" s="3" t="s">
        <v>1648</v>
      </c>
      <c r="C1127" s="3" t="s">
        <v>5757</v>
      </c>
      <c r="D1127">
        <v>5000</v>
      </c>
      <c r="E1127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8292</v>
      </c>
      <c r="O1127" s="6">
        <f>(E1127/D1127)*100</f>
        <v>104.71999999999998</v>
      </c>
      <c r="P1127" s="7">
        <f>E1127/L1127</f>
        <v>113.82608695652173</v>
      </c>
      <c r="Q1127" t="str">
        <f>LEFT(N1127,FIND("/",N1127)-1)</f>
        <v>music</v>
      </c>
      <c r="R1127" t="str">
        <f>REPLACE(N1127,1,FIND("/",N1127),"")</f>
        <v>pop</v>
      </c>
      <c r="S1127" s="12">
        <f>(((J1127/60)/60)/24)+DATE(1970,1,1)</f>
        <v>41039.409456018519</v>
      </c>
      <c r="T1127" s="12">
        <f>(((I1127/60)/60)/24)+DATE(1970,1,1)</f>
        <v>41069.409456018519</v>
      </c>
      <c r="W1127" s="19">
        <f>_xlfn.DAYS(T1127,S1127)</f>
        <v>30</v>
      </c>
      <c r="X1127" s="20">
        <f>L1127/W1127</f>
        <v>1.5333333333333334</v>
      </c>
      <c r="Y1127" s="21">
        <f>E1127/W1127</f>
        <v>174.53333333333333</v>
      </c>
    </row>
    <row r="1128" spans="1:25" ht="48" x14ac:dyDescent="0.2">
      <c r="A1128">
        <v>2114</v>
      </c>
      <c r="B1128" s="3" t="s">
        <v>2115</v>
      </c>
      <c r="C1128" s="3" t="s">
        <v>6224</v>
      </c>
      <c r="D1128">
        <v>5000</v>
      </c>
      <c r="E1128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8279</v>
      </c>
      <c r="O1128" s="6">
        <f>(E1128/D1128)*100</f>
        <v>104.69999999999999</v>
      </c>
      <c r="P1128" s="7">
        <f>E1128/L1128</f>
        <v>35.612244897959187</v>
      </c>
      <c r="Q1128" t="str">
        <f>LEFT(N1128,FIND("/",N1128)-1)</f>
        <v>music</v>
      </c>
      <c r="R1128" t="str">
        <f>REPLACE(N1128,1,FIND("/",N1128),"")</f>
        <v>indie rock</v>
      </c>
      <c r="S1128" s="12">
        <f>(((J1128/60)/60)/24)+DATE(1970,1,1)</f>
        <v>40458.815625000003</v>
      </c>
      <c r="T1128" s="12">
        <f>(((I1128/60)/60)/24)+DATE(1970,1,1)</f>
        <v>40521.207638888889</v>
      </c>
      <c r="W1128" s="19">
        <f>_xlfn.DAYS(T1128,S1128)</f>
        <v>63</v>
      </c>
      <c r="X1128" s="20">
        <f>L1128/W1128</f>
        <v>2.3333333333333335</v>
      </c>
      <c r="Y1128" s="21">
        <f>E1128/W1128</f>
        <v>83.095238095238102</v>
      </c>
    </row>
    <row r="1129" spans="1:25" ht="48" x14ac:dyDescent="0.2">
      <c r="A1129">
        <v>2785</v>
      </c>
      <c r="B1129" s="3" t="s">
        <v>2785</v>
      </c>
      <c r="C1129" s="3" t="s">
        <v>6895</v>
      </c>
      <c r="D1129">
        <v>5000</v>
      </c>
      <c r="E1129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8271</v>
      </c>
      <c r="O1129" s="6">
        <f>(E1129/D1129)*100</f>
        <v>104.67999999999999</v>
      </c>
      <c r="P1129" s="7">
        <f>E1129/L1129</f>
        <v>36.859154929577464</v>
      </c>
      <c r="Q1129" t="str">
        <f>LEFT(N1129,FIND("/",N1129)-1)</f>
        <v>theater</v>
      </c>
      <c r="R1129" t="str">
        <f>REPLACE(N1129,1,FIND("/",N1129),"")</f>
        <v>plays</v>
      </c>
      <c r="S1129" s="12">
        <f>(((J1129/60)/60)/24)+DATE(1970,1,1)</f>
        <v>42558.189432870371</v>
      </c>
      <c r="T1129" s="12">
        <f>(((I1129/60)/60)/24)+DATE(1970,1,1)</f>
        <v>42587.875</v>
      </c>
      <c r="W1129" s="19">
        <f>_xlfn.DAYS(T1129,S1129)</f>
        <v>29</v>
      </c>
      <c r="X1129" s="20">
        <f>L1129/W1129</f>
        <v>4.8965517241379306</v>
      </c>
      <c r="Y1129" s="21">
        <f>E1129/W1129</f>
        <v>180.48275862068965</v>
      </c>
    </row>
    <row r="1130" spans="1:25" ht="48" x14ac:dyDescent="0.2">
      <c r="A1130">
        <v>2651</v>
      </c>
      <c r="B1130" s="3" t="s">
        <v>2651</v>
      </c>
      <c r="C1130" s="3" t="s">
        <v>6761</v>
      </c>
      <c r="D1130">
        <v>280000</v>
      </c>
      <c r="E1130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6">
        <f>(E1130/D1130)*100</f>
        <v>1.8689285714285715</v>
      </c>
      <c r="P1130" s="7">
        <f>E1130/L1130</f>
        <v>307.8235294117647</v>
      </c>
      <c r="Q1130" t="str">
        <f>LEFT(N1130,FIND("/",N1130)-1)</f>
        <v>technology</v>
      </c>
      <c r="R1130" t="str">
        <f>REPLACE(N1130,1,FIND("/",N1130),"")</f>
        <v>space exploration</v>
      </c>
      <c r="S1130" s="12">
        <f>(((J1130/60)/60)/24)+DATE(1970,1,1)</f>
        <v>42327.805659722217</v>
      </c>
      <c r="T1130" s="12">
        <f>(((I1130/60)/60)/24)+DATE(1970,1,1)</f>
        <v>42355.805659722217</v>
      </c>
      <c r="W1130" s="19">
        <f>_xlfn.DAYS(T1130,S1130)</f>
        <v>28</v>
      </c>
      <c r="X1130" s="20">
        <f>L1130/W1130</f>
        <v>0.6071428571428571</v>
      </c>
      <c r="Y1130" s="21">
        <f>E1130/W1130</f>
        <v>186.89285714285714</v>
      </c>
    </row>
    <row r="1131" spans="1:25" ht="48" x14ac:dyDescent="0.2">
      <c r="A1131">
        <v>521</v>
      </c>
      <c r="B1131" s="3" t="s">
        <v>522</v>
      </c>
      <c r="C1131" s="3" t="s">
        <v>4631</v>
      </c>
      <c r="D1131">
        <v>5000</v>
      </c>
      <c r="E1131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8271</v>
      </c>
      <c r="O1131" s="6">
        <f>(E1131/D1131)*100</f>
        <v>104.64</v>
      </c>
      <c r="P1131" s="7">
        <f>E1131/L1131</f>
        <v>93.428571428571431</v>
      </c>
      <c r="Q1131" t="str">
        <f>LEFT(N1131,FIND("/",N1131)-1)</f>
        <v>theater</v>
      </c>
      <c r="R1131" t="str">
        <f>REPLACE(N1131,1,FIND("/",N1131),"")</f>
        <v>plays</v>
      </c>
      <c r="S1131" s="12">
        <f>(((J1131/60)/60)/24)+DATE(1970,1,1)</f>
        <v>42646.092812499999</v>
      </c>
      <c r="T1131" s="12">
        <f>(((I1131/60)/60)/24)+DATE(1970,1,1)</f>
        <v>42675.207638888889</v>
      </c>
      <c r="W1131" s="19">
        <f>_xlfn.DAYS(T1131,S1131)</f>
        <v>29</v>
      </c>
      <c r="X1131" s="20">
        <f>L1131/W1131</f>
        <v>1.9310344827586208</v>
      </c>
      <c r="Y1131" s="21">
        <f>E1131/W1131</f>
        <v>180.41379310344828</v>
      </c>
    </row>
    <row r="1132" spans="1:25" ht="48" x14ac:dyDescent="0.2">
      <c r="A1132">
        <v>3331</v>
      </c>
      <c r="B1132" s="3" t="s">
        <v>3331</v>
      </c>
      <c r="C1132" s="3" t="s">
        <v>7441</v>
      </c>
      <c r="D1132">
        <v>5000</v>
      </c>
      <c r="E1132">
        <v>5226</v>
      </c>
      <c r="F1132" t="s">
        <v>8219</v>
      </c>
      <c r="G1132" t="s">
        <v>8224</v>
      </c>
      <c r="H1132" t="s">
        <v>8246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8271</v>
      </c>
      <c r="O1132" s="6">
        <f>(E1132/D1132)*100</f>
        <v>104.52</v>
      </c>
      <c r="P1132" s="7">
        <f>E1132/L1132</f>
        <v>80.400000000000006</v>
      </c>
      <c r="Q1132" t="str">
        <f>LEFT(N1132,FIND("/",N1132)-1)</f>
        <v>theater</v>
      </c>
      <c r="R1132" t="str">
        <f>REPLACE(N1132,1,FIND("/",N1132),"")</f>
        <v>plays</v>
      </c>
      <c r="S1132" s="12">
        <f>(((J1132/60)/60)/24)+DATE(1970,1,1)</f>
        <v>42248.697754629626</v>
      </c>
      <c r="T1132" s="12">
        <f>(((I1132/60)/60)/24)+DATE(1970,1,1)</f>
        <v>42283.697754629626</v>
      </c>
      <c r="W1132" s="19">
        <f>_xlfn.DAYS(T1132,S1132)</f>
        <v>35</v>
      </c>
      <c r="X1132" s="20">
        <f>L1132/W1132</f>
        <v>1.8571428571428572</v>
      </c>
      <c r="Y1132" s="21">
        <f>E1132/W1132</f>
        <v>149.31428571428572</v>
      </c>
    </row>
    <row r="1133" spans="1:25" ht="48" x14ac:dyDescent="0.2">
      <c r="A1133">
        <v>729</v>
      </c>
      <c r="B1133" s="3" t="s">
        <v>730</v>
      </c>
      <c r="C1133" s="3" t="s">
        <v>4839</v>
      </c>
      <c r="D1133">
        <v>4000</v>
      </c>
      <c r="E1133">
        <v>5226</v>
      </c>
      <c r="F1133" t="s">
        <v>8219</v>
      </c>
      <c r="G1133" t="s">
        <v>8224</v>
      </c>
      <c r="H1133" t="s">
        <v>8246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8274</v>
      </c>
      <c r="O1133" s="6">
        <f>(E1133/D1133)*100</f>
        <v>130.65</v>
      </c>
      <c r="P1133" s="7">
        <f>E1133/L1133</f>
        <v>43.55</v>
      </c>
      <c r="Q1133" t="str">
        <f>LEFT(N1133,FIND("/",N1133)-1)</f>
        <v>publishing</v>
      </c>
      <c r="R1133" t="str">
        <f>REPLACE(N1133,1,FIND("/",N1133),"")</f>
        <v>nonfiction</v>
      </c>
      <c r="S1133" s="12">
        <f>(((J1133/60)/60)/24)+DATE(1970,1,1)</f>
        <v>41111.185891203706</v>
      </c>
      <c r="T1133" s="12">
        <f>(((I1133/60)/60)/24)+DATE(1970,1,1)</f>
        <v>41171.185891203706</v>
      </c>
      <c r="W1133" s="19">
        <f>_xlfn.DAYS(T1133,S1133)</f>
        <v>60</v>
      </c>
      <c r="X1133" s="20">
        <f>L1133/W1133</f>
        <v>2</v>
      </c>
      <c r="Y1133" s="21">
        <f>E1133/W1133</f>
        <v>87.1</v>
      </c>
    </row>
    <row r="1134" spans="1:25" ht="48" x14ac:dyDescent="0.2">
      <c r="A1134">
        <v>1249</v>
      </c>
      <c r="B1134" s="3" t="s">
        <v>1250</v>
      </c>
      <c r="C1134" s="3" t="s">
        <v>5359</v>
      </c>
      <c r="D1134">
        <v>5000</v>
      </c>
      <c r="E1134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8276</v>
      </c>
      <c r="O1134" s="6">
        <f>(E1134/D1134)*100</f>
        <v>104.44</v>
      </c>
      <c r="P1134" s="7">
        <f>E1134/L1134</f>
        <v>64.46913580246914</v>
      </c>
      <c r="Q1134" t="str">
        <f>LEFT(N1134,FIND("/",N1134)-1)</f>
        <v>music</v>
      </c>
      <c r="R1134" t="str">
        <f>REPLACE(N1134,1,FIND("/",N1134),"")</f>
        <v>rock</v>
      </c>
      <c r="S1134" s="12">
        <f>(((J1134/60)/60)/24)+DATE(1970,1,1)</f>
        <v>41067.74086805556</v>
      </c>
      <c r="T1134" s="12">
        <f>(((I1134/60)/60)/24)+DATE(1970,1,1)</f>
        <v>41097.74086805556</v>
      </c>
      <c r="W1134" s="19">
        <f>_xlfn.DAYS(T1134,S1134)</f>
        <v>30</v>
      </c>
      <c r="X1134" s="20">
        <f>L1134/W1134</f>
        <v>2.7</v>
      </c>
      <c r="Y1134" s="21">
        <f>E1134/W1134</f>
        <v>174.06666666666666</v>
      </c>
    </row>
    <row r="1135" spans="1:25" ht="32" x14ac:dyDescent="0.2">
      <c r="A1135">
        <v>3217</v>
      </c>
      <c r="B1135" s="3" t="s">
        <v>3217</v>
      </c>
      <c r="C1135" s="3" t="s">
        <v>7327</v>
      </c>
      <c r="D1135">
        <v>4500</v>
      </c>
      <c r="E1135">
        <v>5221</v>
      </c>
      <c r="F1135" t="s">
        <v>8219</v>
      </c>
      <c r="G1135" t="s">
        <v>8224</v>
      </c>
      <c r="H1135" t="s">
        <v>8246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8271</v>
      </c>
      <c r="O1135" s="6">
        <f>(E1135/D1135)*100</f>
        <v>116.02222222222223</v>
      </c>
      <c r="P1135" s="7">
        <f>E1135/L1135</f>
        <v>50.20192307692308</v>
      </c>
      <c r="Q1135" t="str">
        <f>LEFT(N1135,FIND("/",N1135)-1)</f>
        <v>theater</v>
      </c>
      <c r="R1135" t="str">
        <f>REPLACE(N1135,1,FIND("/",N1135),"")</f>
        <v>plays</v>
      </c>
      <c r="S1135" s="12">
        <f>(((J1135/60)/60)/24)+DATE(1970,1,1)</f>
        <v>42648.546111111107</v>
      </c>
      <c r="T1135" s="12">
        <f>(((I1135/60)/60)/24)+DATE(1970,1,1)</f>
        <v>42678.546111111107</v>
      </c>
      <c r="W1135" s="19">
        <f>_xlfn.DAYS(T1135,S1135)</f>
        <v>30</v>
      </c>
      <c r="X1135" s="20">
        <f>L1135/W1135</f>
        <v>3.4666666666666668</v>
      </c>
      <c r="Y1135" s="21">
        <f>E1135/W1135</f>
        <v>174.03333333333333</v>
      </c>
    </row>
    <row r="1136" spans="1:25" ht="48" x14ac:dyDescent="0.2">
      <c r="A1136">
        <v>3021</v>
      </c>
      <c r="B1136" s="3" t="s">
        <v>3021</v>
      </c>
      <c r="C1136" s="3" t="s">
        <v>7131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8303</v>
      </c>
      <c r="O1136" s="6">
        <f>(E1136/D1136)*100</f>
        <v>116.02222222222223</v>
      </c>
      <c r="P1136" s="7">
        <f>E1136/L1136</f>
        <v>50.689320388349515</v>
      </c>
      <c r="Q1136" t="str">
        <f>LEFT(N1136,FIND("/",N1136)-1)</f>
        <v>theater</v>
      </c>
      <c r="R1136" t="str">
        <f>REPLACE(N1136,1,FIND("/",N1136),"")</f>
        <v>spaces</v>
      </c>
      <c r="S1136" s="12">
        <f>(((J1136/60)/60)/24)+DATE(1970,1,1)</f>
        <v>42660.618854166663</v>
      </c>
      <c r="T1136" s="12">
        <f>(((I1136/60)/60)/24)+DATE(1970,1,1)</f>
        <v>42696.249305555553</v>
      </c>
      <c r="W1136" s="19">
        <f>_xlfn.DAYS(T1136,S1136)</f>
        <v>36</v>
      </c>
      <c r="X1136" s="20">
        <f>L1136/W1136</f>
        <v>2.8611111111111112</v>
      </c>
      <c r="Y1136" s="21">
        <f>E1136/W1136</f>
        <v>145.02777777777777</v>
      </c>
    </row>
    <row r="1137" spans="1:25" ht="48" x14ac:dyDescent="0.2">
      <c r="A1137">
        <v>1700</v>
      </c>
      <c r="B1137" s="3" t="s">
        <v>1701</v>
      </c>
      <c r="C1137" s="3" t="s">
        <v>5810</v>
      </c>
      <c r="D1137">
        <v>20000</v>
      </c>
      <c r="E1137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6">
        <f>(E1137/D1137)*100</f>
        <v>26.06</v>
      </c>
      <c r="P1137" s="7">
        <f>E1137/L1137</f>
        <v>65.974683544303801</v>
      </c>
      <c r="Q1137" t="str">
        <f>LEFT(N1137,FIND("/",N1137)-1)</f>
        <v>music</v>
      </c>
      <c r="R1137" t="str">
        <f>REPLACE(N1137,1,FIND("/",N1137),"")</f>
        <v>faith</v>
      </c>
      <c r="S1137" s="12">
        <f>(((J1137/60)/60)/24)+DATE(1970,1,1)</f>
        <v>42796.071643518517</v>
      </c>
      <c r="T1137" s="12">
        <f>(((I1137/60)/60)/24)+DATE(1970,1,1)</f>
        <v>42826.166666666672</v>
      </c>
      <c r="W1137" s="19">
        <f>_xlfn.DAYS(T1137,S1137)</f>
        <v>30</v>
      </c>
      <c r="X1137" s="20">
        <f>L1137/W1137</f>
        <v>2.6333333333333333</v>
      </c>
      <c r="Y1137" s="21">
        <f>E1137/W1137</f>
        <v>173.73333333333332</v>
      </c>
    </row>
    <row r="1138" spans="1:25" ht="48" x14ac:dyDescent="0.2">
      <c r="A1138">
        <v>1350</v>
      </c>
      <c r="B1138" s="3" t="s">
        <v>1351</v>
      </c>
      <c r="C1138" s="3" t="s">
        <v>5460</v>
      </c>
      <c r="D1138">
        <v>5000</v>
      </c>
      <c r="E1138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8274</v>
      </c>
      <c r="O1138" s="6">
        <f>(E1138/D1138)*100</f>
        <v>104.05</v>
      </c>
      <c r="P1138" s="7">
        <f>E1138/L1138</f>
        <v>66.698717948717942</v>
      </c>
      <c r="Q1138" t="str">
        <f>LEFT(N1138,FIND("/",N1138)-1)</f>
        <v>publishing</v>
      </c>
      <c r="R1138" t="str">
        <f>REPLACE(N1138,1,FIND("/",N1138),"")</f>
        <v>nonfiction</v>
      </c>
      <c r="S1138" s="12">
        <f>(((J1138/60)/60)/24)+DATE(1970,1,1)</f>
        <v>42334.013124999998</v>
      </c>
      <c r="T1138" s="12">
        <f>(((I1138/60)/60)/24)+DATE(1970,1,1)</f>
        <v>42364.013124999998</v>
      </c>
      <c r="W1138" s="19">
        <f>_xlfn.DAYS(T1138,S1138)</f>
        <v>30</v>
      </c>
      <c r="X1138" s="20">
        <f>L1138/W1138</f>
        <v>2.6</v>
      </c>
      <c r="Y1138" s="21">
        <f>E1138/W1138</f>
        <v>173.41666666666666</v>
      </c>
    </row>
    <row r="1139" spans="1:25" ht="48" x14ac:dyDescent="0.2">
      <c r="A1139">
        <v>112</v>
      </c>
      <c r="B1139" s="3" t="s">
        <v>114</v>
      </c>
      <c r="C1139" s="3" t="s">
        <v>4223</v>
      </c>
      <c r="D1139">
        <v>5000</v>
      </c>
      <c r="E1139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8266</v>
      </c>
      <c r="O1139" s="6">
        <f>(E1139/D1139)*100</f>
        <v>104</v>
      </c>
      <c r="P1139" s="7">
        <f>E1139/L1139</f>
        <v>64.197530864197532</v>
      </c>
      <c r="Q1139" t="str">
        <f>LEFT(N1139,FIND("/",N1139)-1)</f>
        <v>film &amp; video</v>
      </c>
      <c r="R1139" t="str">
        <f>REPLACE(N1139,1,FIND("/",N1139),"")</f>
        <v>shorts</v>
      </c>
      <c r="S1139" s="12">
        <f>(((J1139/60)/60)/24)+DATE(1970,1,1)</f>
        <v>41718.043032407404</v>
      </c>
      <c r="T1139" s="12">
        <f>(((I1139/60)/60)/24)+DATE(1970,1,1)</f>
        <v>41742.083333333336</v>
      </c>
      <c r="W1139" s="19">
        <f>_xlfn.DAYS(T1139,S1139)</f>
        <v>24</v>
      </c>
      <c r="X1139" s="20">
        <f>L1139/W1139</f>
        <v>3.375</v>
      </c>
      <c r="Y1139" s="21">
        <f>E1139/W1139</f>
        <v>216.66666666666666</v>
      </c>
    </row>
    <row r="1140" spans="1:25" ht="48" x14ac:dyDescent="0.2">
      <c r="A1140">
        <v>1001</v>
      </c>
      <c r="B1140" s="3" t="s">
        <v>1002</v>
      </c>
      <c r="C1140" s="3" t="s">
        <v>5111</v>
      </c>
      <c r="D1140">
        <v>5000</v>
      </c>
      <c r="E1140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8273</v>
      </c>
      <c r="O1140" s="6">
        <f>(E1140/D1140)*100</f>
        <v>104</v>
      </c>
      <c r="P1140" s="7">
        <f>E1140/L1140</f>
        <v>1300</v>
      </c>
      <c r="Q1140" t="str">
        <f>LEFT(N1140,FIND("/",N1140)-1)</f>
        <v>technology</v>
      </c>
      <c r="R1140" t="str">
        <f>REPLACE(N1140,1,FIND("/",N1140),"")</f>
        <v>wearables</v>
      </c>
      <c r="S1140" s="12">
        <f>(((J1140/60)/60)/24)+DATE(1970,1,1)</f>
        <v>42720.720057870371</v>
      </c>
      <c r="T1140" s="12">
        <f>(((I1140/60)/60)/24)+DATE(1970,1,1)</f>
        <v>42765.720057870371</v>
      </c>
      <c r="W1140" s="19">
        <f>_xlfn.DAYS(T1140,S1140)</f>
        <v>45</v>
      </c>
      <c r="X1140" s="20">
        <f>L1140/W1140</f>
        <v>8.8888888888888892E-2</v>
      </c>
      <c r="Y1140" s="21">
        <f>E1140/W1140</f>
        <v>115.55555555555556</v>
      </c>
    </row>
    <row r="1141" spans="1:25" ht="48" x14ac:dyDescent="0.2">
      <c r="A1141">
        <v>3369</v>
      </c>
      <c r="B1141" s="3" t="s">
        <v>3368</v>
      </c>
      <c r="C1141" s="3" t="s">
        <v>7479</v>
      </c>
      <c r="D1141">
        <v>5000</v>
      </c>
      <c r="E1141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8271</v>
      </c>
      <c r="O1141" s="6">
        <f>(E1141/D1141)*100</f>
        <v>103.89999999999999</v>
      </c>
      <c r="P1141" s="7">
        <f>E1141/L1141</f>
        <v>96.203703703703709</v>
      </c>
      <c r="Q1141" t="str">
        <f>LEFT(N1141,FIND("/",N1141)-1)</f>
        <v>theater</v>
      </c>
      <c r="R1141" t="str">
        <f>REPLACE(N1141,1,FIND("/",N1141),"")</f>
        <v>plays</v>
      </c>
      <c r="S1141" s="12">
        <f>(((J1141/60)/60)/24)+DATE(1970,1,1)</f>
        <v>42690.041435185187</v>
      </c>
      <c r="T1141" s="12">
        <f>(((I1141/60)/60)/24)+DATE(1970,1,1)</f>
        <v>42750.041435185187</v>
      </c>
      <c r="W1141" s="19">
        <f>_xlfn.DAYS(T1141,S1141)</f>
        <v>60</v>
      </c>
      <c r="X1141" s="20">
        <f>L1141/W1141</f>
        <v>0.9</v>
      </c>
      <c r="Y1141" s="21">
        <f>E1141/W1141</f>
        <v>86.583333333333329</v>
      </c>
    </row>
    <row r="1142" spans="1:25" ht="48" x14ac:dyDescent="0.2">
      <c r="A1142">
        <v>245</v>
      </c>
      <c r="B1142" s="3" t="s">
        <v>246</v>
      </c>
      <c r="C1142" s="3" t="s">
        <v>4355</v>
      </c>
      <c r="D1142">
        <v>5000</v>
      </c>
      <c r="E1142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8269</v>
      </c>
      <c r="O1142" s="6">
        <f>(E1142/D1142)*100</f>
        <v>103.71999999999998</v>
      </c>
      <c r="P1142" s="7">
        <f>E1142/L1142</f>
        <v>54.020833333333336</v>
      </c>
      <c r="Q1142" t="str">
        <f>LEFT(N1142,FIND("/",N1142)-1)</f>
        <v>film &amp; video</v>
      </c>
      <c r="R1142" t="str">
        <f>REPLACE(N1142,1,FIND("/",N1142),"")</f>
        <v>documentary</v>
      </c>
      <c r="S1142" s="12">
        <f>(((J1142/60)/60)/24)+DATE(1970,1,1)</f>
        <v>41107.053067129629</v>
      </c>
      <c r="T1142" s="12">
        <f>(((I1142/60)/60)/24)+DATE(1970,1,1)</f>
        <v>41137.053067129629</v>
      </c>
      <c r="W1142" s="19">
        <f>_xlfn.DAYS(T1142,S1142)</f>
        <v>30</v>
      </c>
      <c r="X1142" s="20">
        <f>L1142/W1142</f>
        <v>3.2</v>
      </c>
      <c r="Y1142" s="21">
        <f>E1142/W1142</f>
        <v>172.86666666666667</v>
      </c>
    </row>
    <row r="1143" spans="1:25" ht="48" x14ac:dyDescent="0.2">
      <c r="A1143">
        <v>3748</v>
      </c>
      <c r="B1143" s="3" t="s">
        <v>3745</v>
      </c>
      <c r="C1143" s="3" t="s">
        <v>7858</v>
      </c>
      <c r="D1143">
        <v>5000</v>
      </c>
      <c r="E1143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8305</v>
      </c>
      <c r="O1143" s="6">
        <f>(E1143/D1143)*100</f>
        <v>103.52</v>
      </c>
      <c r="P1143" s="7">
        <f>E1143/L1143</f>
        <v>99.538461538461533</v>
      </c>
      <c r="Q1143" t="str">
        <f>LEFT(N1143,FIND("/",N1143)-1)</f>
        <v>theater</v>
      </c>
      <c r="R1143" t="str">
        <f>REPLACE(N1143,1,FIND("/",N1143),"")</f>
        <v>musical</v>
      </c>
      <c r="S1143" s="12">
        <f>(((J1143/60)/60)/24)+DATE(1970,1,1)</f>
        <v>42395.706435185188</v>
      </c>
      <c r="T1143" s="12">
        <f>(((I1143/60)/60)/24)+DATE(1970,1,1)</f>
        <v>42416.249305555553</v>
      </c>
      <c r="W1143" s="19">
        <f>_xlfn.DAYS(T1143,S1143)</f>
        <v>21</v>
      </c>
      <c r="X1143" s="20">
        <f>L1143/W1143</f>
        <v>2.4761904761904763</v>
      </c>
      <c r="Y1143" s="21">
        <f>E1143/W1143</f>
        <v>246.47619047619048</v>
      </c>
    </row>
    <row r="1144" spans="1:25" ht="48" x14ac:dyDescent="0.2">
      <c r="A1144">
        <v>3208</v>
      </c>
      <c r="B1144" s="3" t="s">
        <v>3208</v>
      </c>
      <c r="C1144" s="3" t="s">
        <v>7318</v>
      </c>
      <c r="D1144">
        <v>5000</v>
      </c>
      <c r="E1144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8271</v>
      </c>
      <c r="O1144" s="6">
        <f>(E1144/D1144)*100</f>
        <v>103.49999999999999</v>
      </c>
      <c r="P1144" s="7">
        <f>E1144/L1144</f>
        <v>63.109756097560975</v>
      </c>
      <c r="Q1144" t="str">
        <f>LEFT(N1144,FIND("/",N1144)-1)</f>
        <v>theater</v>
      </c>
      <c r="R1144" t="str">
        <f>REPLACE(N1144,1,FIND("/",N1144),"")</f>
        <v>plays</v>
      </c>
      <c r="S1144" s="12">
        <f>(((J1144/60)/60)/24)+DATE(1970,1,1)</f>
        <v>41827.605057870373</v>
      </c>
      <c r="T1144" s="12">
        <f>(((I1144/60)/60)/24)+DATE(1970,1,1)</f>
        <v>41848.605057870373</v>
      </c>
      <c r="W1144" s="19">
        <f>_xlfn.DAYS(T1144,S1144)</f>
        <v>21</v>
      </c>
      <c r="X1144" s="20">
        <f>L1144/W1144</f>
        <v>3.9047619047619047</v>
      </c>
      <c r="Y1144" s="21">
        <f>E1144/W1144</f>
        <v>246.42857142857142</v>
      </c>
    </row>
    <row r="1145" spans="1:25" ht="48" x14ac:dyDescent="0.2">
      <c r="A1145">
        <v>3753</v>
      </c>
      <c r="B1145" s="3" t="s">
        <v>3750</v>
      </c>
      <c r="C1145" s="3" t="s">
        <v>7863</v>
      </c>
      <c r="D1145">
        <v>5000</v>
      </c>
      <c r="E1145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8305</v>
      </c>
      <c r="O1145" s="6">
        <f>(E1145/D1145)*100</f>
        <v>103.34</v>
      </c>
      <c r="P1145" s="7">
        <f>E1145/L1145</f>
        <v>172.23333333333332</v>
      </c>
      <c r="Q1145" t="str">
        <f>LEFT(N1145,FIND("/",N1145)-1)</f>
        <v>theater</v>
      </c>
      <c r="R1145" t="str">
        <f>REPLACE(N1145,1,FIND("/",N1145),"")</f>
        <v>musical</v>
      </c>
      <c r="S1145" s="12">
        <f>(((J1145/60)/60)/24)+DATE(1970,1,1)</f>
        <v>42128.824074074073</v>
      </c>
      <c r="T1145" s="12">
        <f>(((I1145/60)/60)/24)+DATE(1970,1,1)</f>
        <v>42158</v>
      </c>
      <c r="W1145" s="19">
        <f>_xlfn.DAYS(T1145,S1145)</f>
        <v>30</v>
      </c>
      <c r="X1145" s="20">
        <f>L1145/W1145</f>
        <v>1</v>
      </c>
      <c r="Y1145" s="21">
        <f>E1145/W1145</f>
        <v>172.23333333333332</v>
      </c>
    </row>
    <row r="1146" spans="1:25" ht="48" x14ac:dyDescent="0.2">
      <c r="A1146">
        <v>2981</v>
      </c>
      <c r="B1146" s="3" t="s">
        <v>2981</v>
      </c>
      <c r="C1146" s="3" t="s">
        <v>7091</v>
      </c>
      <c r="D1146">
        <v>4000</v>
      </c>
      <c r="E114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8303</v>
      </c>
      <c r="O1146" s="6">
        <f>(E1146/D1146)*100</f>
        <v>128.92500000000001</v>
      </c>
      <c r="P1146" s="7">
        <f>E1146/L1146</f>
        <v>53.164948453608247</v>
      </c>
      <c r="Q1146" t="str">
        <f>LEFT(N1146,FIND("/",N1146)-1)</f>
        <v>theater</v>
      </c>
      <c r="R1146" t="str">
        <f>REPLACE(N1146,1,FIND("/",N1146),"")</f>
        <v>spaces</v>
      </c>
      <c r="S1146" s="12">
        <f>(((J1146/60)/60)/24)+DATE(1970,1,1)</f>
        <v>42225.559675925921</v>
      </c>
      <c r="T1146" s="12">
        <f>(((I1146/60)/60)/24)+DATE(1970,1,1)</f>
        <v>42270.559675925921</v>
      </c>
      <c r="W1146" s="19">
        <f>_xlfn.DAYS(T1146,S1146)</f>
        <v>45</v>
      </c>
      <c r="X1146" s="20">
        <f>L1146/W1146</f>
        <v>2.1555555555555554</v>
      </c>
      <c r="Y1146" s="21">
        <f>E1146/W1146</f>
        <v>114.6</v>
      </c>
    </row>
    <row r="1147" spans="1:25" ht="48" x14ac:dyDescent="0.2">
      <c r="A1147">
        <v>2661</v>
      </c>
      <c r="B1147" s="3" t="s">
        <v>2661</v>
      </c>
      <c r="C1147" s="3" t="s">
        <v>6771</v>
      </c>
      <c r="D1147">
        <v>5000</v>
      </c>
      <c r="E1147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8302</v>
      </c>
      <c r="O1147" s="6">
        <f>(E1147/D1147)*100</f>
        <v>102.89999999999999</v>
      </c>
      <c r="P1147" s="7">
        <f>E1147/L1147</f>
        <v>85.75</v>
      </c>
      <c r="Q1147" t="str">
        <f>LEFT(N1147,FIND("/",N1147)-1)</f>
        <v>technology</v>
      </c>
      <c r="R1147" t="str">
        <f>REPLACE(N1147,1,FIND("/",N1147),"")</f>
        <v>makerspaces</v>
      </c>
      <c r="S1147" s="12">
        <f>(((J1147/60)/60)/24)+DATE(1970,1,1)</f>
        <v>41542.958449074074</v>
      </c>
      <c r="T1147" s="12">
        <f>(((I1147/60)/60)/24)+DATE(1970,1,1)</f>
        <v>41572.958449074074</v>
      </c>
      <c r="W1147" s="19">
        <f>_xlfn.DAYS(T1147,S1147)</f>
        <v>30</v>
      </c>
      <c r="X1147" s="20">
        <f>L1147/W1147</f>
        <v>2</v>
      </c>
      <c r="Y1147" s="21">
        <f>E1147/W1147</f>
        <v>171.5</v>
      </c>
    </row>
    <row r="1148" spans="1:25" ht="48" x14ac:dyDescent="0.2">
      <c r="A1148">
        <v>1614</v>
      </c>
      <c r="B1148" s="3" t="s">
        <v>1615</v>
      </c>
      <c r="C1148" s="3" t="s">
        <v>5724</v>
      </c>
      <c r="D1148">
        <v>5000</v>
      </c>
      <c r="E1148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8276</v>
      </c>
      <c r="O1148" s="6">
        <f>(E1148/D1148)*100</f>
        <v>102.69999999999999</v>
      </c>
      <c r="P1148" s="7">
        <f>E1148/L1148</f>
        <v>66.688311688311686</v>
      </c>
      <c r="Q1148" t="str">
        <f>LEFT(N1148,FIND("/",N1148)-1)</f>
        <v>music</v>
      </c>
      <c r="R1148" t="str">
        <f>REPLACE(N1148,1,FIND("/",N1148),"")</f>
        <v>rock</v>
      </c>
      <c r="S1148" s="12">
        <f>(((J1148/60)/60)/24)+DATE(1970,1,1)</f>
        <v>41794.981122685182</v>
      </c>
      <c r="T1148" s="12">
        <f>(((I1148/60)/60)/24)+DATE(1970,1,1)</f>
        <v>41854.708333333336</v>
      </c>
      <c r="W1148" s="19">
        <f>_xlfn.DAYS(T1148,S1148)</f>
        <v>60</v>
      </c>
      <c r="X1148" s="20">
        <f>L1148/W1148</f>
        <v>1.2833333333333334</v>
      </c>
      <c r="Y1148" s="21">
        <f>E1148/W1148</f>
        <v>85.583333333333329</v>
      </c>
    </row>
    <row r="1149" spans="1:25" ht="48" x14ac:dyDescent="0.2">
      <c r="A1149">
        <v>3464</v>
      </c>
      <c r="B1149" s="3" t="s">
        <v>3463</v>
      </c>
      <c r="C1149" s="3" t="s">
        <v>7574</v>
      </c>
      <c r="D1149">
        <v>5000</v>
      </c>
      <c r="E1149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8271</v>
      </c>
      <c r="O1149" s="6">
        <f>(E1149/D1149)*100</f>
        <v>102.3236</v>
      </c>
      <c r="P1149" s="7">
        <f>E1149/L1149</f>
        <v>55.012688172043013</v>
      </c>
      <c r="Q1149" t="str">
        <f>LEFT(N1149,FIND("/",N1149)-1)</f>
        <v>theater</v>
      </c>
      <c r="R1149" t="str">
        <f>REPLACE(N1149,1,FIND("/",N1149),"")</f>
        <v>plays</v>
      </c>
      <c r="S1149" s="12">
        <f>(((J1149/60)/60)/24)+DATE(1970,1,1)</f>
        <v>42575.130057870367</v>
      </c>
      <c r="T1149" s="12">
        <f>(((I1149/60)/60)/24)+DATE(1970,1,1)</f>
        <v>42605.130057870367</v>
      </c>
      <c r="W1149" s="19">
        <f>_xlfn.DAYS(T1149,S1149)</f>
        <v>30</v>
      </c>
      <c r="X1149" s="20">
        <f>L1149/W1149</f>
        <v>3.1</v>
      </c>
      <c r="Y1149" s="21">
        <f>E1149/W1149</f>
        <v>170.53933333333333</v>
      </c>
    </row>
    <row r="1150" spans="1:25" ht="32" x14ac:dyDescent="0.2">
      <c r="A1150">
        <v>744</v>
      </c>
      <c r="B1150" s="3" t="s">
        <v>745</v>
      </c>
      <c r="C1150" s="3" t="s">
        <v>4854</v>
      </c>
      <c r="D1150">
        <v>5000</v>
      </c>
      <c r="E1150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8274</v>
      </c>
      <c r="O1150" s="6">
        <f>(E1150/D1150)*100</f>
        <v>102.32000000000001</v>
      </c>
      <c r="P1150" s="7">
        <f>E1150/L1150</f>
        <v>82.516129032258064</v>
      </c>
      <c r="Q1150" t="str">
        <f>LEFT(N1150,FIND("/",N1150)-1)</f>
        <v>publishing</v>
      </c>
      <c r="R1150" t="str">
        <f>REPLACE(N1150,1,FIND("/",N1150),"")</f>
        <v>nonfiction</v>
      </c>
      <c r="S1150" s="12">
        <f>(((J1150/60)/60)/24)+DATE(1970,1,1)</f>
        <v>41226.95721064815</v>
      </c>
      <c r="T1150" s="12">
        <f>(((I1150/60)/60)/24)+DATE(1970,1,1)</f>
        <v>41256.95721064815</v>
      </c>
      <c r="W1150" s="19">
        <f>_xlfn.DAYS(T1150,S1150)</f>
        <v>30</v>
      </c>
      <c r="X1150" s="20">
        <f>L1150/W1150</f>
        <v>2.0666666666666669</v>
      </c>
      <c r="Y1150" s="21">
        <f>E1150/W1150</f>
        <v>170.53333333333333</v>
      </c>
    </row>
    <row r="1151" spans="1:25" ht="48" x14ac:dyDescent="0.2">
      <c r="A1151">
        <v>520</v>
      </c>
      <c r="B1151" s="3" t="s">
        <v>521</v>
      </c>
      <c r="C1151" s="3" t="s">
        <v>4630</v>
      </c>
      <c r="D1151">
        <v>5000</v>
      </c>
      <c r="E1151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8271</v>
      </c>
      <c r="O1151" s="6">
        <f>(E1151/D1151)*100</f>
        <v>102.1</v>
      </c>
      <c r="P1151" s="7">
        <f>E1151/L1151</f>
        <v>150.14705882352942</v>
      </c>
      <c r="Q1151" t="str">
        <f>LEFT(N1151,FIND("/",N1151)-1)</f>
        <v>theater</v>
      </c>
      <c r="R1151" t="str">
        <f>REPLACE(N1151,1,FIND("/",N1151),"")</f>
        <v>plays</v>
      </c>
      <c r="S1151" s="12">
        <f>(((J1151/60)/60)/24)+DATE(1970,1,1)</f>
        <v>42318.702094907407</v>
      </c>
      <c r="T1151" s="12">
        <f>(((I1151/60)/60)/24)+DATE(1970,1,1)</f>
        <v>42348.702094907407</v>
      </c>
      <c r="W1151" s="19">
        <f>_xlfn.DAYS(T1151,S1151)</f>
        <v>30</v>
      </c>
      <c r="X1151" s="20">
        <f>L1151/W1151</f>
        <v>1.1333333333333333</v>
      </c>
      <c r="Y1151" s="21">
        <f>E1151/W1151</f>
        <v>170.16666666666666</v>
      </c>
    </row>
    <row r="1152" spans="1:25" ht="32" x14ac:dyDescent="0.2">
      <c r="A1152">
        <v>2982</v>
      </c>
      <c r="B1152" s="3" t="s">
        <v>2982</v>
      </c>
      <c r="C1152" s="3" t="s">
        <v>7092</v>
      </c>
      <c r="D1152">
        <v>5000</v>
      </c>
      <c r="E1152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8303</v>
      </c>
      <c r="O1152" s="6">
        <f>(E1152/D1152)*100</f>
        <v>102.06</v>
      </c>
      <c r="P1152" s="7">
        <f>E1152/L1152</f>
        <v>86.491525423728817</v>
      </c>
      <c r="Q1152" t="str">
        <f>LEFT(N1152,FIND("/",N1152)-1)</f>
        <v>theater</v>
      </c>
      <c r="R1152" t="str">
        <f>REPLACE(N1152,1,FIND("/",N1152),"")</f>
        <v>spaces</v>
      </c>
      <c r="S1152" s="12">
        <f>(((J1152/60)/60)/24)+DATE(1970,1,1)</f>
        <v>42381.686840277776</v>
      </c>
      <c r="T1152" s="12">
        <f>(((I1152/60)/60)/24)+DATE(1970,1,1)</f>
        <v>42411.686840277776</v>
      </c>
      <c r="W1152" s="19">
        <f>_xlfn.DAYS(T1152,S1152)</f>
        <v>30</v>
      </c>
      <c r="X1152" s="20">
        <f>L1152/W1152</f>
        <v>1.9666666666666666</v>
      </c>
      <c r="Y1152" s="21">
        <f>E1152/W1152</f>
        <v>170.1</v>
      </c>
    </row>
    <row r="1153" spans="1:25" ht="48" x14ac:dyDescent="0.2">
      <c r="A1153">
        <v>3589</v>
      </c>
      <c r="B1153" s="3" t="s">
        <v>3588</v>
      </c>
      <c r="C1153" s="3" t="s">
        <v>7699</v>
      </c>
      <c r="D1153">
        <v>4000</v>
      </c>
      <c r="E1153">
        <v>5100</v>
      </c>
      <c r="F1153" t="s">
        <v>8219</v>
      </c>
      <c r="G1153" t="s">
        <v>8224</v>
      </c>
      <c r="H1153" t="s">
        <v>8246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8271</v>
      </c>
      <c r="O1153" s="6">
        <f>(E1153/D1153)*100</f>
        <v>127.49999999999999</v>
      </c>
      <c r="P1153" s="7">
        <f>E1153/L1153</f>
        <v>82.258064516129039</v>
      </c>
      <c r="Q1153" t="str">
        <f>LEFT(N1153,FIND("/",N1153)-1)</f>
        <v>theater</v>
      </c>
      <c r="R1153" t="str">
        <f>REPLACE(N1153,1,FIND("/",N1153),"")</f>
        <v>plays</v>
      </c>
      <c r="S1153" s="12">
        <f>(((J1153/60)/60)/24)+DATE(1970,1,1)</f>
        <v>42125.647534722222</v>
      </c>
      <c r="T1153" s="12">
        <f>(((I1153/60)/60)/24)+DATE(1970,1,1)</f>
        <v>42150.647534722222</v>
      </c>
      <c r="W1153" s="19">
        <f>_xlfn.DAYS(T1153,S1153)</f>
        <v>25</v>
      </c>
      <c r="X1153" s="20">
        <f>L1153/W1153</f>
        <v>2.48</v>
      </c>
      <c r="Y1153" s="21">
        <f>E1153/W1153</f>
        <v>204</v>
      </c>
    </row>
    <row r="1154" spans="1:25" ht="48" x14ac:dyDescent="0.2">
      <c r="A1154">
        <v>2974</v>
      </c>
      <c r="B1154" s="3" t="s">
        <v>2974</v>
      </c>
      <c r="C1154" s="3" t="s">
        <v>7084</v>
      </c>
      <c r="D1154">
        <v>5000</v>
      </c>
      <c r="E1154">
        <v>5100</v>
      </c>
      <c r="F1154" t="s">
        <v>8219</v>
      </c>
      <c r="G1154" t="s">
        <v>8224</v>
      </c>
      <c r="H1154" t="s">
        <v>8246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8271</v>
      </c>
      <c r="O1154" s="6">
        <f>(E1154/D1154)*100</f>
        <v>102</v>
      </c>
      <c r="P1154" s="7">
        <f>E1154/L1154</f>
        <v>58.620689655172413</v>
      </c>
      <c r="Q1154" t="str">
        <f>LEFT(N1154,FIND("/",N1154)-1)</f>
        <v>theater</v>
      </c>
      <c r="R1154" t="str">
        <f>REPLACE(N1154,1,FIND("/",N1154),"")</f>
        <v>plays</v>
      </c>
      <c r="S1154" s="12">
        <f>(((J1154/60)/60)/24)+DATE(1970,1,1)</f>
        <v>41880.061006944445</v>
      </c>
      <c r="T1154" s="12">
        <f>(((I1154/60)/60)/24)+DATE(1970,1,1)</f>
        <v>41908.065972222219</v>
      </c>
      <c r="W1154" s="19">
        <f>_xlfn.DAYS(T1154,S1154)</f>
        <v>28</v>
      </c>
      <c r="X1154" s="20">
        <f>L1154/W1154</f>
        <v>3.1071428571428572</v>
      </c>
      <c r="Y1154" s="21">
        <f>E1154/W1154</f>
        <v>182.14285714285714</v>
      </c>
    </row>
    <row r="1155" spans="1:25" ht="48" x14ac:dyDescent="0.2">
      <c r="A1155">
        <v>759</v>
      </c>
      <c r="B1155" s="3" t="s">
        <v>760</v>
      </c>
      <c r="C1155" s="3" t="s">
        <v>4869</v>
      </c>
      <c r="D1155">
        <v>5000</v>
      </c>
      <c r="E1155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8274</v>
      </c>
      <c r="O1155" s="6">
        <f>(E1155/D1155)*100</f>
        <v>101.92000000000002</v>
      </c>
      <c r="P1155" s="7">
        <f>E1155/L1155</f>
        <v>51.474747474747474</v>
      </c>
      <c r="Q1155" t="str">
        <f>LEFT(N1155,FIND("/",N1155)-1)</f>
        <v>publishing</v>
      </c>
      <c r="R1155" t="str">
        <f>REPLACE(N1155,1,FIND("/",N1155),"")</f>
        <v>nonfiction</v>
      </c>
      <c r="S1155" s="12">
        <f>(((J1155/60)/60)/24)+DATE(1970,1,1)</f>
        <v>41789.330312500002</v>
      </c>
      <c r="T1155" s="12">
        <f>(((I1155/60)/60)/24)+DATE(1970,1,1)</f>
        <v>41829.330312500002</v>
      </c>
      <c r="W1155" s="19">
        <f>_xlfn.DAYS(T1155,S1155)</f>
        <v>40</v>
      </c>
      <c r="X1155" s="20">
        <f>L1155/W1155</f>
        <v>2.4750000000000001</v>
      </c>
      <c r="Y1155" s="21">
        <f>E1155/W1155</f>
        <v>127.4</v>
      </c>
    </row>
    <row r="1156" spans="1:25" ht="32" x14ac:dyDescent="0.2">
      <c r="A1156">
        <v>2262</v>
      </c>
      <c r="B1156" s="3" t="s">
        <v>2263</v>
      </c>
      <c r="C1156" s="3" t="s">
        <v>6372</v>
      </c>
      <c r="D1156">
        <v>3300</v>
      </c>
      <c r="E115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8297</v>
      </c>
      <c r="O1156" s="6">
        <f>(E1156/D1156)*100</f>
        <v>154.15151515151516</v>
      </c>
      <c r="P1156" s="7">
        <f>E1156/L1156</f>
        <v>28.104972375690608</v>
      </c>
      <c r="Q1156" t="str">
        <f>LEFT(N1156,FIND("/",N1156)-1)</f>
        <v>games</v>
      </c>
      <c r="R1156" t="str">
        <f>REPLACE(N1156,1,FIND("/",N1156),"")</f>
        <v>tabletop games</v>
      </c>
      <c r="S1156" s="12">
        <f>(((J1156/60)/60)/24)+DATE(1970,1,1)</f>
        <v>41926.585162037038</v>
      </c>
      <c r="T1156" s="12">
        <f>(((I1156/60)/60)/24)+DATE(1970,1,1)</f>
        <v>41961</v>
      </c>
      <c r="W1156" s="19">
        <f>_xlfn.DAYS(T1156,S1156)</f>
        <v>35</v>
      </c>
      <c r="X1156" s="20">
        <f>L1156/W1156</f>
        <v>5.1714285714285717</v>
      </c>
      <c r="Y1156" s="21">
        <f>E1156/W1156</f>
        <v>145.34285714285716</v>
      </c>
    </row>
    <row r="1157" spans="1:25" ht="48" x14ac:dyDescent="0.2">
      <c r="A1157">
        <v>3162</v>
      </c>
      <c r="B1157" s="3" t="s">
        <v>3162</v>
      </c>
      <c r="C1157" s="3" t="s">
        <v>7272</v>
      </c>
      <c r="D1157">
        <v>4000</v>
      </c>
      <c r="E1157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8271</v>
      </c>
      <c r="O1157" s="6">
        <f>(E1157/D1157)*100</f>
        <v>127.15</v>
      </c>
      <c r="P1157" s="7">
        <f>E1157/L1157</f>
        <v>80.730158730158735</v>
      </c>
      <c r="Q1157" t="str">
        <f>LEFT(N1157,FIND("/",N1157)-1)</f>
        <v>theater</v>
      </c>
      <c r="R1157" t="str">
        <f>REPLACE(N1157,1,FIND("/",N1157),"")</f>
        <v>plays</v>
      </c>
      <c r="S1157" s="12">
        <f>(((J1157/60)/60)/24)+DATE(1970,1,1)</f>
        <v>41799.685902777775</v>
      </c>
      <c r="T1157" s="12">
        <f>(((I1157/60)/60)/24)+DATE(1970,1,1)</f>
        <v>41827.083333333336</v>
      </c>
      <c r="W1157" s="19">
        <f>_xlfn.DAYS(T1157,S1157)</f>
        <v>28</v>
      </c>
      <c r="X1157" s="20">
        <f>L1157/W1157</f>
        <v>2.25</v>
      </c>
      <c r="Y1157" s="21">
        <f>E1157/W1157</f>
        <v>181.64285714285714</v>
      </c>
    </row>
    <row r="1158" spans="1:25" ht="32" x14ac:dyDescent="0.2">
      <c r="A1158">
        <v>2105</v>
      </c>
      <c r="B1158" s="3" t="s">
        <v>2106</v>
      </c>
      <c r="C1158" s="3" t="s">
        <v>6215</v>
      </c>
      <c r="D1158">
        <v>2000</v>
      </c>
      <c r="E1158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8279</v>
      </c>
      <c r="O1158" s="6">
        <f>(E1158/D1158)*100</f>
        <v>254</v>
      </c>
      <c r="P1158" s="7">
        <f>E1158/L1158</f>
        <v>51.313131313131315</v>
      </c>
      <c r="Q1158" t="str">
        <f>LEFT(N1158,FIND("/",N1158)-1)</f>
        <v>music</v>
      </c>
      <c r="R1158" t="str">
        <f>REPLACE(N1158,1,FIND("/",N1158),"")</f>
        <v>indie rock</v>
      </c>
      <c r="S1158" s="12">
        <f>(((J1158/60)/60)/24)+DATE(1970,1,1)</f>
        <v>41951.788807870369</v>
      </c>
      <c r="T1158" s="12">
        <f>(((I1158/60)/60)/24)+DATE(1970,1,1)</f>
        <v>41964.166666666672</v>
      </c>
      <c r="W1158" s="19">
        <f>_xlfn.DAYS(T1158,S1158)</f>
        <v>13</v>
      </c>
      <c r="X1158" s="20">
        <f>L1158/W1158</f>
        <v>7.615384615384615</v>
      </c>
      <c r="Y1158" s="21">
        <f>E1158/W1158</f>
        <v>390.76923076923077</v>
      </c>
    </row>
    <row r="1159" spans="1:25" ht="48" x14ac:dyDescent="0.2">
      <c r="A1159">
        <v>2080</v>
      </c>
      <c r="B1159" s="3" t="s">
        <v>2081</v>
      </c>
      <c r="C1159" s="3" t="s">
        <v>6190</v>
      </c>
      <c r="D1159">
        <v>1000</v>
      </c>
      <c r="E1159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8295</v>
      </c>
      <c r="O1159" s="6">
        <f>(E1159/D1159)*100</f>
        <v>507.8</v>
      </c>
      <c r="P1159" s="7">
        <f>E1159/L1159</f>
        <v>101.56</v>
      </c>
      <c r="Q1159" t="str">
        <f>LEFT(N1159,FIND("/",N1159)-1)</f>
        <v>technology</v>
      </c>
      <c r="R1159" t="str">
        <f>REPLACE(N1159,1,FIND("/",N1159),"")</f>
        <v>hardware</v>
      </c>
      <c r="S1159" s="12">
        <f>(((J1159/60)/60)/24)+DATE(1970,1,1)</f>
        <v>42289.957175925927</v>
      </c>
      <c r="T1159" s="12">
        <f>(((I1159/60)/60)/24)+DATE(1970,1,1)</f>
        <v>42319.998842592591</v>
      </c>
      <c r="W1159" s="19">
        <f>_xlfn.DAYS(T1159,S1159)</f>
        <v>30</v>
      </c>
      <c r="X1159" s="20">
        <f>L1159/W1159</f>
        <v>1.6666666666666667</v>
      </c>
      <c r="Y1159" s="21">
        <f>E1159/W1159</f>
        <v>169.26666666666668</v>
      </c>
    </row>
    <row r="1160" spans="1:25" ht="48" x14ac:dyDescent="0.2">
      <c r="A1160">
        <v>2798</v>
      </c>
      <c r="B1160" s="3" t="s">
        <v>2798</v>
      </c>
      <c r="C1160" s="3" t="s">
        <v>6908</v>
      </c>
      <c r="D1160">
        <v>5000</v>
      </c>
      <c r="E1160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8271</v>
      </c>
      <c r="O1160" s="6">
        <f>(E1160/D1160)*100</f>
        <v>101.4</v>
      </c>
      <c r="P1160" s="7">
        <f>E1160/L1160</f>
        <v>36.474820143884891</v>
      </c>
      <c r="Q1160" t="str">
        <f>LEFT(N1160,FIND("/",N1160)-1)</f>
        <v>theater</v>
      </c>
      <c r="R1160" t="str">
        <f>REPLACE(N1160,1,FIND("/",N1160),"")</f>
        <v>plays</v>
      </c>
      <c r="S1160" s="12">
        <f>(((J1160/60)/60)/24)+DATE(1970,1,1)</f>
        <v>42201.675011574072</v>
      </c>
      <c r="T1160" s="12">
        <f>(((I1160/60)/60)/24)+DATE(1970,1,1)</f>
        <v>42216.666666666672</v>
      </c>
      <c r="W1160" s="19">
        <f>_xlfn.DAYS(T1160,S1160)</f>
        <v>15</v>
      </c>
      <c r="X1160" s="20">
        <f>L1160/W1160</f>
        <v>9.2666666666666675</v>
      </c>
      <c r="Y1160" s="21">
        <f>E1160/W1160</f>
        <v>338</v>
      </c>
    </row>
    <row r="1161" spans="1:25" ht="48" x14ac:dyDescent="0.2">
      <c r="A1161">
        <v>2979</v>
      </c>
      <c r="B1161" s="3" t="s">
        <v>2979</v>
      </c>
      <c r="C1161" s="3" t="s">
        <v>7089</v>
      </c>
      <c r="D1161">
        <v>5000</v>
      </c>
      <c r="E1161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8271</v>
      </c>
      <c r="O1161" s="6">
        <f>(E1161/D1161)*100</f>
        <v>101.4</v>
      </c>
      <c r="P1161" s="7">
        <f>E1161/L1161</f>
        <v>110.21739130434783</v>
      </c>
      <c r="Q1161" t="str">
        <f>LEFT(N1161,FIND("/",N1161)-1)</f>
        <v>theater</v>
      </c>
      <c r="R1161" t="str">
        <f>REPLACE(N1161,1,FIND("/",N1161),"")</f>
        <v>plays</v>
      </c>
      <c r="S1161" s="12">
        <f>(((J1161/60)/60)/24)+DATE(1970,1,1)</f>
        <v>41993.824340277773</v>
      </c>
      <c r="T1161" s="12">
        <f>(((I1161/60)/60)/24)+DATE(1970,1,1)</f>
        <v>42010.25</v>
      </c>
      <c r="W1161" s="19">
        <f>_xlfn.DAYS(T1161,S1161)</f>
        <v>17</v>
      </c>
      <c r="X1161" s="20">
        <f>L1161/W1161</f>
        <v>2.7058823529411766</v>
      </c>
      <c r="Y1161" s="21">
        <f>E1161/W1161</f>
        <v>298.23529411764707</v>
      </c>
    </row>
    <row r="1162" spans="1:25" ht="48" x14ac:dyDescent="0.2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 s="6">
        <f>(E1162/D1162)*100</f>
        <v>101.32000000000001</v>
      </c>
      <c r="P1162" s="7">
        <f>E1162/L1162</f>
        <v>53.893617021276597</v>
      </c>
      <c r="Q1162" t="str">
        <f>LEFT(N1162,FIND("/",N1162)-1)</f>
        <v>music</v>
      </c>
      <c r="R1162" t="str">
        <f>REPLACE(N1162,1,FIND("/",N1162),"")</f>
        <v>metal</v>
      </c>
      <c r="S1162" s="12">
        <f>(((J1162/60)/60)/24)+DATE(1970,1,1)</f>
        <v>41923.838692129626</v>
      </c>
      <c r="T1162" s="12">
        <f>(((I1162/60)/60)/24)+DATE(1970,1,1)</f>
        <v>41953.88035879629</v>
      </c>
      <c r="W1162" s="19">
        <f>_xlfn.DAYS(T1162,S1162)</f>
        <v>30</v>
      </c>
      <c r="X1162" s="20">
        <f>L1162/W1162</f>
        <v>3.1333333333333333</v>
      </c>
      <c r="Y1162" s="21">
        <f>E1162/W1162</f>
        <v>168.86666666666667</v>
      </c>
    </row>
    <row r="1163" spans="1:25" ht="48" x14ac:dyDescent="0.2">
      <c r="A1163">
        <v>1036</v>
      </c>
      <c r="B1163" s="3" t="s">
        <v>1037</v>
      </c>
      <c r="C1163" s="3" t="s">
        <v>5146</v>
      </c>
      <c r="D1163">
        <v>4500</v>
      </c>
      <c r="E1163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8280</v>
      </c>
      <c r="O1163" s="6">
        <f>(E1163/D1163)*100</f>
        <v>112.36044444444444</v>
      </c>
      <c r="P1163" s="7">
        <f>E1163/L1163</f>
        <v>23.963127962085309</v>
      </c>
      <c r="Q1163" t="str">
        <f>LEFT(N1163,FIND("/",N1163)-1)</f>
        <v>music</v>
      </c>
      <c r="R1163" t="str">
        <f>REPLACE(N1163,1,FIND("/",N1163),"")</f>
        <v>electronic music</v>
      </c>
      <c r="S1163" s="12">
        <f>(((J1163/60)/60)/24)+DATE(1970,1,1)</f>
        <v>41249.448958333334</v>
      </c>
      <c r="T1163" s="12">
        <f>(((I1163/60)/60)/24)+DATE(1970,1,1)</f>
        <v>41281.333333333336</v>
      </c>
      <c r="W1163" s="19">
        <f>_xlfn.DAYS(T1163,S1163)</f>
        <v>32</v>
      </c>
      <c r="X1163" s="20">
        <f>L1163/W1163</f>
        <v>6.59375</v>
      </c>
      <c r="Y1163" s="21">
        <f>E1163/W1163</f>
        <v>158.00687500000001</v>
      </c>
    </row>
    <row r="1164" spans="1:25" ht="48" x14ac:dyDescent="0.2">
      <c r="A1164">
        <v>3351</v>
      </c>
      <c r="B1164" s="3" t="s">
        <v>3350</v>
      </c>
      <c r="C1164" s="3" t="s">
        <v>7461</v>
      </c>
      <c r="D1164">
        <v>5000</v>
      </c>
      <c r="E1164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8271</v>
      </c>
      <c r="O1164" s="6">
        <f>(E1164/D1164)*100</f>
        <v>101.1</v>
      </c>
      <c r="P1164" s="7">
        <f>E1164/L1164</f>
        <v>93.611111111111114</v>
      </c>
      <c r="Q1164" t="str">
        <f>LEFT(N1164,FIND("/",N1164)-1)</f>
        <v>theater</v>
      </c>
      <c r="R1164" t="str">
        <f>REPLACE(N1164,1,FIND("/",N1164),"")</f>
        <v>plays</v>
      </c>
      <c r="S1164" s="12">
        <f>(((J1164/60)/60)/24)+DATE(1970,1,1)</f>
        <v>41806.395428240743</v>
      </c>
      <c r="T1164" s="12">
        <f>(((I1164/60)/60)/24)+DATE(1970,1,1)</f>
        <v>41843.458333333336</v>
      </c>
      <c r="W1164" s="19">
        <f>_xlfn.DAYS(T1164,S1164)</f>
        <v>37</v>
      </c>
      <c r="X1164" s="20">
        <f>L1164/W1164</f>
        <v>1.4594594594594594</v>
      </c>
      <c r="Y1164" s="21">
        <f>E1164/W1164</f>
        <v>136.62162162162161</v>
      </c>
    </row>
    <row r="1165" spans="1:25" ht="48" x14ac:dyDescent="0.2">
      <c r="A1165">
        <v>2162</v>
      </c>
      <c r="B1165" s="3" t="s">
        <v>2163</v>
      </c>
      <c r="C1165" s="3" t="s">
        <v>6272</v>
      </c>
      <c r="D1165">
        <v>4500</v>
      </c>
      <c r="E1165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8276</v>
      </c>
      <c r="O1165" s="6">
        <f>(E1165/D1165)*100</f>
        <v>112.26666666666667</v>
      </c>
      <c r="P1165" s="7">
        <f>E1165/L1165</f>
        <v>87.103448275862064</v>
      </c>
      <c r="Q1165" t="str">
        <f>LEFT(N1165,FIND("/",N1165)-1)</f>
        <v>music</v>
      </c>
      <c r="R1165" t="str">
        <f>REPLACE(N1165,1,FIND("/",N1165),"")</f>
        <v>rock</v>
      </c>
      <c r="S1165" s="12">
        <f>(((J1165/60)/60)/24)+DATE(1970,1,1)</f>
        <v>41813.766099537039</v>
      </c>
      <c r="T1165" s="12">
        <f>(((I1165/60)/60)/24)+DATE(1970,1,1)</f>
        <v>41844.766099537039</v>
      </c>
      <c r="W1165" s="19">
        <f>_xlfn.DAYS(T1165,S1165)</f>
        <v>31</v>
      </c>
      <c r="X1165" s="20">
        <f>L1165/W1165</f>
        <v>1.8709677419354838</v>
      </c>
      <c r="Y1165" s="21">
        <f>E1165/W1165</f>
        <v>162.96774193548387</v>
      </c>
    </row>
    <row r="1166" spans="1:25" ht="48" x14ac:dyDescent="0.2">
      <c r="A1166">
        <v>2053</v>
      </c>
      <c r="B1166" s="3" t="s">
        <v>2054</v>
      </c>
      <c r="C1166" s="3" t="s">
        <v>6163</v>
      </c>
      <c r="D1166">
        <v>5000</v>
      </c>
      <c r="E1166">
        <v>5051</v>
      </c>
      <c r="F1166" t="s">
        <v>8219</v>
      </c>
      <c r="G1166" t="s">
        <v>8224</v>
      </c>
      <c r="H1166" t="s">
        <v>8246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8295</v>
      </c>
      <c r="O1166" s="6">
        <f>(E1166/D1166)*100</f>
        <v>101.02</v>
      </c>
      <c r="P1166" s="7">
        <f>E1166/L1166</f>
        <v>41.743801652892564</v>
      </c>
      <c r="Q1166" t="str">
        <f>LEFT(N1166,FIND("/",N1166)-1)</f>
        <v>technology</v>
      </c>
      <c r="R1166" t="str">
        <f>REPLACE(N1166,1,FIND("/",N1166),"")</f>
        <v>hardware</v>
      </c>
      <c r="S1166" s="12">
        <f>(((J1166/60)/60)/24)+DATE(1970,1,1)</f>
        <v>42303.617488425924</v>
      </c>
      <c r="T1166" s="12">
        <f>(((I1166/60)/60)/24)+DATE(1970,1,1)</f>
        <v>42333.659155092595</v>
      </c>
      <c r="W1166" s="19">
        <f>_xlfn.DAYS(T1166,S1166)</f>
        <v>30</v>
      </c>
      <c r="X1166" s="20">
        <f>L1166/W1166</f>
        <v>4.0333333333333332</v>
      </c>
      <c r="Y1166" s="21">
        <f>E1166/W1166</f>
        <v>168.36666666666667</v>
      </c>
    </row>
    <row r="1167" spans="1:25" ht="48" x14ac:dyDescent="0.2">
      <c r="A1167">
        <v>1066</v>
      </c>
      <c r="B1167" s="3" t="s">
        <v>1067</v>
      </c>
      <c r="C1167" s="3" t="s">
        <v>5176</v>
      </c>
      <c r="D1167">
        <v>150000</v>
      </c>
      <c r="E1167">
        <v>5051</v>
      </c>
      <c r="F1167" t="s">
        <v>8221</v>
      </c>
      <c r="G1167" t="s">
        <v>8224</v>
      </c>
      <c r="H1167" t="s">
        <v>8246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8282</v>
      </c>
      <c r="O1167" s="6">
        <f>(E1167/D1167)*100</f>
        <v>3.3673333333333333</v>
      </c>
      <c r="P1167" s="7">
        <f>E1167/L1167</f>
        <v>34.128378378378379</v>
      </c>
      <c r="Q1167" t="str">
        <f>LEFT(N1167,FIND("/",N1167)-1)</f>
        <v>games</v>
      </c>
      <c r="R1167" t="str">
        <f>REPLACE(N1167,1,FIND("/",N1167),"")</f>
        <v>video games</v>
      </c>
      <c r="S1167" s="12">
        <f>(((J1167/60)/60)/24)+DATE(1970,1,1)</f>
        <v>41445.962754629632</v>
      </c>
      <c r="T1167" s="12">
        <f>(((I1167/60)/60)/24)+DATE(1970,1,1)</f>
        <v>41490.962754629632</v>
      </c>
      <c r="W1167" s="19">
        <f>_xlfn.DAYS(T1167,S1167)</f>
        <v>45</v>
      </c>
      <c r="X1167" s="20">
        <f>L1167/W1167</f>
        <v>3.2888888888888888</v>
      </c>
      <c r="Y1167" s="21">
        <f>E1167/W1167</f>
        <v>112.24444444444444</v>
      </c>
    </row>
    <row r="1168" spans="1:25" ht="48" x14ac:dyDescent="0.2">
      <c r="A1168">
        <v>3760</v>
      </c>
      <c r="B1168" s="3" t="s">
        <v>3757</v>
      </c>
      <c r="C1168" s="3" t="s">
        <v>7870</v>
      </c>
      <c r="D1168">
        <v>5000</v>
      </c>
      <c r="E1168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8305</v>
      </c>
      <c r="O1168" s="6">
        <f>(E1168/D1168)*100</f>
        <v>101.0154</v>
      </c>
      <c r="P1168" s="7">
        <f>E1168/L1168</f>
        <v>55.502967032967035</v>
      </c>
      <c r="Q1168" t="str">
        <f>LEFT(N1168,FIND("/",N1168)-1)</f>
        <v>theater</v>
      </c>
      <c r="R1168" t="str">
        <f>REPLACE(N1168,1,FIND("/",N1168),"")</f>
        <v>musical</v>
      </c>
      <c r="S1168" s="12">
        <f>(((J1168/60)/60)/24)+DATE(1970,1,1)</f>
        <v>41739.525300925925</v>
      </c>
      <c r="T1168" s="12">
        <f>(((I1168/60)/60)/24)+DATE(1970,1,1)</f>
        <v>41764.525300925925</v>
      </c>
      <c r="W1168" s="19">
        <f>_xlfn.DAYS(T1168,S1168)</f>
        <v>25</v>
      </c>
      <c r="X1168" s="20">
        <f>L1168/W1168</f>
        <v>3.64</v>
      </c>
      <c r="Y1168" s="21">
        <f>E1168/W1168</f>
        <v>202.03080000000003</v>
      </c>
    </row>
    <row r="1169" spans="1:25" ht="32" x14ac:dyDescent="0.2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6">
        <f>(E1169/D1169)*100</f>
        <v>126.25</v>
      </c>
      <c r="P1169" s="7">
        <f>E1169/L1169</f>
        <v>53.723404255319146</v>
      </c>
      <c r="Q1169" t="str">
        <f>LEFT(N1169,FIND("/",N1169)-1)</f>
        <v>theater</v>
      </c>
      <c r="R1169" t="str">
        <f>REPLACE(N1169,1,FIND("/",N1169),"")</f>
        <v>plays</v>
      </c>
      <c r="S1169" s="12">
        <f>(((J1169/60)/60)/24)+DATE(1970,1,1)</f>
        <v>41829.795729166668</v>
      </c>
      <c r="T1169" s="12">
        <f>(((I1169/60)/60)/24)+DATE(1970,1,1)</f>
        <v>41859.795729166668</v>
      </c>
      <c r="W1169" s="19">
        <f>_xlfn.DAYS(T1169,S1169)</f>
        <v>30</v>
      </c>
      <c r="X1169" s="20">
        <f>L1169/W1169</f>
        <v>3.1333333333333333</v>
      </c>
      <c r="Y1169" s="21">
        <f>E1169/W1169</f>
        <v>168.33333333333334</v>
      </c>
    </row>
    <row r="1170" spans="1:25" ht="16" x14ac:dyDescent="0.2">
      <c r="A1170">
        <v>836</v>
      </c>
      <c r="B1170" s="3" t="s">
        <v>837</v>
      </c>
      <c r="C1170" s="3" t="s">
        <v>4946</v>
      </c>
      <c r="D1170">
        <v>5000</v>
      </c>
      <c r="E1170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8276</v>
      </c>
      <c r="O1170" s="6">
        <f>(E1170/D1170)*100</f>
        <v>100.93039999999999</v>
      </c>
      <c r="P1170" s="7">
        <f>E1170/L1170</f>
        <v>109.70695652173914</v>
      </c>
      <c r="Q1170" t="str">
        <f>LEFT(N1170,FIND("/",N1170)-1)</f>
        <v>music</v>
      </c>
      <c r="R1170" t="str">
        <f>REPLACE(N1170,1,FIND("/",N1170),"")</f>
        <v>rock</v>
      </c>
      <c r="S1170" s="12">
        <f>(((J1170/60)/60)/24)+DATE(1970,1,1)</f>
        <v>41524.056921296295</v>
      </c>
      <c r="T1170" s="12">
        <f>(((I1170/60)/60)/24)+DATE(1970,1,1)</f>
        <v>41554.056921296295</v>
      </c>
      <c r="W1170" s="19">
        <f>_xlfn.DAYS(T1170,S1170)</f>
        <v>30</v>
      </c>
      <c r="X1170" s="20">
        <f>L1170/W1170</f>
        <v>1.5333333333333334</v>
      </c>
      <c r="Y1170" s="21">
        <f>E1170/W1170</f>
        <v>168.21733333333336</v>
      </c>
    </row>
    <row r="1171" spans="1:25" ht="48" x14ac:dyDescent="0.2">
      <c r="A1171">
        <v>2532</v>
      </c>
      <c r="B1171" s="3" t="s">
        <v>2532</v>
      </c>
      <c r="C1171" s="3" t="s">
        <v>6642</v>
      </c>
      <c r="D1171">
        <v>4000</v>
      </c>
      <c r="E1171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8300</v>
      </c>
      <c r="O1171" s="6">
        <f>(E1171/D1171)*100</f>
        <v>126.125</v>
      </c>
      <c r="P1171" s="7">
        <f>E1171/L1171</f>
        <v>84.083333333333329</v>
      </c>
      <c r="Q1171" t="str">
        <f>LEFT(N1171,FIND("/",N1171)-1)</f>
        <v>music</v>
      </c>
      <c r="R1171" t="str">
        <f>REPLACE(N1171,1,FIND("/",N1171),"")</f>
        <v>classical music</v>
      </c>
      <c r="S1171" s="12">
        <f>(((J1171/60)/60)/24)+DATE(1970,1,1)</f>
        <v>41107.849143518521</v>
      </c>
      <c r="T1171" s="12">
        <f>(((I1171/60)/60)/24)+DATE(1970,1,1)</f>
        <v>41137.849143518521</v>
      </c>
      <c r="W1171" s="19">
        <f>_xlfn.DAYS(T1171,S1171)</f>
        <v>30</v>
      </c>
      <c r="X1171" s="20">
        <f>L1171/W1171</f>
        <v>2</v>
      </c>
      <c r="Y1171" s="21">
        <f>E1171/W1171</f>
        <v>168.16666666666666</v>
      </c>
    </row>
    <row r="1172" spans="1:25" ht="48" x14ac:dyDescent="0.2">
      <c r="A1172">
        <v>2544</v>
      </c>
      <c r="B1172" s="3" t="s">
        <v>2544</v>
      </c>
      <c r="C1172" s="3" t="s">
        <v>6654</v>
      </c>
      <c r="D1172">
        <v>5000</v>
      </c>
      <c r="E1172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8300</v>
      </c>
      <c r="O1172" s="6">
        <f>(E1172/D1172)*100</f>
        <v>100.82</v>
      </c>
      <c r="P1172" s="7">
        <f>E1172/L1172</f>
        <v>88.438596491228068</v>
      </c>
      <c r="Q1172" t="str">
        <f>LEFT(N1172,FIND("/",N1172)-1)</f>
        <v>music</v>
      </c>
      <c r="R1172" t="str">
        <f>REPLACE(N1172,1,FIND("/",N1172),"")</f>
        <v>classical music</v>
      </c>
      <c r="S1172" s="12">
        <f>(((J1172/60)/60)/24)+DATE(1970,1,1)</f>
        <v>41068.520474537036</v>
      </c>
      <c r="T1172" s="12">
        <f>(((I1172/60)/60)/24)+DATE(1970,1,1)</f>
        <v>41098.520474537036</v>
      </c>
      <c r="W1172" s="19">
        <f>_xlfn.DAYS(T1172,S1172)</f>
        <v>30</v>
      </c>
      <c r="X1172" s="20">
        <f>L1172/W1172</f>
        <v>1.9</v>
      </c>
      <c r="Y1172" s="21">
        <f>E1172/W1172</f>
        <v>168.03333333333333</v>
      </c>
    </row>
    <row r="1173" spans="1:25" ht="48" x14ac:dyDescent="0.2">
      <c r="A1173">
        <v>3721</v>
      </c>
      <c r="B1173" s="3" t="s">
        <v>3718</v>
      </c>
      <c r="C1173" s="3" t="s">
        <v>7831</v>
      </c>
      <c r="D1173">
        <v>5000</v>
      </c>
      <c r="E1173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8271</v>
      </c>
      <c r="O1173" s="6">
        <f>(E1173/D1173)*100</f>
        <v>100.8</v>
      </c>
      <c r="P1173" s="7">
        <f>E1173/L1173</f>
        <v>114.54545454545455</v>
      </c>
      <c r="Q1173" t="str">
        <f>LEFT(N1173,FIND("/",N1173)-1)</f>
        <v>theater</v>
      </c>
      <c r="R1173" t="str">
        <f>REPLACE(N1173,1,FIND("/",N1173),"")</f>
        <v>plays</v>
      </c>
      <c r="S1173" s="12">
        <f>(((J1173/60)/60)/24)+DATE(1970,1,1)</f>
        <v>41927.936157407406</v>
      </c>
      <c r="T1173" s="12">
        <f>(((I1173/60)/60)/24)+DATE(1970,1,1)</f>
        <v>41948.977824074071</v>
      </c>
      <c r="W1173" s="19">
        <f>_xlfn.DAYS(T1173,S1173)</f>
        <v>21</v>
      </c>
      <c r="X1173" s="20">
        <f>L1173/W1173</f>
        <v>2.0952380952380953</v>
      </c>
      <c r="Y1173" s="21">
        <f>E1173/W1173</f>
        <v>240</v>
      </c>
    </row>
    <row r="1174" spans="1:25" ht="48" x14ac:dyDescent="0.2">
      <c r="A1174">
        <v>2964</v>
      </c>
      <c r="B1174" s="3" t="s">
        <v>2964</v>
      </c>
      <c r="C1174" s="3" t="s">
        <v>7074</v>
      </c>
      <c r="D1174">
        <v>5000</v>
      </c>
      <c r="E1174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8271</v>
      </c>
      <c r="O1174" s="6">
        <f>(E1174/D1174)*100</f>
        <v>100.71379999999999</v>
      </c>
      <c r="P1174" s="7">
        <f>E1174/L1174</f>
        <v>25.692295918367346</v>
      </c>
      <c r="Q1174" t="str">
        <f>LEFT(N1174,FIND("/",N1174)-1)</f>
        <v>theater</v>
      </c>
      <c r="R1174" t="str">
        <f>REPLACE(N1174,1,FIND("/",N1174),"")</f>
        <v>plays</v>
      </c>
      <c r="S1174" s="12">
        <f>(((J1174/60)/60)/24)+DATE(1970,1,1)</f>
        <v>41827.909942129627</v>
      </c>
      <c r="T1174" s="12">
        <f>(((I1174/60)/60)/24)+DATE(1970,1,1)</f>
        <v>41857.897222222222</v>
      </c>
      <c r="W1174" s="19">
        <f>_xlfn.DAYS(T1174,S1174)</f>
        <v>30</v>
      </c>
      <c r="X1174" s="20">
        <f>L1174/W1174</f>
        <v>6.5333333333333332</v>
      </c>
      <c r="Y1174" s="21">
        <f>E1174/W1174</f>
        <v>167.85633333333331</v>
      </c>
    </row>
    <row r="1175" spans="1:25" ht="16" x14ac:dyDescent="0.2">
      <c r="A1175">
        <v>106</v>
      </c>
      <c r="B1175" s="3" t="s">
        <v>108</v>
      </c>
      <c r="C1175" s="3" t="s">
        <v>4217</v>
      </c>
      <c r="D1175">
        <v>5000</v>
      </c>
      <c r="E1175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8266</v>
      </c>
      <c r="O1175" s="6">
        <f>(E1175/D1175)*100</f>
        <v>100.49999999999999</v>
      </c>
      <c r="P1175" s="7">
        <f>E1175/L1175</f>
        <v>186.11111111111111</v>
      </c>
      <c r="Q1175" t="str">
        <f>LEFT(N1175,FIND("/",N1175)-1)</f>
        <v>film &amp; video</v>
      </c>
      <c r="R1175" t="str">
        <f>REPLACE(N1175,1,FIND("/",N1175),"")</f>
        <v>shorts</v>
      </c>
      <c r="S1175" s="12">
        <f>(((J1175/60)/60)/24)+DATE(1970,1,1)</f>
        <v>40987.776631944449</v>
      </c>
      <c r="T1175" s="12">
        <f>(((I1175/60)/60)/24)+DATE(1970,1,1)</f>
        <v>41001.776631944449</v>
      </c>
      <c r="W1175" s="19">
        <f>_xlfn.DAYS(T1175,S1175)</f>
        <v>14</v>
      </c>
      <c r="X1175" s="20">
        <f>L1175/W1175</f>
        <v>1.9285714285714286</v>
      </c>
      <c r="Y1175" s="21">
        <f>E1175/W1175</f>
        <v>358.92857142857144</v>
      </c>
    </row>
    <row r="1176" spans="1:25" ht="48" x14ac:dyDescent="0.2">
      <c r="A1176">
        <v>3569</v>
      </c>
      <c r="B1176" s="3" t="s">
        <v>3568</v>
      </c>
      <c r="C1176" s="3" t="s">
        <v>7679</v>
      </c>
      <c r="D1176">
        <v>5000</v>
      </c>
      <c r="E117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8271</v>
      </c>
      <c r="O1176" s="6">
        <f>(E1176/D1176)*100</f>
        <v>100.47999999999999</v>
      </c>
      <c r="P1176" s="7">
        <f>E1176/L1176</f>
        <v>122.53658536585365</v>
      </c>
      <c r="Q1176" t="str">
        <f>LEFT(N1176,FIND("/",N1176)-1)</f>
        <v>theater</v>
      </c>
      <c r="R1176" t="str">
        <f>REPLACE(N1176,1,FIND("/",N1176),"")</f>
        <v>plays</v>
      </c>
      <c r="S1176" s="12">
        <f>(((J1176/60)/60)/24)+DATE(1970,1,1)</f>
        <v>41982.688611111109</v>
      </c>
      <c r="T1176" s="12">
        <f>(((I1176/60)/60)/24)+DATE(1970,1,1)</f>
        <v>42012.688611111109</v>
      </c>
      <c r="W1176" s="19">
        <f>_xlfn.DAYS(T1176,S1176)</f>
        <v>30</v>
      </c>
      <c r="X1176" s="20">
        <f>L1176/W1176</f>
        <v>1.3666666666666667</v>
      </c>
      <c r="Y1176" s="21">
        <f>E1176/W1176</f>
        <v>167.46666666666667</v>
      </c>
    </row>
    <row r="1177" spans="1:25" ht="48" x14ac:dyDescent="0.2">
      <c r="A1177">
        <v>3335</v>
      </c>
      <c r="B1177" s="3" t="s">
        <v>3335</v>
      </c>
      <c r="C1177" s="3" t="s">
        <v>7445</v>
      </c>
      <c r="D1177">
        <v>5000</v>
      </c>
      <c r="E1177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8271</v>
      </c>
      <c r="O1177" s="6">
        <f>(E1177/D1177)*100</f>
        <v>100.32000000000001</v>
      </c>
      <c r="P1177" s="7">
        <f>E1177/L1177</f>
        <v>79.61904761904762</v>
      </c>
      <c r="Q1177" t="str">
        <f>LEFT(N1177,FIND("/",N1177)-1)</f>
        <v>theater</v>
      </c>
      <c r="R1177" t="str">
        <f>REPLACE(N1177,1,FIND("/",N1177),"")</f>
        <v>plays</v>
      </c>
      <c r="S1177" s="12">
        <f>(((J1177/60)/60)/24)+DATE(1970,1,1)</f>
        <v>41827.674143518518</v>
      </c>
      <c r="T1177" s="12">
        <f>(((I1177/60)/60)/24)+DATE(1970,1,1)</f>
        <v>41854.958333333336</v>
      </c>
      <c r="W1177" s="19">
        <f>_xlfn.DAYS(T1177,S1177)</f>
        <v>27</v>
      </c>
      <c r="X1177" s="20">
        <f>L1177/W1177</f>
        <v>2.3333333333333335</v>
      </c>
      <c r="Y1177" s="21">
        <f>E1177/W1177</f>
        <v>185.77777777777777</v>
      </c>
    </row>
    <row r="1178" spans="1:25" ht="48" x14ac:dyDescent="0.2">
      <c r="A1178">
        <v>3687</v>
      </c>
      <c r="B1178" s="3" t="s">
        <v>3684</v>
      </c>
      <c r="C1178" s="3" t="s">
        <v>7797</v>
      </c>
      <c r="D1178">
        <v>5000</v>
      </c>
      <c r="E1178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8271</v>
      </c>
      <c r="O1178" s="6">
        <f>(E1178/D1178)*100</f>
        <v>100.245</v>
      </c>
      <c r="P1178" s="7">
        <f>E1178/L1178</f>
        <v>200.49</v>
      </c>
      <c r="Q1178" t="str">
        <f>LEFT(N1178,FIND("/",N1178)-1)</f>
        <v>theater</v>
      </c>
      <c r="R1178" t="str">
        <f>REPLACE(N1178,1,FIND("/",N1178),"")</f>
        <v>plays</v>
      </c>
      <c r="S1178" s="12">
        <f>(((J1178/60)/60)/24)+DATE(1970,1,1)</f>
        <v>41787.218229166669</v>
      </c>
      <c r="T1178" s="12">
        <f>(((I1178/60)/60)/24)+DATE(1970,1,1)</f>
        <v>41817.218229166669</v>
      </c>
      <c r="W1178" s="19">
        <f>_xlfn.DAYS(T1178,S1178)</f>
        <v>30</v>
      </c>
      <c r="X1178" s="20">
        <f>L1178/W1178</f>
        <v>0.83333333333333337</v>
      </c>
      <c r="Y1178" s="21">
        <f>E1178/W1178</f>
        <v>167.07499999999999</v>
      </c>
    </row>
    <row r="1179" spans="1:25" ht="48" x14ac:dyDescent="0.2">
      <c r="A1179">
        <v>667</v>
      </c>
      <c r="B1179" s="3" t="s">
        <v>668</v>
      </c>
      <c r="C1179" s="3" t="s">
        <v>4777</v>
      </c>
      <c r="D1179">
        <v>50000</v>
      </c>
      <c r="E1179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6">
        <f>(E1179/D1179)*100</f>
        <v>10.02</v>
      </c>
      <c r="P1179" s="7">
        <f>E1179/L1179</f>
        <v>178.92857142857142</v>
      </c>
      <c r="Q1179" t="str">
        <f>LEFT(N1179,FIND("/",N1179)-1)</f>
        <v>technology</v>
      </c>
      <c r="R1179" t="str">
        <f>REPLACE(N1179,1,FIND("/",N1179),"")</f>
        <v>wearables</v>
      </c>
      <c r="S1179" s="12">
        <f>(((J1179/60)/60)/24)+DATE(1970,1,1)</f>
        <v>42632.373414351852</v>
      </c>
      <c r="T1179" s="12">
        <f>(((I1179/60)/60)/24)+DATE(1970,1,1)</f>
        <v>42672.373414351852</v>
      </c>
      <c r="W1179" s="19">
        <f>_xlfn.DAYS(T1179,S1179)</f>
        <v>40</v>
      </c>
      <c r="X1179" s="20">
        <f>L1179/W1179</f>
        <v>0.7</v>
      </c>
      <c r="Y1179" s="21">
        <f>E1179/W1179</f>
        <v>125.25</v>
      </c>
    </row>
    <row r="1180" spans="1:25" ht="48" x14ac:dyDescent="0.2">
      <c r="A1180">
        <v>3590</v>
      </c>
      <c r="B1180" s="3" t="s">
        <v>3589</v>
      </c>
      <c r="C1180" s="3" t="s">
        <v>7700</v>
      </c>
      <c r="D1180">
        <v>5000</v>
      </c>
      <c r="E1180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8271</v>
      </c>
      <c r="O1180" s="6">
        <f>(E1180/D1180)*100</f>
        <v>100.05999999999999</v>
      </c>
      <c r="P1180" s="7">
        <f>E1180/L1180</f>
        <v>68.534246575342465</v>
      </c>
      <c r="Q1180" t="str">
        <f>LEFT(N1180,FIND("/",N1180)-1)</f>
        <v>theater</v>
      </c>
      <c r="R1180" t="str">
        <f>REPLACE(N1180,1,FIND("/",N1180),"")</f>
        <v>plays</v>
      </c>
      <c r="S1180" s="12">
        <f>(((J1180/60)/60)/24)+DATE(1970,1,1)</f>
        <v>41902.333726851852</v>
      </c>
      <c r="T1180" s="12">
        <f>(((I1180/60)/60)/24)+DATE(1970,1,1)</f>
        <v>41932.333726851852</v>
      </c>
      <c r="W1180" s="19">
        <f>_xlfn.DAYS(T1180,S1180)</f>
        <v>30</v>
      </c>
      <c r="X1180" s="20">
        <f>L1180/W1180</f>
        <v>2.4333333333333331</v>
      </c>
      <c r="Y1180" s="21">
        <f>E1180/W1180</f>
        <v>166.76666666666668</v>
      </c>
    </row>
    <row r="1181" spans="1:25" ht="48" x14ac:dyDescent="0.2">
      <c r="A1181">
        <v>799</v>
      </c>
      <c r="B1181" s="3" t="s">
        <v>800</v>
      </c>
      <c r="C1181" s="3" t="s">
        <v>4909</v>
      </c>
      <c r="D1181">
        <v>5000</v>
      </c>
      <c r="E1181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8276</v>
      </c>
      <c r="O1181" s="6">
        <f>(E1181/D1181)*100</f>
        <v>100.02</v>
      </c>
      <c r="P1181" s="7">
        <f>E1181/L1181</f>
        <v>178.60714285714286</v>
      </c>
      <c r="Q1181" t="str">
        <f>LEFT(N1181,FIND("/",N1181)-1)</f>
        <v>music</v>
      </c>
      <c r="R1181" t="str">
        <f>REPLACE(N1181,1,FIND("/",N1181),"")</f>
        <v>rock</v>
      </c>
      <c r="S1181" s="12">
        <f>(((J1181/60)/60)/24)+DATE(1970,1,1)</f>
        <v>40996.667199074072</v>
      </c>
      <c r="T1181" s="12">
        <f>(((I1181/60)/60)/24)+DATE(1970,1,1)</f>
        <v>41026.667199074072</v>
      </c>
      <c r="W1181" s="19">
        <f>_xlfn.DAYS(T1181,S1181)</f>
        <v>30</v>
      </c>
      <c r="X1181" s="20">
        <f>L1181/W1181</f>
        <v>0.93333333333333335</v>
      </c>
      <c r="Y1181" s="21">
        <f>E1181/W1181</f>
        <v>166.7</v>
      </c>
    </row>
    <row r="1182" spans="1:25" ht="48" x14ac:dyDescent="0.2">
      <c r="A1182">
        <v>2474</v>
      </c>
      <c r="B1182" s="3" t="s">
        <v>2475</v>
      </c>
      <c r="C1182" s="3" t="s">
        <v>6584</v>
      </c>
      <c r="D1182">
        <v>5000</v>
      </c>
      <c r="E1182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8279</v>
      </c>
      <c r="O1182" s="6">
        <f>(E1182/D1182)*100</f>
        <v>100.00360000000002</v>
      </c>
      <c r="P1182" s="7">
        <f>E1182/L1182</f>
        <v>131.58368421052631</v>
      </c>
      <c r="Q1182" t="str">
        <f>LEFT(N1182,FIND("/",N1182)-1)</f>
        <v>music</v>
      </c>
      <c r="R1182" t="str">
        <f>REPLACE(N1182,1,FIND("/",N1182),"")</f>
        <v>indie rock</v>
      </c>
      <c r="S1182" s="12">
        <f>(((J1182/60)/60)/24)+DATE(1970,1,1)</f>
        <v>40417.011296296296</v>
      </c>
      <c r="T1182" s="12">
        <f>(((I1182/60)/60)/24)+DATE(1970,1,1)</f>
        <v>40462.011296296296</v>
      </c>
      <c r="W1182" s="19">
        <f>_xlfn.DAYS(T1182,S1182)</f>
        <v>45</v>
      </c>
      <c r="X1182" s="20">
        <f>L1182/W1182</f>
        <v>0.84444444444444444</v>
      </c>
      <c r="Y1182" s="21">
        <f>E1182/W1182</f>
        <v>111.11511111111112</v>
      </c>
    </row>
    <row r="1183" spans="1:25" ht="48" x14ac:dyDescent="0.2">
      <c r="A1183">
        <v>100</v>
      </c>
      <c r="B1183" s="3" t="s">
        <v>102</v>
      </c>
      <c r="C1183" s="3" t="s">
        <v>4211</v>
      </c>
      <c r="D1183">
        <v>5000</v>
      </c>
      <c r="E1183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8266</v>
      </c>
      <c r="O1183" s="6">
        <f>(E1183/D1183)*100</f>
        <v>100</v>
      </c>
      <c r="P1183" s="7">
        <f>E1183/L1183</f>
        <v>192.30769230769232</v>
      </c>
      <c r="Q1183" t="str">
        <f>LEFT(N1183,FIND("/",N1183)-1)</f>
        <v>film &amp; video</v>
      </c>
      <c r="R1183" t="str">
        <f>REPLACE(N1183,1,FIND("/",N1183),"")</f>
        <v>shorts</v>
      </c>
      <c r="S1183" s="12">
        <f>(((J1183/60)/60)/24)+DATE(1970,1,1)</f>
        <v>41197.753310185188</v>
      </c>
      <c r="T1183" s="12">
        <f>(((I1183/60)/60)/24)+DATE(1970,1,1)</f>
        <v>41217.794976851852</v>
      </c>
      <c r="W1183" s="19">
        <f>_xlfn.DAYS(T1183,S1183)</f>
        <v>20</v>
      </c>
      <c r="X1183" s="20">
        <f>L1183/W1183</f>
        <v>1.3</v>
      </c>
      <c r="Y1183" s="21">
        <f>E1183/W1183</f>
        <v>250</v>
      </c>
    </row>
    <row r="1184" spans="1:25" ht="48" x14ac:dyDescent="0.2">
      <c r="A1184">
        <v>2522</v>
      </c>
      <c r="B1184" s="3" t="s">
        <v>2522</v>
      </c>
      <c r="C1184" s="3" t="s">
        <v>6632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1461336720</v>
      </c>
      <c r="J1184">
        <v>1459431960</v>
      </c>
      <c r="K1184" t="b">
        <v>0</v>
      </c>
      <c r="L1184">
        <v>27</v>
      </c>
      <c r="M1184" t="b">
        <v>1</v>
      </c>
      <c r="N1184" t="s">
        <v>8300</v>
      </c>
      <c r="O1184" s="6">
        <f>(E1184/D1184)*100</f>
        <v>100</v>
      </c>
      <c r="P1184" s="7">
        <f>E1184/L1184</f>
        <v>185.18518518518519</v>
      </c>
      <c r="Q1184" t="str">
        <f>LEFT(N1184,FIND("/",N1184)-1)</f>
        <v>music</v>
      </c>
      <c r="R1184" t="str">
        <f>REPLACE(N1184,1,FIND("/",N1184),"")</f>
        <v>classical music</v>
      </c>
      <c r="S1184" s="12">
        <f>(((J1184/60)/60)/24)+DATE(1970,1,1)</f>
        <v>42460.573611111111</v>
      </c>
      <c r="T1184" s="12">
        <f>(((I1184/60)/60)/24)+DATE(1970,1,1)</f>
        <v>42482.619444444441</v>
      </c>
      <c r="W1184" s="19">
        <f>_xlfn.DAYS(T1184,S1184)</f>
        <v>22</v>
      </c>
      <c r="X1184" s="20">
        <f>L1184/W1184</f>
        <v>1.2272727272727273</v>
      </c>
      <c r="Y1184" s="21">
        <f>E1184/W1184</f>
        <v>227.27272727272728</v>
      </c>
    </row>
    <row r="1185" spans="1:25" ht="32" x14ac:dyDescent="0.2">
      <c r="A1185">
        <v>3763</v>
      </c>
      <c r="B1185" s="3" t="s">
        <v>3760</v>
      </c>
      <c r="C1185" s="3" t="s">
        <v>7873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1427907626</v>
      </c>
      <c r="J1185">
        <v>1425319226</v>
      </c>
      <c r="K1185" t="b">
        <v>0</v>
      </c>
      <c r="L1185">
        <v>77</v>
      </c>
      <c r="M1185" t="b">
        <v>1</v>
      </c>
      <c r="N1185" t="s">
        <v>8305</v>
      </c>
      <c r="O1185" s="6">
        <f>(E1185/D1185)*100</f>
        <v>100</v>
      </c>
      <c r="P1185" s="7">
        <f>E1185/L1185</f>
        <v>64.935064935064929</v>
      </c>
      <c r="Q1185" t="str">
        <f>LEFT(N1185,FIND("/",N1185)-1)</f>
        <v>theater</v>
      </c>
      <c r="R1185" t="str">
        <f>REPLACE(N1185,1,FIND("/",N1185),"")</f>
        <v>musical</v>
      </c>
      <c r="S1185" s="12">
        <f>(((J1185/60)/60)/24)+DATE(1970,1,1)</f>
        <v>42065.750300925924</v>
      </c>
      <c r="T1185" s="12">
        <f>(((I1185/60)/60)/24)+DATE(1970,1,1)</f>
        <v>42095.708634259259</v>
      </c>
      <c r="W1185" s="19">
        <f>_xlfn.DAYS(T1185,S1185)</f>
        <v>30</v>
      </c>
      <c r="X1185" s="20">
        <f>L1185/W1185</f>
        <v>2.5666666666666669</v>
      </c>
      <c r="Y1185" s="21">
        <f>E1185/W1185</f>
        <v>166.66666666666666</v>
      </c>
    </row>
    <row r="1186" spans="1:25" ht="48" x14ac:dyDescent="0.2">
      <c r="A1186">
        <v>294</v>
      </c>
      <c r="B1186" s="3" t="s">
        <v>295</v>
      </c>
      <c r="C1186" s="3" t="s">
        <v>4404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1279555200</v>
      </c>
      <c r="J1186">
        <v>1276480894</v>
      </c>
      <c r="K1186" t="b">
        <v>1</v>
      </c>
      <c r="L1186">
        <v>50</v>
      </c>
      <c r="M1186" t="b">
        <v>1</v>
      </c>
      <c r="N1186" t="s">
        <v>8269</v>
      </c>
      <c r="O1186" s="6">
        <f>(E1186/D1186)*100</f>
        <v>100</v>
      </c>
      <c r="P1186" s="7">
        <f>E1186/L1186</f>
        <v>100</v>
      </c>
      <c r="Q1186" t="str">
        <f>LEFT(N1186,FIND("/",N1186)-1)</f>
        <v>film &amp; video</v>
      </c>
      <c r="R1186" t="str">
        <f>REPLACE(N1186,1,FIND("/",N1186),"")</f>
        <v>documentary</v>
      </c>
      <c r="S1186" s="12">
        <f>(((J1186/60)/60)/24)+DATE(1970,1,1)</f>
        <v>40343.084421296298</v>
      </c>
      <c r="T1186" s="12">
        <f>(((I1186/60)/60)/24)+DATE(1970,1,1)</f>
        <v>40378.666666666664</v>
      </c>
      <c r="W1186" s="19">
        <f>_xlfn.DAYS(T1186,S1186)</f>
        <v>35</v>
      </c>
      <c r="X1186" s="20">
        <f>L1186/W1186</f>
        <v>1.4285714285714286</v>
      </c>
      <c r="Y1186" s="21">
        <f>E1186/W1186</f>
        <v>142.85714285714286</v>
      </c>
    </row>
    <row r="1187" spans="1:25" ht="48" x14ac:dyDescent="0.2">
      <c r="A1187">
        <v>3828</v>
      </c>
      <c r="B1187" s="3" t="s">
        <v>3825</v>
      </c>
      <c r="C1187" s="3" t="s">
        <v>7937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8271</v>
      </c>
      <c r="O1187" s="6">
        <f>(E1187/D1187)*100</f>
        <v>100</v>
      </c>
      <c r="P1187" s="7">
        <f>E1187/L1187</f>
        <v>178.57142857142858</v>
      </c>
      <c r="Q1187" t="str">
        <f>LEFT(N1187,FIND("/",N1187)-1)</f>
        <v>theater</v>
      </c>
      <c r="R1187" t="str">
        <f>REPLACE(N1187,1,FIND("/",N1187),"")</f>
        <v>plays</v>
      </c>
      <c r="S1187" s="12">
        <f>(((J1187/60)/60)/24)+DATE(1970,1,1)</f>
        <v>41944.527627314819</v>
      </c>
      <c r="T1187" s="12">
        <f>(((I1187/60)/60)/24)+DATE(1970,1,1)</f>
        <v>42004.569293981483</v>
      </c>
      <c r="W1187" s="19">
        <f>_xlfn.DAYS(T1187,S1187)</f>
        <v>60</v>
      </c>
      <c r="X1187" s="20">
        <f>L1187/W1187</f>
        <v>0.46666666666666667</v>
      </c>
      <c r="Y1187" s="21">
        <f>E1187/W1187</f>
        <v>83.333333333333329</v>
      </c>
    </row>
    <row r="1188" spans="1:25" ht="48" x14ac:dyDescent="0.2">
      <c r="A1188">
        <v>1035</v>
      </c>
      <c r="B1188" s="3" t="s">
        <v>1036</v>
      </c>
      <c r="C1188" s="3" t="s">
        <v>5145</v>
      </c>
      <c r="D1188">
        <v>4600</v>
      </c>
      <c r="E1188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8280</v>
      </c>
      <c r="O1188" s="6">
        <f>(E1188/D1188)*100</f>
        <v>107.65217391304347</v>
      </c>
      <c r="P1188" s="7">
        <f>E1188/L1188</f>
        <v>65.15789473684211</v>
      </c>
      <c r="Q1188" t="str">
        <f>LEFT(N1188,FIND("/",N1188)-1)</f>
        <v>music</v>
      </c>
      <c r="R1188" t="str">
        <f>REPLACE(N1188,1,FIND("/",N1188),"")</f>
        <v>electronic music</v>
      </c>
      <c r="S1188" s="12">
        <f>(((J1188/60)/60)/24)+DATE(1970,1,1)</f>
        <v>42016.641435185185</v>
      </c>
      <c r="T1188" s="12">
        <f>(((I1188/60)/60)/24)+DATE(1970,1,1)</f>
        <v>42046.641435185185</v>
      </c>
      <c r="W1188" s="19">
        <f>_xlfn.DAYS(T1188,S1188)</f>
        <v>30</v>
      </c>
      <c r="X1188" s="20">
        <f>L1188/W1188</f>
        <v>2.5333333333333332</v>
      </c>
      <c r="Y1188" s="21">
        <f>E1188/W1188</f>
        <v>165.06666666666666</v>
      </c>
    </row>
    <row r="1189" spans="1:25" ht="48" x14ac:dyDescent="0.2">
      <c r="A1189">
        <v>1335</v>
      </c>
      <c r="B1189" s="3" t="s">
        <v>1336</v>
      </c>
      <c r="C1189" s="3" t="s">
        <v>5445</v>
      </c>
      <c r="D1189">
        <v>25000</v>
      </c>
      <c r="E1189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6">
        <f>(E1189/D1189)*100</f>
        <v>19.759999999999998</v>
      </c>
      <c r="P1189" s="7">
        <f>E1189/L1189</f>
        <v>308.75</v>
      </c>
      <c r="Q1189" t="str">
        <f>LEFT(N1189,FIND("/",N1189)-1)</f>
        <v>technology</v>
      </c>
      <c r="R1189" t="str">
        <f>REPLACE(N1189,1,FIND("/",N1189),"")</f>
        <v>wearables</v>
      </c>
      <c r="S1189" s="12">
        <f>(((J1189/60)/60)/24)+DATE(1970,1,1)</f>
        <v>42313.936365740738</v>
      </c>
      <c r="T1189" s="12">
        <f>(((I1189/60)/60)/24)+DATE(1970,1,1)</f>
        <v>42343.936365740738</v>
      </c>
      <c r="W1189" s="19">
        <f>_xlfn.DAYS(T1189,S1189)</f>
        <v>30</v>
      </c>
      <c r="X1189" s="20">
        <f>L1189/W1189</f>
        <v>0.53333333333333333</v>
      </c>
      <c r="Y1189" s="21">
        <f>E1189/W1189</f>
        <v>164.66666666666666</v>
      </c>
    </row>
    <row r="1190" spans="1:25" ht="48" x14ac:dyDescent="0.2">
      <c r="A1190">
        <v>1909</v>
      </c>
      <c r="B1190" s="3" t="s">
        <v>1910</v>
      </c>
      <c r="C1190" s="3" t="s">
        <v>6019</v>
      </c>
      <c r="D1190">
        <v>35000</v>
      </c>
      <c r="E1190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6">
        <f>(E1190/D1190)*100</f>
        <v>14.111428571428572</v>
      </c>
      <c r="P1190" s="7">
        <f>E1190/L1190</f>
        <v>129.97368421052633</v>
      </c>
      <c r="Q1190" t="str">
        <f>LEFT(N1190,FIND("/",N1190)-1)</f>
        <v>technology</v>
      </c>
      <c r="R1190" t="str">
        <f>REPLACE(N1190,1,FIND("/",N1190),"")</f>
        <v>gadgets</v>
      </c>
      <c r="S1190" s="12">
        <f>(((J1190/60)/60)/24)+DATE(1970,1,1)</f>
        <v>41905.429155092592</v>
      </c>
      <c r="T1190" s="12">
        <f>(((I1190/60)/60)/24)+DATE(1970,1,1)</f>
        <v>41935.429155092592</v>
      </c>
      <c r="W1190" s="19">
        <f>_xlfn.DAYS(T1190,S1190)</f>
        <v>30</v>
      </c>
      <c r="X1190" s="20">
        <f>L1190/W1190</f>
        <v>1.2666666666666666</v>
      </c>
      <c r="Y1190" s="21">
        <f>E1190/W1190</f>
        <v>164.63333333333333</v>
      </c>
    </row>
    <row r="1191" spans="1:25" ht="48" x14ac:dyDescent="0.2">
      <c r="A1191">
        <v>3781</v>
      </c>
      <c r="B1191" s="3" t="s">
        <v>3778</v>
      </c>
      <c r="C1191" s="3" t="s">
        <v>7891</v>
      </c>
      <c r="D1191">
        <v>4500</v>
      </c>
      <c r="E1191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8305</v>
      </c>
      <c r="O1191" s="6">
        <f>(E1191/D1191)*100</f>
        <v>109.66666666666667</v>
      </c>
      <c r="P1191" s="7">
        <f>E1191/L1191</f>
        <v>94.90384615384616</v>
      </c>
      <c r="Q1191" t="str">
        <f>LEFT(N1191,FIND("/",N1191)-1)</f>
        <v>theater</v>
      </c>
      <c r="R1191" t="str">
        <f>REPLACE(N1191,1,FIND("/",N1191),"")</f>
        <v>musical</v>
      </c>
      <c r="S1191" s="12">
        <f>(((J1191/60)/60)/24)+DATE(1970,1,1)</f>
        <v>41865.882928240739</v>
      </c>
      <c r="T1191" s="12">
        <f>(((I1191/60)/60)/24)+DATE(1970,1,1)</f>
        <v>41890.882928240739</v>
      </c>
      <c r="W1191" s="19">
        <f>_xlfn.DAYS(T1191,S1191)</f>
        <v>25</v>
      </c>
      <c r="X1191" s="20">
        <f>L1191/W1191</f>
        <v>2.08</v>
      </c>
      <c r="Y1191" s="21">
        <f>E1191/W1191</f>
        <v>197.4</v>
      </c>
    </row>
    <row r="1192" spans="1:25" ht="48" x14ac:dyDescent="0.2">
      <c r="A1192">
        <v>1324</v>
      </c>
      <c r="B1192" s="3" t="s">
        <v>1325</v>
      </c>
      <c r="C1192" s="3" t="s">
        <v>5434</v>
      </c>
      <c r="D1192">
        <v>50000</v>
      </c>
      <c r="E119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6">
        <f>(E1192/D1192)*100</f>
        <v>9.84</v>
      </c>
      <c r="P1192" s="7">
        <f>E1192/L1192</f>
        <v>54.666666666666664</v>
      </c>
      <c r="Q1192" t="str">
        <f>LEFT(N1192,FIND("/",N1192)-1)</f>
        <v>technology</v>
      </c>
      <c r="R1192" t="str">
        <f>REPLACE(N1192,1,FIND("/",N1192),"")</f>
        <v>wearables</v>
      </c>
      <c r="S1192" s="12">
        <f>(((J1192/60)/60)/24)+DATE(1970,1,1)</f>
        <v>42626.633703703701</v>
      </c>
      <c r="T1192" s="12">
        <f>(((I1192/60)/60)/24)+DATE(1970,1,1)</f>
        <v>42656.633703703701</v>
      </c>
      <c r="W1192" s="19">
        <f>_xlfn.DAYS(T1192,S1192)</f>
        <v>30</v>
      </c>
      <c r="X1192" s="20">
        <f>L1192/W1192</f>
        <v>3</v>
      </c>
      <c r="Y1192" s="21">
        <f>E1192/W1192</f>
        <v>164</v>
      </c>
    </row>
    <row r="1193" spans="1:25" ht="32" x14ac:dyDescent="0.2">
      <c r="A1193">
        <v>476</v>
      </c>
      <c r="B1193" s="3" t="s">
        <v>477</v>
      </c>
      <c r="C1193" s="3" t="s">
        <v>4586</v>
      </c>
      <c r="D1193">
        <v>220000</v>
      </c>
      <c r="E1193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6">
        <f>(E1193/D1193)*100</f>
        <v>2.230268181818182</v>
      </c>
      <c r="P1193" s="7">
        <f>E1193/L1193</f>
        <v>39.569274193548388</v>
      </c>
      <c r="Q1193" t="str">
        <f>LEFT(N1193,FIND("/",N1193)-1)</f>
        <v>film &amp; video</v>
      </c>
      <c r="R1193" t="str">
        <f>REPLACE(N1193,1,FIND("/",N1193),"")</f>
        <v>animation</v>
      </c>
      <c r="S1193" s="12">
        <f>(((J1193/60)/60)/24)+DATE(1970,1,1)</f>
        <v>41757.975011574075</v>
      </c>
      <c r="T1193" s="12">
        <f>(((I1193/60)/60)/24)+DATE(1970,1,1)</f>
        <v>41793.165972222225</v>
      </c>
      <c r="W1193" s="19">
        <f>_xlfn.DAYS(T1193,S1193)</f>
        <v>36</v>
      </c>
      <c r="X1193" s="20">
        <f>L1193/W1193</f>
        <v>3.4444444444444446</v>
      </c>
      <c r="Y1193" s="21">
        <f>E1193/W1193</f>
        <v>136.29416666666668</v>
      </c>
    </row>
    <row r="1194" spans="1:25" ht="48" x14ac:dyDescent="0.2">
      <c r="A1194">
        <v>3473</v>
      </c>
      <c r="B1194" s="3" t="s">
        <v>3472</v>
      </c>
      <c r="C1194" s="3" t="s">
        <v>7583</v>
      </c>
      <c r="D1194">
        <v>4900</v>
      </c>
      <c r="E1194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8271</v>
      </c>
      <c r="O1194" s="6">
        <f>(E1194/D1194)*100</f>
        <v>100</v>
      </c>
      <c r="P1194" s="7">
        <f>E1194/L1194</f>
        <v>148.4848484848485</v>
      </c>
      <c r="Q1194" t="str">
        <f>LEFT(N1194,FIND("/",N1194)-1)</f>
        <v>theater</v>
      </c>
      <c r="R1194" t="str">
        <f>REPLACE(N1194,1,FIND("/",N1194),"")</f>
        <v>plays</v>
      </c>
      <c r="S1194" s="12">
        <f>(((J1194/60)/60)/24)+DATE(1970,1,1)</f>
        <v>42062.834444444445</v>
      </c>
      <c r="T1194" s="12">
        <f>(((I1194/60)/60)/24)+DATE(1970,1,1)</f>
        <v>42083.852083333331</v>
      </c>
      <c r="W1194" s="19">
        <f>_xlfn.DAYS(T1194,S1194)</f>
        <v>21</v>
      </c>
      <c r="X1194" s="20">
        <f>L1194/W1194</f>
        <v>1.5714285714285714</v>
      </c>
      <c r="Y1194" s="21">
        <f>E1194/W1194</f>
        <v>233.33333333333334</v>
      </c>
    </row>
    <row r="1195" spans="1:25" ht="48" x14ac:dyDescent="0.2">
      <c r="A1195">
        <v>2211</v>
      </c>
      <c r="B1195" s="3" t="s">
        <v>2212</v>
      </c>
      <c r="C1195" s="3" t="s">
        <v>6321</v>
      </c>
      <c r="D1195">
        <v>2500</v>
      </c>
      <c r="E1195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8280</v>
      </c>
      <c r="O1195" s="6">
        <f>(E1195/D1195)*100</f>
        <v>195.6</v>
      </c>
      <c r="P1195" s="7">
        <f>E1195/L1195</f>
        <v>40.75</v>
      </c>
      <c r="Q1195" t="str">
        <f>LEFT(N1195,FIND("/",N1195)-1)</f>
        <v>music</v>
      </c>
      <c r="R1195" t="str">
        <f>REPLACE(N1195,1,FIND("/",N1195),"")</f>
        <v>electronic music</v>
      </c>
      <c r="S1195" s="12">
        <f>(((J1195/60)/60)/24)+DATE(1970,1,1)</f>
        <v>41716.785011574073</v>
      </c>
      <c r="T1195" s="12">
        <f>(((I1195/60)/60)/24)+DATE(1970,1,1)</f>
        <v>41739.290972222225</v>
      </c>
      <c r="W1195" s="19">
        <f>_xlfn.DAYS(T1195,S1195)</f>
        <v>23</v>
      </c>
      <c r="X1195" s="20">
        <f>L1195/W1195</f>
        <v>5.2173913043478262</v>
      </c>
      <c r="Y1195" s="21">
        <f>E1195/W1195</f>
        <v>212.60869565217391</v>
      </c>
    </row>
    <row r="1196" spans="1:25" ht="48" x14ac:dyDescent="0.2">
      <c r="A1196">
        <v>479</v>
      </c>
      <c r="B1196" s="3" t="s">
        <v>480</v>
      </c>
      <c r="C1196" s="3" t="s">
        <v>4589</v>
      </c>
      <c r="D1196">
        <v>15000</v>
      </c>
      <c r="E119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6">
        <f>(E1196/D1196)*100</f>
        <v>32.56</v>
      </c>
      <c r="P1196" s="7">
        <f>E1196/L1196</f>
        <v>88.8</v>
      </c>
      <c r="Q1196" t="str">
        <f>LEFT(N1196,FIND("/",N1196)-1)</f>
        <v>film &amp; video</v>
      </c>
      <c r="R1196" t="str">
        <f>REPLACE(N1196,1,FIND("/",N1196),"")</f>
        <v>animation</v>
      </c>
      <c r="S1196" s="12">
        <f>(((J1196/60)/60)/24)+DATE(1970,1,1)</f>
        <v>41904.407812500001</v>
      </c>
      <c r="T1196" s="12">
        <f>(((I1196/60)/60)/24)+DATE(1970,1,1)</f>
        <v>41964.449479166666</v>
      </c>
      <c r="W1196" s="19">
        <f>_xlfn.DAYS(T1196,S1196)</f>
        <v>60</v>
      </c>
      <c r="X1196" s="20">
        <f>L1196/W1196</f>
        <v>0.91666666666666663</v>
      </c>
      <c r="Y1196" s="21">
        <f>E1196/W1196</f>
        <v>81.400000000000006</v>
      </c>
    </row>
    <row r="1197" spans="1:25" ht="48" x14ac:dyDescent="0.2">
      <c r="A1197">
        <v>2276</v>
      </c>
      <c r="B1197" s="3" t="s">
        <v>2277</v>
      </c>
      <c r="C1197" s="3" t="s">
        <v>6386</v>
      </c>
      <c r="D1197">
        <v>4589</v>
      </c>
      <c r="E1197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8297</v>
      </c>
      <c r="O1197" s="6">
        <f>(E1197/D1197)*100</f>
        <v>105.81826105905425</v>
      </c>
      <c r="P1197" s="7">
        <f>E1197/L1197</f>
        <v>64.74666666666667</v>
      </c>
      <c r="Q1197" t="str">
        <f>LEFT(N1197,FIND("/",N1197)-1)</f>
        <v>games</v>
      </c>
      <c r="R1197" t="str">
        <f>REPLACE(N1197,1,FIND("/",N1197),"")</f>
        <v>tabletop games</v>
      </c>
      <c r="S1197" s="12">
        <f>(((J1197/60)/60)/24)+DATE(1970,1,1)</f>
        <v>41614.651493055557</v>
      </c>
      <c r="T1197" s="12">
        <f>(((I1197/60)/60)/24)+DATE(1970,1,1)</f>
        <v>41644.651493055557</v>
      </c>
      <c r="W1197" s="19">
        <f>_xlfn.DAYS(T1197,S1197)</f>
        <v>30</v>
      </c>
      <c r="X1197" s="20">
        <f>L1197/W1197</f>
        <v>2.5</v>
      </c>
      <c r="Y1197" s="21">
        <f>E1197/W1197</f>
        <v>161.86666666666667</v>
      </c>
    </row>
    <row r="1198" spans="1:25" ht="48" x14ac:dyDescent="0.2">
      <c r="A1198">
        <v>1785</v>
      </c>
      <c r="B1198" s="3" t="s">
        <v>1786</v>
      </c>
      <c r="C1198" s="3" t="s">
        <v>5895</v>
      </c>
      <c r="D1198">
        <v>24000</v>
      </c>
      <c r="E1198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6">
        <f>(E1198/D1198)*100</f>
        <v>20.220833333333331</v>
      </c>
      <c r="P1198" s="7">
        <f>E1198/L1198</f>
        <v>44.935185185185183</v>
      </c>
      <c r="Q1198" t="str">
        <f>LEFT(N1198,FIND("/",N1198)-1)</f>
        <v>photography</v>
      </c>
      <c r="R1198" t="str">
        <f>REPLACE(N1198,1,FIND("/",N1198),"")</f>
        <v>photobooks</v>
      </c>
      <c r="S1198" s="12">
        <f>(((J1198/60)/60)/24)+DATE(1970,1,1)</f>
        <v>41897.134895833333</v>
      </c>
      <c r="T1198" s="12">
        <f>(((I1198/60)/60)/24)+DATE(1970,1,1)</f>
        <v>41928</v>
      </c>
      <c r="W1198" s="19">
        <f>_xlfn.DAYS(T1198,S1198)</f>
        <v>31</v>
      </c>
      <c r="X1198" s="20">
        <f>L1198/W1198</f>
        <v>3.4838709677419355</v>
      </c>
      <c r="Y1198" s="21">
        <f>E1198/W1198</f>
        <v>156.54838709677421</v>
      </c>
    </row>
    <row r="1199" spans="1:25" ht="48" x14ac:dyDescent="0.2">
      <c r="A1199">
        <v>1398</v>
      </c>
      <c r="B1199" s="3" t="s">
        <v>1399</v>
      </c>
      <c r="C1199" s="3" t="s">
        <v>5508</v>
      </c>
      <c r="D1199">
        <v>4400</v>
      </c>
      <c r="E1199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8276</v>
      </c>
      <c r="O1199" s="6">
        <f>(E1199/D1199)*100</f>
        <v>109.68181818181819</v>
      </c>
      <c r="P1199" s="7">
        <f>E1199/L1199</f>
        <v>74.246153846153845</v>
      </c>
      <c r="Q1199" t="str">
        <f>LEFT(N1199,FIND("/",N1199)-1)</f>
        <v>music</v>
      </c>
      <c r="R1199" t="str">
        <f>REPLACE(N1199,1,FIND("/",N1199),"")</f>
        <v>rock</v>
      </c>
      <c r="S1199" s="12">
        <f>(((J1199/60)/60)/24)+DATE(1970,1,1)</f>
        <v>42526.874236111107</v>
      </c>
      <c r="T1199" s="12">
        <f>(((I1199/60)/60)/24)+DATE(1970,1,1)</f>
        <v>42556.874236111107</v>
      </c>
      <c r="W1199" s="19">
        <f>_xlfn.DAYS(T1199,S1199)</f>
        <v>30</v>
      </c>
      <c r="X1199" s="20">
        <f>L1199/W1199</f>
        <v>2.1666666666666665</v>
      </c>
      <c r="Y1199" s="21">
        <f>E1199/W1199</f>
        <v>160.86666666666667</v>
      </c>
    </row>
    <row r="1200" spans="1:25" ht="48" x14ac:dyDescent="0.2">
      <c r="A1200">
        <v>1252</v>
      </c>
      <c r="B1200" s="3" t="s">
        <v>1253</v>
      </c>
      <c r="C1200" s="3" t="s">
        <v>5362</v>
      </c>
      <c r="D1200">
        <v>3500</v>
      </c>
      <c r="E1200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8276</v>
      </c>
      <c r="O1200" s="6">
        <f>(E1200/D1200)*100</f>
        <v>137.65714285714284</v>
      </c>
      <c r="P1200" s="7">
        <f>E1200/L1200</f>
        <v>34.170212765957444</v>
      </c>
      <c r="Q1200" t="str">
        <f>LEFT(N1200,FIND("/",N1200)-1)</f>
        <v>music</v>
      </c>
      <c r="R1200" t="str">
        <f>REPLACE(N1200,1,FIND("/",N1200),"")</f>
        <v>rock</v>
      </c>
      <c r="S1200" s="12">
        <f>(((J1200/60)/60)/24)+DATE(1970,1,1)</f>
        <v>41543.988067129627</v>
      </c>
      <c r="T1200" s="12">
        <f>(((I1200/60)/60)/24)+DATE(1970,1,1)</f>
        <v>41571.988067129627</v>
      </c>
      <c r="W1200" s="19">
        <f>_xlfn.DAYS(T1200,S1200)</f>
        <v>28</v>
      </c>
      <c r="X1200" s="20">
        <f>L1200/W1200</f>
        <v>5.0357142857142856</v>
      </c>
      <c r="Y1200" s="21">
        <f>E1200/W1200</f>
        <v>172.07142857142858</v>
      </c>
    </row>
    <row r="1201" spans="1:25" ht="48" x14ac:dyDescent="0.2">
      <c r="A1201">
        <v>2266</v>
      </c>
      <c r="B1201" s="3" t="s">
        <v>2267</v>
      </c>
      <c r="C1201" s="3" t="s">
        <v>6376</v>
      </c>
      <c r="D1201">
        <v>1500</v>
      </c>
      <c r="E1201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8297</v>
      </c>
      <c r="O1201" s="6">
        <f>(E1201/D1201)*100</f>
        <v>320.26666666666665</v>
      </c>
      <c r="P1201" s="7">
        <f>E1201/L1201</f>
        <v>24.762886597938145</v>
      </c>
      <c r="Q1201" t="str">
        <f>LEFT(N1201,FIND("/",N1201)-1)</f>
        <v>games</v>
      </c>
      <c r="R1201" t="str">
        <f>REPLACE(N1201,1,FIND("/",N1201),"")</f>
        <v>tabletop games</v>
      </c>
      <c r="S1201" s="12">
        <f>(((J1201/60)/60)/24)+DATE(1970,1,1)</f>
        <v>42469.874907407408</v>
      </c>
      <c r="T1201" s="12">
        <f>(((I1201/60)/60)/24)+DATE(1970,1,1)</f>
        <v>42487.083333333328</v>
      </c>
      <c r="W1201" s="19">
        <f>_xlfn.DAYS(T1201,S1201)</f>
        <v>18</v>
      </c>
      <c r="X1201" s="20">
        <f>L1201/W1201</f>
        <v>10.777777777777779</v>
      </c>
      <c r="Y1201" s="21">
        <f>E1201/W1201</f>
        <v>266.88888888888891</v>
      </c>
    </row>
    <row r="1202" spans="1:25" ht="32" x14ac:dyDescent="0.2">
      <c r="A1202">
        <v>290</v>
      </c>
      <c r="B1202" s="3" t="s">
        <v>291</v>
      </c>
      <c r="C1202" s="3" t="s">
        <v>4400</v>
      </c>
      <c r="D1202">
        <v>4500</v>
      </c>
      <c r="E1202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8269</v>
      </c>
      <c r="O1202" s="6">
        <f>(E1202/D1202)*100</f>
        <v>106.68444444444445</v>
      </c>
      <c r="P1202" s="7">
        <f>E1202/L1202</f>
        <v>28.576190476190476</v>
      </c>
      <c r="Q1202" t="str">
        <f>LEFT(N1202,FIND("/",N1202)-1)</f>
        <v>film &amp; video</v>
      </c>
      <c r="R1202" t="str">
        <f>REPLACE(N1202,1,FIND("/",N1202),"")</f>
        <v>documentary</v>
      </c>
      <c r="S1202" s="12">
        <f>(((J1202/60)/60)/24)+DATE(1970,1,1)</f>
        <v>40526.36917824074</v>
      </c>
      <c r="T1202" s="12">
        <f>(((I1202/60)/60)/24)+DATE(1970,1,1)</f>
        <v>40576.332638888889</v>
      </c>
      <c r="W1202" s="19">
        <f>_xlfn.DAYS(T1202,S1202)</f>
        <v>50</v>
      </c>
      <c r="X1202" s="20">
        <f>L1202/W1202</f>
        <v>3.36</v>
      </c>
      <c r="Y1202" s="21">
        <f>E1202/W1202</f>
        <v>96.016000000000005</v>
      </c>
    </row>
    <row r="1203" spans="1:25" ht="64" x14ac:dyDescent="0.2">
      <c r="A1203">
        <v>849</v>
      </c>
      <c r="B1203" s="3" t="s">
        <v>850</v>
      </c>
      <c r="C1203" s="3" t="s">
        <v>4959</v>
      </c>
      <c r="D1203">
        <v>4000</v>
      </c>
      <c r="E1203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8277</v>
      </c>
      <c r="O1203" s="6">
        <f>(E1203/D1203)*100</f>
        <v>119.9</v>
      </c>
      <c r="P1203" s="7">
        <f>E1203/L1203</f>
        <v>41.704347826086959</v>
      </c>
      <c r="Q1203" t="str">
        <f>LEFT(N1203,FIND("/",N1203)-1)</f>
        <v>music</v>
      </c>
      <c r="R1203" t="str">
        <f>REPLACE(N1203,1,FIND("/",N1203),"")</f>
        <v>metal</v>
      </c>
      <c r="S1203" s="12">
        <f>(((J1203/60)/60)/24)+DATE(1970,1,1)</f>
        <v>42051.148888888885</v>
      </c>
      <c r="T1203" s="12">
        <f>(((I1203/60)/60)/24)+DATE(1970,1,1)</f>
        <v>42079.107222222221</v>
      </c>
      <c r="W1203" s="19">
        <f>_xlfn.DAYS(T1203,S1203)</f>
        <v>28</v>
      </c>
      <c r="X1203" s="20">
        <f>L1203/W1203</f>
        <v>4.1071428571428568</v>
      </c>
      <c r="Y1203" s="21">
        <f>E1203/W1203</f>
        <v>171.28571428571428</v>
      </c>
    </row>
    <row r="1204" spans="1:25" ht="32" x14ac:dyDescent="0.2">
      <c r="A1204">
        <v>3179</v>
      </c>
      <c r="B1204" s="3" t="s">
        <v>3179</v>
      </c>
      <c r="C1204" s="3" t="s">
        <v>7289</v>
      </c>
      <c r="D1204">
        <v>4200</v>
      </c>
      <c r="E1204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8271</v>
      </c>
      <c r="O1204" s="6">
        <f>(E1204/D1204)*100</f>
        <v>114.16238095238094</v>
      </c>
      <c r="P1204" s="7">
        <f>E1204/L1204</f>
        <v>77.335806451612896</v>
      </c>
      <c r="Q1204" t="str">
        <f>LEFT(N1204,FIND("/",N1204)-1)</f>
        <v>theater</v>
      </c>
      <c r="R1204" t="str">
        <f>REPLACE(N1204,1,FIND("/",N1204),"")</f>
        <v>plays</v>
      </c>
      <c r="S1204" s="12">
        <f>(((J1204/60)/60)/24)+DATE(1970,1,1)</f>
        <v>41375.702210648145</v>
      </c>
      <c r="T1204" s="12">
        <f>(((I1204/60)/60)/24)+DATE(1970,1,1)</f>
        <v>41400.702210648145</v>
      </c>
      <c r="W1204" s="19">
        <f>_xlfn.DAYS(T1204,S1204)</f>
        <v>25</v>
      </c>
      <c r="X1204" s="20">
        <f>L1204/W1204</f>
        <v>2.48</v>
      </c>
      <c r="Y1204" s="21">
        <f>E1204/W1204</f>
        <v>191.7928</v>
      </c>
    </row>
    <row r="1205" spans="1:25" ht="48" x14ac:dyDescent="0.2">
      <c r="A1205">
        <v>3416</v>
      </c>
      <c r="B1205" s="3" t="s">
        <v>3415</v>
      </c>
      <c r="C1205" s="3" t="s">
        <v>7526</v>
      </c>
      <c r="D1205">
        <v>4000</v>
      </c>
      <c r="E120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8271</v>
      </c>
      <c r="O1205" s="6">
        <f>(E1205/D1205)*100</f>
        <v>119.6</v>
      </c>
      <c r="P1205" s="7">
        <f>E1205/L1205</f>
        <v>159.46666666666667</v>
      </c>
      <c r="Q1205" t="str">
        <f>LEFT(N1205,FIND("/",N1205)-1)</f>
        <v>theater</v>
      </c>
      <c r="R1205" t="str">
        <f>REPLACE(N1205,1,FIND("/",N1205),"")</f>
        <v>plays</v>
      </c>
      <c r="S1205" s="12">
        <f>(((J1205/60)/60)/24)+DATE(1970,1,1)</f>
        <v>42089.412557870368</v>
      </c>
      <c r="T1205" s="12">
        <f>(((I1205/60)/60)/24)+DATE(1970,1,1)</f>
        <v>42117.770833333328</v>
      </c>
      <c r="W1205" s="19">
        <f>_xlfn.DAYS(T1205,S1205)</f>
        <v>28</v>
      </c>
      <c r="X1205" s="20">
        <f>L1205/W1205</f>
        <v>1.0714285714285714</v>
      </c>
      <c r="Y1205" s="21">
        <f>E1205/W1205</f>
        <v>170.85714285714286</v>
      </c>
    </row>
    <row r="1206" spans="1:25" ht="48" x14ac:dyDescent="0.2">
      <c r="A1206">
        <v>1023</v>
      </c>
      <c r="B1206" s="3" t="s">
        <v>1024</v>
      </c>
      <c r="C1206" s="3" t="s">
        <v>5133</v>
      </c>
      <c r="D1206">
        <v>2000</v>
      </c>
      <c r="E120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8280</v>
      </c>
      <c r="O1206" s="6">
        <f>(E1206/D1206)*100</f>
        <v>237.15</v>
      </c>
      <c r="P1206" s="7">
        <f>E1206/L1206</f>
        <v>36.206106870229007</v>
      </c>
      <c r="Q1206" t="str">
        <f>LEFT(N1206,FIND("/",N1206)-1)</f>
        <v>music</v>
      </c>
      <c r="R1206" t="str">
        <f>REPLACE(N1206,1,FIND("/",N1206),"")</f>
        <v>electronic music</v>
      </c>
      <c r="S1206" s="12">
        <f>(((J1206/60)/60)/24)+DATE(1970,1,1)</f>
        <v>42145.919687500005</v>
      </c>
      <c r="T1206" s="12">
        <f>(((I1206/60)/60)/24)+DATE(1970,1,1)</f>
        <v>42175.919687500005</v>
      </c>
      <c r="W1206" s="19">
        <f>_xlfn.DAYS(T1206,S1206)</f>
        <v>30</v>
      </c>
      <c r="X1206" s="20">
        <f>L1206/W1206</f>
        <v>4.3666666666666663</v>
      </c>
      <c r="Y1206" s="21">
        <f>E1206/W1206</f>
        <v>158.1</v>
      </c>
    </row>
    <row r="1207" spans="1:25" ht="48" x14ac:dyDescent="0.2">
      <c r="A1207">
        <v>138</v>
      </c>
      <c r="B1207" s="3" t="s">
        <v>140</v>
      </c>
      <c r="C1207" s="3" t="s">
        <v>4248</v>
      </c>
      <c r="D1207">
        <v>150000</v>
      </c>
      <c r="E1207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6">
        <f>(E1207/D1207)*100</f>
        <v>3.1413333333333333</v>
      </c>
      <c r="P1207" s="7">
        <f>E1207/L1207</f>
        <v>81.241379310344826</v>
      </c>
      <c r="Q1207" t="str">
        <f>LEFT(N1207,FIND("/",N1207)-1)</f>
        <v>film &amp; video</v>
      </c>
      <c r="R1207" t="str">
        <f>REPLACE(N1207,1,FIND("/",N1207),"")</f>
        <v>science fiction</v>
      </c>
      <c r="S1207" s="12">
        <f>(((J1207/60)/60)/24)+DATE(1970,1,1)</f>
        <v>42186.257418981477</v>
      </c>
      <c r="T1207" s="12">
        <f>(((I1207/60)/60)/24)+DATE(1970,1,1)</f>
        <v>42217.207638888889</v>
      </c>
      <c r="W1207" s="19">
        <f>_xlfn.DAYS(T1207,S1207)</f>
        <v>31</v>
      </c>
      <c r="X1207" s="20">
        <f>L1207/W1207</f>
        <v>1.8709677419354838</v>
      </c>
      <c r="Y1207" s="21">
        <f>E1207/W1207</f>
        <v>152</v>
      </c>
    </row>
    <row r="1208" spans="1:25" ht="48" x14ac:dyDescent="0.2">
      <c r="A1208">
        <v>3012</v>
      </c>
      <c r="B1208" s="3" t="s">
        <v>3012</v>
      </c>
      <c r="C1208" s="3" t="s">
        <v>7122</v>
      </c>
      <c r="D1208">
        <v>4000</v>
      </c>
      <c r="E1208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8303</v>
      </c>
      <c r="O1208" s="6">
        <f>(E1208/D1208)*100</f>
        <v>117.12499999999999</v>
      </c>
      <c r="P1208" s="7">
        <f>E1208/L1208</f>
        <v>85.181818181818187</v>
      </c>
      <c r="Q1208" t="str">
        <f>LEFT(N1208,FIND("/",N1208)-1)</f>
        <v>theater</v>
      </c>
      <c r="R1208" t="str">
        <f>REPLACE(N1208,1,FIND("/",N1208),"")</f>
        <v>spaces</v>
      </c>
      <c r="S1208" s="12">
        <f>(((J1208/60)/60)/24)+DATE(1970,1,1)</f>
        <v>42024.702893518523</v>
      </c>
      <c r="T1208" s="12">
        <f>(((I1208/60)/60)/24)+DATE(1970,1,1)</f>
        <v>42045.702893518523</v>
      </c>
      <c r="W1208" s="19">
        <f>_xlfn.DAYS(T1208,S1208)</f>
        <v>21</v>
      </c>
      <c r="X1208" s="20">
        <f>L1208/W1208</f>
        <v>2.6190476190476191</v>
      </c>
      <c r="Y1208" s="21">
        <f>E1208/W1208</f>
        <v>223.0952380952381</v>
      </c>
    </row>
    <row r="1209" spans="1:25" ht="48" x14ac:dyDescent="0.2">
      <c r="A1209">
        <v>2489</v>
      </c>
      <c r="B1209" s="3" t="s">
        <v>2489</v>
      </c>
      <c r="C1209" s="3" t="s">
        <v>6599</v>
      </c>
      <c r="D1209">
        <v>3500</v>
      </c>
      <c r="E1209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8279</v>
      </c>
      <c r="O1209" s="6">
        <f>(E1209/D1209)*100</f>
        <v>133.67142857142858</v>
      </c>
      <c r="P1209" s="7">
        <f>E1209/L1209</f>
        <v>62.38</v>
      </c>
      <c r="Q1209" t="str">
        <f>LEFT(N1209,FIND("/",N1209)-1)</f>
        <v>music</v>
      </c>
      <c r="R1209" t="str">
        <f>REPLACE(N1209,1,FIND("/",N1209),"")</f>
        <v>indie rock</v>
      </c>
      <c r="S1209" s="12">
        <f>(((J1209/60)/60)/24)+DATE(1970,1,1)</f>
        <v>41373.690266203703</v>
      </c>
      <c r="T1209" s="12">
        <f>(((I1209/60)/60)/24)+DATE(1970,1,1)</f>
        <v>41403.690266203703</v>
      </c>
      <c r="W1209" s="19">
        <f>_xlfn.DAYS(T1209,S1209)</f>
        <v>30</v>
      </c>
      <c r="X1209" s="20">
        <f>L1209/W1209</f>
        <v>2.5</v>
      </c>
      <c r="Y1209" s="21">
        <f>E1209/W1209</f>
        <v>155.94999999999999</v>
      </c>
    </row>
    <row r="1210" spans="1:25" ht="48" x14ac:dyDescent="0.2">
      <c r="A1210">
        <v>1383</v>
      </c>
      <c r="B1210" s="3" t="s">
        <v>1384</v>
      </c>
      <c r="C1210" s="3" t="s">
        <v>5493</v>
      </c>
      <c r="D1210">
        <v>2200</v>
      </c>
      <c r="E1210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8276</v>
      </c>
      <c r="O1210" s="6">
        <f>(E1210/D1210)*100</f>
        <v>212.40909090909091</v>
      </c>
      <c r="P1210" s="7">
        <f>E1210/L1210</f>
        <v>50.247311827956992</v>
      </c>
      <c r="Q1210" t="str">
        <f>LEFT(N1210,FIND("/",N1210)-1)</f>
        <v>music</v>
      </c>
      <c r="R1210" t="str">
        <f>REPLACE(N1210,1,FIND("/",N1210),"")</f>
        <v>rock</v>
      </c>
      <c r="S1210" s="12">
        <f>(((J1210/60)/60)/24)+DATE(1970,1,1)</f>
        <v>42707.074976851851</v>
      </c>
      <c r="T1210" s="12">
        <f>(((I1210/60)/60)/24)+DATE(1970,1,1)</f>
        <v>42727.074976851851</v>
      </c>
      <c r="W1210" s="19">
        <f>_xlfn.DAYS(T1210,S1210)</f>
        <v>20</v>
      </c>
      <c r="X1210" s="20">
        <f>L1210/W1210</f>
        <v>4.6500000000000004</v>
      </c>
      <c r="Y1210" s="21">
        <f>E1210/W1210</f>
        <v>233.65</v>
      </c>
    </row>
    <row r="1211" spans="1:25" ht="64" x14ac:dyDescent="0.2">
      <c r="A1211">
        <v>994</v>
      </c>
      <c r="B1211" s="3" t="s">
        <v>995</v>
      </c>
      <c r="C1211" s="3" t="s">
        <v>5104</v>
      </c>
      <c r="D1211">
        <v>200000</v>
      </c>
      <c r="E1211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6">
        <f>(E1211/D1211)*100</f>
        <v>2.3345000000000002</v>
      </c>
      <c r="P1211" s="7">
        <f>E1211/L1211</f>
        <v>424.45454545454544</v>
      </c>
      <c r="Q1211" t="str">
        <f>LEFT(N1211,FIND("/",N1211)-1)</f>
        <v>technology</v>
      </c>
      <c r="R1211" t="str">
        <f>REPLACE(N1211,1,FIND("/",N1211),"")</f>
        <v>wearables</v>
      </c>
      <c r="S1211" s="12">
        <f>(((J1211/60)/60)/24)+DATE(1970,1,1)</f>
        <v>41921.263078703705</v>
      </c>
      <c r="T1211" s="12">
        <f>(((I1211/60)/60)/24)+DATE(1970,1,1)</f>
        <v>41973.957638888889</v>
      </c>
      <c r="W1211" s="19">
        <f>_xlfn.DAYS(T1211,S1211)</f>
        <v>52</v>
      </c>
      <c r="X1211" s="20">
        <f>L1211/W1211</f>
        <v>0.21153846153846154</v>
      </c>
      <c r="Y1211" s="21">
        <f>E1211/W1211</f>
        <v>89.788461538461533</v>
      </c>
    </row>
    <row r="1212" spans="1:25" ht="48" x14ac:dyDescent="0.2">
      <c r="A1212">
        <v>1871</v>
      </c>
      <c r="B1212" s="3" t="s">
        <v>1872</v>
      </c>
      <c r="C1212" s="3" t="s">
        <v>5981</v>
      </c>
      <c r="D1212">
        <v>6500</v>
      </c>
      <c r="E12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6">
        <f>(E1212/D1212)*100</f>
        <v>71.784615384615378</v>
      </c>
      <c r="P1212" s="7">
        <f>E1212/L1212</f>
        <v>49.11578947368421</v>
      </c>
      <c r="Q1212" t="str">
        <f>LEFT(N1212,FIND("/",N1212)-1)</f>
        <v>games</v>
      </c>
      <c r="R1212" t="str">
        <f>REPLACE(N1212,1,FIND("/",N1212),"")</f>
        <v>mobile games</v>
      </c>
      <c r="S1212" s="12">
        <f>(((J1212/60)/60)/24)+DATE(1970,1,1)</f>
        <v>41923.783576388887</v>
      </c>
      <c r="T1212" s="12">
        <f>(((I1212/60)/60)/24)+DATE(1970,1,1)</f>
        <v>41963.825243055559</v>
      </c>
      <c r="W1212" s="19">
        <f>_xlfn.DAYS(T1212,S1212)</f>
        <v>40</v>
      </c>
      <c r="X1212" s="20">
        <f>L1212/W1212</f>
        <v>2.375</v>
      </c>
      <c r="Y1212" s="21">
        <f>E1212/W1212</f>
        <v>116.65</v>
      </c>
    </row>
    <row r="1213" spans="1:25" ht="48" x14ac:dyDescent="0.2">
      <c r="A1213">
        <v>1636</v>
      </c>
      <c r="B1213" s="3" t="s">
        <v>1637</v>
      </c>
      <c r="C1213" s="3" t="s">
        <v>5746</v>
      </c>
      <c r="D1213">
        <v>4500</v>
      </c>
      <c r="E1213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8276</v>
      </c>
      <c r="O1213" s="6">
        <f>(E1213/D1213)*100</f>
        <v>103.55555555555556</v>
      </c>
      <c r="P1213" s="7">
        <f>E1213/L1213</f>
        <v>53.5632183908046</v>
      </c>
      <c r="Q1213" t="str">
        <f>LEFT(N1213,FIND("/",N1213)-1)</f>
        <v>music</v>
      </c>
      <c r="R1213" t="str">
        <f>REPLACE(N1213,1,FIND("/",N1213),"")</f>
        <v>rock</v>
      </c>
      <c r="S1213" s="12">
        <f>(((J1213/60)/60)/24)+DATE(1970,1,1)</f>
        <v>40663.08666666667</v>
      </c>
      <c r="T1213" s="12">
        <f>(((I1213/60)/60)/24)+DATE(1970,1,1)</f>
        <v>40706.166666666664</v>
      </c>
      <c r="W1213" s="19">
        <f>_xlfn.DAYS(T1213,S1213)</f>
        <v>43</v>
      </c>
      <c r="X1213" s="20">
        <f>L1213/W1213</f>
        <v>2.0232558139534884</v>
      </c>
      <c r="Y1213" s="21">
        <f>E1213/W1213</f>
        <v>108.37209302325581</v>
      </c>
    </row>
    <row r="1214" spans="1:25" ht="48" x14ac:dyDescent="0.2">
      <c r="A1214">
        <v>3486</v>
      </c>
      <c r="B1214" s="3" t="s">
        <v>3485</v>
      </c>
      <c r="C1214" s="3" t="s">
        <v>7596</v>
      </c>
      <c r="D1214">
        <v>3000</v>
      </c>
      <c r="E1214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8271</v>
      </c>
      <c r="O1214" s="6">
        <f>(E1214/D1214)*100</f>
        <v>155.20000000000002</v>
      </c>
      <c r="P1214" s="7">
        <f>E1214/L1214</f>
        <v>83.142857142857139</v>
      </c>
      <c r="Q1214" t="str">
        <f>LEFT(N1214,FIND("/",N1214)-1)</f>
        <v>theater</v>
      </c>
      <c r="R1214" t="str">
        <f>REPLACE(N1214,1,FIND("/",N1214),"")</f>
        <v>plays</v>
      </c>
      <c r="S1214" s="12">
        <f>(((J1214/60)/60)/24)+DATE(1970,1,1)</f>
        <v>42126.87501157407</v>
      </c>
      <c r="T1214" s="12">
        <f>(((I1214/60)/60)/24)+DATE(1970,1,1)</f>
        <v>42158.290972222225</v>
      </c>
      <c r="W1214" s="19">
        <f>_xlfn.DAYS(T1214,S1214)</f>
        <v>32</v>
      </c>
      <c r="X1214" s="20">
        <f>L1214/W1214</f>
        <v>1.75</v>
      </c>
      <c r="Y1214" s="21">
        <f>E1214/W1214</f>
        <v>145.5</v>
      </c>
    </row>
    <row r="1215" spans="1:25" ht="48" x14ac:dyDescent="0.2">
      <c r="A1215">
        <v>60</v>
      </c>
      <c r="B1215" s="3" t="s">
        <v>62</v>
      </c>
      <c r="C1215" s="3" t="s">
        <v>4171</v>
      </c>
      <c r="D1215">
        <v>4500</v>
      </c>
      <c r="E1215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8266</v>
      </c>
      <c r="O1215" s="6">
        <f>(E1215/D1215)*100</f>
        <v>103.29622222222221</v>
      </c>
      <c r="P1215" s="7">
        <f>E1215/L1215</f>
        <v>43.040092592592593</v>
      </c>
      <c r="Q1215" t="str">
        <f>LEFT(N1215,FIND("/",N1215)-1)</f>
        <v>film &amp; video</v>
      </c>
      <c r="R1215" t="str">
        <f>REPLACE(N1215,1,FIND("/",N1215),"")</f>
        <v>shorts</v>
      </c>
      <c r="S1215" s="12">
        <f>(((J1215/60)/60)/24)+DATE(1970,1,1)</f>
        <v>41701.901817129627</v>
      </c>
      <c r="T1215" s="12">
        <f>(((I1215/60)/60)/24)+DATE(1970,1,1)</f>
        <v>41721</v>
      </c>
      <c r="W1215" s="19">
        <f>_xlfn.DAYS(T1215,S1215)</f>
        <v>20</v>
      </c>
      <c r="X1215" s="20">
        <f>L1215/W1215</f>
        <v>5.4</v>
      </c>
      <c r="Y1215" s="21">
        <f>E1215/W1215</f>
        <v>232.41649999999998</v>
      </c>
    </row>
    <row r="1216" spans="1:25" ht="48" x14ac:dyDescent="0.2">
      <c r="A1216">
        <v>62</v>
      </c>
      <c r="B1216" s="3" t="s">
        <v>64</v>
      </c>
      <c r="C1216" s="3" t="s">
        <v>4173</v>
      </c>
      <c r="D1216">
        <v>3000</v>
      </c>
      <c r="E121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8266</v>
      </c>
      <c r="O1216" s="6">
        <f>(E1216/D1216)*100</f>
        <v>154.73333333333332</v>
      </c>
      <c r="P1216" s="7">
        <f>E1216/L1216</f>
        <v>96.708333333333329</v>
      </c>
      <c r="Q1216" t="str">
        <f>LEFT(N1216,FIND("/",N1216)-1)</f>
        <v>film &amp; video</v>
      </c>
      <c r="R1216" t="str">
        <f>REPLACE(N1216,1,FIND("/",N1216),"")</f>
        <v>shorts</v>
      </c>
      <c r="S1216" s="12">
        <f>(((J1216/60)/60)/24)+DATE(1970,1,1)</f>
        <v>41311.799513888887</v>
      </c>
      <c r="T1216" s="12">
        <f>(((I1216/60)/60)/24)+DATE(1970,1,1)</f>
        <v>41336.799513888887</v>
      </c>
      <c r="W1216" s="19">
        <f>_xlfn.DAYS(T1216,S1216)</f>
        <v>25</v>
      </c>
      <c r="X1216" s="20">
        <f>L1216/W1216</f>
        <v>1.92</v>
      </c>
      <c r="Y1216" s="21">
        <f>E1216/W1216</f>
        <v>185.68</v>
      </c>
    </row>
    <row r="1217" spans="1:25" ht="48" x14ac:dyDescent="0.2">
      <c r="A1217">
        <v>2453</v>
      </c>
      <c r="B1217" s="3" t="s">
        <v>2454</v>
      </c>
      <c r="C1217" s="3" t="s">
        <v>6563</v>
      </c>
      <c r="D1217">
        <v>3000</v>
      </c>
      <c r="E1217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8298</v>
      </c>
      <c r="O1217" s="6">
        <f>(E1217/D1217)*100</f>
        <v>154.69999999999999</v>
      </c>
      <c r="P1217" s="7">
        <f>E1217/L1217</f>
        <v>69.268656716417908</v>
      </c>
      <c r="Q1217" t="str">
        <f>LEFT(N1217,FIND("/",N1217)-1)</f>
        <v>food</v>
      </c>
      <c r="R1217" t="str">
        <f>REPLACE(N1217,1,FIND("/",N1217),"")</f>
        <v>small batch</v>
      </c>
      <c r="S1217" s="12">
        <f>(((J1217/60)/60)/24)+DATE(1970,1,1)</f>
        <v>42738.692233796297</v>
      </c>
      <c r="T1217" s="12">
        <f>(((I1217/60)/60)/24)+DATE(1970,1,1)</f>
        <v>42768.692233796297</v>
      </c>
      <c r="W1217" s="19">
        <f>_xlfn.DAYS(T1217,S1217)</f>
        <v>30</v>
      </c>
      <c r="X1217" s="20">
        <f>L1217/W1217</f>
        <v>2.2333333333333334</v>
      </c>
      <c r="Y1217" s="21">
        <f>E1217/W1217</f>
        <v>154.69999999999999</v>
      </c>
    </row>
    <row r="1218" spans="1:25" ht="48" x14ac:dyDescent="0.2">
      <c r="A1218">
        <v>3113</v>
      </c>
      <c r="B1218" s="3" t="s">
        <v>3113</v>
      </c>
      <c r="C1218" s="3" t="s">
        <v>7223</v>
      </c>
      <c r="D1218">
        <v>109225</v>
      </c>
      <c r="E1218">
        <v>4635</v>
      </c>
      <c r="F1218" t="s">
        <v>8221</v>
      </c>
      <c r="G1218" t="s">
        <v>8224</v>
      </c>
      <c r="H1218" t="s">
        <v>8246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8303</v>
      </c>
      <c r="O1218" s="6">
        <f>(E1218/D1218)*100</f>
        <v>4.2435339894712749</v>
      </c>
      <c r="P1218" s="7">
        <f>E1218/L1218</f>
        <v>125.27027027027027</v>
      </c>
      <c r="Q1218" t="str">
        <f>LEFT(N1218,FIND("/",N1218)-1)</f>
        <v>theater</v>
      </c>
      <c r="R1218" t="str">
        <f>REPLACE(N1218,1,FIND("/",N1218),"")</f>
        <v>spaces</v>
      </c>
      <c r="S1218" s="12">
        <f>(((J1218/60)/60)/24)+DATE(1970,1,1)</f>
        <v>42081.731273148151</v>
      </c>
      <c r="T1218" s="12">
        <f>(((I1218/60)/60)/24)+DATE(1970,1,1)</f>
        <v>42111.731273148151</v>
      </c>
      <c r="W1218" s="19">
        <f>_xlfn.DAYS(T1218,S1218)</f>
        <v>30</v>
      </c>
      <c r="X1218" s="20">
        <f>L1218/W1218</f>
        <v>1.2333333333333334</v>
      </c>
      <c r="Y1218" s="21">
        <f>E1218/W1218</f>
        <v>154.5</v>
      </c>
    </row>
    <row r="1219" spans="1:25" ht="48" x14ac:dyDescent="0.2">
      <c r="A1219">
        <v>921</v>
      </c>
      <c r="B1219" s="3" t="s">
        <v>922</v>
      </c>
      <c r="C1219" s="3" t="s">
        <v>5031</v>
      </c>
      <c r="D1219">
        <v>15000</v>
      </c>
      <c r="E1219">
        <v>4635</v>
      </c>
      <c r="F1219" t="s">
        <v>8221</v>
      </c>
      <c r="G1219" t="s">
        <v>8224</v>
      </c>
      <c r="H1219" t="s">
        <v>8246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8278</v>
      </c>
      <c r="O1219" s="6">
        <f>(E1219/D1219)*100</f>
        <v>30.9</v>
      </c>
      <c r="P1219" s="7">
        <f>E1219/L1219</f>
        <v>231.75</v>
      </c>
      <c r="Q1219" t="str">
        <f>LEFT(N1219,FIND("/",N1219)-1)</f>
        <v>music</v>
      </c>
      <c r="R1219" t="str">
        <f>REPLACE(N1219,1,FIND("/",N1219),"")</f>
        <v>jazz</v>
      </c>
      <c r="S1219" s="12">
        <f>(((J1219/60)/60)/24)+DATE(1970,1,1)</f>
        <v>40847.171018518515</v>
      </c>
      <c r="T1219" s="12">
        <f>(((I1219/60)/60)/24)+DATE(1970,1,1)</f>
        <v>40889.212685185186</v>
      </c>
      <c r="W1219" s="19">
        <f>_xlfn.DAYS(T1219,S1219)</f>
        <v>42</v>
      </c>
      <c r="X1219" s="20">
        <f>L1219/W1219</f>
        <v>0.47619047619047616</v>
      </c>
      <c r="Y1219" s="21">
        <f>E1219/W1219</f>
        <v>110.35714285714286</v>
      </c>
    </row>
    <row r="1220" spans="1:25" ht="48" x14ac:dyDescent="0.2">
      <c r="A1220">
        <v>702</v>
      </c>
      <c r="B1220" s="3" t="s">
        <v>703</v>
      </c>
      <c r="C1220" s="3" t="s">
        <v>4812</v>
      </c>
      <c r="D1220">
        <v>15000</v>
      </c>
      <c r="E1220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6">
        <f>(E1220/D1220)*100</f>
        <v>30.813400000000001</v>
      </c>
      <c r="P1220" s="7">
        <f>E1220/L1220</f>
        <v>124.9191891891892</v>
      </c>
      <c r="Q1220" t="str">
        <f>LEFT(N1220,FIND("/",N1220)-1)</f>
        <v>technology</v>
      </c>
      <c r="R1220" t="str">
        <f>REPLACE(N1220,1,FIND("/",N1220),"")</f>
        <v>wearables</v>
      </c>
      <c r="S1220" s="12">
        <f>(((J1220/60)/60)/24)+DATE(1970,1,1)</f>
        <v>42668.726701388892</v>
      </c>
      <c r="T1220" s="12">
        <f>(((I1220/60)/60)/24)+DATE(1970,1,1)</f>
        <v>42698.768368055549</v>
      </c>
      <c r="W1220" s="19">
        <f>_xlfn.DAYS(T1220,S1220)</f>
        <v>30</v>
      </c>
      <c r="X1220" s="20">
        <f>L1220/W1220</f>
        <v>1.2333333333333334</v>
      </c>
      <c r="Y1220" s="21">
        <f>E1220/W1220</f>
        <v>154.06700000000001</v>
      </c>
    </row>
    <row r="1221" spans="1:25" ht="48" x14ac:dyDescent="0.2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6">
        <f>(E1221/D1221)*100</f>
        <v>107.20930232558139</v>
      </c>
      <c r="P1221" s="7">
        <f>E1221/L1221</f>
        <v>100.21739130434783</v>
      </c>
      <c r="Q1221" t="str">
        <f>LEFT(N1221,FIND("/",N1221)-1)</f>
        <v>theater</v>
      </c>
      <c r="R1221" t="str">
        <f>REPLACE(N1221,1,FIND("/",N1221),"")</f>
        <v>plays</v>
      </c>
      <c r="S1221" s="12">
        <f>(((J1221/60)/60)/24)+DATE(1970,1,1)</f>
        <v>41791.993414351848</v>
      </c>
      <c r="T1221" s="12">
        <f>(((I1221/60)/60)/24)+DATE(1970,1,1)</f>
        <v>41821.993414351848</v>
      </c>
      <c r="W1221" s="19">
        <f>_xlfn.DAYS(T1221,S1221)</f>
        <v>30</v>
      </c>
      <c r="X1221" s="20">
        <f>L1221/W1221</f>
        <v>1.5333333333333334</v>
      </c>
      <c r="Y1221" s="21">
        <f>E1221/W1221</f>
        <v>153.66666666666666</v>
      </c>
    </row>
    <row r="1222" spans="1:25" ht="32" x14ac:dyDescent="0.2">
      <c r="A1222">
        <v>3723</v>
      </c>
      <c r="B1222" s="3" t="s">
        <v>3720</v>
      </c>
      <c r="C1222" s="3" t="s">
        <v>7833</v>
      </c>
      <c r="D1222">
        <v>4500</v>
      </c>
      <c r="E1222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8271</v>
      </c>
      <c r="O1222" s="6">
        <f>(E1222/D1222)*100</f>
        <v>102.04444444444445</v>
      </c>
      <c r="P1222" s="7">
        <f>E1222/L1222</f>
        <v>72.888888888888886</v>
      </c>
      <c r="Q1222" t="str">
        <f>LEFT(N1222,FIND("/",N1222)-1)</f>
        <v>theater</v>
      </c>
      <c r="R1222" t="str">
        <f>REPLACE(N1222,1,FIND("/",N1222),"")</f>
        <v>plays</v>
      </c>
      <c r="S1222" s="12">
        <f>(((J1222/60)/60)/24)+DATE(1970,1,1)</f>
        <v>41943.753032407411</v>
      </c>
      <c r="T1222" s="12">
        <f>(((I1222/60)/60)/24)+DATE(1970,1,1)</f>
        <v>41973.794699074075</v>
      </c>
      <c r="W1222" s="19">
        <f>_xlfn.DAYS(T1222,S1222)</f>
        <v>30</v>
      </c>
      <c r="X1222" s="20">
        <f>L1222/W1222</f>
        <v>2.1</v>
      </c>
      <c r="Y1222" s="21">
        <f>E1222/W1222</f>
        <v>153.06666666666666</v>
      </c>
    </row>
    <row r="1223" spans="1:25" ht="64" x14ac:dyDescent="0.2">
      <c r="A1223">
        <v>3827</v>
      </c>
      <c r="B1223" s="3" t="s">
        <v>3824</v>
      </c>
      <c r="C1223" s="3" t="s">
        <v>7936</v>
      </c>
      <c r="D1223">
        <v>3000</v>
      </c>
      <c r="E1223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8271</v>
      </c>
      <c r="O1223" s="6">
        <f>(E1223/D1223)*100</f>
        <v>152.66666666666666</v>
      </c>
      <c r="P1223" s="7">
        <f>E1223/L1223</f>
        <v>70.461538461538467</v>
      </c>
      <c r="Q1223" t="str">
        <f>LEFT(N1223,FIND("/",N1223)-1)</f>
        <v>theater</v>
      </c>
      <c r="R1223" t="str">
        <f>REPLACE(N1223,1,FIND("/",N1223),"")</f>
        <v>plays</v>
      </c>
      <c r="S1223" s="12">
        <f>(((J1223/60)/60)/24)+DATE(1970,1,1)</f>
        <v>42034.928252314814</v>
      </c>
      <c r="T1223" s="12">
        <f>(((I1223/60)/60)/24)+DATE(1970,1,1)</f>
        <v>42090</v>
      </c>
      <c r="W1223" s="19">
        <f>_xlfn.DAYS(T1223,S1223)</f>
        <v>56</v>
      </c>
      <c r="X1223" s="20">
        <f>L1223/W1223</f>
        <v>1.1607142857142858</v>
      </c>
      <c r="Y1223" s="21">
        <f>E1223/W1223</f>
        <v>81.785714285714292</v>
      </c>
    </row>
    <row r="1224" spans="1:25" ht="48" x14ac:dyDescent="0.2">
      <c r="A1224">
        <v>3160</v>
      </c>
      <c r="B1224" s="3" t="s">
        <v>3160</v>
      </c>
      <c r="C1224" s="3" t="s">
        <v>7270</v>
      </c>
      <c r="D1224">
        <v>4500</v>
      </c>
      <c r="E1224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8271</v>
      </c>
      <c r="O1224" s="6">
        <f>(E1224/D1224)*100</f>
        <v>101.53333333333335</v>
      </c>
      <c r="P1224" s="7">
        <f>E1224/L1224</f>
        <v>80.15789473684211</v>
      </c>
      <c r="Q1224" t="str">
        <f>LEFT(N1224,FIND("/",N1224)-1)</f>
        <v>theater</v>
      </c>
      <c r="R1224" t="str">
        <f>REPLACE(N1224,1,FIND("/",N1224),"")</f>
        <v>plays</v>
      </c>
      <c r="S1224" s="12">
        <f>(((J1224/60)/60)/24)+DATE(1970,1,1)</f>
        <v>41841.26489583333</v>
      </c>
      <c r="T1224" s="12">
        <f>(((I1224/60)/60)/24)+DATE(1970,1,1)</f>
        <v>41864.207638888889</v>
      </c>
      <c r="W1224" s="19">
        <f>_xlfn.DAYS(T1224,S1224)</f>
        <v>23</v>
      </c>
      <c r="X1224" s="20">
        <f>L1224/W1224</f>
        <v>2.4782608695652173</v>
      </c>
      <c r="Y1224" s="21">
        <f>E1224/W1224</f>
        <v>198.65217391304347</v>
      </c>
    </row>
    <row r="1225" spans="1:25" ht="48" x14ac:dyDescent="0.2">
      <c r="A1225">
        <v>3344</v>
      </c>
      <c r="B1225" s="3" t="s">
        <v>3344</v>
      </c>
      <c r="C1225" s="3" t="s">
        <v>7454</v>
      </c>
      <c r="D1225">
        <v>4500</v>
      </c>
      <c r="E1225">
        <v>4565</v>
      </c>
      <c r="F1225" t="s">
        <v>8219</v>
      </c>
      <c r="G1225" t="s">
        <v>8224</v>
      </c>
      <c r="H1225" t="s">
        <v>8246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8271</v>
      </c>
      <c r="O1225" s="6">
        <f>(E1225/D1225)*100</f>
        <v>101.44444444444444</v>
      </c>
      <c r="P1225" s="7">
        <f>E1225/L1225</f>
        <v>114.125</v>
      </c>
      <c r="Q1225" t="str">
        <f>LEFT(N1225,FIND("/",N1225)-1)</f>
        <v>theater</v>
      </c>
      <c r="R1225" t="str">
        <f>REPLACE(N1225,1,FIND("/",N1225),"")</f>
        <v>plays</v>
      </c>
      <c r="S1225" s="12">
        <f>(((J1225/60)/60)/24)+DATE(1970,1,1)</f>
        <v>41851.200150462959</v>
      </c>
      <c r="T1225" s="12">
        <f>(((I1225/60)/60)/24)+DATE(1970,1,1)</f>
        <v>41881.200150462959</v>
      </c>
      <c r="W1225" s="19">
        <f>_xlfn.DAYS(T1225,S1225)</f>
        <v>30</v>
      </c>
      <c r="X1225" s="20">
        <f>L1225/W1225</f>
        <v>1.3333333333333333</v>
      </c>
      <c r="Y1225" s="21">
        <f>E1225/W1225</f>
        <v>152.16666666666666</v>
      </c>
    </row>
    <row r="1226" spans="1:25" ht="48" x14ac:dyDescent="0.2">
      <c r="A1226">
        <v>2145</v>
      </c>
      <c r="B1226" s="3" t="s">
        <v>2146</v>
      </c>
      <c r="C1226" s="3" t="s">
        <v>6255</v>
      </c>
      <c r="D1226">
        <v>15000</v>
      </c>
      <c r="E1226">
        <v>4565</v>
      </c>
      <c r="F1226" t="s">
        <v>8221</v>
      </c>
      <c r="G1226" t="s">
        <v>8224</v>
      </c>
      <c r="H1226" t="s">
        <v>8246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8282</v>
      </c>
      <c r="O1226" s="6">
        <f>(E1226/D1226)*100</f>
        <v>30.433333333333334</v>
      </c>
      <c r="P1226" s="7">
        <f>E1226/L1226</f>
        <v>51.292134831460672</v>
      </c>
      <c r="Q1226" t="str">
        <f>LEFT(N1226,FIND("/",N1226)-1)</f>
        <v>games</v>
      </c>
      <c r="R1226" t="str">
        <f>REPLACE(N1226,1,FIND("/",N1226),"")</f>
        <v>video games</v>
      </c>
      <c r="S1226" s="12">
        <f>(((J1226/60)/60)/24)+DATE(1970,1,1)</f>
        <v>41575.237430555557</v>
      </c>
      <c r="T1226" s="12">
        <f>(((I1226/60)/60)/24)+DATE(1970,1,1)</f>
        <v>41605.279097222221</v>
      </c>
      <c r="W1226" s="19">
        <f>_xlfn.DAYS(T1226,S1226)</f>
        <v>30</v>
      </c>
      <c r="X1226" s="20">
        <f>L1226/W1226</f>
        <v>2.9666666666666668</v>
      </c>
      <c r="Y1226" s="21">
        <f>E1226/W1226</f>
        <v>152.16666666666666</v>
      </c>
    </row>
    <row r="1227" spans="1:25" ht="32" x14ac:dyDescent="0.2">
      <c r="A1227">
        <v>1303</v>
      </c>
      <c r="B1227" s="3" t="s">
        <v>1304</v>
      </c>
      <c r="C1227" s="3" t="s">
        <v>5413</v>
      </c>
      <c r="D1227">
        <v>3500</v>
      </c>
      <c r="E1227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8271</v>
      </c>
      <c r="O1227" s="6">
        <f>(E1227/D1227)*100</f>
        <v>130.26085714285716</v>
      </c>
      <c r="P1227" s="7">
        <f>E1227/L1227</f>
        <v>42.214166666666671</v>
      </c>
      <c r="Q1227" t="str">
        <f>LEFT(N1227,FIND("/",N1227)-1)</f>
        <v>theater</v>
      </c>
      <c r="R1227" t="str">
        <f>REPLACE(N1227,1,FIND("/",N1227),"")</f>
        <v>plays</v>
      </c>
      <c r="S1227" s="12">
        <f>(((J1227/60)/60)/24)+DATE(1970,1,1)</f>
        <v>42566.441203703704</v>
      </c>
      <c r="T1227" s="12">
        <f>(((I1227/60)/60)/24)+DATE(1970,1,1)</f>
        <v>42582.458333333328</v>
      </c>
      <c r="W1227" s="19">
        <f>_xlfn.DAYS(T1227,S1227)</f>
        <v>16</v>
      </c>
      <c r="X1227" s="20">
        <f>L1227/W1227</f>
        <v>6.75</v>
      </c>
      <c r="Y1227" s="21">
        <f>E1227/W1227</f>
        <v>284.94562500000001</v>
      </c>
    </row>
    <row r="1228" spans="1:25" ht="48" x14ac:dyDescent="0.2">
      <c r="A1228">
        <v>750</v>
      </c>
      <c r="B1228" s="3" t="s">
        <v>751</v>
      </c>
      <c r="C1228" s="3" t="s">
        <v>4860</v>
      </c>
      <c r="D1228">
        <v>4444</v>
      </c>
      <c r="E1228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8274</v>
      </c>
      <c r="O1228" s="6">
        <f>(E1228/D1228)*100</f>
        <v>102.58775877587757</v>
      </c>
      <c r="P1228" s="7">
        <f>E1228/L1228</f>
        <v>77.271186440677965</v>
      </c>
      <c r="Q1228" t="str">
        <f>LEFT(N1228,FIND("/",N1228)-1)</f>
        <v>publishing</v>
      </c>
      <c r="R1228" t="str">
        <f>REPLACE(N1228,1,FIND("/",N1228),"")</f>
        <v>nonfiction</v>
      </c>
      <c r="S1228" s="12">
        <f>(((J1228/60)/60)/24)+DATE(1970,1,1)</f>
        <v>41299.878148148149</v>
      </c>
      <c r="T1228" s="12">
        <f>(((I1228/60)/60)/24)+DATE(1970,1,1)</f>
        <v>41329.878148148149</v>
      </c>
      <c r="W1228" s="19">
        <f>_xlfn.DAYS(T1228,S1228)</f>
        <v>30</v>
      </c>
      <c r="X1228" s="20">
        <f>L1228/W1228</f>
        <v>1.9666666666666666</v>
      </c>
      <c r="Y1228" s="21">
        <f>E1228/W1228</f>
        <v>151.96666666666667</v>
      </c>
    </row>
    <row r="1229" spans="1:25" ht="48" x14ac:dyDescent="0.2">
      <c r="A1229">
        <v>3756</v>
      </c>
      <c r="B1229" s="3" t="s">
        <v>3753</v>
      </c>
      <c r="C1229" s="3" t="s">
        <v>7866</v>
      </c>
      <c r="D1229">
        <v>4500</v>
      </c>
      <c r="E1229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8305</v>
      </c>
      <c r="O1229" s="6">
        <f>(E1229/D1229)*100</f>
        <v>101.11111111111111</v>
      </c>
      <c r="P1229" s="7">
        <f>E1229/L1229</f>
        <v>267.64705882352939</v>
      </c>
      <c r="Q1229" t="str">
        <f>LEFT(N1229,FIND("/",N1229)-1)</f>
        <v>theater</v>
      </c>
      <c r="R1229" t="str">
        <f>REPLACE(N1229,1,FIND("/",N1229),"")</f>
        <v>musical</v>
      </c>
      <c r="S1229" s="12">
        <f>(((J1229/60)/60)/24)+DATE(1970,1,1)</f>
        <v>41771.814791666664</v>
      </c>
      <c r="T1229" s="12">
        <f>(((I1229/60)/60)/24)+DATE(1970,1,1)</f>
        <v>41801.814791666664</v>
      </c>
      <c r="W1229" s="19">
        <f>_xlfn.DAYS(T1229,S1229)</f>
        <v>30</v>
      </c>
      <c r="X1229" s="20">
        <f>L1229/W1229</f>
        <v>0.56666666666666665</v>
      </c>
      <c r="Y1229" s="21">
        <f>E1229/W1229</f>
        <v>151.66666666666666</v>
      </c>
    </row>
    <row r="1230" spans="1:25" ht="48" x14ac:dyDescent="0.2">
      <c r="A1230">
        <v>3523</v>
      </c>
      <c r="B1230" s="3" t="s">
        <v>3522</v>
      </c>
      <c r="C1230" s="3" t="s">
        <v>7633</v>
      </c>
      <c r="D1230">
        <v>4000</v>
      </c>
      <c r="E1230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8271</v>
      </c>
      <c r="O1230" s="6">
        <f>(E1230/D1230)*100</f>
        <v>113.65</v>
      </c>
      <c r="P1230" s="7">
        <f>E1230/L1230</f>
        <v>56.825000000000003</v>
      </c>
      <c r="Q1230" t="str">
        <f>LEFT(N1230,FIND("/",N1230)-1)</f>
        <v>theater</v>
      </c>
      <c r="R1230" t="str">
        <f>REPLACE(N1230,1,FIND("/",N1230),"")</f>
        <v>plays</v>
      </c>
      <c r="S1230" s="12">
        <f>(((J1230/60)/60)/24)+DATE(1970,1,1)</f>
        <v>42581.397546296299</v>
      </c>
      <c r="T1230" s="12">
        <f>(((I1230/60)/60)/24)+DATE(1970,1,1)</f>
        <v>42638.958333333328</v>
      </c>
      <c r="W1230" s="19">
        <f>_xlfn.DAYS(T1230,S1230)</f>
        <v>57</v>
      </c>
      <c r="X1230" s="20">
        <f>L1230/W1230</f>
        <v>1.4035087719298245</v>
      </c>
      <c r="Y1230" s="21">
        <f>E1230/W1230</f>
        <v>79.754385964912274</v>
      </c>
    </row>
    <row r="1231" spans="1:25" ht="48" x14ac:dyDescent="0.2">
      <c r="A1231">
        <v>3673</v>
      </c>
      <c r="B1231" s="3" t="s">
        <v>3670</v>
      </c>
      <c r="C1231" s="3" t="s">
        <v>7783</v>
      </c>
      <c r="D1231">
        <v>4000</v>
      </c>
      <c r="E1231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8271</v>
      </c>
      <c r="O1231" s="6">
        <f>(E1231/D1231)*100</f>
        <v>113.625</v>
      </c>
      <c r="P1231" s="7">
        <f>E1231/L1231</f>
        <v>39.868421052631582</v>
      </c>
      <c r="Q1231" t="str">
        <f>LEFT(N1231,FIND("/",N1231)-1)</f>
        <v>theater</v>
      </c>
      <c r="R1231" t="str">
        <f>REPLACE(N1231,1,FIND("/",N1231),"")</f>
        <v>plays</v>
      </c>
      <c r="S1231" s="12">
        <f>(((J1231/60)/60)/24)+DATE(1970,1,1)</f>
        <v>41914.295104166667</v>
      </c>
      <c r="T1231" s="12">
        <f>(((I1231/60)/60)/24)+DATE(1970,1,1)</f>
        <v>41948.536111111112</v>
      </c>
      <c r="W1231" s="19">
        <f>_xlfn.DAYS(T1231,S1231)</f>
        <v>34</v>
      </c>
      <c r="X1231" s="20">
        <f>L1231/W1231</f>
        <v>3.3529411764705883</v>
      </c>
      <c r="Y1231" s="21">
        <f>E1231/W1231</f>
        <v>133.6764705882353</v>
      </c>
    </row>
    <row r="1232" spans="1:25" ht="48" x14ac:dyDescent="0.2">
      <c r="A1232">
        <v>1652</v>
      </c>
      <c r="B1232" s="3" t="s">
        <v>1653</v>
      </c>
      <c r="C1232" s="3" t="s">
        <v>5762</v>
      </c>
      <c r="D1232">
        <v>4500</v>
      </c>
      <c r="E1232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8292</v>
      </c>
      <c r="O1232" s="6">
        <f>(E1232/D1232)*100</f>
        <v>100.66666666666666</v>
      </c>
      <c r="P1232" s="7">
        <f>E1232/L1232</f>
        <v>64.714285714285708</v>
      </c>
      <c r="Q1232" t="str">
        <f>LEFT(N1232,FIND("/",N1232)-1)</f>
        <v>music</v>
      </c>
      <c r="R1232" t="str">
        <f>REPLACE(N1232,1,FIND("/",N1232),"")</f>
        <v>pop</v>
      </c>
      <c r="S1232" s="12">
        <f>(((J1232/60)/60)/24)+DATE(1970,1,1)</f>
        <v>41572.492974537039</v>
      </c>
      <c r="T1232" s="12">
        <f>(((I1232/60)/60)/24)+DATE(1970,1,1)</f>
        <v>41602.534641203703</v>
      </c>
      <c r="W1232" s="19">
        <f>_xlfn.DAYS(T1232,S1232)</f>
        <v>30</v>
      </c>
      <c r="X1232" s="20">
        <f>L1232/W1232</f>
        <v>2.3333333333333335</v>
      </c>
      <c r="Y1232" s="21">
        <f>E1232/W1232</f>
        <v>151</v>
      </c>
    </row>
    <row r="1233" spans="1:25" ht="48" x14ac:dyDescent="0.2">
      <c r="A1233">
        <v>1525</v>
      </c>
      <c r="B1233" s="3" t="s">
        <v>1526</v>
      </c>
      <c r="C1233" s="3" t="s">
        <v>5635</v>
      </c>
      <c r="D1233">
        <v>2600</v>
      </c>
      <c r="E1233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8285</v>
      </c>
      <c r="O1233" s="6">
        <f>(E1233/D1233)*100</f>
        <v>174.00576923076923</v>
      </c>
      <c r="P1233" s="7">
        <f>E1233/L1233</f>
        <v>32.315357142857138</v>
      </c>
      <c r="Q1233" t="str">
        <f>LEFT(N1233,FIND("/",N1233)-1)</f>
        <v>photography</v>
      </c>
      <c r="R1233" t="str">
        <f>REPLACE(N1233,1,FIND("/",N1233),"")</f>
        <v>photobooks</v>
      </c>
      <c r="S1233" s="12">
        <f>(((J1233/60)/60)/24)+DATE(1970,1,1)</f>
        <v>42570.702986111108</v>
      </c>
      <c r="T1233" s="12">
        <f>(((I1233/60)/60)/24)+DATE(1970,1,1)</f>
        <v>42600.702986111108</v>
      </c>
      <c r="W1233" s="19">
        <f>_xlfn.DAYS(T1233,S1233)</f>
        <v>30</v>
      </c>
      <c r="X1233" s="20">
        <f>L1233/W1233</f>
        <v>4.666666666666667</v>
      </c>
      <c r="Y1233" s="21">
        <f>E1233/W1233</f>
        <v>150.80499999999998</v>
      </c>
    </row>
    <row r="1234" spans="1:25" ht="48" x14ac:dyDescent="0.2">
      <c r="A1234">
        <v>117</v>
      </c>
      <c r="B1234" s="3" t="s">
        <v>119</v>
      </c>
      <c r="C1234" s="3" t="s">
        <v>4228</v>
      </c>
      <c r="D1234">
        <v>4500</v>
      </c>
      <c r="E1234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8266</v>
      </c>
      <c r="O1234" s="6">
        <f>(E1234/D1234)*100</f>
        <v>100.49377777777779</v>
      </c>
      <c r="P1234" s="7">
        <f>E1234/L1234</f>
        <v>167.48962962962963</v>
      </c>
      <c r="Q1234" t="str">
        <f>LEFT(N1234,FIND("/",N1234)-1)</f>
        <v>film &amp; video</v>
      </c>
      <c r="R1234" t="str">
        <f>REPLACE(N1234,1,FIND("/",N1234),"")</f>
        <v>shorts</v>
      </c>
      <c r="S1234" s="12">
        <f>(((J1234/60)/60)/24)+DATE(1970,1,1)</f>
        <v>40248.834999999999</v>
      </c>
      <c r="T1234" s="12">
        <f>(((I1234/60)/60)/24)+DATE(1970,1,1)</f>
        <v>40338.791666666664</v>
      </c>
      <c r="W1234" s="19">
        <f>_xlfn.DAYS(T1234,S1234)</f>
        <v>90</v>
      </c>
      <c r="X1234" s="20">
        <f>L1234/W1234</f>
        <v>0.3</v>
      </c>
      <c r="Y1234" s="21">
        <f>E1234/W1234</f>
        <v>50.24688888888889</v>
      </c>
    </row>
    <row r="1235" spans="1:25" ht="48" x14ac:dyDescent="0.2">
      <c r="A1235">
        <v>2531</v>
      </c>
      <c r="B1235" s="3" t="s">
        <v>2531</v>
      </c>
      <c r="C1235" s="3" t="s">
        <v>6641</v>
      </c>
      <c r="D1235">
        <v>4500</v>
      </c>
      <c r="E1235">
        <v>4518</v>
      </c>
      <c r="F1235" t="s">
        <v>8219</v>
      </c>
      <c r="G1235" t="s">
        <v>8224</v>
      </c>
      <c r="H1235" t="s">
        <v>8246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8300</v>
      </c>
      <c r="O1235" s="6">
        <f>(E1235/D1235)*100</f>
        <v>100.4</v>
      </c>
      <c r="P1235" s="7">
        <f>E1235/L1235</f>
        <v>74.06557377049181</v>
      </c>
      <c r="Q1235" t="str">
        <f>LEFT(N1235,FIND("/",N1235)-1)</f>
        <v>music</v>
      </c>
      <c r="R1235" t="str">
        <f>REPLACE(N1235,1,FIND("/",N1235),"")</f>
        <v>classical music</v>
      </c>
      <c r="S1235" s="12">
        <f>(((J1235/60)/60)/24)+DATE(1970,1,1)</f>
        <v>42208.680023148147</v>
      </c>
      <c r="T1235" s="12">
        <f>(((I1235/60)/60)/24)+DATE(1970,1,1)</f>
        <v>42231.165972222225</v>
      </c>
      <c r="W1235" s="19">
        <f>_xlfn.DAYS(T1235,S1235)</f>
        <v>23</v>
      </c>
      <c r="X1235" s="20">
        <f>L1235/W1235</f>
        <v>2.652173913043478</v>
      </c>
      <c r="Y1235" s="21">
        <f>E1235/W1235</f>
        <v>196.43478260869566</v>
      </c>
    </row>
    <row r="1236" spans="1:25" ht="48" x14ac:dyDescent="0.2">
      <c r="A1236">
        <v>2526</v>
      </c>
      <c r="B1236" s="3" t="s">
        <v>2526</v>
      </c>
      <c r="C1236" s="3" t="s">
        <v>6636</v>
      </c>
      <c r="D1236">
        <v>4000</v>
      </c>
      <c r="E1236">
        <v>4518</v>
      </c>
      <c r="F1236" t="s">
        <v>8219</v>
      </c>
      <c r="G1236" t="s">
        <v>8224</v>
      </c>
      <c r="H1236" t="s">
        <v>8246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8300</v>
      </c>
      <c r="O1236" s="6">
        <f>(E1236/D1236)*100</f>
        <v>112.94999999999999</v>
      </c>
      <c r="P1236" s="7">
        <f>E1236/L1236</f>
        <v>136.90909090909091</v>
      </c>
      <c r="Q1236" t="str">
        <f>LEFT(N1236,FIND("/",N1236)-1)</f>
        <v>music</v>
      </c>
      <c r="R1236" t="str">
        <f>REPLACE(N1236,1,FIND("/",N1236),"")</f>
        <v>classical music</v>
      </c>
      <c r="S1236" s="12">
        <f>(((J1236/60)/60)/24)+DATE(1970,1,1)</f>
        <v>41953.091134259259</v>
      </c>
      <c r="T1236" s="12">
        <f>(((I1236/60)/60)/24)+DATE(1970,1,1)</f>
        <v>41981.207638888889</v>
      </c>
      <c r="W1236" s="19">
        <f>_xlfn.DAYS(T1236,S1236)</f>
        <v>28</v>
      </c>
      <c r="X1236" s="20">
        <f>L1236/W1236</f>
        <v>1.1785714285714286</v>
      </c>
      <c r="Y1236" s="21">
        <f>E1236/W1236</f>
        <v>161.35714285714286</v>
      </c>
    </row>
    <row r="1237" spans="1:25" ht="48" x14ac:dyDescent="0.2">
      <c r="A1237">
        <v>2481</v>
      </c>
      <c r="B1237" s="3" t="s">
        <v>2481</v>
      </c>
      <c r="C1237" s="3" t="s">
        <v>6591</v>
      </c>
      <c r="D1237">
        <v>4000</v>
      </c>
      <c r="E1237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8279</v>
      </c>
      <c r="O1237" s="6">
        <f>(E1237/D1237)*100</f>
        <v>112.91099999999999</v>
      </c>
      <c r="P1237" s="7">
        <f>E1237/L1237</f>
        <v>47.541473684210523</v>
      </c>
      <c r="Q1237" t="str">
        <f>LEFT(N1237,FIND("/",N1237)-1)</f>
        <v>music</v>
      </c>
      <c r="R1237" t="str">
        <f>REPLACE(N1237,1,FIND("/",N1237),"")</f>
        <v>indie rock</v>
      </c>
      <c r="S1237" s="12">
        <f>(((J1237/60)/60)/24)+DATE(1970,1,1)</f>
        <v>40999.645925925928</v>
      </c>
      <c r="T1237" s="12">
        <f>(((I1237/60)/60)/24)+DATE(1970,1,1)</f>
        <v>41029.645925925928</v>
      </c>
      <c r="W1237" s="19">
        <f>_xlfn.DAYS(T1237,S1237)</f>
        <v>30</v>
      </c>
      <c r="X1237" s="20">
        <f>L1237/W1237</f>
        <v>3.1666666666666665</v>
      </c>
      <c r="Y1237" s="21">
        <f>E1237/W1237</f>
        <v>150.54799999999997</v>
      </c>
    </row>
    <row r="1238" spans="1:25" ht="48" x14ac:dyDescent="0.2">
      <c r="A1238">
        <v>2808</v>
      </c>
      <c r="B1238" s="3" t="s">
        <v>2808</v>
      </c>
      <c r="C1238" s="3" t="s">
        <v>6918</v>
      </c>
      <c r="D1238">
        <v>4500</v>
      </c>
      <c r="E1238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8271</v>
      </c>
      <c r="O1238" s="6">
        <f>(E1238/D1238)*100</f>
        <v>100.24444444444444</v>
      </c>
      <c r="P1238" s="7">
        <f>E1238/L1238</f>
        <v>65.376811594202906</v>
      </c>
      <c r="Q1238" t="str">
        <f>LEFT(N1238,FIND("/",N1238)-1)</f>
        <v>theater</v>
      </c>
      <c r="R1238" t="str">
        <f>REPLACE(N1238,1,FIND("/",N1238),"")</f>
        <v>plays</v>
      </c>
      <c r="S1238" s="12">
        <f>(((J1238/60)/60)/24)+DATE(1970,1,1)</f>
        <v>42208.84646990741</v>
      </c>
      <c r="T1238" s="12">
        <f>(((I1238/60)/60)/24)+DATE(1970,1,1)</f>
        <v>42238.84646990741</v>
      </c>
      <c r="W1238" s="19">
        <f>_xlfn.DAYS(T1238,S1238)</f>
        <v>30</v>
      </c>
      <c r="X1238" s="20">
        <f>L1238/W1238</f>
        <v>2.2999999999999998</v>
      </c>
      <c r="Y1238" s="21">
        <f>E1238/W1238</f>
        <v>150.36666666666667</v>
      </c>
    </row>
    <row r="1239" spans="1:25" ht="48" x14ac:dyDescent="0.2">
      <c r="A1239">
        <v>2497</v>
      </c>
      <c r="B1239" s="3" t="s">
        <v>2497</v>
      </c>
      <c r="C1239" s="3" t="s">
        <v>6607</v>
      </c>
      <c r="D1239">
        <v>4000</v>
      </c>
      <c r="E1239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8279</v>
      </c>
      <c r="O1239" s="6">
        <f>(E1239/D1239)*100</f>
        <v>112.7715</v>
      </c>
      <c r="P1239" s="7">
        <f>E1239/L1239</f>
        <v>80.551071428571419</v>
      </c>
      <c r="Q1239" t="str">
        <f>LEFT(N1239,FIND("/",N1239)-1)</f>
        <v>music</v>
      </c>
      <c r="R1239" t="str">
        <f>REPLACE(N1239,1,FIND("/",N1239),"")</f>
        <v>indie rock</v>
      </c>
      <c r="S1239" s="12">
        <f>(((J1239/60)/60)/24)+DATE(1970,1,1)</f>
        <v>40730.878912037035</v>
      </c>
      <c r="T1239" s="12">
        <f>(((I1239/60)/60)/24)+DATE(1970,1,1)</f>
        <v>40760.878912037035</v>
      </c>
      <c r="W1239" s="19">
        <f>_xlfn.DAYS(T1239,S1239)</f>
        <v>30</v>
      </c>
      <c r="X1239" s="20">
        <f>L1239/W1239</f>
        <v>1.8666666666666667</v>
      </c>
      <c r="Y1239" s="21">
        <f>E1239/W1239</f>
        <v>150.36199999999999</v>
      </c>
    </row>
    <row r="1240" spans="1:25" ht="48" x14ac:dyDescent="0.2">
      <c r="A1240">
        <v>808</v>
      </c>
      <c r="B1240" s="3" t="s">
        <v>809</v>
      </c>
      <c r="C1240" s="3" t="s">
        <v>4918</v>
      </c>
      <c r="D1240">
        <v>4500</v>
      </c>
      <c r="E1240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8276</v>
      </c>
      <c r="O1240" s="6">
        <f>(E1240/D1240)*100</f>
        <v>100</v>
      </c>
      <c r="P1240" s="7">
        <f>E1240/L1240</f>
        <v>104.65116279069767</v>
      </c>
      <c r="Q1240" t="str">
        <f>LEFT(N1240,FIND("/",N1240)-1)</f>
        <v>music</v>
      </c>
      <c r="R1240" t="str">
        <f>REPLACE(N1240,1,FIND("/",N1240),"")</f>
        <v>rock</v>
      </c>
      <c r="S1240" s="12">
        <f>(((J1240/60)/60)/24)+DATE(1970,1,1)</f>
        <v>41962.100532407407</v>
      </c>
      <c r="T1240" s="12">
        <f>(((I1240/60)/60)/24)+DATE(1970,1,1)</f>
        <v>41995.207638888889</v>
      </c>
      <c r="W1240" s="19">
        <f>_xlfn.DAYS(T1240,S1240)</f>
        <v>33</v>
      </c>
      <c r="X1240" s="20">
        <f>L1240/W1240</f>
        <v>1.303030303030303</v>
      </c>
      <c r="Y1240" s="21">
        <f>E1240/W1240</f>
        <v>136.36363636363637</v>
      </c>
    </row>
    <row r="1241" spans="1:25" ht="48" x14ac:dyDescent="0.2">
      <c r="A1241">
        <v>3674</v>
      </c>
      <c r="B1241" s="3" t="s">
        <v>3671</v>
      </c>
      <c r="C1241" s="3" t="s">
        <v>7784</v>
      </c>
      <c r="D1241">
        <v>4500</v>
      </c>
      <c r="E1241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8271</v>
      </c>
      <c r="O1241" s="6">
        <f>(E1241/D1241)*100</f>
        <v>100</v>
      </c>
      <c r="P1241" s="7">
        <f>E1241/L1241</f>
        <v>145.16129032258064</v>
      </c>
      <c r="Q1241" t="str">
        <f>LEFT(N1241,FIND("/",N1241)-1)</f>
        <v>theater</v>
      </c>
      <c r="R1241" t="str">
        <f>REPLACE(N1241,1,FIND("/",N1241),"")</f>
        <v>plays</v>
      </c>
      <c r="S1241" s="12">
        <f>(((J1241/60)/60)/24)+DATE(1970,1,1)</f>
        <v>42556.873020833329</v>
      </c>
      <c r="T1241" s="12">
        <f>(((I1241/60)/60)/24)+DATE(1970,1,1)</f>
        <v>42616.873020833329</v>
      </c>
      <c r="W1241" s="19">
        <f>_xlfn.DAYS(T1241,S1241)</f>
        <v>60</v>
      </c>
      <c r="X1241" s="20">
        <f>L1241/W1241</f>
        <v>0.51666666666666672</v>
      </c>
      <c r="Y1241" s="21">
        <f>E1241/W1241</f>
        <v>75</v>
      </c>
    </row>
    <row r="1242" spans="1:25" ht="16" x14ac:dyDescent="0.2">
      <c r="A1242">
        <v>183</v>
      </c>
      <c r="B1242" s="3" t="s">
        <v>185</v>
      </c>
      <c r="C1242" s="3" t="s">
        <v>4293</v>
      </c>
      <c r="D1242">
        <v>12500</v>
      </c>
      <c r="E124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6">
        <f>(E1242/D1242)*100</f>
        <v>35.856000000000002</v>
      </c>
      <c r="P1242" s="7">
        <f>E1242/L1242</f>
        <v>373.5</v>
      </c>
      <c r="Q1242" t="str">
        <f>LEFT(N1242,FIND("/",N1242)-1)</f>
        <v>film &amp; video</v>
      </c>
      <c r="R1242" t="str">
        <f>REPLACE(N1242,1,FIND("/",N1242),"")</f>
        <v>drama</v>
      </c>
      <c r="S1242" s="12">
        <f>(((J1242/60)/60)/24)+DATE(1970,1,1)</f>
        <v>41939.810300925928</v>
      </c>
      <c r="T1242" s="12">
        <f>(((I1242/60)/60)/24)+DATE(1970,1,1)</f>
        <v>41969.851967592593</v>
      </c>
      <c r="W1242" s="19">
        <f>_xlfn.DAYS(T1242,S1242)</f>
        <v>30</v>
      </c>
      <c r="X1242" s="20">
        <f>L1242/W1242</f>
        <v>0.4</v>
      </c>
      <c r="Y1242" s="21">
        <f>E1242/W1242</f>
        <v>149.4</v>
      </c>
    </row>
    <row r="1243" spans="1:25" ht="48" x14ac:dyDescent="0.2">
      <c r="A1243">
        <v>2210</v>
      </c>
      <c r="B1243" s="3" t="s">
        <v>2211</v>
      </c>
      <c r="C1243" s="3" t="s">
        <v>6320</v>
      </c>
      <c r="D1243">
        <v>4000</v>
      </c>
      <c r="E1243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8280</v>
      </c>
      <c r="O1243" s="6">
        <f>(E1243/D1243)*100</f>
        <v>111.425</v>
      </c>
      <c r="P1243" s="7">
        <f>E1243/L1243</f>
        <v>61.902777777777779</v>
      </c>
      <c r="Q1243" t="str">
        <f>LEFT(N1243,FIND("/",N1243)-1)</f>
        <v>music</v>
      </c>
      <c r="R1243" t="str">
        <f>REPLACE(N1243,1,FIND("/",N1243),"")</f>
        <v>electronic music</v>
      </c>
      <c r="S1243" s="12">
        <f>(((J1243/60)/60)/24)+DATE(1970,1,1)</f>
        <v>40956.066087962965</v>
      </c>
      <c r="T1243" s="12">
        <f>(((I1243/60)/60)/24)+DATE(1970,1,1)</f>
        <v>41013.73333333333</v>
      </c>
      <c r="W1243" s="19">
        <f>_xlfn.DAYS(T1243,S1243)</f>
        <v>57</v>
      </c>
      <c r="X1243" s="20">
        <f>L1243/W1243</f>
        <v>1.263157894736842</v>
      </c>
      <c r="Y1243" s="21">
        <f>E1243/W1243</f>
        <v>78.192982456140356</v>
      </c>
    </row>
    <row r="1244" spans="1:25" ht="32" x14ac:dyDescent="0.2">
      <c r="A1244">
        <v>3466</v>
      </c>
      <c r="B1244" s="3" t="s">
        <v>3465</v>
      </c>
      <c r="C1244" s="3" t="s">
        <v>7576</v>
      </c>
      <c r="D1244">
        <v>3500</v>
      </c>
      <c r="E1244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8271</v>
      </c>
      <c r="O1244" s="6">
        <f>(E1244/D1244)*100</f>
        <v>127.14285714285714</v>
      </c>
      <c r="P1244" s="7">
        <f>E1244/L1244</f>
        <v>72.950819672131146</v>
      </c>
      <c r="Q1244" t="str">
        <f>LEFT(N1244,FIND("/",N1244)-1)</f>
        <v>theater</v>
      </c>
      <c r="R1244" t="str">
        <f>REPLACE(N1244,1,FIND("/",N1244),"")</f>
        <v>plays</v>
      </c>
      <c r="S1244" s="12">
        <f>(((J1244/60)/60)/24)+DATE(1970,1,1)</f>
        <v>42420.019097222219</v>
      </c>
      <c r="T1244" s="12">
        <f>(((I1244/60)/60)/24)+DATE(1970,1,1)</f>
        <v>42479.977430555555</v>
      </c>
      <c r="W1244" s="19">
        <f>_xlfn.DAYS(T1244,S1244)</f>
        <v>59</v>
      </c>
      <c r="X1244" s="20">
        <f>L1244/W1244</f>
        <v>1.0338983050847457</v>
      </c>
      <c r="Y1244" s="21">
        <f>E1244/W1244</f>
        <v>75.423728813559322</v>
      </c>
    </row>
    <row r="1245" spans="1:25" ht="48" x14ac:dyDescent="0.2">
      <c r="A1245">
        <v>3398</v>
      </c>
      <c r="B1245" s="3" t="s">
        <v>3397</v>
      </c>
      <c r="C1245" s="3" t="s">
        <v>7508</v>
      </c>
      <c r="D1245">
        <v>4000</v>
      </c>
      <c r="E1245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8271</v>
      </c>
      <c r="O1245" s="6">
        <f>(E1245/D1245)*100</f>
        <v>111.07499999999999</v>
      </c>
      <c r="P1245" s="7">
        <f>E1245/L1245</f>
        <v>68.353846153846149</v>
      </c>
      <c r="Q1245" t="str">
        <f>LEFT(N1245,FIND("/",N1245)-1)</f>
        <v>theater</v>
      </c>
      <c r="R1245" t="str">
        <f>REPLACE(N1245,1,FIND("/",N1245),"")</f>
        <v>plays</v>
      </c>
      <c r="S1245" s="12">
        <f>(((J1245/60)/60)/24)+DATE(1970,1,1)</f>
        <v>41941.75203703704</v>
      </c>
      <c r="T1245" s="12">
        <f>(((I1245/60)/60)/24)+DATE(1970,1,1)</f>
        <v>41964.708333333328</v>
      </c>
      <c r="W1245" s="19">
        <f>_xlfn.DAYS(T1245,S1245)</f>
        <v>23</v>
      </c>
      <c r="X1245" s="20">
        <f>L1245/W1245</f>
        <v>2.8260869565217392</v>
      </c>
      <c r="Y1245" s="21">
        <f>E1245/W1245</f>
        <v>193.17391304347825</v>
      </c>
    </row>
    <row r="1246" spans="1:25" ht="48" x14ac:dyDescent="0.2">
      <c r="A1246">
        <v>3265</v>
      </c>
      <c r="B1246" s="3" t="s">
        <v>3265</v>
      </c>
      <c r="C1246" s="3" t="s">
        <v>7375</v>
      </c>
      <c r="D1246">
        <v>2700</v>
      </c>
      <c r="E124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8271</v>
      </c>
      <c r="O1246" s="6">
        <f>(E1246/D1246)*100</f>
        <v>164</v>
      </c>
      <c r="P1246" s="7">
        <f>E1246/L1246</f>
        <v>70.285714285714292</v>
      </c>
      <c r="Q1246" t="str">
        <f>LEFT(N1246,FIND("/",N1246)-1)</f>
        <v>theater</v>
      </c>
      <c r="R1246" t="str">
        <f>REPLACE(N1246,1,FIND("/",N1246),"")</f>
        <v>plays</v>
      </c>
      <c r="S1246" s="12">
        <f>(((J1246/60)/60)/24)+DATE(1970,1,1)</f>
        <v>42311.711979166663</v>
      </c>
      <c r="T1246" s="12">
        <f>(((I1246/60)/60)/24)+DATE(1970,1,1)</f>
        <v>42341.708333333328</v>
      </c>
      <c r="W1246" s="19">
        <f>_xlfn.DAYS(T1246,S1246)</f>
        <v>30</v>
      </c>
      <c r="X1246" s="20">
        <f>L1246/W1246</f>
        <v>2.1</v>
      </c>
      <c r="Y1246" s="21">
        <f>E1246/W1246</f>
        <v>147.6</v>
      </c>
    </row>
    <row r="1247" spans="1:25" ht="32" x14ac:dyDescent="0.2">
      <c r="A1247">
        <v>3759</v>
      </c>
      <c r="B1247" s="3" t="s">
        <v>3756</v>
      </c>
      <c r="C1247" s="3" t="s">
        <v>7869</v>
      </c>
      <c r="D1247">
        <v>4000</v>
      </c>
      <c r="E1247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8305</v>
      </c>
      <c r="O1247" s="6">
        <f>(E1247/D1247)*100</f>
        <v>110.24425000000002</v>
      </c>
      <c r="P1247" s="7">
        <f>E1247/L1247</f>
        <v>50.111022727272733</v>
      </c>
      <c r="Q1247" t="str">
        <f>LEFT(N1247,FIND("/",N1247)-1)</f>
        <v>theater</v>
      </c>
      <c r="R1247" t="str">
        <f>REPLACE(N1247,1,FIND("/",N1247),"")</f>
        <v>musical</v>
      </c>
      <c r="S1247" s="12">
        <f>(((J1247/60)/60)/24)+DATE(1970,1,1)</f>
        <v>42182.108252314814</v>
      </c>
      <c r="T1247" s="12">
        <f>(((I1247/60)/60)/24)+DATE(1970,1,1)</f>
        <v>42242.108252314814</v>
      </c>
      <c r="W1247" s="19">
        <f>_xlfn.DAYS(T1247,S1247)</f>
        <v>60</v>
      </c>
      <c r="X1247" s="20">
        <f>L1247/W1247</f>
        <v>1.4666666666666666</v>
      </c>
      <c r="Y1247" s="21">
        <f>E1247/W1247</f>
        <v>73.496166666666667</v>
      </c>
    </row>
    <row r="1248" spans="1:25" ht="48" x14ac:dyDescent="0.2">
      <c r="A1248">
        <v>3724</v>
      </c>
      <c r="B1248" s="3" t="s">
        <v>3721</v>
      </c>
      <c r="C1248" s="3" t="s">
        <v>7834</v>
      </c>
      <c r="D1248">
        <v>4300</v>
      </c>
      <c r="E1248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8271</v>
      </c>
      <c r="O1248" s="6">
        <f>(E1248/D1248)*100</f>
        <v>102.54767441860466</v>
      </c>
      <c r="P1248" s="7">
        <f>E1248/L1248</f>
        <v>49.545505617977533</v>
      </c>
      <c r="Q1248" t="str">
        <f>LEFT(N1248,FIND("/",N1248)-1)</f>
        <v>theater</v>
      </c>
      <c r="R1248" t="str">
        <f>REPLACE(N1248,1,FIND("/",N1248),"")</f>
        <v>plays</v>
      </c>
      <c r="S1248" s="12">
        <f>(((J1248/60)/60)/24)+DATE(1970,1,1)</f>
        <v>42465.491435185191</v>
      </c>
      <c r="T1248" s="12">
        <f>(((I1248/60)/60)/24)+DATE(1970,1,1)</f>
        <v>42494.958333333328</v>
      </c>
      <c r="W1248" s="19">
        <f>_xlfn.DAYS(T1248,S1248)</f>
        <v>29</v>
      </c>
      <c r="X1248" s="20">
        <f>L1248/W1248</f>
        <v>3.0689655172413794</v>
      </c>
      <c r="Y1248" s="21">
        <f>E1248/W1248</f>
        <v>152.05344827586208</v>
      </c>
    </row>
    <row r="1249" spans="1:25" ht="48" x14ac:dyDescent="0.2">
      <c r="A1249">
        <v>3315</v>
      </c>
      <c r="B1249" s="3" t="s">
        <v>3315</v>
      </c>
      <c r="C1249" s="3" t="s">
        <v>7425</v>
      </c>
      <c r="D1249">
        <v>4000</v>
      </c>
      <c r="E1249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8271</v>
      </c>
      <c r="O1249" s="6">
        <f>(E1249/D1249)*100</f>
        <v>110.00000000000001</v>
      </c>
      <c r="P1249" s="7">
        <f>E1249/L1249</f>
        <v>49.438202247191015</v>
      </c>
      <c r="Q1249" t="str">
        <f>LEFT(N1249,FIND("/",N1249)-1)</f>
        <v>theater</v>
      </c>
      <c r="R1249" t="str">
        <f>REPLACE(N1249,1,FIND("/",N1249),"")</f>
        <v>plays</v>
      </c>
      <c r="S1249" s="12">
        <f>(((J1249/60)/60)/24)+DATE(1970,1,1)</f>
        <v>42466.303715277783</v>
      </c>
      <c r="T1249" s="12">
        <f>(((I1249/60)/60)/24)+DATE(1970,1,1)</f>
        <v>42496.303715277783</v>
      </c>
      <c r="W1249" s="19">
        <f>_xlfn.DAYS(T1249,S1249)</f>
        <v>30</v>
      </c>
      <c r="X1249" s="20">
        <f>L1249/W1249</f>
        <v>2.9666666666666668</v>
      </c>
      <c r="Y1249" s="21">
        <f>E1249/W1249</f>
        <v>146.66666666666666</v>
      </c>
    </row>
    <row r="1250" spans="1:25" ht="48" x14ac:dyDescent="0.2">
      <c r="A1250">
        <v>3033</v>
      </c>
      <c r="B1250" s="3" t="s">
        <v>3033</v>
      </c>
      <c r="C1250" s="3" t="s">
        <v>7143</v>
      </c>
      <c r="D1250">
        <v>3000</v>
      </c>
      <c r="E1250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8303</v>
      </c>
      <c r="O1250" s="6">
        <f>(E1250/D1250)*100</f>
        <v>146.53333333333333</v>
      </c>
      <c r="P1250" s="7">
        <f>E1250/L1250</f>
        <v>191.13043478260869</v>
      </c>
      <c r="Q1250" t="str">
        <f>LEFT(N1250,FIND("/",N1250)-1)</f>
        <v>theater</v>
      </c>
      <c r="R1250" t="str">
        <f>REPLACE(N1250,1,FIND("/",N1250),"")</f>
        <v>spaces</v>
      </c>
      <c r="S1250" s="12">
        <f>(((J1250/60)/60)/24)+DATE(1970,1,1)</f>
        <v>42570.110243055555</v>
      </c>
      <c r="T1250" s="12">
        <f>(((I1250/60)/60)/24)+DATE(1970,1,1)</f>
        <v>42600.110243055555</v>
      </c>
      <c r="W1250" s="19">
        <f>_xlfn.DAYS(T1250,S1250)</f>
        <v>30</v>
      </c>
      <c r="X1250" s="20">
        <f>L1250/W1250</f>
        <v>0.76666666666666672</v>
      </c>
      <c r="Y1250" s="21">
        <f>E1250/W1250</f>
        <v>146.53333333333333</v>
      </c>
    </row>
    <row r="1251" spans="1:25" ht="48" x14ac:dyDescent="0.2">
      <c r="A1251">
        <v>251</v>
      </c>
      <c r="B1251" s="3" t="s">
        <v>252</v>
      </c>
      <c r="C1251" s="3" t="s">
        <v>4361</v>
      </c>
      <c r="D1251">
        <v>3500</v>
      </c>
      <c r="E1251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8269</v>
      </c>
      <c r="O1251" s="6">
        <f>(E1251/D1251)*100</f>
        <v>125.57142857142858</v>
      </c>
      <c r="P1251" s="7">
        <f>E1251/L1251</f>
        <v>57.077922077922075</v>
      </c>
      <c r="Q1251" t="str">
        <f>LEFT(N1251,FIND("/",N1251)-1)</f>
        <v>film &amp; video</v>
      </c>
      <c r="R1251" t="str">
        <f>REPLACE(N1251,1,FIND("/",N1251),"")</f>
        <v>documentary</v>
      </c>
      <c r="S1251" s="12">
        <f>(((J1251/60)/60)/24)+DATE(1970,1,1)</f>
        <v>41013.787569444445</v>
      </c>
      <c r="T1251" s="12">
        <f>(((I1251/60)/60)/24)+DATE(1970,1,1)</f>
        <v>41045.791666666664</v>
      </c>
      <c r="W1251" s="19">
        <f>_xlfn.DAYS(T1251,S1251)</f>
        <v>32</v>
      </c>
      <c r="X1251" s="20">
        <f>L1251/W1251</f>
        <v>2.40625</v>
      </c>
      <c r="Y1251" s="21">
        <f>E1251/W1251</f>
        <v>137.34375</v>
      </c>
    </row>
    <row r="1252" spans="1:25" ht="48" x14ac:dyDescent="0.2">
      <c r="A1252">
        <v>5</v>
      </c>
      <c r="B1252" s="3" t="s">
        <v>7</v>
      </c>
      <c r="C1252" s="3" t="s">
        <v>4116</v>
      </c>
      <c r="D1252">
        <v>3999</v>
      </c>
      <c r="E1252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8265</v>
      </c>
      <c r="O1252" s="6">
        <f>(E1252/D1252)*100</f>
        <v>109.77744436109028</v>
      </c>
      <c r="P1252" s="7">
        <f>E1252/L1252</f>
        <v>93.40425531914893</v>
      </c>
      <c r="Q1252" t="str">
        <f>LEFT(N1252,FIND("/",N1252)-1)</f>
        <v>film &amp; video</v>
      </c>
      <c r="R1252" t="str">
        <f>REPLACE(N1252,1,FIND("/",N1252),"")</f>
        <v>television</v>
      </c>
      <c r="S1252" s="12">
        <f>(((J1252/60)/60)/24)+DATE(1970,1,1)</f>
        <v>42563.932951388888</v>
      </c>
      <c r="T1252" s="12">
        <f>(((I1252/60)/60)/24)+DATE(1970,1,1)</f>
        <v>42580.232638888891</v>
      </c>
      <c r="W1252" s="19">
        <f>_xlfn.DAYS(T1252,S1252)</f>
        <v>17</v>
      </c>
      <c r="X1252" s="20">
        <f>L1252/W1252</f>
        <v>2.7647058823529411</v>
      </c>
      <c r="Y1252" s="21">
        <f>E1252/W1252</f>
        <v>258.23529411764707</v>
      </c>
    </row>
    <row r="1253" spans="1:25" ht="48" x14ac:dyDescent="0.2">
      <c r="A1253">
        <v>2617</v>
      </c>
      <c r="B1253" s="3" t="s">
        <v>2617</v>
      </c>
      <c r="C1253" s="3" t="s">
        <v>6727</v>
      </c>
      <c r="D1253">
        <v>500</v>
      </c>
      <c r="E1253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8301</v>
      </c>
      <c r="O1253" s="6">
        <f>(E1253/D1253)*100</f>
        <v>877.6</v>
      </c>
      <c r="P1253" s="7">
        <f>E1253/L1253</f>
        <v>27.59748427672956</v>
      </c>
      <c r="Q1253" t="str">
        <f>LEFT(N1253,FIND("/",N1253)-1)</f>
        <v>technology</v>
      </c>
      <c r="R1253" t="str">
        <f>REPLACE(N1253,1,FIND("/",N1253),"")</f>
        <v>space exploration</v>
      </c>
      <c r="S1253" s="12">
        <f>(((J1253/60)/60)/24)+DATE(1970,1,1)</f>
        <v>41902.874432870369</v>
      </c>
      <c r="T1253" s="12">
        <f>(((I1253/60)/60)/24)+DATE(1970,1,1)</f>
        <v>41932.874432870369</v>
      </c>
      <c r="W1253" s="19">
        <f>_xlfn.DAYS(T1253,S1253)</f>
        <v>30</v>
      </c>
      <c r="X1253" s="20">
        <f>L1253/W1253</f>
        <v>5.3</v>
      </c>
      <c r="Y1253" s="21">
        <f>E1253/W1253</f>
        <v>146.26666666666668</v>
      </c>
    </row>
    <row r="1254" spans="1:25" ht="48" x14ac:dyDescent="0.2">
      <c r="A1254">
        <v>2066</v>
      </c>
      <c r="B1254" s="3" t="s">
        <v>2067</v>
      </c>
      <c r="C1254" s="3" t="s">
        <v>6176</v>
      </c>
      <c r="D1254">
        <v>2000</v>
      </c>
      <c r="E1254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8295</v>
      </c>
      <c r="O1254" s="6">
        <f>(E1254/D1254)*100</f>
        <v>218.6</v>
      </c>
      <c r="P1254" s="7">
        <f>E1254/L1254</f>
        <v>67.261538461538464</v>
      </c>
      <c r="Q1254" t="str">
        <f>LEFT(N1254,FIND("/",N1254)-1)</f>
        <v>technology</v>
      </c>
      <c r="R1254" t="str">
        <f>REPLACE(N1254,1,FIND("/",N1254),"")</f>
        <v>hardware</v>
      </c>
      <c r="S1254" s="12">
        <f>(((J1254/60)/60)/24)+DATE(1970,1,1)</f>
        <v>41844.771793981483</v>
      </c>
      <c r="T1254" s="12">
        <f>(((I1254/60)/60)/24)+DATE(1970,1,1)</f>
        <v>41874.771793981483</v>
      </c>
      <c r="W1254" s="19">
        <f>_xlfn.DAYS(T1254,S1254)</f>
        <v>30</v>
      </c>
      <c r="X1254" s="20">
        <f>L1254/W1254</f>
        <v>2.1666666666666665</v>
      </c>
      <c r="Y1254" s="21">
        <f>E1254/W1254</f>
        <v>145.73333333333332</v>
      </c>
    </row>
    <row r="1255" spans="1:25" ht="48" x14ac:dyDescent="0.2">
      <c r="A1255">
        <v>1291</v>
      </c>
      <c r="B1255" s="3" t="s">
        <v>1292</v>
      </c>
      <c r="C1255" s="3" t="s">
        <v>5401</v>
      </c>
      <c r="D1255">
        <v>3000</v>
      </c>
      <c r="E1255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8271</v>
      </c>
      <c r="O1255" s="6">
        <f>(E1255/D1255)*100</f>
        <v>145.70000000000002</v>
      </c>
      <c r="P1255" s="7">
        <f>E1255/L1255</f>
        <v>104.07142857142857</v>
      </c>
      <c r="Q1255" t="str">
        <f>LEFT(N1255,FIND("/",N1255)-1)</f>
        <v>theater</v>
      </c>
      <c r="R1255" t="str">
        <f>REPLACE(N1255,1,FIND("/",N1255),"")</f>
        <v>plays</v>
      </c>
      <c r="S1255" s="12">
        <f>(((J1255/60)/60)/24)+DATE(1970,1,1)</f>
        <v>42064.652673611112</v>
      </c>
      <c r="T1255" s="12">
        <f>(((I1255/60)/60)/24)+DATE(1970,1,1)</f>
        <v>42101.291666666672</v>
      </c>
      <c r="W1255" s="19">
        <f>_xlfn.DAYS(T1255,S1255)</f>
        <v>37</v>
      </c>
      <c r="X1255" s="20">
        <f>L1255/W1255</f>
        <v>1.1351351351351351</v>
      </c>
      <c r="Y1255" s="21">
        <f>E1255/W1255</f>
        <v>118.13513513513513</v>
      </c>
    </row>
    <row r="1256" spans="1:25" ht="48" x14ac:dyDescent="0.2">
      <c r="A1256">
        <v>626</v>
      </c>
      <c r="B1256" s="3" t="s">
        <v>627</v>
      </c>
      <c r="C1256" s="3" t="s">
        <v>4736</v>
      </c>
      <c r="D1256">
        <v>25000</v>
      </c>
      <c r="E125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6">
        <f>(E1256/D1256)*100</f>
        <v>17.380000000000003</v>
      </c>
      <c r="P1256" s="7">
        <f>E1256/L1256</f>
        <v>111.41025641025641</v>
      </c>
      <c r="Q1256" t="str">
        <f>LEFT(N1256,FIND("/",N1256)-1)</f>
        <v>technology</v>
      </c>
      <c r="R1256" t="str">
        <f>REPLACE(N1256,1,FIND("/",N1256),"")</f>
        <v>web</v>
      </c>
      <c r="S1256" s="12">
        <f>(((J1256/60)/60)/24)+DATE(1970,1,1)</f>
        <v>42198.559479166666</v>
      </c>
      <c r="T1256" s="12">
        <f>(((I1256/60)/60)/24)+DATE(1970,1,1)</f>
        <v>42231.556944444441</v>
      </c>
      <c r="W1256" s="19">
        <f>_xlfn.DAYS(T1256,S1256)</f>
        <v>33</v>
      </c>
      <c r="X1256" s="20">
        <f>L1256/W1256</f>
        <v>1.1818181818181819</v>
      </c>
      <c r="Y1256" s="21">
        <f>E1256/W1256</f>
        <v>131.66666666666666</v>
      </c>
    </row>
    <row r="1257" spans="1:25" ht="48" x14ac:dyDescent="0.2">
      <c r="A1257">
        <v>1384</v>
      </c>
      <c r="B1257" s="3" t="s">
        <v>1385</v>
      </c>
      <c r="C1257" s="3" t="s">
        <v>5494</v>
      </c>
      <c r="D1257">
        <v>3500</v>
      </c>
      <c r="E1257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8276</v>
      </c>
      <c r="O1257" s="6">
        <f>(E1257/D1257)*100</f>
        <v>124.08571428571429</v>
      </c>
      <c r="P1257" s="7">
        <f>E1257/L1257</f>
        <v>68.936507936507937</v>
      </c>
      <c r="Q1257" t="str">
        <f>LEFT(N1257,FIND("/",N1257)-1)</f>
        <v>music</v>
      </c>
      <c r="R1257" t="str">
        <f>REPLACE(N1257,1,FIND("/",N1257),"")</f>
        <v>rock</v>
      </c>
      <c r="S1257" s="12">
        <f>(((J1257/60)/60)/24)+DATE(1970,1,1)</f>
        <v>42160.735208333332</v>
      </c>
      <c r="T1257" s="12">
        <f>(((I1257/60)/60)/24)+DATE(1970,1,1)</f>
        <v>42190.735208333332</v>
      </c>
      <c r="W1257" s="19">
        <f>_xlfn.DAYS(T1257,S1257)</f>
        <v>30</v>
      </c>
      <c r="X1257" s="20">
        <f>L1257/W1257</f>
        <v>2.1</v>
      </c>
      <c r="Y1257" s="21">
        <f>E1257/W1257</f>
        <v>144.76666666666668</v>
      </c>
    </row>
    <row r="1258" spans="1:25" ht="32" x14ac:dyDescent="0.2">
      <c r="A1258">
        <v>1462</v>
      </c>
      <c r="B1258" s="3" t="s">
        <v>1463</v>
      </c>
      <c r="C1258" s="3" t="s">
        <v>5572</v>
      </c>
      <c r="D1258">
        <v>4000</v>
      </c>
      <c r="E1258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8288</v>
      </c>
      <c r="O1258" s="6">
        <f>(E1258/D1258)*100</f>
        <v>108.5175</v>
      </c>
      <c r="P1258" s="7">
        <f>E1258/L1258</f>
        <v>28.937999999999999</v>
      </c>
      <c r="Q1258" t="str">
        <f>LEFT(N1258,FIND("/",N1258)-1)</f>
        <v>publishing</v>
      </c>
      <c r="R1258" t="str">
        <f>REPLACE(N1258,1,FIND("/",N1258),"")</f>
        <v>radio &amp; podcasts</v>
      </c>
      <c r="S1258" s="12">
        <f>(((J1258/60)/60)/24)+DATE(1970,1,1)</f>
        <v>41344.662858796299</v>
      </c>
      <c r="T1258" s="12">
        <f>(((I1258/60)/60)/24)+DATE(1970,1,1)</f>
        <v>41374.662858796299</v>
      </c>
      <c r="W1258" s="19">
        <f>_xlfn.DAYS(T1258,S1258)</f>
        <v>30</v>
      </c>
      <c r="X1258" s="20">
        <f>L1258/W1258</f>
        <v>5</v>
      </c>
      <c r="Y1258" s="21">
        <f>E1258/W1258</f>
        <v>144.69</v>
      </c>
    </row>
    <row r="1259" spans="1:25" ht="48" x14ac:dyDescent="0.2">
      <c r="A1259">
        <v>1299</v>
      </c>
      <c r="B1259" s="3" t="s">
        <v>1300</v>
      </c>
      <c r="C1259" s="3" t="s">
        <v>5409</v>
      </c>
      <c r="D1259">
        <v>3500</v>
      </c>
      <c r="E1259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8271</v>
      </c>
      <c r="O1259" s="6">
        <f>(E1259/D1259)*100</f>
        <v>124</v>
      </c>
      <c r="P1259" s="7">
        <f>E1259/L1259</f>
        <v>135.625</v>
      </c>
      <c r="Q1259" t="str">
        <f>LEFT(N1259,FIND("/",N1259)-1)</f>
        <v>theater</v>
      </c>
      <c r="R1259" t="str">
        <f>REPLACE(N1259,1,FIND("/",N1259),"")</f>
        <v>plays</v>
      </c>
      <c r="S1259" s="12">
        <f>(((J1259/60)/60)/24)+DATE(1970,1,1)</f>
        <v>42169.814340277779</v>
      </c>
      <c r="T1259" s="12">
        <f>(((I1259/60)/60)/24)+DATE(1970,1,1)</f>
        <v>42199.814340277779</v>
      </c>
      <c r="W1259" s="19">
        <f>_xlfn.DAYS(T1259,S1259)</f>
        <v>30</v>
      </c>
      <c r="X1259" s="20">
        <f>L1259/W1259</f>
        <v>1.0666666666666667</v>
      </c>
      <c r="Y1259" s="21">
        <f>E1259/W1259</f>
        <v>144.66666666666666</v>
      </c>
    </row>
    <row r="1260" spans="1:25" ht="48" x14ac:dyDescent="0.2">
      <c r="A1260">
        <v>2291</v>
      </c>
      <c r="B1260" s="3" t="s">
        <v>2292</v>
      </c>
      <c r="C1260" s="3" t="s">
        <v>6401</v>
      </c>
      <c r="D1260">
        <v>2500</v>
      </c>
      <c r="E1260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8276</v>
      </c>
      <c r="O1260" s="6">
        <f>(E1260/D1260)*100</f>
        <v>172.8</v>
      </c>
      <c r="P1260" s="7">
        <f>E1260/L1260</f>
        <v>100.46511627906976</v>
      </c>
      <c r="Q1260" t="str">
        <f>LEFT(N1260,FIND("/",N1260)-1)</f>
        <v>music</v>
      </c>
      <c r="R1260" t="str">
        <f>REPLACE(N1260,1,FIND("/",N1260),"")</f>
        <v>rock</v>
      </c>
      <c r="S1260" s="12">
        <f>(((J1260/60)/60)/24)+DATE(1970,1,1)</f>
        <v>40987.977060185185</v>
      </c>
      <c r="T1260" s="12">
        <f>(((I1260/60)/60)/24)+DATE(1970,1,1)</f>
        <v>41022.166666666664</v>
      </c>
      <c r="W1260" s="19">
        <f>_xlfn.DAYS(T1260,S1260)</f>
        <v>35</v>
      </c>
      <c r="X1260" s="20">
        <f>L1260/W1260</f>
        <v>1.2285714285714286</v>
      </c>
      <c r="Y1260" s="21">
        <f>E1260/W1260</f>
        <v>123.42857142857143</v>
      </c>
    </row>
    <row r="1261" spans="1:25" ht="48" x14ac:dyDescent="0.2">
      <c r="A1261">
        <v>467</v>
      </c>
      <c r="B1261" s="3" t="s">
        <v>468</v>
      </c>
      <c r="C1261" s="3" t="s">
        <v>4577</v>
      </c>
      <c r="D1261">
        <v>20000</v>
      </c>
      <c r="E1261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6">
        <f>(E1261/D1261)*100</f>
        <v>21.574999999999999</v>
      </c>
      <c r="P1261" s="7">
        <f>E1261/L1261</f>
        <v>110.64102564102564</v>
      </c>
      <c r="Q1261" t="str">
        <f>LEFT(N1261,FIND("/",N1261)-1)</f>
        <v>film &amp; video</v>
      </c>
      <c r="R1261" t="str">
        <f>REPLACE(N1261,1,FIND("/",N1261),"")</f>
        <v>animation</v>
      </c>
      <c r="S1261" s="12">
        <f>(((J1261/60)/60)/24)+DATE(1970,1,1)</f>
        <v>41135.679791666669</v>
      </c>
      <c r="T1261" s="12">
        <f>(((I1261/60)/60)/24)+DATE(1970,1,1)</f>
        <v>41180.679791666669</v>
      </c>
      <c r="W1261" s="19">
        <f>_xlfn.DAYS(T1261,S1261)</f>
        <v>45</v>
      </c>
      <c r="X1261" s="20">
        <f>L1261/W1261</f>
        <v>0.8666666666666667</v>
      </c>
      <c r="Y1261" s="21">
        <f>E1261/W1261</f>
        <v>95.888888888888886</v>
      </c>
    </row>
    <row r="1262" spans="1:25" ht="48" x14ac:dyDescent="0.2">
      <c r="A1262">
        <v>1667</v>
      </c>
      <c r="B1262" s="3" t="s">
        <v>1668</v>
      </c>
      <c r="C1262" s="3" t="s">
        <v>5777</v>
      </c>
      <c r="D1262">
        <v>3400</v>
      </c>
      <c r="E1262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8292</v>
      </c>
      <c r="O1262" s="6">
        <f>(E1262/D1262)*100</f>
        <v>126.85294117647059</v>
      </c>
      <c r="P1262" s="7">
        <f>E1262/L1262</f>
        <v>52.597560975609753</v>
      </c>
      <c r="Q1262" t="str">
        <f>LEFT(N1262,FIND("/",N1262)-1)</f>
        <v>music</v>
      </c>
      <c r="R1262" t="str">
        <f>REPLACE(N1262,1,FIND("/",N1262),"")</f>
        <v>pop</v>
      </c>
      <c r="S1262" s="12">
        <f>(((J1262/60)/60)/24)+DATE(1970,1,1)</f>
        <v>41682.0705787037</v>
      </c>
      <c r="T1262" s="12">
        <f>(((I1262/60)/60)/24)+DATE(1970,1,1)</f>
        <v>41709.290972222225</v>
      </c>
      <c r="W1262" s="19">
        <f>_xlfn.DAYS(T1262,S1262)</f>
        <v>27</v>
      </c>
      <c r="X1262" s="20">
        <f>L1262/W1262</f>
        <v>3.0370370370370372</v>
      </c>
      <c r="Y1262" s="21">
        <f>E1262/W1262</f>
        <v>159.74074074074073</v>
      </c>
    </row>
    <row r="1263" spans="1:25" ht="48" x14ac:dyDescent="0.2">
      <c r="A1263">
        <v>2665</v>
      </c>
      <c r="B1263" s="3" t="s">
        <v>2665</v>
      </c>
      <c r="C1263" s="3" t="s">
        <v>6775</v>
      </c>
      <c r="D1263">
        <v>3500</v>
      </c>
      <c r="E1263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8302</v>
      </c>
      <c r="O1263" s="6">
        <f>(E1263/D1263)*100</f>
        <v>123.14285714285715</v>
      </c>
      <c r="P1263" s="7">
        <f>E1263/L1263</f>
        <v>93.695652173913047</v>
      </c>
      <c r="Q1263" t="str">
        <f>LEFT(N1263,FIND("/",N1263)-1)</f>
        <v>technology</v>
      </c>
      <c r="R1263" t="str">
        <f>REPLACE(N1263,1,FIND("/",N1263),"")</f>
        <v>makerspaces</v>
      </c>
      <c r="S1263" s="12">
        <f>(((J1263/60)/60)/24)+DATE(1970,1,1)</f>
        <v>42083.895532407405</v>
      </c>
      <c r="T1263" s="12">
        <f>(((I1263/60)/60)/24)+DATE(1970,1,1)</f>
        <v>42128.895532407405</v>
      </c>
      <c r="W1263" s="19">
        <f>_xlfn.DAYS(T1263,S1263)</f>
        <v>45</v>
      </c>
      <c r="X1263" s="20">
        <f>L1263/W1263</f>
        <v>1.0222222222222221</v>
      </c>
      <c r="Y1263" s="21">
        <f>E1263/W1263</f>
        <v>95.777777777777771</v>
      </c>
    </row>
    <row r="1264" spans="1:25" ht="32" x14ac:dyDescent="0.2">
      <c r="A1264">
        <v>2058</v>
      </c>
      <c r="B1264" s="3" t="s">
        <v>2059</v>
      </c>
      <c r="C1264" s="3" t="s">
        <v>6168</v>
      </c>
      <c r="D1264">
        <v>2560</v>
      </c>
      <c r="E1264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8295</v>
      </c>
      <c r="O1264" s="6">
        <f>(E1264/D1264)*100</f>
        <v>168.28125</v>
      </c>
      <c r="P1264" s="7">
        <f>E1264/L1264</f>
        <v>10.507317073170732</v>
      </c>
      <c r="Q1264" t="str">
        <f>LEFT(N1264,FIND("/",N1264)-1)</f>
        <v>technology</v>
      </c>
      <c r="R1264" t="str">
        <f>REPLACE(N1264,1,FIND("/",N1264),"")</f>
        <v>hardware</v>
      </c>
      <c r="S1264" s="12">
        <f>(((J1264/60)/60)/24)+DATE(1970,1,1)</f>
        <v>42026.370717592596</v>
      </c>
      <c r="T1264" s="12">
        <f>(((I1264/60)/60)/24)+DATE(1970,1,1)</f>
        <v>42065.833333333328</v>
      </c>
      <c r="W1264" s="19">
        <f>_xlfn.DAYS(T1264,S1264)</f>
        <v>39</v>
      </c>
      <c r="X1264" s="20">
        <f>L1264/W1264</f>
        <v>10.512820512820513</v>
      </c>
      <c r="Y1264" s="21">
        <f>E1264/W1264</f>
        <v>110.46153846153847</v>
      </c>
    </row>
    <row r="1265" spans="1:25" ht="48" x14ac:dyDescent="0.2">
      <c r="A1265">
        <v>3768</v>
      </c>
      <c r="B1265" s="3" t="s">
        <v>3765</v>
      </c>
      <c r="C1265" s="3" t="s">
        <v>7878</v>
      </c>
      <c r="D1265">
        <v>4000</v>
      </c>
      <c r="E1265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8305</v>
      </c>
      <c r="O1265" s="6">
        <f>(E1265/D1265)*100</f>
        <v>107.65274999999998</v>
      </c>
      <c r="P1265" s="7">
        <f>E1265/L1265</f>
        <v>74.243275862068955</v>
      </c>
      <c r="Q1265" t="str">
        <f>LEFT(N1265,FIND("/",N1265)-1)</f>
        <v>theater</v>
      </c>
      <c r="R1265" t="str">
        <f>REPLACE(N1265,1,FIND("/",N1265),"")</f>
        <v>musical</v>
      </c>
      <c r="S1265" s="12">
        <f>(((J1265/60)/60)/24)+DATE(1970,1,1)</f>
        <v>41772.727893518517</v>
      </c>
      <c r="T1265" s="12">
        <f>(((I1265/60)/60)/24)+DATE(1970,1,1)</f>
        <v>41802.727893518517</v>
      </c>
      <c r="W1265" s="19">
        <f>_xlfn.DAYS(T1265,S1265)</f>
        <v>30</v>
      </c>
      <c r="X1265" s="20">
        <f>L1265/W1265</f>
        <v>1.9333333333333333</v>
      </c>
      <c r="Y1265" s="21">
        <f>E1265/W1265</f>
        <v>143.53699999999998</v>
      </c>
    </row>
    <row r="1266" spans="1:25" ht="48" x14ac:dyDescent="0.2">
      <c r="A1266">
        <v>1920</v>
      </c>
      <c r="B1266" s="3" t="s">
        <v>1921</v>
      </c>
      <c r="C1266" s="3" t="s">
        <v>6030</v>
      </c>
      <c r="D1266">
        <v>10000</v>
      </c>
      <c r="E126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6">
        <f>(E1266/D1266)*100</f>
        <v>43.03</v>
      </c>
      <c r="P1266" s="7">
        <f>E1266/L1266</f>
        <v>40.980952380952381</v>
      </c>
      <c r="Q1266" t="str">
        <f>LEFT(N1266,FIND("/",N1266)-1)</f>
        <v>technology</v>
      </c>
      <c r="R1266" t="str">
        <f>REPLACE(N1266,1,FIND("/",N1266),"")</f>
        <v>gadgets</v>
      </c>
      <c r="S1266" s="12">
        <f>(((J1266/60)/60)/24)+DATE(1970,1,1)</f>
        <v>42270.875706018516</v>
      </c>
      <c r="T1266" s="12">
        <f>(((I1266/60)/60)/24)+DATE(1970,1,1)</f>
        <v>42298.958333333328</v>
      </c>
      <c r="W1266" s="19">
        <f>_xlfn.DAYS(T1266,S1266)</f>
        <v>28</v>
      </c>
      <c r="X1266" s="20">
        <f>L1266/W1266</f>
        <v>3.75</v>
      </c>
      <c r="Y1266" s="21">
        <f>E1266/W1266</f>
        <v>153.67857142857142</v>
      </c>
    </row>
    <row r="1267" spans="1:25" ht="48" x14ac:dyDescent="0.2">
      <c r="A1267">
        <v>3273</v>
      </c>
      <c r="B1267" s="3" t="s">
        <v>3273</v>
      </c>
      <c r="C1267" s="3" t="s">
        <v>7383</v>
      </c>
      <c r="D1267">
        <v>4000</v>
      </c>
      <c r="E1267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6">
        <f>(E1267/D1267)*100</f>
        <v>107.4</v>
      </c>
      <c r="P1267" s="7">
        <f>E1267/L1267</f>
        <v>204.57142857142858</v>
      </c>
      <c r="Q1267" t="str">
        <f>LEFT(N1267,FIND("/",N1267)-1)</f>
        <v>theater</v>
      </c>
      <c r="R1267" t="str">
        <f>REPLACE(N1267,1,FIND("/",N1267),"")</f>
        <v>plays</v>
      </c>
      <c r="S1267" s="12">
        <f>(((J1267/60)/60)/24)+DATE(1970,1,1)</f>
        <v>42611.801412037035</v>
      </c>
      <c r="T1267" s="12">
        <f>(((I1267/60)/60)/24)+DATE(1970,1,1)</f>
        <v>42627.791666666672</v>
      </c>
      <c r="W1267" s="19">
        <f>_xlfn.DAYS(T1267,S1267)</f>
        <v>16</v>
      </c>
      <c r="X1267" s="20">
        <f>L1267/W1267</f>
        <v>1.3125</v>
      </c>
      <c r="Y1267" s="21">
        <f>E1267/W1267</f>
        <v>268.5</v>
      </c>
    </row>
    <row r="1268" spans="1:25" ht="48" x14ac:dyDescent="0.2">
      <c r="A1268">
        <v>2528</v>
      </c>
      <c r="B1268" s="3" t="s">
        <v>2528</v>
      </c>
      <c r="C1268" s="3" t="s">
        <v>6638</v>
      </c>
      <c r="D1268">
        <v>4000</v>
      </c>
      <c r="E1268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8300</v>
      </c>
      <c r="O1268" s="6">
        <f>(E1268/D1268)*100</f>
        <v>107.24974999999999</v>
      </c>
      <c r="P1268" s="7">
        <f>E1268/L1268</f>
        <v>52.962839506172834</v>
      </c>
      <c r="Q1268" t="str">
        <f>LEFT(N1268,FIND("/",N1268)-1)</f>
        <v>music</v>
      </c>
      <c r="R1268" t="str">
        <f>REPLACE(N1268,1,FIND("/",N1268),"")</f>
        <v>classical music</v>
      </c>
      <c r="S1268" s="12">
        <f>(((J1268/60)/60)/24)+DATE(1970,1,1)</f>
        <v>42217.834525462968</v>
      </c>
      <c r="T1268" s="12">
        <f>(((I1268/60)/60)/24)+DATE(1970,1,1)</f>
        <v>42236.458333333328</v>
      </c>
      <c r="W1268" s="19">
        <f>_xlfn.DAYS(T1268,S1268)</f>
        <v>19</v>
      </c>
      <c r="X1268" s="20">
        <f>L1268/W1268</f>
        <v>4.2631578947368425</v>
      </c>
      <c r="Y1268" s="21">
        <f>E1268/W1268</f>
        <v>225.78894736842105</v>
      </c>
    </row>
    <row r="1269" spans="1:25" ht="48" x14ac:dyDescent="0.2">
      <c r="A1269">
        <v>3308</v>
      </c>
      <c r="B1269" s="3" t="s">
        <v>3308</v>
      </c>
      <c r="C1269" s="3" t="s">
        <v>7418</v>
      </c>
      <c r="D1269">
        <v>3500</v>
      </c>
      <c r="E1269">
        <v>4280</v>
      </c>
      <c r="F1269" t="s">
        <v>8219</v>
      </c>
      <c r="G1269" t="s">
        <v>8224</v>
      </c>
      <c r="H1269" t="s">
        <v>8246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8271</v>
      </c>
      <c r="O1269" s="6">
        <f>(E1269/D1269)*100</f>
        <v>122.28571428571429</v>
      </c>
      <c r="P1269" s="7">
        <f>E1269/L1269</f>
        <v>75.087719298245617</v>
      </c>
      <c r="Q1269" t="str">
        <f>LEFT(N1269,FIND("/",N1269)-1)</f>
        <v>theater</v>
      </c>
      <c r="R1269" t="str">
        <f>REPLACE(N1269,1,FIND("/",N1269),"")</f>
        <v>plays</v>
      </c>
      <c r="S1269" s="12">
        <f>(((J1269/60)/60)/24)+DATE(1970,1,1)</f>
        <v>42452.876909722225</v>
      </c>
      <c r="T1269" s="12">
        <f>(((I1269/60)/60)/24)+DATE(1970,1,1)</f>
        <v>42473.876909722225</v>
      </c>
      <c r="W1269" s="19">
        <f>_xlfn.DAYS(T1269,S1269)</f>
        <v>21</v>
      </c>
      <c r="X1269" s="20">
        <f>L1269/W1269</f>
        <v>2.7142857142857144</v>
      </c>
      <c r="Y1269" s="21">
        <f>E1269/W1269</f>
        <v>203.8095238095238</v>
      </c>
    </row>
    <row r="1270" spans="1:25" ht="32" x14ac:dyDescent="0.2">
      <c r="A1270">
        <v>815</v>
      </c>
      <c r="B1270" s="3" t="s">
        <v>816</v>
      </c>
      <c r="C1270" s="3" t="s">
        <v>4925</v>
      </c>
      <c r="D1270">
        <v>4000</v>
      </c>
      <c r="E1270">
        <v>4280</v>
      </c>
      <c r="F1270" t="s">
        <v>8219</v>
      </c>
      <c r="G1270" t="s">
        <v>8224</v>
      </c>
      <c r="H1270" t="s">
        <v>8246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8276</v>
      </c>
      <c r="O1270" s="6">
        <f>(E1270/D1270)*100</f>
        <v>107</v>
      </c>
      <c r="P1270" s="7">
        <f>E1270/L1270</f>
        <v>99.534883720930239</v>
      </c>
      <c r="Q1270" t="str">
        <f>LEFT(N1270,FIND("/",N1270)-1)</f>
        <v>music</v>
      </c>
      <c r="R1270" t="str">
        <f>REPLACE(N1270,1,FIND("/",N1270),"")</f>
        <v>rock</v>
      </c>
      <c r="S1270" s="12">
        <f>(((J1270/60)/60)/24)+DATE(1970,1,1)</f>
        <v>41914.917858796296</v>
      </c>
      <c r="T1270" s="12">
        <f>(((I1270/60)/60)/24)+DATE(1970,1,1)</f>
        <v>41944.917858796296</v>
      </c>
      <c r="W1270" s="19">
        <f>_xlfn.DAYS(T1270,S1270)</f>
        <v>30</v>
      </c>
      <c r="X1270" s="20">
        <f>L1270/W1270</f>
        <v>1.4333333333333333</v>
      </c>
      <c r="Y1270" s="21">
        <f>E1270/W1270</f>
        <v>142.66666666666666</v>
      </c>
    </row>
    <row r="1271" spans="1:25" ht="32" x14ac:dyDescent="0.2">
      <c r="A1271">
        <v>1247</v>
      </c>
      <c r="B1271" s="3" t="s">
        <v>1248</v>
      </c>
      <c r="C1271" s="3" t="s">
        <v>5357</v>
      </c>
      <c r="D1271">
        <v>3500</v>
      </c>
      <c r="E1271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8276</v>
      </c>
      <c r="O1271" s="6">
        <f>(E1271/D1271)*100</f>
        <v>122.14285714285715</v>
      </c>
      <c r="P1271" s="7">
        <f>E1271/L1271</f>
        <v>85.5</v>
      </c>
      <c r="Q1271" t="str">
        <f>LEFT(N1271,FIND("/",N1271)-1)</f>
        <v>music</v>
      </c>
      <c r="R1271" t="str">
        <f>REPLACE(N1271,1,FIND("/",N1271),"")</f>
        <v>rock</v>
      </c>
      <c r="S1271" s="12">
        <f>(((J1271/60)/60)/24)+DATE(1970,1,1)</f>
        <v>41370.292303240742</v>
      </c>
      <c r="T1271" s="12">
        <f>(((I1271/60)/60)/24)+DATE(1970,1,1)</f>
        <v>41400.292303240742</v>
      </c>
      <c r="W1271" s="19">
        <f>_xlfn.DAYS(T1271,S1271)</f>
        <v>30</v>
      </c>
      <c r="X1271" s="20">
        <f>L1271/W1271</f>
        <v>1.6666666666666667</v>
      </c>
      <c r="Y1271" s="21">
        <f>E1271/W1271</f>
        <v>142.5</v>
      </c>
    </row>
    <row r="1272" spans="1:25" ht="32" x14ac:dyDescent="0.2">
      <c r="A1272">
        <v>2109</v>
      </c>
      <c r="B1272" s="3" t="s">
        <v>2110</v>
      </c>
      <c r="C1272" s="3" t="s">
        <v>6219</v>
      </c>
      <c r="D1272">
        <v>4000</v>
      </c>
      <c r="E1272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8279</v>
      </c>
      <c r="O1272" s="6">
        <f>(E1272/D1272)*100</f>
        <v>106.52500000000001</v>
      </c>
      <c r="P1272" s="7">
        <f>E1272/L1272</f>
        <v>106.52500000000001</v>
      </c>
      <c r="Q1272" t="str">
        <f>LEFT(N1272,FIND("/",N1272)-1)</f>
        <v>music</v>
      </c>
      <c r="R1272" t="str">
        <f>REPLACE(N1272,1,FIND("/",N1272),"")</f>
        <v>indie rock</v>
      </c>
      <c r="S1272" s="12">
        <f>(((J1272/60)/60)/24)+DATE(1970,1,1)</f>
        <v>42160.708530092597</v>
      </c>
      <c r="T1272" s="12">
        <f>(((I1272/60)/60)/24)+DATE(1970,1,1)</f>
        <v>42190.708530092597</v>
      </c>
      <c r="W1272" s="19">
        <f>_xlfn.DAYS(T1272,S1272)</f>
        <v>30</v>
      </c>
      <c r="X1272" s="20">
        <f>L1272/W1272</f>
        <v>1.3333333333333333</v>
      </c>
      <c r="Y1272" s="21">
        <f>E1272/W1272</f>
        <v>142.03333333333333</v>
      </c>
    </row>
    <row r="1273" spans="1:25" ht="32" x14ac:dyDescent="0.2">
      <c r="A1273">
        <v>3359</v>
      </c>
      <c r="B1273" s="3" t="s">
        <v>3358</v>
      </c>
      <c r="C1273" s="3" t="s">
        <v>7469</v>
      </c>
      <c r="D1273">
        <v>4000</v>
      </c>
      <c r="E1273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8271</v>
      </c>
      <c r="O1273" s="6">
        <f>(E1273/D1273)*100</f>
        <v>106.25</v>
      </c>
      <c r="P1273" s="7">
        <f>E1273/L1273</f>
        <v>184.78260869565219</v>
      </c>
      <c r="Q1273" t="str">
        <f>LEFT(N1273,FIND("/",N1273)-1)</f>
        <v>theater</v>
      </c>
      <c r="R1273" t="str">
        <f>REPLACE(N1273,1,FIND("/",N1273),"")</f>
        <v>plays</v>
      </c>
      <c r="S1273" s="12">
        <f>(((J1273/60)/60)/24)+DATE(1970,1,1)</f>
        <v>42746.057106481487</v>
      </c>
      <c r="T1273" s="12">
        <f>(((I1273/60)/60)/24)+DATE(1970,1,1)</f>
        <v>42791.057106481487</v>
      </c>
      <c r="W1273" s="19">
        <f>_xlfn.DAYS(T1273,S1273)</f>
        <v>45</v>
      </c>
      <c r="X1273" s="20">
        <f>L1273/W1273</f>
        <v>0.51111111111111107</v>
      </c>
      <c r="Y1273" s="21">
        <f>E1273/W1273</f>
        <v>94.444444444444443</v>
      </c>
    </row>
    <row r="1274" spans="1:25" ht="48" x14ac:dyDescent="0.2">
      <c r="A1274">
        <v>2816</v>
      </c>
      <c r="B1274" s="3" t="s">
        <v>2816</v>
      </c>
      <c r="C1274" s="3" t="s">
        <v>6926</v>
      </c>
      <c r="D1274">
        <v>3000</v>
      </c>
      <c r="E1274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8271</v>
      </c>
      <c r="O1274" s="6">
        <f>(E1274/D1274)*100</f>
        <v>141.56666666666666</v>
      </c>
      <c r="P1274" s="7">
        <f>E1274/L1274</f>
        <v>25.130177514792898</v>
      </c>
      <c r="Q1274" t="str">
        <f>LEFT(N1274,FIND("/",N1274)-1)</f>
        <v>theater</v>
      </c>
      <c r="R1274" t="str">
        <f>REPLACE(N1274,1,FIND("/",N1274),"")</f>
        <v>plays</v>
      </c>
      <c r="S1274" s="12">
        <f>(((J1274/60)/60)/24)+DATE(1970,1,1)</f>
        <v>42188.467499999999</v>
      </c>
      <c r="T1274" s="12">
        <f>(((I1274/60)/60)/24)+DATE(1970,1,1)</f>
        <v>42218.666666666672</v>
      </c>
      <c r="W1274" s="19">
        <f>_xlfn.DAYS(T1274,S1274)</f>
        <v>30</v>
      </c>
      <c r="X1274" s="20">
        <f>L1274/W1274</f>
        <v>5.6333333333333337</v>
      </c>
      <c r="Y1274" s="21">
        <f>E1274/W1274</f>
        <v>141.56666666666666</v>
      </c>
    </row>
    <row r="1275" spans="1:25" ht="48" x14ac:dyDescent="0.2">
      <c r="A1275">
        <v>2171</v>
      </c>
      <c r="B1275" s="3" t="s">
        <v>2172</v>
      </c>
      <c r="C1275" s="3" t="s">
        <v>6281</v>
      </c>
      <c r="D1275">
        <v>4000</v>
      </c>
      <c r="E1275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8276</v>
      </c>
      <c r="O1275" s="6">
        <f>(E1275/D1275)*100</f>
        <v>106.075</v>
      </c>
      <c r="P1275" s="7">
        <f>E1275/L1275</f>
        <v>90.276595744680847</v>
      </c>
      <c r="Q1275" t="str">
        <f>LEFT(N1275,FIND("/",N1275)-1)</f>
        <v>music</v>
      </c>
      <c r="R1275" t="str">
        <f>REPLACE(N1275,1,FIND("/",N1275),"")</f>
        <v>rock</v>
      </c>
      <c r="S1275" s="12">
        <f>(((J1275/60)/60)/24)+DATE(1970,1,1)</f>
        <v>42141.95711805555</v>
      </c>
      <c r="T1275" s="12">
        <f>(((I1275/60)/60)/24)+DATE(1970,1,1)</f>
        <v>42177.208333333328</v>
      </c>
      <c r="W1275" s="19">
        <f>_xlfn.DAYS(T1275,S1275)</f>
        <v>36</v>
      </c>
      <c r="X1275" s="20">
        <f>L1275/W1275</f>
        <v>1.3055555555555556</v>
      </c>
      <c r="Y1275" s="21">
        <f>E1275/W1275</f>
        <v>117.86111111111111</v>
      </c>
    </row>
    <row r="1276" spans="1:25" ht="48" x14ac:dyDescent="0.2">
      <c r="A1276">
        <v>3018</v>
      </c>
      <c r="B1276" s="3" t="s">
        <v>3018</v>
      </c>
      <c r="C1276" s="3" t="s">
        <v>7128</v>
      </c>
      <c r="D1276">
        <v>4200</v>
      </c>
      <c r="E127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8303</v>
      </c>
      <c r="O1276" s="6">
        <f>(E1276/D1276)*100</f>
        <v>100.71428571428571</v>
      </c>
      <c r="P1276" s="7">
        <f>E1276/L1276</f>
        <v>103.17073170731707</v>
      </c>
      <c r="Q1276" t="str">
        <f>LEFT(N1276,FIND("/",N1276)-1)</f>
        <v>theater</v>
      </c>
      <c r="R1276" t="str">
        <f>REPLACE(N1276,1,FIND("/",N1276),"")</f>
        <v>spaces</v>
      </c>
      <c r="S1276" s="12">
        <f>(((J1276/60)/60)/24)+DATE(1970,1,1)</f>
        <v>42163.29833333334</v>
      </c>
      <c r="T1276" s="12">
        <f>(((I1276/60)/60)/24)+DATE(1970,1,1)</f>
        <v>42205.916666666672</v>
      </c>
      <c r="W1276" s="19">
        <f>_xlfn.DAYS(T1276,S1276)</f>
        <v>42</v>
      </c>
      <c r="X1276" s="20">
        <f>L1276/W1276</f>
        <v>0.97619047619047616</v>
      </c>
      <c r="Y1276" s="21">
        <f>E1276/W1276</f>
        <v>100.71428571428571</v>
      </c>
    </row>
    <row r="1277" spans="1:25" ht="48" x14ac:dyDescent="0.2">
      <c r="A1277">
        <v>2739</v>
      </c>
      <c r="B1277" s="3" t="s">
        <v>2739</v>
      </c>
      <c r="C1277" s="3" t="s">
        <v>6849</v>
      </c>
      <c r="D1277">
        <v>1100</v>
      </c>
      <c r="E1277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8295</v>
      </c>
      <c r="O1277" s="6">
        <f>(E1277/D1277)*100</f>
        <v>384.09090909090907</v>
      </c>
      <c r="P1277" s="7">
        <f>E1277/L1277</f>
        <v>22.120418848167539</v>
      </c>
      <c r="Q1277" t="str">
        <f>LEFT(N1277,FIND("/",N1277)-1)</f>
        <v>technology</v>
      </c>
      <c r="R1277" t="str">
        <f>REPLACE(N1277,1,FIND("/",N1277),"")</f>
        <v>hardware</v>
      </c>
      <c r="S1277" s="12">
        <f>(((J1277/60)/60)/24)+DATE(1970,1,1)</f>
        <v>41719.887928240743</v>
      </c>
      <c r="T1277" s="12">
        <f>(((I1277/60)/60)/24)+DATE(1970,1,1)</f>
        <v>41764.887928240743</v>
      </c>
      <c r="W1277" s="19">
        <f>_xlfn.DAYS(T1277,S1277)</f>
        <v>45</v>
      </c>
      <c r="X1277" s="20">
        <f>L1277/W1277</f>
        <v>4.2444444444444445</v>
      </c>
      <c r="Y1277" s="21">
        <f>E1277/W1277</f>
        <v>93.888888888888886</v>
      </c>
    </row>
    <row r="1278" spans="1:25" ht="48" x14ac:dyDescent="0.2">
      <c r="A1278">
        <v>2094</v>
      </c>
      <c r="B1278" s="3" t="s">
        <v>2095</v>
      </c>
      <c r="C1278" s="3" t="s">
        <v>6204</v>
      </c>
      <c r="D1278">
        <v>3500</v>
      </c>
      <c r="E1278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8279</v>
      </c>
      <c r="O1278" s="6">
        <f>(E1278/D1278)*100</f>
        <v>120.54285714285714</v>
      </c>
      <c r="P1278" s="7">
        <f>E1278/L1278</f>
        <v>58.597222222222221</v>
      </c>
      <c r="Q1278" t="str">
        <f>LEFT(N1278,FIND("/",N1278)-1)</f>
        <v>music</v>
      </c>
      <c r="R1278" t="str">
        <f>REPLACE(N1278,1,FIND("/",N1278),"")</f>
        <v>indie rock</v>
      </c>
      <c r="S1278" s="12">
        <f>(((J1278/60)/60)/24)+DATE(1970,1,1)</f>
        <v>40939.02002314815</v>
      </c>
      <c r="T1278" s="12">
        <f>(((I1278/60)/60)/24)+DATE(1970,1,1)</f>
        <v>40973.125</v>
      </c>
      <c r="W1278" s="19">
        <f>_xlfn.DAYS(T1278,S1278)</f>
        <v>34</v>
      </c>
      <c r="X1278" s="20">
        <f>L1278/W1278</f>
        <v>2.1176470588235294</v>
      </c>
      <c r="Y1278" s="21">
        <f>E1278/W1278</f>
        <v>124.08823529411765</v>
      </c>
    </row>
    <row r="1279" spans="1:25" ht="48" x14ac:dyDescent="0.2">
      <c r="A1279">
        <v>3502</v>
      </c>
      <c r="B1279" s="3" t="s">
        <v>3501</v>
      </c>
      <c r="C1279" s="3" t="s">
        <v>7612</v>
      </c>
      <c r="D1279">
        <v>4000</v>
      </c>
      <c r="E1279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8271</v>
      </c>
      <c r="O1279" s="6">
        <f>(E1279/D1279)*100</f>
        <v>105.4</v>
      </c>
      <c r="P1279" s="7">
        <f>E1279/L1279</f>
        <v>136</v>
      </c>
      <c r="Q1279" t="str">
        <f>LEFT(N1279,FIND("/",N1279)-1)</f>
        <v>theater</v>
      </c>
      <c r="R1279" t="str">
        <f>REPLACE(N1279,1,FIND("/",N1279),"")</f>
        <v>plays</v>
      </c>
      <c r="S1279" s="12">
        <f>(((J1279/60)/60)/24)+DATE(1970,1,1)</f>
        <v>42430.839398148149</v>
      </c>
      <c r="T1279" s="12">
        <f>(((I1279/60)/60)/24)+DATE(1970,1,1)</f>
        <v>42445.165972222225</v>
      </c>
      <c r="W1279" s="19">
        <f>_xlfn.DAYS(T1279,S1279)</f>
        <v>15</v>
      </c>
      <c r="X1279" s="20">
        <f>L1279/W1279</f>
        <v>2.0666666666666669</v>
      </c>
      <c r="Y1279" s="21">
        <f>E1279/W1279</f>
        <v>281.06666666666666</v>
      </c>
    </row>
    <row r="1280" spans="1:25" ht="32" x14ac:dyDescent="0.2">
      <c r="A1280">
        <v>807</v>
      </c>
      <c r="B1280" s="3" t="s">
        <v>808</v>
      </c>
      <c r="C1280" s="3" t="s">
        <v>4917</v>
      </c>
      <c r="D1280">
        <v>4000</v>
      </c>
      <c r="E1280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8276</v>
      </c>
      <c r="O1280" s="6">
        <f>(E1280/D1280)*100</f>
        <v>105.125</v>
      </c>
      <c r="P1280" s="7">
        <f>E1280/L1280</f>
        <v>73.771929824561397</v>
      </c>
      <c r="Q1280" t="str">
        <f>LEFT(N1280,FIND("/",N1280)-1)</f>
        <v>music</v>
      </c>
      <c r="R1280" t="str">
        <f>REPLACE(N1280,1,FIND("/",N1280),"")</f>
        <v>rock</v>
      </c>
      <c r="S1280" s="12">
        <f>(((J1280/60)/60)/24)+DATE(1970,1,1)</f>
        <v>42759.628599537042</v>
      </c>
      <c r="T1280" s="12">
        <f>(((I1280/60)/60)/24)+DATE(1970,1,1)</f>
        <v>42795.083333333328</v>
      </c>
      <c r="W1280" s="19">
        <f>_xlfn.DAYS(T1280,S1280)</f>
        <v>36</v>
      </c>
      <c r="X1280" s="20">
        <f>L1280/W1280</f>
        <v>1.5833333333333333</v>
      </c>
      <c r="Y1280" s="21">
        <f>E1280/W1280</f>
        <v>116.80555555555556</v>
      </c>
    </row>
    <row r="1281" spans="1:25" ht="48" x14ac:dyDescent="0.2">
      <c r="A1281">
        <v>1796</v>
      </c>
      <c r="B1281" s="3" t="s">
        <v>1797</v>
      </c>
      <c r="C1281" s="3" t="s">
        <v>5906</v>
      </c>
      <c r="D1281">
        <v>19000</v>
      </c>
      <c r="E1281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6">
        <f>(E1281/D1281)*100</f>
        <v>22.05263157894737</v>
      </c>
      <c r="P1281" s="7">
        <f>E1281/L1281</f>
        <v>48.720930232558139</v>
      </c>
      <c r="Q1281" t="str">
        <f>LEFT(N1281,FIND("/",N1281)-1)</f>
        <v>photography</v>
      </c>
      <c r="R1281" t="str">
        <f>REPLACE(N1281,1,FIND("/",N1281),"")</f>
        <v>photobooks</v>
      </c>
      <c r="S1281" s="12">
        <f>(((J1281/60)/60)/24)+DATE(1970,1,1)</f>
        <v>42515.439421296294</v>
      </c>
      <c r="T1281" s="12">
        <f>(((I1281/60)/60)/24)+DATE(1970,1,1)</f>
        <v>42575.439421296294</v>
      </c>
      <c r="W1281" s="19">
        <f>_xlfn.DAYS(T1281,S1281)</f>
        <v>60</v>
      </c>
      <c r="X1281" s="20">
        <f>L1281/W1281</f>
        <v>1.4333333333333333</v>
      </c>
      <c r="Y1281" s="21">
        <f>E1281/W1281</f>
        <v>69.833333333333329</v>
      </c>
    </row>
    <row r="1282" spans="1:25" ht="32" x14ac:dyDescent="0.2">
      <c r="A1282">
        <v>859</v>
      </c>
      <c r="B1282" s="3" t="s">
        <v>860</v>
      </c>
      <c r="C1282" s="3" t="s">
        <v>4969</v>
      </c>
      <c r="D1282">
        <v>4000</v>
      </c>
      <c r="E1282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8277</v>
      </c>
      <c r="O1282" s="6">
        <f>(E1282/D1282)*100</f>
        <v>104.67500000000001</v>
      </c>
      <c r="P1282" s="7">
        <f>E1282/L1282</f>
        <v>42.724489795918366</v>
      </c>
      <c r="Q1282" t="str">
        <f>LEFT(N1282,FIND("/",N1282)-1)</f>
        <v>music</v>
      </c>
      <c r="R1282" t="str">
        <f>REPLACE(N1282,1,FIND("/",N1282),"")</f>
        <v>metal</v>
      </c>
      <c r="S1282" s="12">
        <f>(((J1282/60)/60)/24)+DATE(1970,1,1)</f>
        <v>42128.820231481484</v>
      </c>
      <c r="T1282" s="12">
        <f>(((I1282/60)/60)/24)+DATE(1970,1,1)</f>
        <v>42159</v>
      </c>
      <c r="W1282" s="19">
        <f>_xlfn.DAYS(T1282,S1282)</f>
        <v>31</v>
      </c>
      <c r="X1282" s="20">
        <f>L1282/W1282</f>
        <v>3.161290322580645</v>
      </c>
      <c r="Y1282" s="21">
        <f>E1282/W1282</f>
        <v>135.06451612903226</v>
      </c>
    </row>
    <row r="1283" spans="1:25" ht="48" x14ac:dyDescent="0.2">
      <c r="A1283">
        <v>1665</v>
      </c>
      <c r="B1283" s="3" t="s">
        <v>1666</v>
      </c>
      <c r="C1283" s="3" t="s">
        <v>5775</v>
      </c>
      <c r="D1283">
        <v>3500</v>
      </c>
      <c r="E1283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8292</v>
      </c>
      <c r="O1283" s="6">
        <f>(E1283/D1283)*100</f>
        <v>119.45714285714286</v>
      </c>
      <c r="P1283" s="7">
        <f>E1283/L1283</f>
        <v>44.956989247311824</v>
      </c>
      <c r="Q1283" t="str">
        <f>LEFT(N1283,FIND("/",N1283)-1)</f>
        <v>music</v>
      </c>
      <c r="R1283" t="str">
        <f>REPLACE(N1283,1,FIND("/",N1283),"")</f>
        <v>pop</v>
      </c>
      <c r="S1283" s="12">
        <f>(((J1283/60)/60)/24)+DATE(1970,1,1)</f>
        <v>40564.649456018517</v>
      </c>
      <c r="T1283" s="12">
        <f>(((I1283/60)/60)/24)+DATE(1970,1,1)</f>
        <v>40596.125</v>
      </c>
      <c r="W1283" s="19">
        <f>_xlfn.DAYS(T1283,S1283)</f>
        <v>32</v>
      </c>
      <c r="X1283" s="20">
        <f>L1283/W1283</f>
        <v>2.90625</v>
      </c>
      <c r="Y1283" s="21">
        <f>E1283/W1283</f>
        <v>130.65625</v>
      </c>
    </row>
    <row r="1284" spans="1:25" ht="48" x14ac:dyDescent="0.2">
      <c r="A1284">
        <v>2484</v>
      </c>
      <c r="B1284" s="3" t="s">
        <v>2484</v>
      </c>
      <c r="C1284" s="3" t="s">
        <v>6594</v>
      </c>
      <c r="D1284">
        <v>3500</v>
      </c>
      <c r="E1284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8279</v>
      </c>
      <c r="O1284" s="6">
        <f>(E1284/D1284)*100</f>
        <v>119.31742857142855</v>
      </c>
      <c r="P1284" s="7">
        <f>E1284/L1284</f>
        <v>46.401222222222216</v>
      </c>
      <c r="Q1284" t="str">
        <f>LEFT(N1284,FIND("/",N1284)-1)</f>
        <v>music</v>
      </c>
      <c r="R1284" t="str">
        <f>REPLACE(N1284,1,FIND("/",N1284),"")</f>
        <v>indie rock</v>
      </c>
      <c r="S1284" s="12">
        <f>(((J1284/60)/60)/24)+DATE(1970,1,1)</f>
        <v>40771.916701388887</v>
      </c>
      <c r="T1284" s="12">
        <f>(((I1284/60)/60)/24)+DATE(1970,1,1)</f>
        <v>40801.916701388887</v>
      </c>
      <c r="W1284" s="19">
        <f>_xlfn.DAYS(T1284,S1284)</f>
        <v>30</v>
      </c>
      <c r="X1284" s="20">
        <f>L1284/W1284</f>
        <v>3</v>
      </c>
      <c r="Y1284" s="21">
        <f>E1284/W1284</f>
        <v>139.20366666666666</v>
      </c>
    </row>
    <row r="1285" spans="1:25" ht="48" x14ac:dyDescent="0.2">
      <c r="A1285">
        <v>3793</v>
      </c>
      <c r="B1285" s="3" t="s">
        <v>3790</v>
      </c>
      <c r="C1285" s="3" t="s">
        <v>7903</v>
      </c>
      <c r="D1285">
        <v>7000</v>
      </c>
      <c r="E1285">
        <v>4176</v>
      </c>
      <c r="F1285" t="s">
        <v>8221</v>
      </c>
      <c r="G1285" t="s">
        <v>8224</v>
      </c>
      <c r="H1285" t="s">
        <v>8246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8305</v>
      </c>
      <c r="O1285" s="6">
        <f>(E1285/D1285)*100</f>
        <v>59.657142857142851</v>
      </c>
      <c r="P1285" s="7">
        <f>E1285/L1285</f>
        <v>174</v>
      </c>
      <c r="Q1285" t="str">
        <f>LEFT(N1285,FIND("/",N1285)-1)</f>
        <v>theater</v>
      </c>
      <c r="R1285" t="str">
        <f>REPLACE(N1285,1,FIND("/",N1285),"")</f>
        <v>musical</v>
      </c>
      <c r="S1285" s="12">
        <f>(((J1285/60)/60)/24)+DATE(1970,1,1)</f>
        <v>41968.938993055555</v>
      </c>
      <c r="T1285" s="12">
        <f>(((I1285/60)/60)/24)+DATE(1970,1,1)</f>
        <v>41989.938993055555</v>
      </c>
      <c r="W1285" s="19">
        <f>_xlfn.DAYS(T1285,S1285)</f>
        <v>21</v>
      </c>
      <c r="X1285" s="20">
        <f>L1285/W1285</f>
        <v>1.1428571428571428</v>
      </c>
      <c r="Y1285" s="21">
        <f>E1285/W1285</f>
        <v>198.85714285714286</v>
      </c>
    </row>
    <row r="1286" spans="1:25" ht="48" x14ac:dyDescent="0.2">
      <c r="A1286">
        <v>3682</v>
      </c>
      <c r="B1286" s="3" t="s">
        <v>3679</v>
      </c>
      <c r="C1286" s="3" t="s">
        <v>7792</v>
      </c>
      <c r="D1286">
        <v>3000</v>
      </c>
      <c r="E1286">
        <v>4176</v>
      </c>
      <c r="F1286" t="s">
        <v>8219</v>
      </c>
      <c r="G1286" t="s">
        <v>8224</v>
      </c>
      <c r="H1286" t="s">
        <v>8246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8271</v>
      </c>
      <c r="O1286" s="6">
        <f>(E1286/D1286)*100</f>
        <v>139.19999999999999</v>
      </c>
      <c r="P1286" s="7">
        <f>E1286/L1286</f>
        <v>62.328358208955223</v>
      </c>
      <c r="Q1286" t="str">
        <f>LEFT(N1286,FIND("/",N1286)-1)</f>
        <v>theater</v>
      </c>
      <c r="R1286" t="str">
        <f>REPLACE(N1286,1,FIND("/",N1286),"")</f>
        <v>plays</v>
      </c>
      <c r="S1286" s="12">
        <f>(((J1286/60)/60)/24)+DATE(1970,1,1)</f>
        <v>41772.685393518521</v>
      </c>
      <c r="T1286" s="12">
        <f>(((I1286/60)/60)/24)+DATE(1970,1,1)</f>
        <v>41806.290972222225</v>
      </c>
      <c r="W1286" s="19">
        <f>_xlfn.DAYS(T1286,S1286)</f>
        <v>34</v>
      </c>
      <c r="X1286" s="20">
        <f>L1286/W1286</f>
        <v>1.9705882352941178</v>
      </c>
      <c r="Y1286" s="21">
        <f>E1286/W1286</f>
        <v>122.82352941176471</v>
      </c>
    </row>
    <row r="1287" spans="1:25" ht="64" x14ac:dyDescent="0.2">
      <c r="A1287">
        <v>1265</v>
      </c>
      <c r="B1287" s="3" t="s">
        <v>1266</v>
      </c>
      <c r="C1287" s="3" t="s">
        <v>5375</v>
      </c>
      <c r="D1287">
        <v>3500</v>
      </c>
      <c r="E1287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8276</v>
      </c>
      <c r="O1287" s="6">
        <f>(E1287/D1287)*100</f>
        <v>119.14771428571429</v>
      </c>
      <c r="P1287" s="7">
        <f>E1287/L1287</f>
        <v>63.184393939393942</v>
      </c>
      <c r="Q1287" t="str">
        <f>LEFT(N1287,FIND("/",N1287)-1)</f>
        <v>music</v>
      </c>
      <c r="R1287" t="str">
        <f>REPLACE(N1287,1,FIND("/",N1287),"")</f>
        <v>rock</v>
      </c>
      <c r="S1287" s="12">
        <f>(((J1287/60)/60)/24)+DATE(1970,1,1)</f>
        <v>40465.655266203699</v>
      </c>
      <c r="T1287" s="12">
        <f>(((I1287/60)/60)/24)+DATE(1970,1,1)</f>
        <v>40512.655266203699</v>
      </c>
      <c r="W1287" s="19">
        <f>_xlfn.DAYS(T1287,S1287)</f>
        <v>47</v>
      </c>
      <c r="X1287" s="20">
        <f>L1287/W1287</f>
        <v>1.4042553191489362</v>
      </c>
      <c r="Y1287" s="21">
        <f>E1287/W1287</f>
        <v>88.72702127659575</v>
      </c>
    </row>
    <row r="1288" spans="1:25" ht="48" x14ac:dyDescent="0.2">
      <c r="A1288">
        <v>1888</v>
      </c>
      <c r="B1288" s="3" t="s">
        <v>1889</v>
      </c>
      <c r="C1288" s="3" t="s">
        <v>5998</v>
      </c>
      <c r="D1288">
        <v>2500</v>
      </c>
      <c r="E1288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8279</v>
      </c>
      <c r="O1288" s="6">
        <f>(E1288/D1288)*100</f>
        <v>166.08</v>
      </c>
      <c r="P1288" s="7">
        <f>E1288/L1288</f>
        <v>46.651685393258425</v>
      </c>
      <c r="Q1288" t="str">
        <f>LEFT(N1288,FIND("/",N1288)-1)</f>
        <v>music</v>
      </c>
      <c r="R1288" t="str">
        <f>REPLACE(N1288,1,FIND("/",N1288),"")</f>
        <v>indie rock</v>
      </c>
      <c r="S1288" s="12">
        <f>(((J1288/60)/60)/24)+DATE(1970,1,1)</f>
        <v>40299.239953703705</v>
      </c>
      <c r="T1288" s="12">
        <f>(((I1288/60)/60)/24)+DATE(1970,1,1)</f>
        <v>40330.207638888889</v>
      </c>
      <c r="W1288" s="19">
        <f>_xlfn.DAYS(T1288,S1288)</f>
        <v>31</v>
      </c>
      <c r="X1288" s="20">
        <f>L1288/W1288</f>
        <v>2.870967741935484</v>
      </c>
      <c r="Y1288" s="21">
        <f>E1288/W1288</f>
        <v>133.93548387096774</v>
      </c>
    </row>
    <row r="1289" spans="1:25" ht="32" x14ac:dyDescent="0.2">
      <c r="A1289">
        <v>809</v>
      </c>
      <c r="B1289" s="3" t="s">
        <v>810</v>
      </c>
      <c r="C1289" s="3" t="s">
        <v>4919</v>
      </c>
      <c r="D1289">
        <v>4000</v>
      </c>
      <c r="E1289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8276</v>
      </c>
      <c r="O1289" s="6">
        <f>(E1289/D1289)*100</f>
        <v>103.77499999999999</v>
      </c>
      <c r="P1289" s="7">
        <f>E1289/L1289</f>
        <v>79.82692307692308</v>
      </c>
      <c r="Q1289" t="str">
        <f>LEFT(N1289,FIND("/",N1289)-1)</f>
        <v>music</v>
      </c>
      <c r="R1289" t="str">
        <f>REPLACE(N1289,1,FIND("/",N1289),"")</f>
        <v>rock</v>
      </c>
      <c r="S1289" s="12">
        <f>(((J1289/60)/60)/24)+DATE(1970,1,1)</f>
        <v>41628.833680555559</v>
      </c>
      <c r="T1289" s="12">
        <f>(((I1289/60)/60)/24)+DATE(1970,1,1)</f>
        <v>41658.833680555559</v>
      </c>
      <c r="W1289" s="19">
        <f>_xlfn.DAYS(T1289,S1289)</f>
        <v>30</v>
      </c>
      <c r="X1289" s="20">
        <f>L1289/W1289</f>
        <v>1.7333333333333334</v>
      </c>
      <c r="Y1289" s="21">
        <f>E1289/W1289</f>
        <v>138.36666666666667</v>
      </c>
    </row>
    <row r="1290" spans="1:25" ht="48" x14ac:dyDescent="0.2">
      <c r="A1290">
        <v>3482</v>
      </c>
      <c r="B1290" s="3" t="s">
        <v>3481</v>
      </c>
      <c r="C1290" s="3" t="s">
        <v>7592</v>
      </c>
      <c r="D1290">
        <v>3000</v>
      </c>
      <c r="E1290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8271</v>
      </c>
      <c r="O1290" s="6">
        <f>(E1290/D1290)*100</f>
        <v>138.33333333333334</v>
      </c>
      <c r="P1290" s="7">
        <f>E1290/L1290</f>
        <v>51.875</v>
      </c>
      <c r="Q1290" t="str">
        <f>LEFT(N1290,FIND("/",N1290)-1)</f>
        <v>theater</v>
      </c>
      <c r="R1290" t="str">
        <f>REPLACE(N1290,1,FIND("/",N1290),"")</f>
        <v>plays</v>
      </c>
      <c r="S1290" s="12">
        <f>(((J1290/60)/60)/24)+DATE(1970,1,1)</f>
        <v>41796.771597222221</v>
      </c>
      <c r="T1290" s="12">
        <f>(((I1290/60)/60)/24)+DATE(1970,1,1)</f>
        <v>41826.771597222221</v>
      </c>
      <c r="W1290" s="19">
        <f>_xlfn.DAYS(T1290,S1290)</f>
        <v>30</v>
      </c>
      <c r="X1290" s="20">
        <f>L1290/W1290</f>
        <v>2.6666666666666665</v>
      </c>
      <c r="Y1290" s="21">
        <f>E1290/W1290</f>
        <v>138.33333333333334</v>
      </c>
    </row>
    <row r="1291" spans="1:25" ht="48" x14ac:dyDescent="0.2">
      <c r="A1291">
        <v>3340</v>
      </c>
      <c r="B1291" s="3" t="s">
        <v>3340</v>
      </c>
      <c r="C1291" s="3" t="s">
        <v>7450</v>
      </c>
      <c r="D1291">
        <v>3000</v>
      </c>
      <c r="E1291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8271</v>
      </c>
      <c r="O1291" s="6">
        <f>(E1291/D1291)*100</f>
        <v>138.16666666666666</v>
      </c>
      <c r="P1291" s="7">
        <f>E1291/L1291</f>
        <v>109.07894736842105</v>
      </c>
      <c r="Q1291" t="str">
        <f>LEFT(N1291,FIND("/",N1291)-1)</f>
        <v>theater</v>
      </c>
      <c r="R1291" t="str">
        <f>REPLACE(N1291,1,FIND("/",N1291),"")</f>
        <v>plays</v>
      </c>
      <c r="S1291" s="12">
        <f>(((J1291/60)/60)/24)+DATE(1970,1,1)</f>
        <v>42685.974004629628</v>
      </c>
      <c r="T1291" s="12">
        <f>(((I1291/60)/60)/24)+DATE(1970,1,1)</f>
        <v>42710.974004629628</v>
      </c>
      <c r="W1291" s="19">
        <f>_xlfn.DAYS(T1291,S1291)</f>
        <v>25</v>
      </c>
      <c r="X1291" s="20">
        <f>L1291/W1291</f>
        <v>1.52</v>
      </c>
      <c r="Y1291" s="21">
        <f>E1291/W1291</f>
        <v>165.8</v>
      </c>
    </row>
    <row r="1292" spans="1:25" ht="32" x14ac:dyDescent="0.2">
      <c r="A1292">
        <v>1273</v>
      </c>
      <c r="B1292" s="3" t="s">
        <v>1274</v>
      </c>
      <c r="C1292" s="3" t="s">
        <v>5383</v>
      </c>
      <c r="D1292">
        <v>4000</v>
      </c>
      <c r="E1292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8276</v>
      </c>
      <c r="O1292" s="6">
        <f>(E1292/D1292)*100</f>
        <v>103.49999999999999</v>
      </c>
      <c r="P1292" s="7">
        <f>E1292/L1292</f>
        <v>76.666666666666671</v>
      </c>
      <c r="Q1292" t="str">
        <f>LEFT(N1292,FIND("/",N1292)-1)</f>
        <v>music</v>
      </c>
      <c r="R1292" t="str">
        <f>REPLACE(N1292,1,FIND("/",N1292),"")</f>
        <v>rock</v>
      </c>
      <c r="S1292" s="12">
        <f>(((J1292/60)/60)/24)+DATE(1970,1,1)</f>
        <v>41852.730219907404</v>
      </c>
      <c r="T1292" s="12">
        <f>(((I1292/60)/60)/24)+DATE(1970,1,1)</f>
        <v>41882.730219907404</v>
      </c>
      <c r="W1292" s="19">
        <f>_xlfn.DAYS(T1292,S1292)</f>
        <v>30</v>
      </c>
      <c r="X1292" s="20">
        <f>L1292/W1292</f>
        <v>1.8</v>
      </c>
      <c r="Y1292" s="21">
        <f>E1292/W1292</f>
        <v>138</v>
      </c>
    </row>
    <row r="1293" spans="1:25" ht="48" x14ac:dyDescent="0.2">
      <c r="A1293">
        <v>3221</v>
      </c>
      <c r="B1293" s="3" t="s">
        <v>3221</v>
      </c>
      <c r="C1293" s="3" t="s">
        <v>7331</v>
      </c>
      <c r="D1293">
        <v>4000</v>
      </c>
      <c r="E1293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8271</v>
      </c>
      <c r="O1293" s="6">
        <f>(E1293/D1293)*100</f>
        <v>103.42499999999998</v>
      </c>
      <c r="P1293" s="7">
        <f>E1293/L1293</f>
        <v>36.610619469026545</v>
      </c>
      <c r="Q1293" t="str">
        <f>LEFT(N1293,FIND("/",N1293)-1)</f>
        <v>theater</v>
      </c>
      <c r="R1293" t="str">
        <f>REPLACE(N1293,1,FIND("/",N1293),"")</f>
        <v>plays</v>
      </c>
      <c r="S1293" s="12">
        <f>(((J1293/60)/60)/24)+DATE(1970,1,1)</f>
        <v>42155.696793981479</v>
      </c>
      <c r="T1293" s="12">
        <f>(((I1293/60)/60)/24)+DATE(1970,1,1)</f>
        <v>42190.696793981479</v>
      </c>
      <c r="W1293" s="19">
        <f>_xlfn.DAYS(T1293,S1293)</f>
        <v>35</v>
      </c>
      <c r="X1293" s="20">
        <f>L1293/W1293</f>
        <v>3.2285714285714286</v>
      </c>
      <c r="Y1293" s="21">
        <f>E1293/W1293</f>
        <v>118.2</v>
      </c>
    </row>
    <row r="1294" spans="1:25" ht="48" x14ac:dyDescent="0.2">
      <c r="A1294">
        <v>1531</v>
      </c>
      <c r="B1294" s="3" t="s">
        <v>1532</v>
      </c>
      <c r="C1294" s="3" t="s">
        <v>5641</v>
      </c>
      <c r="D1294">
        <v>2350</v>
      </c>
      <c r="E1294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8285</v>
      </c>
      <c r="O1294" s="6">
        <f>(E1294/D1294)*100</f>
        <v>175.95744680851064</v>
      </c>
      <c r="P1294" s="7">
        <f>E1294/L1294</f>
        <v>56.643835616438359</v>
      </c>
      <c r="Q1294" t="str">
        <f>LEFT(N1294,FIND("/",N1294)-1)</f>
        <v>photography</v>
      </c>
      <c r="R1294" t="str">
        <f>REPLACE(N1294,1,FIND("/",N1294),"")</f>
        <v>photobooks</v>
      </c>
      <c r="S1294" s="12">
        <f>(((J1294/60)/60)/24)+DATE(1970,1,1)</f>
        <v>41941.802384259259</v>
      </c>
      <c r="T1294" s="12">
        <f>(((I1294/60)/60)/24)+DATE(1970,1,1)</f>
        <v>41974.125</v>
      </c>
      <c r="W1294" s="19">
        <f>_xlfn.DAYS(T1294,S1294)</f>
        <v>33</v>
      </c>
      <c r="X1294" s="20">
        <f>L1294/W1294</f>
        <v>2.2121212121212119</v>
      </c>
      <c r="Y1294" s="21">
        <f>E1294/W1294</f>
        <v>125.3030303030303</v>
      </c>
    </row>
    <row r="1295" spans="1:25" ht="48" x14ac:dyDescent="0.2">
      <c r="A1295">
        <v>2321</v>
      </c>
      <c r="B1295" s="3" t="s">
        <v>2322</v>
      </c>
      <c r="C1295" s="3" t="s">
        <v>6431</v>
      </c>
      <c r="D1295">
        <v>10557</v>
      </c>
      <c r="E1295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6">
        <f>(E1295/D1295)*100</f>
        <v>39.120962394619681</v>
      </c>
      <c r="P1295" s="7">
        <f>E1295/L1295</f>
        <v>64.53125</v>
      </c>
      <c r="Q1295" t="str">
        <f>LEFT(N1295,FIND("/",N1295)-1)</f>
        <v>food</v>
      </c>
      <c r="R1295" t="str">
        <f>REPLACE(N1295,1,FIND("/",N1295),"")</f>
        <v>small batch</v>
      </c>
      <c r="S1295" s="12">
        <f>(((J1295/60)/60)/24)+DATE(1970,1,1)</f>
        <v>42799.260428240741</v>
      </c>
      <c r="T1295" s="12">
        <f>(((I1295/60)/60)/24)+DATE(1970,1,1)</f>
        <v>42829.21876157407</v>
      </c>
      <c r="W1295" s="19">
        <f>_xlfn.DAYS(T1295,S1295)</f>
        <v>30</v>
      </c>
      <c r="X1295" s="20">
        <f>L1295/W1295</f>
        <v>2.1333333333333333</v>
      </c>
      <c r="Y1295" s="21">
        <f>E1295/W1295</f>
        <v>137.66666666666666</v>
      </c>
    </row>
    <row r="1296" spans="1:25" ht="48" x14ac:dyDescent="0.2">
      <c r="A1296">
        <v>303</v>
      </c>
      <c r="B1296" s="3" t="s">
        <v>304</v>
      </c>
      <c r="C1296" s="3" t="s">
        <v>4413</v>
      </c>
      <c r="D1296">
        <v>3000</v>
      </c>
      <c r="E129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8269</v>
      </c>
      <c r="O1296" s="6">
        <f>(E1296/D1296)*100</f>
        <v>137.46666666666667</v>
      </c>
      <c r="P1296" s="7">
        <f>E1296/L1296</f>
        <v>50.292682926829265</v>
      </c>
      <c r="Q1296" t="str">
        <f>LEFT(N1296,FIND("/",N1296)-1)</f>
        <v>film &amp; video</v>
      </c>
      <c r="R1296" t="str">
        <f>REPLACE(N1296,1,FIND("/",N1296),"")</f>
        <v>documentary</v>
      </c>
      <c r="S1296" s="12">
        <f>(((J1296/60)/60)/24)+DATE(1970,1,1)</f>
        <v>41032.071134259262</v>
      </c>
      <c r="T1296" s="12">
        <f>(((I1296/60)/60)/24)+DATE(1970,1,1)</f>
        <v>41062.071134259262</v>
      </c>
      <c r="W1296" s="19">
        <f>_xlfn.DAYS(T1296,S1296)</f>
        <v>30</v>
      </c>
      <c r="X1296" s="20">
        <f>L1296/W1296</f>
        <v>2.7333333333333334</v>
      </c>
      <c r="Y1296" s="21">
        <f>E1296/W1296</f>
        <v>137.46666666666667</v>
      </c>
    </row>
    <row r="1297" spans="1:25" ht="48" x14ac:dyDescent="0.2">
      <c r="A1297">
        <v>2174</v>
      </c>
      <c r="B1297" s="3" t="s">
        <v>2175</v>
      </c>
      <c r="C1297" s="3" t="s">
        <v>6284</v>
      </c>
      <c r="D1297">
        <v>4000</v>
      </c>
      <c r="E1297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8276</v>
      </c>
      <c r="O1297" s="6">
        <f>(E1297/D1297)*100</f>
        <v>102.97499999999999</v>
      </c>
      <c r="P1297" s="7">
        <f>E1297/L1297</f>
        <v>65.38095238095238</v>
      </c>
      <c r="Q1297" t="str">
        <f>LEFT(N1297,FIND("/",N1297)-1)</f>
        <v>music</v>
      </c>
      <c r="R1297" t="str">
        <f>REPLACE(N1297,1,FIND("/",N1297),"")</f>
        <v>rock</v>
      </c>
      <c r="S1297" s="12">
        <f>(((J1297/60)/60)/24)+DATE(1970,1,1)</f>
        <v>42465.542905092589</v>
      </c>
      <c r="T1297" s="12">
        <f>(((I1297/60)/60)/24)+DATE(1970,1,1)</f>
        <v>42495.542905092589</v>
      </c>
      <c r="W1297" s="19">
        <f>_xlfn.DAYS(T1297,S1297)</f>
        <v>30</v>
      </c>
      <c r="X1297" s="20">
        <f>L1297/W1297</f>
        <v>2.1</v>
      </c>
      <c r="Y1297" s="21">
        <f>E1297/W1297</f>
        <v>137.30000000000001</v>
      </c>
    </row>
    <row r="1298" spans="1:25" ht="48" x14ac:dyDescent="0.2">
      <c r="A1298">
        <v>1403</v>
      </c>
      <c r="B1298" s="3" t="s">
        <v>1404</v>
      </c>
      <c r="C1298" s="3" t="s">
        <v>5513</v>
      </c>
      <c r="D1298">
        <v>4000</v>
      </c>
      <c r="E1298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8276</v>
      </c>
      <c r="O1298" s="6">
        <f>(E1298/D1298)*100</f>
        <v>102.57499999999999</v>
      </c>
      <c r="P1298" s="7">
        <f>E1298/L1298</f>
        <v>62.166666666666664</v>
      </c>
      <c r="Q1298" t="str">
        <f>LEFT(N1298,FIND("/",N1298)-1)</f>
        <v>music</v>
      </c>
      <c r="R1298" t="str">
        <f>REPLACE(N1298,1,FIND("/",N1298),"")</f>
        <v>rock</v>
      </c>
      <c r="S1298" s="12">
        <f>(((J1298/60)/60)/24)+DATE(1970,1,1)</f>
        <v>41451.062905092593</v>
      </c>
      <c r="T1298" s="12">
        <f>(((I1298/60)/60)/24)+DATE(1970,1,1)</f>
        <v>41481.062905092593</v>
      </c>
      <c r="W1298" s="19">
        <f>_xlfn.DAYS(T1298,S1298)</f>
        <v>30</v>
      </c>
      <c r="X1298" s="20">
        <f>L1298/W1298</f>
        <v>2.2000000000000002</v>
      </c>
      <c r="Y1298" s="21">
        <f>E1298/W1298</f>
        <v>136.76666666666668</v>
      </c>
    </row>
    <row r="1299" spans="1:25" ht="48" x14ac:dyDescent="0.2">
      <c r="A1299">
        <v>1591</v>
      </c>
      <c r="B1299" s="3" t="s">
        <v>1592</v>
      </c>
      <c r="C1299" s="3" t="s">
        <v>5701</v>
      </c>
      <c r="D1299">
        <v>14000</v>
      </c>
      <c r="E1299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6">
        <f>(E1299/D1299)*100</f>
        <v>29.228571428571428</v>
      </c>
      <c r="P1299" s="7">
        <f>E1299/L1299</f>
        <v>44.478260869565219</v>
      </c>
      <c r="Q1299" t="str">
        <f>LEFT(N1299,FIND("/",N1299)-1)</f>
        <v>photography</v>
      </c>
      <c r="R1299" t="str">
        <f>REPLACE(N1299,1,FIND("/",N1299),"")</f>
        <v>places</v>
      </c>
      <c r="S1299" s="12">
        <f>(((J1299/60)/60)/24)+DATE(1970,1,1)</f>
        <v>42433.726168981477</v>
      </c>
      <c r="T1299" s="12">
        <f>(((I1299/60)/60)/24)+DATE(1970,1,1)</f>
        <v>42463.68450231482</v>
      </c>
      <c r="W1299" s="19">
        <f>_xlfn.DAYS(T1299,S1299)</f>
        <v>30</v>
      </c>
      <c r="X1299" s="20">
        <f>L1299/W1299</f>
        <v>3.0666666666666669</v>
      </c>
      <c r="Y1299" s="21">
        <f>E1299/W1299</f>
        <v>136.4</v>
      </c>
    </row>
    <row r="1300" spans="1:25" ht="48" x14ac:dyDescent="0.2">
      <c r="A1300">
        <v>3381</v>
      </c>
      <c r="B1300" s="3" t="s">
        <v>3380</v>
      </c>
      <c r="C1300" s="3" t="s">
        <v>7491</v>
      </c>
      <c r="D1300">
        <v>4000</v>
      </c>
      <c r="E1300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8271</v>
      </c>
      <c r="O1300" s="6">
        <f>(E1300/D1300)*100</f>
        <v>102.25</v>
      </c>
      <c r="P1300" s="7">
        <f>E1300/L1300</f>
        <v>85.208333333333329</v>
      </c>
      <c r="Q1300" t="str">
        <f>LEFT(N1300,FIND("/",N1300)-1)</f>
        <v>theater</v>
      </c>
      <c r="R1300" t="str">
        <f>REPLACE(N1300,1,FIND("/",N1300),"")</f>
        <v>plays</v>
      </c>
      <c r="S1300" s="12">
        <f>(((J1300/60)/60)/24)+DATE(1970,1,1)</f>
        <v>42044.184988425928</v>
      </c>
      <c r="T1300" s="12">
        <f>(((I1300/60)/60)/24)+DATE(1970,1,1)</f>
        <v>42074.143321759257</v>
      </c>
      <c r="W1300" s="19">
        <f>_xlfn.DAYS(T1300,S1300)</f>
        <v>30</v>
      </c>
      <c r="X1300" s="20">
        <f>L1300/W1300</f>
        <v>1.6</v>
      </c>
      <c r="Y1300" s="21">
        <f>E1300/W1300</f>
        <v>136.33333333333334</v>
      </c>
    </row>
    <row r="1301" spans="1:25" ht="48" x14ac:dyDescent="0.2">
      <c r="A1301">
        <v>2527</v>
      </c>
      <c r="B1301" s="3" t="s">
        <v>2527</v>
      </c>
      <c r="C1301" s="3" t="s">
        <v>6637</v>
      </c>
      <c r="D1301">
        <v>4000</v>
      </c>
      <c r="E1301">
        <v>4085</v>
      </c>
      <c r="F1301" t="s">
        <v>8219</v>
      </c>
      <c r="G1301" t="s">
        <v>8224</v>
      </c>
      <c r="H1301" t="s">
        <v>8246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8300</v>
      </c>
      <c r="O1301" s="6">
        <f>(E1301/D1301)*100</f>
        <v>102.125</v>
      </c>
      <c r="P1301" s="7">
        <f>E1301/L1301</f>
        <v>57.535211267605632</v>
      </c>
      <c r="Q1301" t="str">
        <f>LEFT(N1301,FIND("/",N1301)-1)</f>
        <v>music</v>
      </c>
      <c r="R1301" t="str">
        <f>REPLACE(N1301,1,FIND("/",N1301),"")</f>
        <v>classical music</v>
      </c>
      <c r="S1301" s="12">
        <f>(((J1301/60)/60)/24)+DATE(1970,1,1)</f>
        <v>41546.75105324074</v>
      </c>
      <c r="T1301" s="12">
        <f>(((I1301/60)/60)/24)+DATE(1970,1,1)</f>
        <v>41565.165972222225</v>
      </c>
      <c r="W1301" s="19">
        <f>_xlfn.DAYS(T1301,S1301)</f>
        <v>19</v>
      </c>
      <c r="X1301" s="20">
        <f>L1301/W1301</f>
        <v>3.736842105263158</v>
      </c>
      <c r="Y1301" s="21">
        <f>E1301/W1301</f>
        <v>215</v>
      </c>
    </row>
    <row r="1302" spans="1:25" ht="48" x14ac:dyDescent="0.2">
      <c r="A1302">
        <v>3300</v>
      </c>
      <c r="B1302" s="3" t="s">
        <v>3300</v>
      </c>
      <c r="C1302" s="3" t="s">
        <v>7410</v>
      </c>
      <c r="D1302">
        <v>3000</v>
      </c>
      <c r="E1302">
        <v>4085</v>
      </c>
      <c r="F1302" t="s">
        <v>8219</v>
      </c>
      <c r="G1302" t="s">
        <v>8224</v>
      </c>
      <c r="H1302" t="s">
        <v>8246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8271</v>
      </c>
      <c r="O1302" s="6">
        <f>(E1302/D1302)*100</f>
        <v>136.16666666666666</v>
      </c>
      <c r="P1302" s="7">
        <f>E1302/L1302</f>
        <v>46.420454545454547</v>
      </c>
      <c r="Q1302" t="str">
        <f>LEFT(N1302,FIND("/",N1302)-1)</f>
        <v>theater</v>
      </c>
      <c r="R1302" t="str">
        <f>REPLACE(N1302,1,FIND("/",N1302),"")</f>
        <v>plays</v>
      </c>
      <c r="S1302" s="12">
        <f>(((J1302/60)/60)/24)+DATE(1970,1,1)</f>
        <v>42102.743773148148</v>
      </c>
      <c r="T1302" s="12">
        <f>(((I1302/60)/60)/24)+DATE(1970,1,1)</f>
        <v>42123.743773148148</v>
      </c>
      <c r="W1302" s="19">
        <f>_xlfn.DAYS(T1302,S1302)</f>
        <v>21</v>
      </c>
      <c r="X1302" s="20">
        <f>L1302/W1302</f>
        <v>4.1904761904761907</v>
      </c>
      <c r="Y1302" s="21">
        <f>E1302/W1302</f>
        <v>194.52380952380952</v>
      </c>
    </row>
    <row r="1303" spans="1:25" ht="48" x14ac:dyDescent="0.2">
      <c r="A1303">
        <v>3305</v>
      </c>
      <c r="B1303" s="3" t="s">
        <v>3305</v>
      </c>
      <c r="C1303" s="3" t="s">
        <v>7415</v>
      </c>
      <c r="D1303">
        <v>4000</v>
      </c>
      <c r="E1303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8271</v>
      </c>
      <c r="O1303" s="6">
        <f>(E1303/D1303)*100</f>
        <v>102.02500000000001</v>
      </c>
      <c r="P1303" s="7">
        <f>E1303/L1303</f>
        <v>204.05</v>
      </c>
      <c r="Q1303" t="str">
        <f>LEFT(N1303,FIND("/",N1303)-1)</f>
        <v>theater</v>
      </c>
      <c r="R1303" t="str">
        <f>REPLACE(N1303,1,FIND("/",N1303),"")</f>
        <v>plays</v>
      </c>
      <c r="S1303" s="12">
        <f>(((J1303/60)/60)/24)+DATE(1970,1,1)</f>
        <v>42186.855879629627</v>
      </c>
      <c r="T1303" s="12">
        <f>(((I1303/60)/60)/24)+DATE(1970,1,1)</f>
        <v>42216.855879629627</v>
      </c>
      <c r="W1303" s="19">
        <f>_xlfn.DAYS(T1303,S1303)</f>
        <v>30</v>
      </c>
      <c r="X1303" s="20">
        <f>L1303/W1303</f>
        <v>0.66666666666666663</v>
      </c>
      <c r="Y1303" s="21">
        <f>E1303/W1303</f>
        <v>136.03333333333333</v>
      </c>
    </row>
    <row r="1304" spans="1:25" ht="48" x14ac:dyDescent="0.2">
      <c r="A1304">
        <v>2334</v>
      </c>
      <c r="B1304" s="3" t="s">
        <v>2335</v>
      </c>
      <c r="C1304" s="3" t="s">
        <v>6444</v>
      </c>
      <c r="D1304">
        <v>4000</v>
      </c>
      <c r="E1304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8298</v>
      </c>
      <c r="O1304" s="6">
        <f>(E1304/D1304)*100</f>
        <v>101.95</v>
      </c>
      <c r="P1304" s="7">
        <f>E1304/L1304</f>
        <v>60.865671641791046</v>
      </c>
      <c r="Q1304" t="str">
        <f>LEFT(N1304,FIND("/",N1304)-1)</f>
        <v>food</v>
      </c>
      <c r="R1304" t="str">
        <f>REPLACE(N1304,1,FIND("/",N1304),"")</f>
        <v>small batch</v>
      </c>
      <c r="S1304" s="12">
        <f>(((J1304/60)/60)/24)+DATE(1970,1,1)</f>
        <v>41918.670115740737</v>
      </c>
      <c r="T1304" s="12">
        <f>(((I1304/60)/60)/24)+DATE(1970,1,1)</f>
        <v>41948.731944444444</v>
      </c>
      <c r="W1304" s="19">
        <f>_xlfn.DAYS(T1304,S1304)</f>
        <v>30</v>
      </c>
      <c r="X1304" s="20">
        <f>L1304/W1304</f>
        <v>2.2333333333333334</v>
      </c>
      <c r="Y1304" s="21">
        <f>E1304/W1304</f>
        <v>135.93333333333334</v>
      </c>
    </row>
    <row r="1305" spans="1:25" ht="48" x14ac:dyDescent="0.2">
      <c r="A1305">
        <v>3626</v>
      </c>
      <c r="B1305" s="3" t="s">
        <v>3624</v>
      </c>
      <c r="C1305" s="3" t="s">
        <v>7736</v>
      </c>
      <c r="D1305">
        <v>4000</v>
      </c>
      <c r="E1305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8271</v>
      </c>
      <c r="O1305" s="6">
        <f>(E1305/D1305)*100</f>
        <v>101.82500000000002</v>
      </c>
      <c r="P1305" s="7">
        <f>E1305/L1305</f>
        <v>84.854166666666671</v>
      </c>
      <c r="Q1305" t="str">
        <f>LEFT(N1305,FIND("/",N1305)-1)</f>
        <v>theater</v>
      </c>
      <c r="R1305" t="str">
        <f>REPLACE(N1305,1,FIND("/",N1305),"")</f>
        <v>plays</v>
      </c>
      <c r="S1305" s="12">
        <f>(((J1305/60)/60)/24)+DATE(1970,1,1)</f>
        <v>41846.667326388888</v>
      </c>
      <c r="T1305" s="12">
        <f>(((I1305/60)/60)/24)+DATE(1970,1,1)</f>
        <v>41867.667326388888</v>
      </c>
      <c r="W1305" s="19">
        <f>_xlfn.DAYS(T1305,S1305)</f>
        <v>21</v>
      </c>
      <c r="X1305" s="20">
        <f>L1305/W1305</f>
        <v>2.2857142857142856</v>
      </c>
      <c r="Y1305" s="21">
        <f>E1305/W1305</f>
        <v>193.95238095238096</v>
      </c>
    </row>
    <row r="1306" spans="1:25" ht="16" x14ac:dyDescent="0.2">
      <c r="A1306">
        <v>1378</v>
      </c>
      <c r="B1306" s="3" t="s">
        <v>1379</v>
      </c>
      <c r="C1306" s="3" t="s">
        <v>5488</v>
      </c>
      <c r="D1306">
        <v>2000</v>
      </c>
      <c r="E130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8276</v>
      </c>
      <c r="O1306" s="6">
        <f>(E1306/D1306)*100</f>
        <v>203.35000000000002</v>
      </c>
      <c r="P1306" s="7">
        <f>E1306/L1306</f>
        <v>30.578947368421051</v>
      </c>
      <c r="Q1306" t="str">
        <f>LEFT(N1306,FIND("/",N1306)-1)</f>
        <v>music</v>
      </c>
      <c r="R1306" t="str">
        <f>REPLACE(N1306,1,FIND("/",N1306),"")</f>
        <v>rock</v>
      </c>
      <c r="S1306" s="12">
        <f>(((J1306/60)/60)/24)+DATE(1970,1,1)</f>
        <v>42568.759374999994</v>
      </c>
      <c r="T1306" s="12">
        <f>(((I1306/60)/60)/24)+DATE(1970,1,1)</f>
        <v>42583.759374999994</v>
      </c>
      <c r="W1306" s="19">
        <f>_xlfn.DAYS(T1306,S1306)</f>
        <v>15</v>
      </c>
      <c r="X1306" s="20">
        <f>L1306/W1306</f>
        <v>8.8666666666666671</v>
      </c>
      <c r="Y1306" s="21">
        <f>E1306/W1306</f>
        <v>271.13333333333333</v>
      </c>
    </row>
    <row r="1307" spans="1:25" ht="48" x14ac:dyDescent="0.2">
      <c r="A1307">
        <v>3844</v>
      </c>
      <c r="B1307" s="3" t="s">
        <v>3841</v>
      </c>
      <c r="C1307" s="3" t="s">
        <v>7953</v>
      </c>
      <c r="D1307">
        <v>9800</v>
      </c>
      <c r="E1307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6">
        <f>(E1307/D1307)*100</f>
        <v>41.489795918367342</v>
      </c>
      <c r="P1307" s="7">
        <f>E1307/L1307</f>
        <v>81.319999999999993</v>
      </c>
      <c r="Q1307" t="str">
        <f>LEFT(N1307,FIND("/",N1307)-1)</f>
        <v>theater</v>
      </c>
      <c r="R1307" t="str">
        <f>REPLACE(N1307,1,FIND("/",N1307),"")</f>
        <v>plays</v>
      </c>
      <c r="S1307" s="12">
        <f>(((J1307/60)/60)/24)+DATE(1970,1,1)</f>
        <v>41766.617291666669</v>
      </c>
      <c r="T1307" s="12">
        <f>(((I1307/60)/60)/24)+DATE(1970,1,1)</f>
        <v>41793.290972222225</v>
      </c>
      <c r="W1307" s="19">
        <f>_xlfn.DAYS(T1307,S1307)</f>
        <v>27</v>
      </c>
      <c r="X1307" s="20">
        <f>L1307/W1307</f>
        <v>1.8518518518518519</v>
      </c>
      <c r="Y1307" s="21">
        <f>E1307/W1307</f>
        <v>150.59259259259258</v>
      </c>
    </row>
    <row r="1308" spans="1:25" ht="48" x14ac:dyDescent="0.2">
      <c r="A1308">
        <v>1632</v>
      </c>
      <c r="B1308" s="3" t="s">
        <v>1633</v>
      </c>
      <c r="C1308" s="3" t="s">
        <v>5742</v>
      </c>
      <c r="D1308">
        <v>4000</v>
      </c>
      <c r="E1308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8276</v>
      </c>
      <c r="O1308" s="6">
        <f>(E1308/D1308)*100</f>
        <v>101.62500000000001</v>
      </c>
      <c r="P1308" s="7">
        <f>E1308/L1308</f>
        <v>86.489361702127653</v>
      </c>
      <c r="Q1308" t="str">
        <f>LEFT(N1308,FIND("/",N1308)-1)</f>
        <v>music</v>
      </c>
      <c r="R1308" t="str">
        <f>REPLACE(N1308,1,FIND("/",N1308),"")</f>
        <v>rock</v>
      </c>
      <c r="S1308" s="12">
        <f>(((J1308/60)/60)/24)+DATE(1970,1,1)</f>
        <v>40750.340902777774</v>
      </c>
      <c r="T1308" s="12">
        <f>(((I1308/60)/60)/24)+DATE(1970,1,1)</f>
        <v>40810.340902777774</v>
      </c>
      <c r="W1308" s="19">
        <f>_xlfn.DAYS(T1308,S1308)</f>
        <v>60</v>
      </c>
      <c r="X1308" s="20">
        <f>L1308/W1308</f>
        <v>0.78333333333333333</v>
      </c>
      <c r="Y1308" s="21">
        <f>E1308/W1308</f>
        <v>67.75</v>
      </c>
    </row>
    <row r="1309" spans="1:25" ht="48" x14ac:dyDescent="0.2">
      <c r="A1309">
        <v>3426</v>
      </c>
      <c r="B1309" s="3" t="s">
        <v>3425</v>
      </c>
      <c r="C1309" s="3" t="s">
        <v>7536</v>
      </c>
      <c r="D1309">
        <v>3750</v>
      </c>
      <c r="E1309">
        <v>4055</v>
      </c>
      <c r="F1309" t="s">
        <v>8219</v>
      </c>
      <c r="G1309" t="s">
        <v>8224</v>
      </c>
      <c r="H1309" t="s">
        <v>8246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8271</v>
      </c>
      <c r="O1309" s="6">
        <f>(E1309/D1309)*100</f>
        <v>108.13333333333333</v>
      </c>
      <c r="P1309" s="7">
        <f>E1309/L1309</f>
        <v>46.609195402298852</v>
      </c>
      <c r="Q1309" t="str">
        <f>LEFT(N1309,FIND("/",N1309)-1)</f>
        <v>theater</v>
      </c>
      <c r="R1309" t="str">
        <f>REPLACE(N1309,1,FIND("/",N1309),"")</f>
        <v>plays</v>
      </c>
      <c r="S1309" s="12">
        <f>(((J1309/60)/60)/24)+DATE(1970,1,1)</f>
        <v>41884.056747685187</v>
      </c>
      <c r="T1309" s="12">
        <f>(((I1309/60)/60)/24)+DATE(1970,1,1)</f>
        <v>41903.083333333336</v>
      </c>
      <c r="W1309" s="19">
        <f>_xlfn.DAYS(T1309,S1309)</f>
        <v>19</v>
      </c>
      <c r="X1309" s="20">
        <f>L1309/W1309</f>
        <v>4.5789473684210522</v>
      </c>
      <c r="Y1309" s="21">
        <f>E1309/W1309</f>
        <v>213.42105263157896</v>
      </c>
    </row>
    <row r="1310" spans="1:25" ht="48" x14ac:dyDescent="0.2">
      <c r="A1310">
        <v>2938</v>
      </c>
      <c r="B1310" s="3" t="s">
        <v>2938</v>
      </c>
      <c r="C1310" s="3" t="s">
        <v>7048</v>
      </c>
      <c r="D1310">
        <v>4000</v>
      </c>
      <c r="E1310">
        <v>4055</v>
      </c>
      <c r="F1310" t="s">
        <v>8219</v>
      </c>
      <c r="G1310" t="s">
        <v>8224</v>
      </c>
      <c r="H1310" t="s">
        <v>8246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8305</v>
      </c>
      <c r="O1310" s="6">
        <f>(E1310/D1310)*100</f>
        <v>101.375</v>
      </c>
      <c r="P1310" s="7">
        <f>E1310/L1310</f>
        <v>126.71875</v>
      </c>
      <c r="Q1310" t="str">
        <f>LEFT(N1310,FIND("/",N1310)-1)</f>
        <v>theater</v>
      </c>
      <c r="R1310" t="str">
        <f>REPLACE(N1310,1,FIND("/",N1310),"")</f>
        <v>musical</v>
      </c>
      <c r="S1310" s="12">
        <f>(((J1310/60)/60)/24)+DATE(1970,1,1)</f>
        <v>42004.703865740739</v>
      </c>
      <c r="T1310" s="12">
        <f>(((I1310/60)/60)/24)+DATE(1970,1,1)</f>
        <v>42034.703865740739</v>
      </c>
      <c r="W1310" s="19">
        <f>_xlfn.DAYS(T1310,S1310)</f>
        <v>30</v>
      </c>
      <c r="X1310" s="20">
        <f>L1310/W1310</f>
        <v>1.0666666666666667</v>
      </c>
      <c r="Y1310" s="21">
        <f>E1310/W1310</f>
        <v>135.16666666666666</v>
      </c>
    </row>
    <row r="1311" spans="1:25" ht="48" x14ac:dyDescent="0.2">
      <c r="A1311">
        <v>30</v>
      </c>
      <c r="B1311" s="3" t="s">
        <v>32</v>
      </c>
      <c r="C1311" s="3" t="s">
        <v>4141</v>
      </c>
      <c r="D1311">
        <v>4000</v>
      </c>
      <c r="E1311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8265</v>
      </c>
      <c r="O1311" s="6">
        <f>(E1311/D1311)*100</f>
        <v>101.29975</v>
      </c>
      <c r="P1311" s="7">
        <f>E1311/L1311</f>
        <v>76.45264150943396</v>
      </c>
      <c r="Q1311" t="str">
        <f>LEFT(N1311,FIND("/",N1311)-1)</f>
        <v>film &amp; video</v>
      </c>
      <c r="R1311" t="str">
        <f>REPLACE(N1311,1,FIND("/",N1311),"")</f>
        <v>television</v>
      </c>
      <c r="S1311" s="12">
        <f>(((J1311/60)/60)/24)+DATE(1970,1,1)</f>
        <v>41842.292997685188</v>
      </c>
      <c r="T1311" s="12">
        <f>(((I1311/60)/60)/24)+DATE(1970,1,1)</f>
        <v>41872.292997685188</v>
      </c>
      <c r="W1311" s="19">
        <f>_xlfn.DAYS(T1311,S1311)</f>
        <v>30</v>
      </c>
      <c r="X1311" s="20">
        <f>L1311/W1311</f>
        <v>1.7666666666666666</v>
      </c>
      <c r="Y1311" s="21">
        <f>E1311/W1311</f>
        <v>135.06633333333332</v>
      </c>
    </row>
    <row r="1312" spans="1:25" ht="48" x14ac:dyDescent="0.2">
      <c r="A1312">
        <v>3585</v>
      </c>
      <c r="B1312" s="3" t="s">
        <v>3584</v>
      </c>
      <c r="C1312" s="3" t="s">
        <v>7695</v>
      </c>
      <c r="D1312">
        <v>3400</v>
      </c>
      <c r="E1312">
        <v>4050</v>
      </c>
      <c r="F1312" t="s">
        <v>8219</v>
      </c>
      <c r="G1312" t="s">
        <v>8224</v>
      </c>
      <c r="H1312" t="s">
        <v>8246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8271</v>
      </c>
      <c r="O1312" s="6">
        <f>(E1312/D1312)*100</f>
        <v>119.11764705882352</v>
      </c>
      <c r="P1312" s="7">
        <f>E1312/L1312</f>
        <v>176.08695652173913</v>
      </c>
      <c r="Q1312" t="str">
        <f>LEFT(N1312,FIND("/",N1312)-1)</f>
        <v>theater</v>
      </c>
      <c r="R1312" t="str">
        <f>REPLACE(N1312,1,FIND("/",N1312),"")</f>
        <v>plays</v>
      </c>
      <c r="S1312" s="12">
        <f>(((J1312/60)/60)/24)+DATE(1970,1,1)</f>
        <v>41964.716319444444</v>
      </c>
      <c r="T1312" s="12">
        <f>(((I1312/60)/60)/24)+DATE(1970,1,1)</f>
        <v>41994.716319444444</v>
      </c>
      <c r="W1312" s="19">
        <f>_xlfn.DAYS(T1312,S1312)</f>
        <v>30</v>
      </c>
      <c r="X1312" s="20">
        <f>L1312/W1312</f>
        <v>0.76666666666666672</v>
      </c>
      <c r="Y1312" s="21">
        <f>E1312/W1312</f>
        <v>135</v>
      </c>
    </row>
    <row r="1313" spans="1:25" ht="48" x14ac:dyDescent="0.2">
      <c r="A1313">
        <v>1300</v>
      </c>
      <c r="B1313" s="3" t="s">
        <v>1301</v>
      </c>
      <c r="C1313" s="3" t="s">
        <v>5410</v>
      </c>
      <c r="D1313">
        <v>3000</v>
      </c>
      <c r="E1313">
        <v>4050</v>
      </c>
      <c r="F1313" t="s">
        <v>8219</v>
      </c>
      <c r="G1313" t="s">
        <v>8224</v>
      </c>
      <c r="H1313" t="s">
        <v>8246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8271</v>
      </c>
      <c r="O1313" s="6">
        <f>(E1313/D1313)*100</f>
        <v>135</v>
      </c>
      <c r="P1313" s="7">
        <f>E1313/L1313</f>
        <v>168.75</v>
      </c>
      <c r="Q1313" t="str">
        <f>LEFT(N1313,FIND("/",N1313)-1)</f>
        <v>theater</v>
      </c>
      <c r="R1313" t="str">
        <f>REPLACE(N1313,1,FIND("/",N1313),"")</f>
        <v>plays</v>
      </c>
      <c r="S1313" s="12">
        <f>(((J1313/60)/60)/24)+DATE(1970,1,1)</f>
        <v>42483.675208333334</v>
      </c>
      <c r="T1313" s="12">
        <f>(((I1313/60)/60)/24)+DATE(1970,1,1)</f>
        <v>42522.789583333331</v>
      </c>
      <c r="W1313" s="19">
        <f>_xlfn.DAYS(T1313,S1313)</f>
        <v>39</v>
      </c>
      <c r="X1313" s="20">
        <f>L1313/W1313</f>
        <v>0.61538461538461542</v>
      </c>
      <c r="Y1313" s="21">
        <f>E1313/W1313</f>
        <v>103.84615384615384</v>
      </c>
    </row>
    <row r="1314" spans="1:25" ht="48" x14ac:dyDescent="0.2">
      <c r="A1314">
        <v>1503</v>
      </c>
      <c r="B1314" s="3" t="s">
        <v>1504</v>
      </c>
      <c r="C1314" s="3" t="s">
        <v>5613</v>
      </c>
      <c r="D1314">
        <v>3750</v>
      </c>
      <c r="E1314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8285</v>
      </c>
      <c r="O1314" s="6">
        <f>(E1314/D1314)*100</f>
        <v>107.89146666666667</v>
      </c>
      <c r="P1314" s="7">
        <f>E1314/L1314</f>
        <v>56.98492957746479</v>
      </c>
      <c r="Q1314" t="str">
        <f>LEFT(N1314,FIND("/",N1314)-1)</f>
        <v>photography</v>
      </c>
      <c r="R1314" t="str">
        <f>REPLACE(N1314,1,FIND("/",N1314),"")</f>
        <v>photobooks</v>
      </c>
      <c r="S1314" s="12">
        <f>(((J1314/60)/60)/24)+DATE(1970,1,1)</f>
        <v>42606.347233796296</v>
      </c>
      <c r="T1314" s="12">
        <f>(((I1314/60)/60)/24)+DATE(1970,1,1)</f>
        <v>42666.347233796296</v>
      </c>
      <c r="W1314" s="19">
        <f>_xlfn.DAYS(T1314,S1314)</f>
        <v>60</v>
      </c>
      <c r="X1314" s="20">
        <f>L1314/W1314</f>
        <v>1.1833333333333333</v>
      </c>
      <c r="Y1314" s="21">
        <f>E1314/W1314</f>
        <v>67.43216666666666</v>
      </c>
    </row>
    <row r="1315" spans="1:25" ht="32" x14ac:dyDescent="0.2">
      <c r="A1315">
        <v>3157</v>
      </c>
      <c r="B1315" s="3" t="s">
        <v>3157</v>
      </c>
      <c r="C1315" s="3" t="s">
        <v>7267</v>
      </c>
      <c r="D1315">
        <v>4000</v>
      </c>
      <c r="E1315">
        <v>4040</v>
      </c>
      <c r="F1315" t="s">
        <v>8219</v>
      </c>
      <c r="G1315" t="s">
        <v>8224</v>
      </c>
      <c r="H1315" t="s">
        <v>8246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8271</v>
      </c>
      <c r="O1315" s="6">
        <f>(E1315/D1315)*100</f>
        <v>101</v>
      </c>
      <c r="P1315" s="7">
        <f>E1315/L1315</f>
        <v>98.536585365853654</v>
      </c>
      <c r="Q1315" t="str">
        <f>LEFT(N1315,FIND("/",N1315)-1)</f>
        <v>theater</v>
      </c>
      <c r="R1315" t="str">
        <f>REPLACE(N1315,1,FIND("/",N1315),"")</f>
        <v>plays</v>
      </c>
      <c r="S1315" s="12">
        <f>(((J1315/60)/60)/24)+DATE(1970,1,1)</f>
        <v>41829.788252314815</v>
      </c>
      <c r="T1315" s="12">
        <f>(((I1315/60)/60)/24)+DATE(1970,1,1)</f>
        <v>41839.208333333336</v>
      </c>
      <c r="W1315" s="19">
        <f>_xlfn.DAYS(T1315,S1315)</f>
        <v>10</v>
      </c>
      <c r="X1315" s="20">
        <f>L1315/W1315</f>
        <v>4.0999999999999996</v>
      </c>
      <c r="Y1315" s="21">
        <f>E1315/W1315</f>
        <v>404</v>
      </c>
    </row>
    <row r="1316" spans="1:25" ht="48" x14ac:dyDescent="0.2">
      <c r="A1316">
        <v>75</v>
      </c>
      <c r="B1316" s="3" t="s">
        <v>77</v>
      </c>
      <c r="C1316" s="3" t="s">
        <v>4186</v>
      </c>
      <c r="D1316">
        <v>3500</v>
      </c>
      <c r="E1316">
        <v>4040</v>
      </c>
      <c r="F1316" t="s">
        <v>8219</v>
      </c>
      <c r="G1316" t="s">
        <v>8224</v>
      </c>
      <c r="H1316" t="s">
        <v>8246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8266</v>
      </c>
      <c r="O1316" s="6">
        <f>(E1316/D1316)*100</f>
        <v>115.42857142857143</v>
      </c>
      <c r="P1316" s="7">
        <f>E1316/L1316</f>
        <v>85.957446808510639</v>
      </c>
      <c r="Q1316" t="str">
        <f>LEFT(N1316,FIND("/",N1316)-1)</f>
        <v>film &amp; video</v>
      </c>
      <c r="R1316" t="str">
        <f>REPLACE(N1316,1,FIND("/",N1316),"")</f>
        <v>shorts</v>
      </c>
      <c r="S1316" s="12">
        <f>(((J1316/60)/60)/24)+DATE(1970,1,1)</f>
        <v>41357.209166666667</v>
      </c>
      <c r="T1316" s="12">
        <f>(((I1316/60)/60)/24)+DATE(1970,1,1)</f>
        <v>41387.209166666667</v>
      </c>
      <c r="W1316" s="19">
        <f>_xlfn.DAYS(T1316,S1316)</f>
        <v>30</v>
      </c>
      <c r="X1316" s="20">
        <f>L1316/W1316</f>
        <v>1.5666666666666667</v>
      </c>
      <c r="Y1316" s="21">
        <f>E1316/W1316</f>
        <v>134.66666666666666</v>
      </c>
    </row>
    <row r="1317" spans="1:25" ht="32" x14ac:dyDescent="0.2">
      <c r="A1317">
        <v>1628</v>
      </c>
      <c r="B1317" s="3" t="s">
        <v>1629</v>
      </c>
      <c r="C1317" s="3" t="s">
        <v>5738</v>
      </c>
      <c r="D1317">
        <v>4000</v>
      </c>
      <c r="E1317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8276</v>
      </c>
      <c r="O1317" s="6">
        <f>(E1317/D1317)*100</f>
        <v>100.925</v>
      </c>
      <c r="P1317" s="7">
        <f>E1317/L1317</f>
        <v>45.875</v>
      </c>
      <c r="Q1317" t="str">
        <f>LEFT(N1317,FIND("/",N1317)-1)</f>
        <v>music</v>
      </c>
      <c r="R1317" t="str">
        <f>REPLACE(N1317,1,FIND("/",N1317),"")</f>
        <v>rock</v>
      </c>
      <c r="S1317" s="12">
        <f>(((J1317/60)/60)/24)+DATE(1970,1,1)</f>
        <v>41774.737060185187</v>
      </c>
      <c r="T1317" s="12">
        <f>(((I1317/60)/60)/24)+DATE(1970,1,1)</f>
        <v>41807.737060185187</v>
      </c>
      <c r="W1317" s="19">
        <f>_xlfn.DAYS(T1317,S1317)</f>
        <v>33</v>
      </c>
      <c r="X1317" s="20">
        <f>L1317/W1317</f>
        <v>2.6666666666666665</v>
      </c>
      <c r="Y1317" s="21">
        <f>E1317/W1317</f>
        <v>122.33333333333333</v>
      </c>
    </row>
    <row r="1318" spans="1:25" ht="48" x14ac:dyDescent="0.2">
      <c r="A1318">
        <v>3418</v>
      </c>
      <c r="B1318" s="3" t="s">
        <v>3417</v>
      </c>
      <c r="C1318" s="3" t="s">
        <v>7528</v>
      </c>
      <c r="D1318">
        <v>4000</v>
      </c>
      <c r="E1318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8271</v>
      </c>
      <c r="O1318" s="6">
        <f>(E1318/D1318)*100</f>
        <v>100.875</v>
      </c>
      <c r="P1318" s="7">
        <f>E1318/L1318</f>
        <v>72.053571428571431</v>
      </c>
      <c r="Q1318" t="str">
        <f>LEFT(N1318,FIND("/",N1318)-1)</f>
        <v>theater</v>
      </c>
      <c r="R1318" t="str">
        <f>REPLACE(N1318,1,FIND("/",N1318),"")</f>
        <v>plays</v>
      </c>
      <c r="S1318" s="12">
        <f>(((J1318/60)/60)/24)+DATE(1970,1,1)</f>
        <v>41752.83457175926</v>
      </c>
      <c r="T1318" s="12">
        <f>(((I1318/60)/60)/24)+DATE(1970,1,1)</f>
        <v>41782.83457175926</v>
      </c>
      <c r="W1318" s="19">
        <f>_xlfn.DAYS(T1318,S1318)</f>
        <v>30</v>
      </c>
      <c r="X1318" s="20">
        <f>L1318/W1318</f>
        <v>1.8666666666666667</v>
      </c>
      <c r="Y1318" s="21">
        <f>E1318/W1318</f>
        <v>134.5</v>
      </c>
    </row>
    <row r="1319" spans="1:25" ht="48" x14ac:dyDescent="0.2">
      <c r="A1319">
        <v>3717</v>
      </c>
      <c r="B1319" s="3" t="s">
        <v>3714</v>
      </c>
      <c r="C1319" s="3" t="s">
        <v>7827</v>
      </c>
      <c r="D1319">
        <v>4000</v>
      </c>
      <c r="E1319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8271</v>
      </c>
      <c r="O1319" s="6">
        <f>(E1319/D1319)*100</f>
        <v>100.75</v>
      </c>
      <c r="P1319" s="7">
        <f>E1319/L1319</f>
        <v>310</v>
      </c>
      <c r="Q1319" t="str">
        <f>LEFT(N1319,FIND("/",N1319)-1)</f>
        <v>theater</v>
      </c>
      <c r="R1319" t="str">
        <f>REPLACE(N1319,1,FIND("/",N1319),"")</f>
        <v>plays</v>
      </c>
      <c r="S1319" s="12">
        <f>(((J1319/60)/60)/24)+DATE(1970,1,1)</f>
        <v>42102.866307870368</v>
      </c>
      <c r="T1319" s="12">
        <f>(((I1319/60)/60)/24)+DATE(1970,1,1)</f>
        <v>42133.866307870368</v>
      </c>
      <c r="W1319" s="19">
        <f>_xlfn.DAYS(T1319,S1319)</f>
        <v>31</v>
      </c>
      <c r="X1319" s="20">
        <f>L1319/W1319</f>
        <v>0.41935483870967744</v>
      </c>
      <c r="Y1319" s="21">
        <f>E1319/W1319</f>
        <v>130</v>
      </c>
    </row>
    <row r="1320" spans="1:25" ht="48" x14ac:dyDescent="0.2">
      <c r="A1320">
        <v>2086</v>
      </c>
      <c r="B1320" s="3" t="s">
        <v>2087</v>
      </c>
      <c r="C1320" s="3" t="s">
        <v>6196</v>
      </c>
      <c r="D1320">
        <v>4000</v>
      </c>
      <c r="E1320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8279</v>
      </c>
      <c r="O1320" s="6">
        <f>(E1320/D1320)*100</f>
        <v>100.69999999999999</v>
      </c>
      <c r="P1320" s="7">
        <f>E1320/L1320</f>
        <v>115.08571428571429</v>
      </c>
      <c r="Q1320" t="str">
        <f>LEFT(N1320,FIND("/",N1320)-1)</f>
        <v>music</v>
      </c>
      <c r="R1320" t="str">
        <f>REPLACE(N1320,1,FIND("/",N1320),"")</f>
        <v>indie rock</v>
      </c>
      <c r="S1320" s="12">
        <f>(((J1320/60)/60)/24)+DATE(1970,1,1)</f>
        <v>40860.67050925926</v>
      </c>
      <c r="T1320" s="12">
        <f>(((I1320/60)/60)/24)+DATE(1970,1,1)</f>
        <v>40891.207638888889</v>
      </c>
      <c r="W1320" s="19">
        <f>_xlfn.DAYS(T1320,S1320)</f>
        <v>31</v>
      </c>
      <c r="X1320" s="20">
        <f>L1320/W1320</f>
        <v>1.1290322580645162</v>
      </c>
      <c r="Y1320" s="21">
        <f>E1320/W1320</f>
        <v>129.93548387096774</v>
      </c>
    </row>
    <row r="1321" spans="1:25" ht="48" x14ac:dyDescent="0.2">
      <c r="A1321">
        <v>1666</v>
      </c>
      <c r="B1321" s="3" t="s">
        <v>1667</v>
      </c>
      <c r="C1321" s="3" t="s">
        <v>5776</v>
      </c>
      <c r="D1321">
        <v>2500</v>
      </c>
      <c r="E1321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8292</v>
      </c>
      <c r="O1321" s="6">
        <f>(E1321/D1321)*100</f>
        <v>160.88</v>
      </c>
      <c r="P1321" s="7">
        <f>E1321/L1321</f>
        <v>41.04081632653061</v>
      </c>
      <c r="Q1321" t="str">
        <f>LEFT(N1321,FIND("/",N1321)-1)</f>
        <v>music</v>
      </c>
      <c r="R1321" t="str">
        <f>REPLACE(N1321,1,FIND("/",N1321),"")</f>
        <v>pop</v>
      </c>
      <c r="S1321" s="12">
        <f>(((J1321/60)/60)/24)+DATE(1970,1,1)</f>
        <v>41331.253159722226</v>
      </c>
      <c r="T1321" s="12">
        <f>(((I1321/60)/60)/24)+DATE(1970,1,1)</f>
        <v>41361.211493055554</v>
      </c>
      <c r="W1321" s="19">
        <f>_xlfn.DAYS(T1321,S1321)</f>
        <v>30</v>
      </c>
      <c r="X1321" s="20">
        <f>L1321/W1321</f>
        <v>3.2666666666666666</v>
      </c>
      <c r="Y1321" s="21">
        <f>E1321/W1321</f>
        <v>134.06666666666666</v>
      </c>
    </row>
    <row r="1322" spans="1:25" ht="48" x14ac:dyDescent="0.2">
      <c r="A1322">
        <v>798</v>
      </c>
      <c r="B1322" s="3" t="s">
        <v>799</v>
      </c>
      <c r="C1322" s="3" t="s">
        <v>4908</v>
      </c>
      <c r="D1322">
        <v>3500</v>
      </c>
      <c r="E1322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8276</v>
      </c>
      <c r="O1322" s="6">
        <f>(E1322/D1322)*100</f>
        <v>114.88571428571429</v>
      </c>
      <c r="P1322" s="7">
        <f>E1322/L1322</f>
        <v>46.218390804597703</v>
      </c>
      <c r="Q1322" t="str">
        <f>LEFT(N1322,FIND("/",N1322)-1)</f>
        <v>music</v>
      </c>
      <c r="R1322" t="str">
        <f>REPLACE(N1322,1,FIND("/",N1322),"")</f>
        <v>rock</v>
      </c>
      <c r="S1322" s="12">
        <f>(((J1322/60)/60)/24)+DATE(1970,1,1)</f>
        <v>41882.590127314819</v>
      </c>
      <c r="T1322" s="12">
        <f>(((I1322/60)/60)/24)+DATE(1970,1,1)</f>
        <v>41912.590127314819</v>
      </c>
      <c r="W1322" s="19">
        <f>_xlfn.DAYS(T1322,S1322)</f>
        <v>30</v>
      </c>
      <c r="X1322" s="20">
        <f>L1322/W1322</f>
        <v>2.9</v>
      </c>
      <c r="Y1322" s="21">
        <f>E1322/W1322</f>
        <v>134.03333333333333</v>
      </c>
    </row>
    <row r="1323" spans="1:25" ht="48" x14ac:dyDescent="0.2">
      <c r="A1323">
        <v>1288</v>
      </c>
      <c r="B1323" s="3" t="s">
        <v>1289</v>
      </c>
      <c r="C1323" s="3" t="s">
        <v>5398</v>
      </c>
      <c r="D1323">
        <v>4000</v>
      </c>
      <c r="E1323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8271</v>
      </c>
      <c r="O1323" s="6">
        <f>(E1323/D1323)*100</f>
        <v>100.44999999999999</v>
      </c>
      <c r="P1323" s="7">
        <f>E1323/L1323</f>
        <v>65.868852459016395</v>
      </c>
      <c r="Q1323" t="str">
        <f>LEFT(N1323,FIND("/",N1323)-1)</f>
        <v>theater</v>
      </c>
      <c r="R1323" t="str">
        <f>REPLACE(N1323,1,FIND("/",N1323),"")</f>
        <v>plays</v>
      </c>
      <c r="S1323" s="12">
        <f>(((J1323/60)/60)/24)+DATE(1970,1,1)</f>
        <v>42561.154664351852</v>
      </c>
      <c r="T1323" s="12">
        <f>(((I1323/60)/60)/24)+DATE(1970,1,1)</f>
        <v>42592.166666666672</v>
      </c>
      <c r="W1323" s="19">
        <f>_xlfn.DAYS(T1323,S1323)</f>
        <v>31</v>
      </c>
      <c r="X1323" s="20">
        <f>L1323/W1323</f>
        <v>1.967741935483871</v>
      </c>
      <c r="Y1323" s="21">
        <f>E1323/W1323</f>
        <v>129.61290322580646</v>
      </c>
    </row>
    <row r="1324" spans="1:25" ht="48" x14ac:dyDescent="0.2">
      <c r="A1324">
        <v>3234</v>
      </c>
      <c r="B1324" s="3" t="s">
        <v>3234</v>
      </c>
      <c r="C1324" s="3" t="s">
        <v>7344</v>
      </c>
      <c r="D1324">
        <v>4000</v>
      </c>
      <c r="E1324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8271</v>
      </c>
      <c r="O1324" s="6">
        <f>(E1324/D1324)*100</f>
        <v>100.39275000000001</v>
      </c>
      <c r="P1324" s="7">
        <f>E1324/L1324</f>
        <v>34.91921739130435</v>
      </c>
      <c r="Q1324" t="str">
        <f>LEFT(N1324,FIND("/",N1324)-1)</f>
        <v>theater</v>
      </c>
      <c r="R1324" t="str">
        <f>REPLACE(N1324,1,FIND("/",N1324),"")</f>
        <v>plays</v>
      </c>
      <c r="S1324" s="12">
        <f>(((J1324/60)/60)/24)+DATE(1970,1,1)</f>
        <v>42734.789444444439</v>
      </c>
      <c r="T1324" s="12">
        <f>(((I1324/60)/60)/24)+DATE(1970,1,1)</f>
        <v>42767.979861111111</v>
      </c>
      <c r="W1324" s="19">
        <f>_xlfn.DAYS(T1324,S1324)</f>
        <v>33</v>
      </c>
      <c r="X1324" s="20">
        <f>L1324/W1324</f>
        <v>3.4848484848484849</v>
      </c>
      <c r="Y1324" s="21">
        <f>E1324/W1324</f>
        <v>121.68818181818182</v>
      </c>
    </row>
    <row r="1325" spans="1:25" ht="48" x14ac:dyDescent="0.2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6">
        <f>(E1325/D1325)*100</f>
        <v>114.57142857142857</v>
      </c>
      <c r="P1325" s="7">
        <f>E1325/L1325</f>
        <v>72.909090909090907</v>
      </c>
      <c r="Q1325" t="str">
        <f>LEFT(N1325,FIND("/",N1325)-1)</f>
        <v>music</v>
      </c>
      <c r="R1325" t="str">
        <f>REPLACE(N1325,1,FIND("/",N1325),"")</f>
        <v>indie rock</v>
      </c>
      <c r="S1325" s="12">
        <f>(((J1325/60)/60)/24)+DATE(1970,1,1)</f>
        <v>41004.156886574077</v>
      </c>
      <c r="T1325" s="12">
        <f>(((I1325/60)/60)/24)+DATE(1970,1,1)</f>
        <v>41045.207638888889</v>
      </c>
      <c r="W1325" s="19">
        <f>_xlfn.DAYS(T1325,S1325)</f>
        <v>41</v>
      </c>
      <c r="X1325" s="20">
        <f>L1325/W1325</f>
        <v>1.3414634146341464</v>
      </c>
      <c r="Y1325" s="21">
        <f>E1325/W1325</f>
        <v>97.804878048780495</v>
      </c>
    </row>
    <row r="1326" spans="1:25" ht="64" x14ac:dyDescent="0.2">
      <c r="A1326">
        <v>3695</v>
      </c>
      <c r="B1326" s="3" t="s">
        <v>3692</v>
      </c>
      <c r="C1326" s="3" t="s">
        <v>7805</v>
      </c>
      <c r="D1326">
        <v>4000</v>
      </c>
      <c r="E132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8271</v>
      </c>
      <c r="O1326" s="6">
        <f>(E1326/D1326)*100</f>
        <v>100.125</v>
      </c>
      <c r="P1326" s="7">
        <f>E1326/L1326</f>
        <v>121.36363636363636</v>
      </c>
      <c r="Q1326" t="str">
        <f>LEFT(N1326,FIND("/",N1326)-1)</f>
        <v>theater</v>
      </c>
      <c r="R1326" t="str">
        <f>REPLACE(N1326,1,FIND("/",N1326),"")</f>
        <v>plays</v>
      </c>
      <c r="S1326" s="12">
        <f>(((J1326/60)/60)/24)+DATE(1970,1,1)</f>
        <v>41995.870486111111</v>
      </c>
      <c r="T1326" s="12">
        <f>(((I1326/60)/60)/24)+DATE(1970,1,1)</f>
        <v>42015.870486111111</v>
      </c>
      <c r="W1326" s="19">
        <f>_xlfn.DAYS(T1326,S1326)</f>
        <v>20</v>
      </c>
      <c r="X1326" s="20">
        <f>L1326/W1326</f>
        <v>1.65</v>
      </c>
      <c r="Y1326" s="21">
        <f>E1326/W1326</f>
        <v>200.25</v>
      </c>
    </row>
    <row r="1327" spans="1:25" ht="48" x14ac:dyDescent="0.2">
      <c r="A1327">
        <v>3301</v>
      </c>
      <c r="B1327" s="3" t="s">
        <v>3301</v>
      </c>
      <c r="C1327" s="3" t="s">
        <v>7411</v>
      </c>
      <c r="D1327">
        <v>3000</v>
      </c>
      <c r="E1327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8271</v>
      </c>
      <c r="O1327" s="6">
        <f>(E1327/D1327)*100</f>
        <v>133.46666666666667</v>
      </c>
      <c r="P1327" s="7">
        <f>E1327/L1327</f>
        <v>57.2</v>
      </c>
      <c r="Q1327" t="str">
        <f>LEFT(N1327,FIND("/",N1327)-1)</f>
        <v>theater</v>
      </c>
      <c r="R1327" t="str">
        <f>REPLACE(N1327,1,FIND("/",N1327),"")</f>
        <v>plays</v>
      </c>
      <c r="S1327" s="12">
        <f>(((J1327/60)/60)/24)+DATE(1970,1,1)</f>
        <v>42538.73583333334</v>
      </c>
      <c r="T1327" s="12">
        <f>(((I1327/60)/60)/24)+DATE(1970,1,1)</f>
        <v>42583.290972222225</v>
      </c>
      <c r="W1327" s="19">
        <f>_xlfn.DAYS(T1327,S1327)</f>
        <v>45</v>
      </c>
      <c r="X1327" s="20">
        <f>L1327/W1327</f>
        <v>1.5555555555555556</v>
      </c>
      <c r="Y1327" s="21">
        <f>E1327/W1327</f>
        <v>88.977777777777774</v>
      </c>
    </row>
    <row r="1328" spans="1:25" ht="48" x14ac:dyDescent="0.2">
      <c r="A1328">
        <v>3602</v>
      </c>
      <c r="B1328" s="3" t="s">
        <v>3601</v>
      </c>
      <c r="C1328" s="3" t="s">
        <v>7712</v>
      </c>
      <c r="D1328">
        <v>4000</v>
      </c>
      <c r="E1328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8271</v>
      </c>
      <c r="O1328" s="6">
        <f>(E1328/D1328)*100</f>
        <v>100.05</v>
      </c>
      <c r="P1328" s="7">
        <f>E1328/L1328</f>
        <v>81.673469387755105</v>
      </c>
      <c r="Q1328" t="str">
        <f>LEFT(N1328,FIND("/",N1328)-1)</f>
        <v>theater</v>
      </c>
      <c r="R1328" t="str">
        <f>REPLACE(N1328,1,FIND("/",N1328),"")</f>
        <v>plays</v>
      </c>
      <c r="S1328" s="12">
        <f>(((J1328/60)/60)/24)+DATE(1970,1,1)</f>
        <v>42447.894432870366</v>
      </c>
      <c r="T1328" s="12">
        <f>(((I1328/60)/60)/24)+DATE(1970,1,1)</f>
        <v>42507.894432870366</v>
      </c>
      <c r="W1328" s="19">
        <f>_xlfn.DAYS(T1328,S1328)</f>
        <v>60</v>
      </c>
      <c r="X1328" s="20">
        <f>L1328/W1328</f>
        <v>0.81666666666666665</v>
      </c>
      <c r="Y1328" s="21">
        <f>E1328/W1328</f>
        <v>66.7</v>
      </c>
    </row>
    <row r="1329" spans="1:25" ht="48" x14ac:dyDescent="0.2">
      <c r="A1329">
        <v>82</v>
      </c>
      <c r="B1329" s="3" t="s">
        <v>84</v>
      </c>
      <c r="C1329" s="3" t="s">
        <v>4193</v>
      </c>
      <c r="D1329">
        <v>4000</v>
      </c>
      <c r="E1329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8266</v>
      </c>
      <c r="O1329" s="6">
        <f>(E1329/D1329)*100</f>
        <v>100.01249999999999</v>
      </c>
      <c r="P1329" s="7">
        <f>E1329/L1329</f>
        <v>40.005000000000003</v>
      </c>
      <c r="Q1329" t="str">
        <f>LEFT(N1329,FIND("/",N1329)-1)</f>
        <v>film &amp; video</v>
      </c>
      <c r="R1329" t="str">
        <f>REPLACE(N1329,1,FIND("/",N1329),"")</f>
        <v>shorts</v>
      </c>
      <c r="S1329" s="12">
        <f>(((J1329/60)/60)/24)+DATE(1970,1,1)</f>
        <v>40795.820150462961</v>
      </c>
      <c r="T1329" s="12">
        <f>(((I1329/60)/60)/24)+DATE(1970,1,1)</f>
        <v>40825.820150462961</v>
      </c>
      <c r="W1329" s="19">
        <f>_xlfn.DAYS(T1329,S1329)</f>
        <v>30</v>
      </c>
      <c r="X1329" s="20">
        <f>L1329/W1329</f>
        <v>3.3333333333333335</v>
      </c>
      <c r="Y1329" s="21">
        <f>E1329/W1329</f>
        <v>133.35</v>
      </c>
    </row>
    <row r="1330" spans="1:25" ht="48" x14ac:dyDescent="0.2">
      <c r="A1330">
        <v>3492</v>
      </c>
      <c r="B1330" s="3" t="s">
        <v>3491</v>
      </c>
      <c r="C1330" s="3" t="s">
        <v>7602</v>
      </c>
      <c r="D1330">
        <v>3800</v>
      </c>
      <c r="E1330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8271</v>
      </c>
      <c r="O1330" s="6">
        <f>(E1330/D1330)*100</f>
        <v>105.26894736842105</v>
      </c>
      <c r="P1330" s="7">
        <f>E1330/L1330</f>
        <v>114.29199999999999</v>
      </c>
      <c r="Q1330" t="str">
        <f>LEFT(N1330,FIND("/",N1330)-1)</f>
        <v>theater</v>
      </c>
      <c r="R1330" t="str">
        <f>REPLACE(N1330,1,FIND("/",N1330),"")</f>
        <v>plays</v>
      </c>
      <c r="S1330" s="12">
        <f>(((J1330/60)/60)/24)+DATE(1970,1,1)</f>
        <v>42268.009224537032</v>
      </c>
      <c r="T1330" s="12">
        <f>(((I1330/60)/60)/24)+DATE(1970,1,1)</f>
        <v>42303.009224537032</v>
      </c>
      <c r="W1330" s="19">
        <f>_xlfn.DAYS(T1330,S1330)</f>
        <v>35</v>
      </c>
      <c r="X1330" s="20">
        <f>L1330/W1330</f>
        <v>1</v>
      </c>
      <c r="Y1330" s="21">
        <f>E1330/W1330</f>
        <v>114.29199999999999</v>
      </c>
    </row>
    <row r="1331" spans="1:25" ht="48" x14ac:dyDescent="0.2">
      <c r="A1331">
        <v>3049</v>
      </c>
      <c r="B1331" s="3" t="s">
        <v>3049</v>
      </c>
      <c r="C1331" s="3" t="s">
        <v>7159</v>
      </c>
      <c r="D1331">
        <v>3750</v>
      </c>
      <c r="E1331">
        <v>4000</v>
      </c>
      <c r="F1331" t="s">
        <v>8219</v>
      </c>
      <c r="G1331" t="s">
        <v>8224</v>
      </c>
      <c r="H1331" t="s">
        <v>8246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8303</v>
      </c>
      <c r="O1331" s="6">
        <f>(E1331/D1331)*100</f>
        <v>106.66666666666667</v>
      </c>
      <c r="P1331" s="7">
        <f>E1331/L1331</f>
        <v>74.074074074074076</v>
      </c>
      <c r="Q1331" t="str">
        <f>LEFT(N1331,FIND("/",N1331)-1)</f>
        <v>theater</v>
      </c>
      <c r="R1331" t="str">
        <f>REPLACE(N1331,1,FIND("/",N1331),"")</f>
        <v>spaces</v>
      </c>
      <c r="S1331" s="12">
        <f>(((J1331/60)/60)/24)+DATE(1970,1,1)</f>
        <v>42139.014525462961</v>
      </c>
      <c r="T1331" s="12">
        <f>(((I1331/60)/60)/24)+DATE(1970,1,1)</f>
        <v>42169.014525462961</v>
      </c>
      <c r="W1331" s="19">
        <f>_xlfn.DAYS(T1331,S1331)</f>
        <v>30</v>
      </c>
      <c r="X1331" s="20">
        <f>L1331/W1331</f>
        <v>1.8</v>
      </c>
      <c r="Y1331" s="21">
        <f>E1331/W1331</f>
        <v>133.33333333333334</v>
      </c>
    </row>
    <row r="1332" spans="1:25" ht="48" x14ac:dyDescent="0.2">
      <c r="A1332">
        <v>3517</v>
      </c>
      <c r="B1332" s="3" t="s">
        <v>3516</v>
      </c>
      <c r="C1332" s="3" t="s">
        <v>7627</v>
      </c>
      <c r="D1332">
        <v>4000</v>
      </c>
      <c r="E1332">
        <v>4000</v>
      </c>
      <c r="F1332" t="s">
        <v>8219</v>
      </c>
      <c r="G1332" t="s">
        <v>8225</v>
      </c>
      <c r="H1332" t="s">
        <v>8247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8271</v>
      </c>
      <c r="O1332" s="6">
        <f>(E1332/D1332)*100</f>
        <v>100</v>
      </c>
      <c r="P1332" s="7">
        <f>E1332/L1332</f>
        <v>307.69230769230768</v>
      </c>
      <c r="Q1332" t="str">
        <f>LEFT(N1332,FIND("/",N1332)-1)</f>
        <v>theater</v>
      </c>
      <c r="R1332" t="str">
        <f>REPLACE(N1332,1,FIND("/",N1332),"")</f>
        <v>plays</v>
      </c>
      <c r="S1332" s="12">
        <f>(((J1332/60)/60)/24)+DATE(1970,1,1)</f>
        <v>41794.817523148151</v>
      </c>
      <c r="T1332" s="12">
        <f>(((I1332/60)/60)/24)+DATE(1970,1,1)</f>
        <v>41824.458333333336</v>
      </c>
      <c r="W1332" s="19">
        <f>_xlfn.DAYS(T1332,S1332)</f>
        <v>30</v>
      </c>
      <c r="X1332" s="20">
        <f>L1332/W1332</f>
        <v>0.43333333333333335</v>
      </c>
      <c r="Y1332" s="21">
        <f>E1332/W1332</f>
        <v>133.33333333333334</v>
      </c>
    </row>
    <row r="1333" spans="1:25" ht="48" x14ac:dyDescent="0.2">
      <c r="A1333">
        <v>531</v>
      </c>
      <c r="B1333" s="3" t="s">
        <v>532</v>
      </c>
      <c r="C1333" s="3" t="s">
        <v>4641</v>
      </c>
      <c r="D1333">
        <v>4000</v>
      </c>
      <c r="E1333">
        <v>4000</v>
      </c>
      <c r="F1333" t="s">
        <v>8219</v>
      </c>
      <c r="G1333" t="s">
        <v>8224</v>
      </c>
      <c r="H1333" t="s">
        <v>8246</v>
      </c>
      <c r="I1333">
        <v>1481957940</v>
      </c>
      <c r="J1333">
        <v>1478050429</v>
      </c>
      <c r="K1333" t="b">
        <v>0</v>
      </c>
      <c r="L1333">
        <v>31</v>
      </c>
      <c r="M1333" t="b">
        <v>1</v>
      </c>
      <c r="N1333" t="s">
        <v>8271</v>
      </c>
      <c r="O1333" s="6">
        <f>(E1333/D1333)*100</f>
        <v>100</v>
      </c>
      <c r="P1333" s="7">
        <f>E1333/L1333</f>
        <v>129.03225806451613</v>
      </c>
      <c r="Q1333" t="str">
        <f>LEFT(N1333,FIND("/",N1333)-1)</f>
        <v>theater</v>
      </c>
      <c r="R1333" t="str">
        <f>REPLACE(N1333,1,FIND("/",N1333),"")</f>
        <v>plays</v>
      </c>
      <c r="S1333" s="12">
        <f>(((J1333/60)/60)/24)+DATE(1970,1,1)</f>
        <v>42676.065150462964</v>
      </c>
      <c r="T1333" s="12">
        <f>(((I1333/60)/60)/24)+DATE(1970,1,1)</f>
        <v>42721.290972222225</v>
      </c>
      <c r="W1333" s="19">
        <f>_xlfn.DAYS(T1333,S1333)</f>
        <v>45</v>
      </c>
      <c r="X1333" s="20">
        <f>L1333/W1333</f>
        <v>0.68888888888888888</v>
      </c>
      <c r="Y1333" s="21">
        <f>E1333/W1333</f>
        <v>88.888888888888886</v>
      </c>
    </row>
    <row r="1334" spans="1:25" ht="48" x14ac:dyDescent="0.2">
      <c r="A1334">
        <v>1779</v>
      </c>
      <c r="B1334" s="3" t="s">
        <v>1780</v>
      </c>
      <c r="C1334" s="3" t="s">
        <v>5889</v>
      </c>
      <c r="D1334">
        <v>11000</v>
      </c>
      <c r="E1334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6">
        <f>(E1334/D1334)*100</f>
        <v>36.236363636363642</v>
      </c>
      <c r="P1334" s="7">
        <f>E1334/L1334</f>
        <v>104.89473684210526</v>
      </c>
      <c r="Q1334" t="str">
        <f>LEFT(N1334,FIND("/",N1334)-1)</f>
        <v>photography</v>
      </c>
      <c r="R1334" t="str">
        <f>REPLACE(N1334,1,FIND("/",N1334),"")</f>
        <v>photobooks</v>
      </c>
      <c r="S1334" s="12">
        <f>(((J1334/60)/60)/24)+DATE(1970,1,1)</f>
        <v>42585.691898148143</v>
      </c>
      <c r="T1334" s="12">
        <f>(((I1334/60)/60)/24)+DATE(1970,1,1)</f>
        <v>42615.691898148143</v>
      </c>
      <c r="W1334" s="19">
        <f>_xlfn.DAYS(T1334,S1334)</f>
        <v>30</v>
      </c>
      <c r="X1334" s="20">
        <f>L1334/W1334</f>
        <v>1.2666666666666666</v>
      </c>
      <c r="Y1334" s="21">
        <f>E1334/W1334</f>
        <v>132.86666666666667</v>
      </c>
    </row>
    <row r="1335" spans="1:25" ht="48" x14ac:dyDescent="0.2">
      <c r="A1335">
        <v>244</v>
      </c>
      <c r="B1335" s="4">
        <v>39756</v>
      </c>
      <c r="C1335" s="3" t="s">
        <v>4354</v>
      </c>
      <c r="D1335">
        <v>3500</v>
      </c>
      <c r="E1335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8269</v>
      </c>
      <c r="O1335" s="6">
        <f>(E1335/D1335)*100</f>
        <v>113.75714285714287</v>
      </c>
      <c r="P1335" s="7">
        <f>E1335/L1335</f>
        <v>47.398809523809526</v>
      </c>
      <c r="Q1335" t="str">
        <f>LEFT(N1335,FIND("/",N1335)-1)</f>
        <v>film &amp; video</v>
      </c>
      <c r="R1335" t="str">
        <f>REPLACE(N1335,1,FIND("/",N1335),"")</f>
        <v>documentary</v>
      </c>
      <c r="S1335" s="12">
        <f>(((J1335/60)/60)/24)+DATE(1970,1,1)</f>
        <v>40213.323599537034</v>
      </c>
      <c r="T1335" s="12">
        <f>(((I1335/60)/60)/24)+DATE(1970,1,1)</f>
        <v>40253.29583333333</v>
      </c>
      <c r="W1335" s="19">
        <f>_xlfn.DAYS(T1335,S1335)</f>
        <v>40</v>
      </c>
      <c r="X1335" s="20">
        <f>L1335/W1335</f>
        <v>2.1</v>
      </c>
      <c r="Y1335" s="21">
        <f>E1335/W1335</f>
        <v>99.537499999999994</v>
      </c>
    </row>
    <row r="1336" spans="1:25" ht="48" x14ac:dyDescent="0.2">
      <c r="A1336">
        <v>116</v>
      </c>
      <c r="B1336" s="3" t="s">
        <v>118</v>
      </c>
      <c r="C1336" s="3" t="s">
        <v>4227</v>
      </c>
      <c r="D1336">
        <v>3500</v>
      </c>
      <c r="E133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8266</v>
      </c>
      <c r="O1336" s="6">
        <f>(E1336/D1336)*100</f>
        <v>113.65714285714286</v>
      </c>
      <c r="P1336" s="7">
        <f>E1336/L1336</f>
        <v>69.78947368421052</v>
      </c>
      <c r="Q1336" t="str">
        <f>LEFT(N1336,FIND("/",N1336)-1)</f>
        <v>film &amp; video</v>
      </c>
      <c r="R1336" t="str">
        <f>REPLACE(N1336,1,FIND("/",N1336),"")</f>
        <v>shorts</v>
      </c>
      <c r="S1336" s="12">
        <f>(((J1336/60)/60)/24)+DATE(1970,1,1)</f>
        <v>40595.497164351851</v>
      </c>
      <c r="T1336" s="12">
        <f>(((I1336/60)/60)/24)+DATE(1970,1,1)</f>
        <v>40641.455497685187</v>
      </c>
      <c r="W1336" s="19">
        <f>_xlfn.DAYS(T1336,S1336)</f>
        <v>46</v>
      </c>
      <c r="X1336" s="20">
        <f>L1336/W1336</f>
        <v>1.2391304347826086</v>
      </c>
      <c r="Y1336" s="21">
        <f>E1336/W1336</f>
        <v>86.478260869565219</v>
      </c>
    </row>
    <row r="1337" spans="1:25" ht="48" x14ac:dyDescent="0.2">
      <c r="A1337">
        <v>745</v>
      </c>
      <c r="B1337" s="3" t="s">
        <v>746</v>
      </c>
      <c r="C1337" s="3" t="s">
        <v>4855</v>
      </c>
      <c r="D1337">
        <v>2220</v>
      </c>
      <c r="E1337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8274</v>
      </c>
      <c r="O1337" s="6">
        <f>(E1337/D1337)*100</f>
        <v>179.09909909909908</v>
      </c>
      <c r="P1337" s="7">
        <f>E1337/L1337</f>
        <v>53.729729729729726</v>
      </c>
      <c r="Q1337" t="str">
        <f>LEFT(N1337,FIND("/",N1337)-1)</f>
        <v>publishing</v>
      </c>
      <c r="R1337" t="str">
        <f>REPLACE(N1337,1,FIND("/",N1337),"")</f>
        <v>nonfiction</v>
      </c>
      <c r="S1337" s="12">
        <f>(((J1337/60)/60)/24)+DATE(1970,1,1)</f>
        <v>41367.572280092594</v>
      </c>
      <c r="T1337" s="12">
        <f>(((I1337/60)/60)/24)+DATE(1970,1,1)</f>
        <v>41397.572280092594</v>
      </c>
      <c r="W1337" s="19">
        <f>_xlfn.DAYS(T1337,S1337)</f>
        <v>30</v>
      </c>
      <c r="X1337" s="20">
        <f>L1337/W1337</f>
        <v>2.4666666666666668</v>
      </c>
      <c r="Y1337" s="21">
        <f>E1337/W1337</f>
        <v>132.53333333333333</v>
      </c>
    </row>
    <row r="1338" spans="1:25" ht="16" x14ac:dyDescent="0.2">
      <c r="A1338">
        <v>2099</v>
      </c>
      <c r="B1338" s="3" t="s">
        <v>2100</v>
      </c>
      <c r="C1338" s="3" t="s">
        <v>6209</v>
      </c>
      <c r="D1338">
        <v>3000</v>
      </c>
      <c r="E1338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8279</v>
      </c>
      <c r="O1338" s="6">
        <f>(E1338/D1338)*100</f>
        <v>132.36666666666667</v>
      </c>
      <c r="P1338" s="7">
        <f>E1338/L1338</f>
        <v>63.031746031746032</v>
      </c>
      <c r="Q1338" t="str">
        <f>LEFT(N1338,FIND("/",N1338)-1)</f>
        <v>music</v>
      </c>
      <c r="R1338" t="str">
        <f>REPLACE(N1338,1,FIND("/",N1338),"")</f>
        <v>indie rock</v>
      </c>
      <c r="S1338" s="12">
        <f>(((J1338/60)/60)/24)+DATE(1970,1,1)</f>
        <v>42173.746342592596</v>
      </c>
      <c r="T1338" s="12">
        <f>(((I1338/60)/60)/24)+DATE(1970,1,1)</f>
        <v>42187.152777777781</v>
      </c>
      <c r="W1338" s="19">
        <f>_xlfn.DAYS(T1338,S1338)</f>
        <v>14</v>
      </c>
      <c r="X1338" s="20">
        <f>L1338/W1338</f>
        <v>4.5</v>
      </c>
      <c r="Y1338" s="21">
        <f>E1338/W1338</f>
        <v>283.64285714285717</v>
      </c>
    </row>
    <row r="1339" spans="1:25" ht="32" x14ac:dyDescent="0.2">
      <c r="A1339">
        <v>1859</v>
      </c>
      <c r="B1339" s="3" t="s">
        <v>1860</v>
      </c>
      <c r="C1339" s="3" t="s">
        <v>5969</v>
      </c>
      <c r="D1339">
        <v>3000</v>
      </c>
      <c r="E1339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8276</v>
      </c>
      <c r="O1339" s="6">
        <f>(E1339/D1339)*100</f>
        <v>131.83333333333334</v>
      </c>
      <c r="P1339" s="7">
        <f>E1339/L1339</f>
        <v>70.625</v>
      </c>
      <c r="Q1339" t="str">
        <f>LEFT(N1339,FIND("/",N1339)-1)</f>
        <v>music</v>
      </c>
      <c r="R1339" t="str">
        <f>REPLACE(N1339,1,FIND("/",N1339),"")</f>
        <v>rock</v>
      </c>
      <c r="S1339" s="12">
        <f>(((J1339/60)/60)/24)+DATE(1970,1,1)</f>
        <v>40778.770011574074</v>
      </c>
      <c r="T1339" s="12">
        <f>(((I1339/60)/60)/24)+DATE(1970,1,1)</f>
        <v>40808.770011574074</v>
      </c>
      <c r="W1339" s="19">
        <f>_xlfn.DAYS(T1339,S1339)</f>
        <v>30</v>
      </c>
      <c r="X1339" s="20">
        <f>L1339/W1339</f>
        <v>1.8666666666666667</v>
      </c>
      <c r="Y1339" s="21">
        <f>E1339/W1339</f>
        <v>131.83333333333334</v>
      </c>
    </row>
    <row r="1340" spans="1:25" ht="48" x14ac:dyDescent="0.2">
      <c r="A1340">
        <v>2711</v>
      </c>
      <c r="B1340" s="3" t="s">
        <v>2711</v>
      </c>
      <c r="C1340" s="3" t="s">
        <v>6821</v>
      </c>
      <c r="D1340">
        <v>3910</v>
      </c>
      <c r="E1340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8303</v>
      </c>
      <c r="O1340" s="6">
        <f>(E1340/D1340)*100</f>
        <v>100.7161125319693</v>
      </c>
      <c r="P1340" s="7">
        <f>E1340/L1340</f>
        <v>53.945205479452056</v>
      </c>
      <c r="Q1340" t="str">
        <f>LEFT(N1340,FIND("/",N1340)-1)</f>
        <v>theater</v>
      </c>
      <c r="R1340" t="str">
        <f>REPLACE(N1340,1,FIND("/",N1340),"")</f>
        <v>spaces</v>
      </c>
      <c r="S1340" s="12">
        <f>(((J1340/60)/60)/24)+DATE(1970,1,1)</f>
        <v>41780.745254629634</v>
      </c>
      <c r="T1340" s="12">
        <f>(((I1340/60)/60)/24)+DATE(1970,1,1)</f>
        <v>41810.917361111111</v>
      </c>
      <c r="W1340" s="19">
        <f>_xlfn.DAYS(T1340,S1340)</f>
        <v>30</v>
      </c>
      <c r="X1340" s="20">
        <f>L1340/W1340</f>
        <v>2.4333333333333331</v>
      </c>
      <c r="Y1340" s="21">
        <f>E1340/W1340</f>
        <v>131.26666666666668</v>
      </c>
    </row>
    <row r="1341" spans="1:25" ht="48" x14ac:dyDescent="0.2">
      <c r="A1341">
        <v>2302</v>
      </c>
      <c r="B1341" s="3" t="s">
        <v>2303</v>
      </c>
      <c r="C1341" s="3" t="s">
        <v>6412</v>
      </c>
      <c r="D1341">
        <v>2300</v>
      </c>
      <c r="E1341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8279</v>
      </c>
      <c r="O1341" s="6">
        <f>(E1341/D1341)*100</f>
        <v>170.65217391304347</v>
      </c>
      <c r="P1341" s="7">
        <f>E1341/L1341</f>
        <v>46.176470588235297</v>
      </c>
      <c r="Q1341" t="str">
        <f>LEFT(N1341,FIND("/",N1341)-1)</f>
        <v>music</v>
      </c>
      <c r="R1341" t="str">
        <f>REPLACE(N1341,1,FIND("/",N1341),"")</f>
        <v>indie rock</v>
      </c>
      <c r="S1341" s="12">
        <f>(((J1341/60)/60)/24)+DATE(1970,1,1)</f>
        <v>41605.868449074071</v>
      </c>
      <c r="T1341" s="12">
        <f>(((I1341/60)/60)/24)+DATE(1970,1,1)</f>
        <v>41639.291666666664</v>
      </c>
      <c r="W1341" s="19">
        <f>_xlfn.DAYS(T1341,S1341)</f>
        <v>34</v>
      </c>
      <c r="X1341" s="20">
        <f>L1341/W1341</f>
        <v>2.5</v>
      </c>
      <c r="Y1341" s="21">
        <f>E1341/W1341</f>
        <v>115.44117647058823</v>
      </c>
    </row>
    <row r="1342" spans="1:25" ht="16" x14ac:dyDescent="0.2">
      <c r="A1342">
        <v>1395</v>
      </c>
      <c r="B1342" s="3" t="s">
        <v>1396</v>
      </c>
      <c r="C1342" s="3" t="s">
        <v>5505</v>
      </c>
      <c r="D1342">
        <v>3500</v>
      </c>
      <c r="E1342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8276</v>
      </c>
      <c r="O1342" s="6">
        <f>(E1342/D1342)*100</f>
        <v>111.88571428571427</v>
      </c>
      <c r="P1342" s="7">
        <f>E1342/L1342</f>
        <v>47.756097560975611</v>
      </c>
      <c r="Q1342" t="str">
        <f>LEFT(N1342,FIND("/",N1342)-1)</f>
        <v>music</v>
      </c>
      <c r="R1342" t="str">
        <f>REPLACE(N1342,1,FIND("/",N1342),"")</f>
        <v>rock</v>
      </c>
      <c r="S1342" s="12">
        <f>(((J1342/60)/60)/24)+DATE(1970,1,1)</f>
        <v>42719.90834490741</v>
      </c>
      <c r="T1342" s="12">
        <f>(((I1342/60)/60)/24)+DATE(1970,1,1)</f>
        <v>42749.90834490741</v>
      </c>
      <c r="W1342" s="19">
        <f>_xlfn.DAYS(T1342,S1342)</f>
        <v>30</v>
      </c>
      <c r="X1342" s="20">
        <f>L1342/W1342</f>
        <v>2.7333333333333334</v>
      </c>
      <c r="Y1342" s="21">
        <f>E1342/W1342</f>
        <v>130.53333333333333</v>
      </c>
    </row>
    <row r="1343" spans="1:25" ht="48" x14ac:dyDescent="0.2">
      <c r="A1343">
        <v>2546</v>
      </c>
      <c r="B1343" s="3" t="s">
        <v>2546</v>
      </c>
      <c r="C1343" s="3" t="s">
        <v>6656</v>
      </c>
      <c r="D1343">
        <v>3500</v>
      </c>
      <c r="E1343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8300</v>
      </c>
      <c r="O1343" s="6">
        <f>(E1343/D1343)*100</f>
        <v>111.71428571428572</v>
      </c>
      <c r="P1343" s="7">
        <f>E1343/L1343</f>
        <v>60.153846153846153</v>
      </c>
      <c r="Q1343" t="str">
        <f>LEFT(N1343,FIND("/",N1343)-1)</f>
        <v>music</v>
      </c>
      <c r="R1343" t="str">
        <f>REPLACE(N1343,1,FIND("/",N1343),"")</f>
        <v>classical music</v>
      </c>
      <c r="S1343" s="12">
        <f>(((J1343/60)/60)/24)+DATE(1970,1,1)</f>
        <v>41524.858553240738</v>
      </c>
      <c r="T1343" s="12">
        <f>(((I1343/60)/60)/24)+DATE(1970,1,1)</f>
        <v>41552.208333333336</v>
      </c>
      <c r="W1343" s="19">
        <f>_xlfn.DAYS(T1343,S1343)</f>
        <v>28</v>
      </c>
      <c r="X1343" s="20">
        <f>L1343/W1343</f>
        <v>2.3214285714285716</v>
      </c>
      <c r="Y1343" s="21">
        <f>E1343/W1343</f>
        <v>139.64285714285714</v>
      </c>
    </row>
    <row r="1344" spans="1:25" ht="48" x14ac:dyDescent="0.2">
      <c r="A1344">
        <v>3606</v>
      </c>
      <c r="B1344" s="3" t="s">
        <v>3605</v>
      </c>
      <c r="C1344" s="3" t="s">
        <v>7716</v>
      </c>
      <c r="D1344">
        <v>3000</v>
      </c>
      <c r="E1344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8271</v>
      </c>
      <c r="O1344" s="6">
        <f>(E1344/D1344)*100</f>
        <v>130.26666666666665</v>
      </c>
      <c r="P1344" s="7">
        <f>E1344/L1344</f>
        <v>61.0625</v>
      </c>
      <c r="Q1344" t="str">
        <f>LEFT(N1344,FIND("/",N1344)-1)</f>
        <v>theater</v>
      </c>
      <c r="R1344" t="str">
        <f>REPLACE(N1344,1,FIND("/",N1344),"")</f>
        <v>plays</v>
      </c>
      <c r="S1344" s="12">
        <f>(((J1344/60)/60)/24)+DATE(1970,1,1)</f>
        <v>42566.604826388888</v>
      </c>
      <c r="T1344" s="12">
        <f>(((I1344/60)/60)/24)+DATE(1970,1,1)</f>
        <v>42596.604826388888</v>
      </c>
      <c r="W1344" s="19">
        <f>_xlfn.DAYS(T1344,S1344)</f>
        <v>30</v>
      </c>
      <c r="X1344" s="20">
        <f>L1344/W1344</f>
        <v>2.1333333333333333</v>
      </c>
      <c r="Y1344" s="21">
        <f>E1344/W1344</f>
        <v>130.26666666666668</v>
      </c>
    </row>
    <row r="1345" spans="1:25" ht="48" x14ac:dyDescent="0.2">
      <c r="A1345">
        <v>2545</v>
      </c>
      <c r="B1345" s="3" t="s">
        <v>2545</v>
      </c>
      <c r="C1345" s="3" t="s">
        <v>6655</v>
      </c>
      <c r="D1345">
        <v>2000</v>
      </c>
      <c r="E1345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8300</v>
      </c>
      <c r="O1345" s="6">
        <f>(E1345/D1345)*100</f>
        <v>195.3</v>
      </c>
      <c r="P1345" s="7">
        <f>E1345/L1345</f>
        <v>64.032786885245898</v>
      </c>
      <c r="Q1345" t="str">
        <f>LEFT(N1345,FIND("/",N1345)-1)</f>
        <v>music</v>
      </c>
      <c r="R1345" t="str">
        <f>REPLACE(N1345,1,FIND("/",N1345),"")</f>
        <v>classical music</v>
      </c>
      <c r="S1345" s="12">
        <f>(((J1345/60)/60)/24)+DATE(1970,1,1)</f>
        <v>42027.13817129629</v>
      </c>
      <c r="T1345" s="12">
        <f>(((I1345/60)/60)/24)+DATE(1970,1,1)</f>
        <v>42062.020833333328</v>
      </c>
      <c r="W1345" s="19">
        <f>_xlfn.DAYS(T1345,S1345)</f>
        <v>35</v>
      </c>
      <c r="X1345" s="20">
        <f>L1345/W1345</f>
        <v>1.7428571428571429</v>
      </c>
      <c r="Y1345" s="21">
        <f>E1345/W1345</f>
        <v>111.6</v>
      </c>
    </row>
    <row r="1346" spans="1:25" ht="48" x14ac:dyDescent="0.2">
      <c r="A1346">
        <v>3973</v>
      </c>
      <c r="B1346" s="3" t="s">
        <v>3970</v>
      </c>
      <c r="C1346" s="3" t="s">
        <v>8080</v>
      </c>
      <c r="D1346">
        <v>5000</v>
      </c>
      <c r="E134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6">
        <f>(E1346/D1346)*100</f>
        <v>78.100000000000009</v>
      </c>
      <c r="P1346" s="7">
        <f>E1346/L1346</f>
        <v>105.54054054054055</v>
      </c>
      <c r="Q1346" t="str">
        <f>LEFT(N1346,FIND("/",N1346)-1)</f>
        <v>theater</v>
      </c>
      <c r="R1346" t="str">
        <f>REPLACE(N1346,1,FIND("/",N1346),"")</f>
        <v>plays</v>
      </c>
      <c r="S1346" s="12">
        <f>(((J1346/60)/60)/24)+DATE(1970,1,1)</f>
        <v>42469.68414351852</v>
      </c>
      <c r="T1346" s="12">
        <f>(((I1346/60)/60)/24)+DATE(1970,1,1)</f>
        <v>42499.166666666672</v>
      </c>
      <c r="W1346" s="19">
        <f>_xlfn.DAYS(T1346,S1346)</f>
        <v>30</v>
      </c>
      <c r="X1346" s="20">
        <f>L1346/W1346</f>
        <v>1.2333333333333334</v>
      </c>
      <c r="Y1346" s="21">
        <f>E1346/W1346</f>
        <v>130.16666666666666</v>
      </c>
    </row>
    <row r="1347" spans="1:25" ht="48" x14ac:dyDescent="0.2">
      <c r="A1347">
        <v>536</v>
      </c>
      <c r="B1347" s="3" t="s">
        <v>537</v>
      </c>
      <c r="C1347" s="3" t="s">
        <v>4646</v>
      </c>
      <c r="D1347">
        <v>3300</v>
      </c>
      <c r="E1347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8271</v>
      </c>
      <c r="O1347" s="6">
        <f>(E1347/D1347)*100</f>
        <v>118.25757575757576</v>
      </c>
      <c r="P1347" s="7">
        <f>E1347/L1347</f>
        <v>100.06410256410257</v>
      </c>
      <c r="Q1347" t="str">
        <f>LEFT(N1347,FIND("/",N1347)-1)</f>
        <v>theater</v>
      </c>
      <c r="R1347" t="str">
        <f>REPLACE(N1347,1,FIND("/",N1347),"")</f>
        <v>plays</v>
      </c>
      <c r="S1347" s="12">
        <f>(((J1347/60)/60)/24)+DATE(1970,1,1)</f>
        <v>42179.344988425932</v>
      </c>
      <c r="T1347" s="12">
        <f>(((I1347/60)/60)/24)+DATE(1970,1,1)</f>
        <v>42219.75</v>
      </c>
      <c r="W1347" s="19">
        <f>_xlfn.DAYS(T1347,S1347)</f>
        <v>40</v>
      </c>
      <c r="X1347" s="20">
        <f>L1347/W1347</f>
        <v>0.97499999999999998</v>
      </c>
      <c r="Y1347" s="21">
        <f>E1347/W1347</f>
        <v>97.5625</v>
      </c>
    </row>
    <row r="1348" spans="1:25" ht="48" x14ac:dyDescent="0.2">
      <c r="A1348">
        <v>2839</v>
      </c>
      <c r="B1348" s="3" t="s">
        <v>2839</v>
      </c>
      <c r="C1348" s="3" t="s">
        <v>6949</v>
      </c>
      <c r="D1348">
        <v>3500</v>
      </c>
      <c r="E1348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8271</v>
      </c>
      <c r="O1348" s="6">
        <f>(E1348/D1348)*100</f>
        <v>111.42857142857143</v>
      </c>
      <c r="P1348" s="7">
        <f>E1348/L1348</f>
        <v>125.80645161290323</v>
      </c>
      <c r="Q1348" t="str">
        <f>LEFT(N1348,FIND("/",N1348)-1)</f>
        <v>theater</v>
      </c>
      <c r="R1348" t="str">
        <f>REPLACE(N1348,1,FIND("/",N1348),"")</f>
        <v>plays</v>
      </c>
      <c r="S1348" s="12">
        <f>(((J1348/60)/60)/24)+DATE(1970,1,1)</f>
        <v>41853.240208333329</v>
      </c>
      <c r="T1348" s="12">
        <f>(((I1348/60)/60)/24)+DATE(1970,1,1)</f>
        <v>41876.207638888889</v>
      </c>
      <c r="W1348" s="19">
        <f>_xlfn.DAYS(T1348,S1348)</f>
        <v>23</v>
      </c>
      <c r="X1348" s="20">
        <f>L1348/W1348</f>
        <v>1.3478260869565217</v>
      </c>
      <c r="Y1348" s="21">
        <f>E1348/W1348</f>
        <v>169.56521739130434</v>
      </c>
    </row>
    <row r="1349" spans="1:25" ht="48" x14ac:dyDescent="0.2">
      <c r="A1349">
        <v>3683</v>
      </c>
      <c r="B1349" s="3" t="s">
        <v>3680</v>
      </c>
      <c r="C1349" s="3" t="s">
        <v>7793</v>
      </c>
      <c r="D1349">
        <v>3500</v>
      </c>
      <c r="E1349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8271</v>
      </c>
      <c r="O1349" s="6">
        <f>(E1349/D1349)*100</f>
        <v>110.85714285714286</v>
      </c>
      <c r="P1349" s="7">
        <f>E1349/L1349</f>
        <v>58.787878787878789</v>
      </c>
      <c r="Q1349" t="str">
        <f>LEFT(N1349,FIND("/",N1349)-1)</f>
        <v>theater</v>
      </c>
      <c r="R1349" t="str">
        <f>REPLACE(N1349,1,FIND("/",N1349),"")</f>
        <v>plays</v>
      </c>
      <c r="S1349" s="12">
        <f>(((J1349/60)/60)/24)+DATE(1970,1,1)</f>
        <v>42633.116851851853</v>
      </c>
      <c r="T1349" s="12">
        <f>(((I1349/60)/60)/24)+DATE(1970,1,1)</f>
        <v>42663.116851851853</v>
      </c>
      <c r="W1349" s="19">
        <f>_xlfn.DAYS(T1349,S1349)</f>
        <v>30</v>
      </c>
      <c r="X1349" s="20">
        <f>L1349/W1349</f>
        <v>2.2000000000000002</v>
      </c>
      <c r="Y1349" s="21">
        <f>E1349/W1349</f>
        <v>129.33333333333334</v>
      </c>
    </row>
    <row r="1350" spans="1:25" ht="48" x14ac:dyDescent="0.2">
      <c r="A1350">
        <v>3983</v>
      </c>
      <c r="B1350" s="3" t="s">
        <v>3979</v>
      </c>
      <c r="C1350" s="3" t="s">
        <v>8089</v>
      </c>
      <c r="D1350">
        <v>11140</v>
      </c>
      <c r="E1350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6">
        <f>(E1350/D1350)*100</f>
        <v>34.802513464991023</v>
      </c>
      <c r="P1350" s="7">
        <f>E1350/L1350</f>
        <v>84.282608695652172</v>
      </c>
      <c r="Q1350" t="str">
        <f>LEFT(N1350,FIND("/",N1350)-1)</f>
        <v>theater</v>
      </c>
      <c r="R1350" t="str">
        <f>REPLACE(N1350,1,FIND("/",N1350),"")</f>
        <v>plays</v>
      </c>
      <c r="S1350" s="12">
        <f>(((J1350/60)/60)/24)+DATE(1970,1,1)</f>
        <v>41747.86986111111</v>
      </c>
      <c r="T1350" s="12">
        <f>(((I1350/60)/60)/24)+DATE(1970,1,1)</f>
        <v>41779.290972222225</v>
      </c>
      <c r="W1350" s="19">
        <f>_xlfn.DAYS(T1350,S1350)</f>
        <v>32</v>
      </c>
      <c r="X1350" s="20">
        <f>L1350/W1350</f>
        <v>1.4375</v>
      </c>
      <c r="Y1350" s="21">
        <f>E1350/W1350</f>
        <v>121.15625</v>
      </c>
    </row>
    <row r="1351" spans="1:25" ht="32" x14ac:dyDescent="0.2">
      <c r="A1351">
        <v>1527</v>
      </c>
      <c r="B1351" s="3" t="s">
        <v>1528</v>
      </c>
      <c r="C1351" s="3" t="s">
        <v>5637</v>
      </c>
      <c r="D1351">
        <v>3500</v>
      </c>
      <c r="E1351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8285</v>
      </c>
      <c r="O1351" s="6">
        <f>(E1351/D1351)*100</f>
        <v>110.44428571428573</v>
      </c>
      <c r="P1351" s="7">
        <f>E1351/L1351</f>
        <v>55.222142857142863</v>
      </c>
      <c r="Q1351" t="str">
        <f>LEFT(N1351,FIND("/",N1351)-1)</f>
        <v>photography</v>
      </c>
      <c r="R1351" t="str">
        <f>REPLACE(N1351,1,FIND("/",N1351),"")</f>
        <v>photobooks</v>
      </c>
      <c r="S1351" s="12">
        <f>(((J1351/60)/60)/24)+DATE(1970,1,1)</f>
        <v>42780.600532407407</v>
      </c>
      <c r="T1351" s="12">
        <f>(((I1351/60)/60)/24)+DATE(1970,1,1)</f>
        <v>42808.558865740735</v>
      </c>
      <c r="W1351" s="19">
        <f>_xlfn.DAYS(T1351,S1351)</f>
        <v>28</v>
      </c>
      <c r="X1351" s="20">
        <f>L1351/W1351</f>
        <v>2.5</v>
      </c>
      <c r="Y1351" s="21">
        <f>E1351/W1351</f>
        <v>138.05535714285716</v>
      </c>
    </row>
    <row r="1352" spans="1:25" ht="48" x14ac:dyDescent="0.2">
      <c r="A1352">
        <v>314</v>
      </c>
      <c r="B1352" s="3" t="s">
        <v>315</v>
      </c>
      <c r="C1352" s="3" t="s">
        <v>4424</v>
      </c>
      <c r="D1352">
        <v>1000</v>
      </c>
      <c r="E1352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8269</v>
      </c>
      <c r="O1352" s="6">
        <f>(E1352/D1352)*100</f>
        <v>385.15000000000003</v>
      </c>
      <c r="P1352" s="7">
        <f>E1352/L1352</f>
        <v>32.095833333333331</v>
      </c>
      <c r="Q1352" t="str">
        <f>LEFT(N1352,FIND("/",N1352)-1)</f>
        <v>film &amp; video</v>
      </c>
      <c r="R1352" t="str">
        <f>REPLACE(N1352,1,FIND("/",N1352),"")</f>
        <v>documentary</v>
      </c>
      <c r="S1352" s="12">
        <f>(((J1352/60)/60)/24)+DATE(1970,1,1)</f>
        <v>41304.833194444444</v>
      </c>
      <c r="T1352" s="12">
        <f>(((I1352/60)/60)/24)+DATE(1970,1,1)</f>
        <v>41334.833194444444</v>
      </c>
      <c r="W1352" s="19">
        <f>_xlfn.DAYS(T1352,S1352)</f>
        <v>30</v>
      </c>
      <c r="X1352" s="20">
        <f>L1352/W1352</f>
        <v>4</v>
      </c>
      <c r="Y1352" s="21">
        <f>E1352/W1352</f>
        <v>128.38333333333333</v>
      </c>
    </row>
    <row r="1353" spans="1:25" ht="48" x14ac:dyDescent="0.2">
      <c r="A1353">
        <v>1649</v>
      </c>
      <c r="B1353" s="3" t="s">
        <v>1650</v>
      </c>
      <c r="C1353" s="3" t="s">
        <v>5759</v>
      </c>
      <c r="D1353">
        <v>3800</v>
      </c>
      <c r="E1353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8292</v>
      </c>
      <c r="O1353" s="6">
        <f>(E1353/D1353)*100</f>
        <v>100.58763157894737</v>
      </c>
      <c r="P1353" s="7">
        <f>E1353/L1353</f>
        <v>47.189259259259259</v>
      </c>
      <c r="Q1353" t="str">
        <f>LEFT(N1353,FIND("/",N1353)-1)</f>
        <v>music</v>
      </c>
      <c r="R1353" t="str">
        <f>REPLACE(N1353,1,FIND("/",N1353),"")</f>
        <v>pop</v>
      </c>
      <c r="S1353" s="12">
        <f>(((J1353/60)/60)/24)+DATE(1970,1,1)</f>
        <v>41737.684664351851</v>
      </c>
      <c r="T1353" s="12">
        <f>(((I1353/60)/60)/24)+DATE(1970,1,1)</f>
        <v>41782.684664351851</v>
      </c>
      <c r="W1353" s="19">
        <f>_xlfn.DAYS(T1353,S1353)</f>
        <v>45</v>
      </c>
      <c r="X1353" s="20">
        <f>L1353/W1353</f>
        <v>1.8</v>
      </c>
      <c r="Y1353" s="21">
        <f>E1353/W1353</f>
        <v>84.940666666666658</v>
      </c>
    </row>
    <row r="1354" spans="1:25" ht="48" x14ac:dyDescent="0.2">
      <c r="A1354">
        <v>524</v>
      </c>
      <c r="B1354" s="3" t="s">
        <v>525</v>
      </c>
      <c r="C1354" s="3" t="s">
        <v>4634</v>
      </c>
      <c r="D1354">
        <v>3500</v>
      </c>
      <c r="E1354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8271</v>
      </c>
      <c r="O1354" s="6">
        <f>(E1354/D1354)*100</f>
        <v>108.67285714285715</v>
      </c>
      <c r="P1354" s="7">
        <f>E1354/L1354</f>
        <v>29.258076923076924</v>
      </c>
      <c r="Q1354" t="str">
        <f>LEFT(N1354,FIND("/",N1354)-1)</f>
        <v>theater</v>
      </c>
      <c r="R1354" t="str">
        <f>REPLACE(N1354,1,FIND("/",N1354),"")</f>
        <v>plays</v>
      </c>
      <c r="S1354" s="12">
        <f>(((J1354/60)/60)/24)+DATE(1970,1,1)</f>
        <v>42492.717233796298</v>
      </c>
      <c r="T1354" s="12">
        <f>(((I1354/60)/60)/24)+DATE(1970,1,1)</f>
        <v>42522.717233796298</v>
      </c>
      <c r="W1354" s="19">
        <f>_xlfn.DAYS(T1354,S1354)</f>
        <v>30</v>
      </c>
      <c r="X1354" s="20">
        <f>L1354/W1354</f>
        <v>4.333333333333333</v>
      </c>
      <c r="Y1354" s="21">
        <f>E1354/W1354</f>
        <v>126.78500000000001</v>
      </c>
    </row>
    <row r="1355" spans="1:25" ht="32" x14ac:dyDescent="0.2">
      <c r="A1355">
        <v>1290</v>
      </c>
      <c r="B1355" s="3" t="s">
        <v>1291</v>
      </c>
      <c r="C1355" s="3" t="s">
        <v>5400</v>
      </c>
      <c r="D1355">
        <v>3500</v>
      </c>
      <c r="E1355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8271</v>
      </c>
      <c r="O1355" s="6">
        <f>(E1355/D1355)*100</f>
        <v>108.57142857142857</v>
      </c>
      <c r="P1355" s="7">
        <f>E1355/L1355</f>
        <v>44.186046511627907</v>
      </c>
      <c r="Q1355" t="str">
        <f>LEFT(N1355,FIND("/",N1355)-1)</f>
        <v>theater</v>
      </c>
      <c r="R1355" t="str">
        <f>REPLACE(N1355,1,FIND("/",N1355),"")</f>
        <v>plays</v>
      </c>
      <c r="S1355" s="12">
        <f>(((J1355/60)/60)/24)+DATE(1970,1,1)</f>
        <v>42086.614942129629</v>
      </c>
      <c r="T1355" s="12">
        <f>(((I1355/60)/60)/24)+DATE(1970,1,1)</f>
        <v>42117.290972222225</v>
      </c>
      <c r="W1355" s="19">
        <f>_xlfn.DAYS(T1355,S1355)</f>
        <v>31</v>
      </c>
      <c r="X1355" s="20">
        <f>L1355/W1355</f>
        <v>2.774193548387097</v>
      </c>
      <c r="Y1355" s="21">
        <f>E1355/W1355</f>
        <v>122.58064516129032</v>
      </c>
    </row>
    <row r="1356" spans="1:25" ht="48" x14ac:dyDescent="0.2">
      <c r="A1356">
        <v>3757</v>
      </c>
      <c r="B1356" s="3" t="s">
        <v>3754</v>
      </c>
      <c r="C1356" s="3" t="s">
        <v>7867</v>
      </c>
      <c r="D1356">
        <v>3500</v>
      </c>
      <c r="E135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8305</v>
      </c>
      <c r="O1356" s="6">
        <f>(E1356/D1356)*100</f>
        <v>108.51428571428572</v>
      </c>
      <c r="P1356" s="7">
        <f>E1356/L1356</f>
        <v>75.959999999999994</v>
      </c>
      <c r="Q1356" t="str">
        <f>LEFT(N1356,FIND("/",N1356)-1)</f>
        <v>theater</v>
      </c>
      <c r="R1356" t="str">
        <f>REPLACE(N1356,1,FIND("/",N1356),"")</f>
        <v>musical</v>
      </c>
      <c r="S1356" s="12">
        <f>(((J1356/60)/60)/24)+DATE(1970,1,1)</f>
        <v>41954.850868055553</v>
      </c>
      <c r="T1356" s="12">
        <f>(((I1356/60)/60)/24)+DATE(1970,1,1)</f>
        <v>41974.850868055553</v>
      </c>
      <c r="W1356" s="19">
        <f>_xlfn.DAYS(T1356,S1356)</f>
        <v>20</v>
      </c>
      <c r="X1356" s="20">
        <f>L1356/W1356</f>
        <v>2.5</v>
      </c>
      <c r="Y1356" s="21">
        <f>E1356/W1356</f>
        <v>189.9</v>
      </c>
    </row>
    <row r="1357" spans="1:25" ht="32" x14ac:dyDescent="0.2">
      <c r="A1357">
        <v>1248</v>
      </c>
      <c r="B1357" s="3" t="s">
        <v>1249</v>
      </c>
      <c r="C1357" s="3" t="s">
        <v>5358</v>
      </c>
      <c r="D1357">
        <v>2500</v>
      </c>
      <c r="E1357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8276</v>
      </c>
      <c r="O1357" s="6">
        <f>(E1357/D1357)*100</f>
        <v>151.63999999999999</v>
      </c>
      <c r="P1357" s="7">
        <f>E1357/L1357</f>
        <v>64.254237288135599</v>
      </c>
      <c r="Q1357" t="str">
        <f>LEFT(N1357,FIND("/",N1357)-1)</f>
        <v>music</v>
      </c>
      <c r="R1357" t="str">
        <f>REPLACE(N1357,1,FIND("/",N1357),"")</f>
        <v>rock</v>
      </c>
      <c r="S1357" s="12">
        <f>(((J1357/60)/60)/24)+DATE(1970,1,1)</f>
        <v>41767.656863425924</v>
      </c>
      <c r="T1357" s="12">
        <f>(((I1357/60)/60)/24)+DATE(1970,1,1)</f>
        <v>41803.290972222225</v>
      </c>
      <c r="W1357" s="19">
        <f>_xlfn.DAYS(T1357,S1357)</f>
        <v>36</v>
      </c>
      <c r="X1357" s="20">
        <f>L1357/W1357</f>
        <v>1.6388888888888888</v>
      </c>
      <c r="Y1357" s="21">
        <f>E1357/W1357</f>
        <v>105.30555555555556</v>
      </c>
    </row>
    <row r="1358" spans="1:25" ht="32" x14ac:dyDescent="0.2">
      <c r="A1358">
        <v>2028</v>
      </c>
      <c r="B1358" s="3" t="s">
        <v>2029</v>
      </c>
      <c r="C1358" s="3" t="s">
        <v>6138</v>
      </c>
      <c r="D1358">
        <v>3000</v>
      </c>
      <c r="E1358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8295</v>
      </c>
      <c r="O1358" s="6">
        <f>(E1358/D1358)*100</f>
        <v>126.16666666666667</v>
      </c>
      <c r="P1358" s="7">
        <f>E1358/L1358</f>
        <v>47.911392405063289</v>
      </c>
      <c r="Q1358" t="str">
        <f>LEFT(N1358,FIND("/",N1358)-1)</f>
        <v>technology</v>
      </c>
      <c r="R1358" t="str">
        <f>REPLACE(N1358,1,FIND("/",N1358),"")</f>
        <v>hardware</v>
      </c>
      <c r="S1358" s="12">
        <f>(((J1358/60)/60)/24)+DATE(1970,1,1)</f>
        <v>40215.919050925928</v>
      </c>
      <c r="T1358" s="12">
        <f>(((I1358/60)/60)/24)+DATE(1970,1,1)</f>
        <v>40252.913194444445</v>
      </c>
      <c r="W1358" s="19">
        <f>_xlfn.DAYS(T1358,S1358)</f>
        <v>37</v>
      </c>
      <c r="X1358" s="20">
        <f>L1358/W1358</f>
        <v>2.1351351351351351</v>
      </c>
      <c r="Y1358" s="21">
        <f>E1358/W1358</f>
        <v>102.29729729729729</v>
      </c>
    </row>
    <row r="1359" spans="1:25" ht="48" x14ac:dyDescent="0.2">
      <c r="A1359">
        <v>551</v>
      </c>
      <c r="B1359" s="3" t="s">
        <v>552</v>
      </c>
      <c r="C1359" s="3" t="s">
        <v>4661</v>
      </c>
      <c r="D1359">
        <v>75000</v>
      </c>
      <c r="E1359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6">
        <f>(E1359/D1359)*100</f>
        <v>5.0413333333333332</v>
      </c>
      <c r="P1359" s="7">
        <f>E1359/L1359</f>
        <v>135.03571428571428</v>
      </c>
      <c r="Q1359" t="str">
        <f>LEFT(N1359,FIND("/",N1359)-1)</f>
        <v>technology</v>
      </c>
      <c r="R1359" t="str">
        <f>REPLACE(N1359,1,FIND("/",N1359),"")</f>
        <v>web</v>
      </c>
      <c r="S1359" s="12">
        <f>(((J1359/60)/60)/24)+DATE(1970,1,1)</f>
        <v>42173.275740740741</v>
      </c>
      <c r="T1359" s="12">
        <f>(((I1359/60)/60)/24)+DATE(1970,1,1)</f>
        <v>42217.745138888888</v>
      </c>
      <c r="W1359" s="19">
        <f>_xlfn.DAYS(T1359,S1359)</f>
        <v>44</v>
      </c>
      <c r="X1359" s="20">
        <f>L1359/W1359</f>
        <v>0.63636363636363635</v>
      </c>
      <c r="Y1359" s="21">
        <f>E1359/W1359</f>
        <v>85.931818181818187</v>
      </c>
    </row>
    <row r="1360" spans="1:25" ht="48" x14ac:dyDescent="0.2">
      <c r="A1360">
        <v>2551</v>
      </c>
      <c r="B1360" s="3" t="s">
        <v>2551</v>
      </c>
      <c r="C1360" s="3" t="s">
        <v>6661</v>
      </c>
      <c r="D1360">
        <v>3675</v>
      </c>
      <c r="E1360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8300</v>
      </c>
      <c r="O1360" s="6">
        <f>(E1360/D1360)*100</f>
        <v>102.73469387755102</v>
      </c>
      <c r="P1360" s="7">
        <f>E1360/L1360</f>
        <v>67.419642857142861</v>
      </c>
      <c r="Q1360" t="str">
        <f>LEFT(N1360,FIND("/",N1360)-1)</f>
        <v>music</v>
      </c>
      <c r="R1360" t="str">
        <f>REPLACE(N1360,1,FIND("/",N1360),"")</f>
        <v>classical music</v>
      </c>
      <c r="S1360" s="12">
        <f>(((J1360/60)/60)/24)+DATE(1970,1,1)</f>
        <v>40961.252141203702</v>
      </c>
      <c r="T1360" s="12">
        <f>(((I1360/60)/60)/24)+DATE(1970,1,1)</f>
        <v>40989.866666666669</v>
      </c>
      <c r="W1360" s="19">
        <f>_xlfn.DAYS(T1360,S1360)</f>
        <v>28</v>
      </c>
      <c r="X1360" s="20">
        <f>L1360/W1360</f>
        <v>2</v>
      </c>
      <c r="Y1360" s="21">
        <f>E1360/W1360</f>
        <v>134.83928571428572</v>
      </c>
    </row>
    <row r="1361" spans="1:25" ht="48" x14ac:dyDescent="0.2">
      <c r="A1361">
        <v>3210</v>
      </c>
      <c r="B1361" s="3" t="s">
        <v>3210</v>
      </c>
      <c r="C1361" s="3" t="s">
        <v>7320</v>
      </c>
      <c r="D1361">
        <v>3000</v>
      </c>
      <c r="E1361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8271</v>
      </c>
      <c r="O1361" s="6">
        <f>(E1361/D1361)*100</f>
        <v>125.76666666666667</v>
      </c>
      <c r="P1361" s="7">
        <f>E1361/L1361</f>
        <v>62.883333333333333</v>
      </c>
      <c r="Q1361" t="str">
        <f>LEFT(N1361,FIND("/",N1361)-1)</f>
        <v>theater</v>
      </c>
      <c r="R1361" t="str">
        <f>REPLACE(N1361,1,FIND("/",N1361),"")</f>
        <v>plays</v>
      </c>
      <c r="S1361" s="12">
        <f>(((J1361/60)/60)/24)+DATE(1970,1,1)</f>
        <v>41013.936562499999</v>
      </c>
      <c r="T1361" s="12">
        <f>(((I1361/60)/60)/24)+DATE(1970,1,1)</f>
        <v>41061.165972222225</v>
      </c>
      <c r="W1361" s="19">
        <f>_xlfn.DAYS(T1361,S1361)</f>
        <v>48</v>
      </c>
      <c r="X1361" s="20">
        <f>L1361/W1361</f>
        <v>1.25</v>
      </c>
      <c r="Y1361" s="21">
        <f>E1361/W1361</f>
        <v>78.604166666666671</v>
      </c>
    </row>
    <row r="1362" spans="1:25" ht="48" x14ac:dyDescent="0.2">
      <c r="A1362">
        <v>3694</v>
      </c>
      <c r="B1362" s="3" t="s">
        <v>3691</v>
      </c>
      <c r="C1362" s="3" t="s">
        <v>7804</v>
      </c>
      <c r="D1362">
        <v>3500</v>
      </c>
      <c r="E1362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8271</v>
      </c>
      <c r="O1362" s="6">
        <f>(E1362/D1362)*100</f>
        <v>107.42857142857143</v>
      </c>
      <c r="P1362" s="7">
        <f>E1362/L1362</f>
        <v>62.666666666666664</v>
      </c>
      <c r="Q1362" t="str">
        <f>LEFT(N1362,FIND("/",N1362)-1)</f>
        <v>theater</v>
      </c>
      <c r="R1362" t="str">
        <f>REPLACE(N1362,1,FIND("/",N1362),"")</f>
        <v>plays</v>
      </c>
      <c r="S1362" s="12">
        <f>(((J1362/60)/60)/24)+DATE(1970,1,1)</f>
        <v>42490.133877314816</v>
      </c>
      <c r="T1362" s="12">
        <f>(((I1362/60)/60)/24)+DATE(1970,1,1)</f>
        <v>42527.083333333328</v>
      </c>
      <c r="W1362" s="19">
        <f>_xlfn.DAYS(T1362,S1362)</f>
        <v>37</v>
      </c>
      <c r="X1362" s="20">
        <f>L1362/W1362</f>
        <v>1.6216216216216217</v>
      </c>
      <c r="Y1362" s="21">
        <f>E1362/W1362</f>
        <v>101.62162162162163</v>
      </c>
    </row>
    <row r="1363" spans="1:25" ht="48" x14ac:dyDescent="0.2">
      <c r="A1363">
        <v>1260</v>
      </c>
      <c r="B1363" s="3" t="s">
        <v>1261</v>
      </c>
      <c r="C1363" s="3" t="s">
        <v>5370</v>
      </c>
      <c r="D1363">
        <v>3300</v>
      </c>
      <c r="E1363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8276</v>
      </c>
      <c r="O1363" s="6">
        <f>(E1363/D1363)*100</f>
        <v>113.66666666666667</v>
      </c>
      <c r="P1363" s="7">
        <f>E1363/L1363</f>
        <v>50.689189189189186</v>
      </c>
      <c r="Q1363" t="str">
        <f>LEFT(N1363,FIND("/",N1363)-1)</f>
        <v>music</v>
      </c>
      <c r="R1363" t="str">
        <f>REPLACE(N1363,1,FIND("/",N1363),"")</f>
        <v>rock</v>
      </c>
      <c r="S1363" s="12">
        <f>(((J1363/60)/60)/24)+DATE(1970,1,1)</f>
        <v>41666.842824074076</v>
      </c>
      <c r="T1363" s="12">
        <f>(((I1363/60)/60)/24)+DATE(1970,1,1)</f>
        <v>41696.842824074076</v>
      </c>
      <c r="W1363" s="19">
        <f>_xlfn.DAYS(T1363,S1363)</f>
        <v>30</v>
      </c>
      <c r="X1363" s="20">
        <f>L1363/W1363</f>
        <v>2.4666666666666668</v>
      </c>
      <c r="Y1363" s="21">
        <f>E1363/W1363</f>
        <v>125.03333333333333</v>
      </c>
    </row>
    <row r="1364" spans="1:25" ht="48" x14ac:dyDescent="0.2">
      <c r="A1364">
        <v>2926</v>
      </c>
      <c r="B1364" s="3" t="s">
        <v>2926</v>
      </c>
      <c r="C1364" s="3" t="s">
        <v>7036</v>
      </c>
      <c r="D1364">
        <v>3000</v>
      </c>
      <c r="E1364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8305</v>
      </c>
      <c r="O1364" s="6">
        <f>(E1364/D1364)*100</f>
        <v>125</v>
      </c>
      <c r="P1364" s="7">
        <f>E1364/L1364</f>
        <v>75</v>
      </c>
      <c r="Q1364" t="str">
        <f>LEFT(N1364,FIND("/",N1364)-1)</f>
        <v>theater</v>
      </c>
      <c r="R1364" t="str">
        <f>REPLACE(N1364,1,FIND("/",N1364),"")</f>
        <v>musical</v>
      </c>
      <c r="S1364" s="12">
        <f>(((J1364/60)/60)/24)+DATE(1970,1,1)</f>
        <v>42044.765960648147</v>
      </c>
      <c r="T1364" s="12">
        <f>(((I1364/60)/60)/24)+DATE(1970,1,1)</f>
        <v>42058.765960648147</v>
      </c>
      <c r="W1364" s="19">
        <f>_xlfn.DAYS(T1364,S1364)</f>
        <v>14</v>
      </c>
      <c r="X1364" s="20">
        <f>L1364/W1364</f>
        <v>3.5714285714285716</v>
      </c>
      <c r="Y1364" s="21">
        <f>E1364/W1364</f>
        <v>267.85714285714283</v>
      </c>
    </row>
    <row r="1365" spans="1:25" ht="48" x14ac:dyDescent="0.2">
      <c r="A1365">
        <v>2541</v>
      </c>
      <c r="B1365" s="3" t="s">
        <v>2541</v>
      </c>
      <c r="C1365" s="3" t="s">
        <v>6651</v>
      </c>
      <c r="D1365">
        <v>3500</v>
      </c>
      <c r="E1365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8300</v>
      </c>
      <c r="O1365" s="6">
        <f>(E1365/D1365)*100</f>
        <v>107.02857142857142</v>
      </c>
      <c r="P1365" s="7">
        <f>E1365/L1365</f>
        <v>59.460317460317462</v>
      </c>
      <c r="Q1365" t="str">
        <f>LEFT(N1365,FIND("/",N1365)-1)</f>
        <v>music</v>
      </c>
      <c r="R1365" t="str">
        <f>REPLACE(N1365,1,FIND("/",N1365),"")</f>
        <v>classical music</v>
      </c>
      <c r="S1365" s="12">
        <f>(((J1365/60)/60)/24)+DATE(1970,1,1)</f>
        <v>41483.449282407404</v>
      </c>
      <c r="T1365" s="12">
        <f>(((I1365/60)/60)/24)+DATE(1970,1,1)</f>
        <v>41543.449282407404</v>
      </c>
      <c r="W1365" s="19">
        <f>_xlfn.DAYS(T1365,S1365)</f>
        <v>60</v>
      </c>
      <c r="X1365" s="20">
        <f>L1365/W1365</f>
        <v>1.05</v>
      </c>
      <c r="Y1365" s="21">
        <f>E1365/W1365</f>
        <v>62.43333333333333</v>
      </c>
    </row>
    <row r="1366" spans="1:25" ht="48" x14ac:dyDescent="0.2">
      <c r="A1366">
        <v>2306</v>
      </c>
      <c r="B1366" s="3" t="s">
        <v>2307</v>
      </c>
      <c r="C1366" s="3" t="s">
        <v>6416</v>
      </c>
      <c r="D1366">
        <v>3500</v>
      </c>
      <c r="E136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8279</v>
      </c>
      <c r="O1366" s="6">
        <f>(E1366/D1366)*100</f>
        <v>106.75857142857143</v>
      </c>
      <c r="P1366" s="7">
        <f>E1366/L1366</f>
        <v>51.185616438356163</v>
      </c>
      <c r="Q1366" t="str">
        <f>LEFT(N1366,FIND("/",N1366)-1)</f>
        <v>music</v>
      </c>
      <c r="R1366" t="str">
        <f>REPLACE(N1366,1,FIND("/",N1366),"")</f>
        <v>indie rock</v>
      </c>
      <c r="S1366" s="12">
        <f>(((J1366/60)/60)/24)+DATE(1970,1,1)</f>
        <v>40948.16815972222</v>
      </c>
      <c r="T1366" s="12">
        <f>(((I1366/60)/60)/24)+DATE(1970,1,1)</f>
        <v>40978.16815972222</v>
      </c>
      <c r="W1366" s="19">
        <f>_xlfn.DAYS(T1366,S1366)</f>
        <v>30</v>
      </c>
      <c r="X1366" s="20">
        <f>L1366/W1366</f>
        <v>2.4333333333333331</v>
      </c>
      <c r="Y1366" s="21">
        <f>E1366/W1366</f>
        <v>124.55166666666668</v>
      </c>
    </row>
    <row r="1367" spans="1:25" ht="48" x14ac:dyDescent="0.2">
      <c r="A1367">
        <v>341</v>
      </c>
      <c r="B1367" s="3" t="s">
        <v>342</v>
      </c>
      <c r="C1367" s="3" t="s">
        <v>4451</v>
      </c>
      <c r="D1367">
        <v>3500</v>
      </c>
      <c r="E1367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8269</v>
      </c>
      <c r="O1367" s="6">
        <f>(E1367/D1367)*100</f>
        <v>106.71428571428572</v>
      </c>
      <c r="P1367" s="7">
        <f>E1367/L1367</f>
        <v>67.909090909090907</v>
      </c>
      <c r="Q1367" t="str">
        <f>LEFT(N1367,FIND("/",N1367)-1)</f>
        <v>film &amp; video</v>
      </c>
      <c r="R1367" t="str">
        <f>REPLACE(N1367,1,FIND("/",N1367),"")</f>
        <v>documentary</v>
      </c>
      <c r="S1367" s="12">
        <f>(((J1367/60)/60)/24)+DATE(1970,1,1)</f>
        <v>41894.879606481481</v>
      </c>
      <c r="T1367" s="12">
        <f>(((I1367/60)/60)/24)+DATE(1970,1,1)</f>
        <v>41913.165972222225</v>
      </c>
      <c r="W1367" s="19">
        <f>_xlfn.DAYS(T1367,S1367)</f>
        <v>19</v>
      </c>
      <c r="X1367" s="20">
        <f>L1367/W1367</f>
        <v>2.8947368421052633</v>
      </c>
      <c r="Y1367" s="21">
        <f>E1367/W1367</f>
        <v>196.57894736842104</v>
      </c>
    </row>
    <row r="1368" spans="1:25" ht="48" x14ac:dyDescent="0.2">
      <c r="A1368">
        <v>3496</v>
      </c>
      <c r="B1368" s="3" t="s">
        <v>3495</v>
      </c>
      <c r="C1368" s="3" t="s">
        <v>7606</v>
      </c>
      <c r="D1368">
        <v>3000</v>
      </c>
      <c r="E1368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8271</v>
      </c>
      <c r="O1368" s="6">
        <f>(E1368/D1368)*100</f>
        <v>124.4</v>
      </c>
      <c r="P1368" s="7">
        <f>E1368/L1368</f>
        <v>47.846153846153847</v>
      </c>
      <c r="Q1368" t="str">
        <f>LEFT(N1368,FIND("/",N1368)-1)</f>
        <v>theater</v>
      </c>
      <c r="R1368" t="str">
        <f>REPLACE(N1368,1,FIND("/",N1368),"")</f>
        <v>plays</v>
      </c>
      <c r="S1368" s="12">
        <f>(((J1368/60)/60)/24)+DATE(1970,1,1)</f>
        <v>42584.846828703703</v>
      </c>
      <c r="T1368" s="12">
        <f>(((I1368/60)/60)/24)+DATE(1970,1,1)</f>
        <v>42624.846828703703</v>
      </c>
      <c r="W1368" s="19">
        <f>_xlfn.DAYS(T1368,S1368)</f>
        <v>40</v>
      </c>
      <c r="X1368" s="20">
        <f>L1368/W1368</f>
        <v>1.95</v>
      </c>
      <c r="Y1368" s="21">
        <f>E1368/W1368</f>
        <v>93.3</v>
      </c>
    </row>
    <row r="1369" spans="1:25" ht="48" x14ac:dyDescent="0.2">
      <c r="A1369">
        <v>3374</v>
      </c>
      <c r="B1369" s="3" t="s">
        <v>3373</v>
      </c>
      <c r="C1369" s="3" t="s">
        <v>7484</v>
      </c>
      <c r="D1369">
        <v>3500</v>
      </c>
      <c r="E1369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8271</v>
      </c>
      <c r="O1369" s="6">
        <f>(E1369/D1369)*100</f>
        <v>106.57142857142856</v>
      </c>
      <c r="P1369" s="7">
        <f>E1369/L1369</f>
        <v>71.730769230769226</v>
      </c>
      <c r="Q1369" t="str">
        <f>LEFT(N1369,FIND("/",N1369)-1)</f>
        <v>theater</v>
      </c>
      <c r="R1369" t="str">
        <f>REPLACE(N1369,1,FIND("/",N1369),"")</f>
        <v>plays</v>
      </c>
      <c r="S1369" s="12">
        <f>(((J1369/60)/60)/24)+DATE(1970,1,1)</f>
        <v>42275.731666666667</v>
      </c>
      <c r="T1369" s="12">
        <f>(((I1369/60)/60)/24)+DATE(1970,1,1)</f>
        <v>42305.731666666667</v>
      </c>
      <c r="W1369" s="19">
        <f>_xlfn.DAYS(T1369,S1369)</f>
        <v>30</v>
      </c>
      <c r="X1369" s="20">
        <f>L1369/W1369</f>
        <v>1.7333333333333334</v>
      </c>
      <c r="Y1369" s="21">
        <f>E1369/W1369</f>
        <v>124.33333333333333</v>
      </c>
    </row>
    <row r="1370" spans="1:25" ht="32" x14ac:dyDescent="0.2">
      <c r="A1370">
        <v>2968</v>
      </c>
      <c r="B1370" s="3" t="s">
        <v>2968</v>
      </c>
      <c r="C1370" s="3" t="s">
        <v>7078</v>
      </c>
      <c r="D1370">
        <v>3500</v>
      </c>
      <c r="E1370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8271</v>
      </c>
      <c r="O1370" s="6">
        <f>(E1370/D1370)*100</f>
        <v>106</v>
      </c>
      <c r="P1370" s="7">
        <f>E1370/L1370</f>
        <v>78.936170212765958</v>
      </c>
      <c r="Q1370" t="str">
        <f>LEFT(N1370,FIND("/",N1370)-1)</f>
        <v>theater</v>
      </c>
      <c r="R1370" t="str">
        <f>REPLACE(N1370,1,FIND("/",N1370),"")</f>
        <v>plays</v>
      </c>
      <c r="S1370" s="12">
        <f>(((J1370/60)/60)/24)+DATE(1970,1,1)</f>
        <v>42585.523842592593</v>
      </c>
      <c r="T1370" s="12">
        <f>(((I1370/60)/60)/24)+DATE(1970,1,1)</f>
        <v>42599.165972222225</v>
      </c>
      <c r="W1370" s="19">
        <f>_xlfn.DAYS(T1370,S1370)</f>
        <v>14</v>
      </c>
      <c r="X1370" s="20">
        <f>L1370/W1370</f>
        <v>3.3571428571428572</v>
      </c>
      <c r="Y1370" s="21">
        <f>E1370/W1370</f>
        <v>265</v>
      </c>
    </row>
    <row r="1371" spans="1:25" ht="48" x14ac:dyDescent="0.2">
      <c r="A1371">
        <v>29</v>
      </c>
      <c r="B1371" s="3" t="s">
        <v>31</v>
      </c>
      <c r="C1371" s="3" t="s">
        <v>4140</v>
      </c>
      <c r="D1371">
        <v>3000</v>
      </c>
      <c r="E1371">
        <v>3700</v>
      </c>
      <c r="F1371" t="s">
        <v>8219</v>
      </c>
      <c r="G1371" t="s">
        <v>8225</v>
      </c>
      <c r="H1371" t="s">
        <v>8247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8265</v>
      </c>
      <c r="O1371" s="6">
        <f>(E1371/D1371)*100</f>
        <v>123.33333333333334</v>
      </c>
      <c r="P1371" s="7">
        <f>E1371/L1371</f>
        <v>31.623931623931625</v>
      </c>
      <c r="Q1371" t="str">
        <f>LEFT(N1371,FIND("/",N1371)-1)</f>
        <v>film &amp; video</v>
      </c>
      <c r="R1371" t="str">
        <f>REPLACE(N1371,1,FIND("/",N1371),"")</f>
        <v>television</v>
      </c>
      <c r="S1371" s="12">
        <f>(((J1371/60)/60)/24)+DATE(1970,1,1)</f>
        <v>41812.67324074074</v>
      </c>
      <c r="T1371" s="12">
        <f>(((I1371/60)/60)/24)+DATE(1970,1,1)</f>
        <v>41842.67324074074</v>
      </c>
      <c r="W1371" s="19">
        <f>_xlfn.DAYS(T1371,S1371)</f>
        <v>30</v>
      </c>
      <c r="X1371" s="20">
        <f>L1371/W1371</f>
        <v>3.9</v>
      </c>
      <c r="Y1371" s="21">
        <f>E1371/W1371</f>
        <v>123.33333333333333</v>
      </c>
    </row>
    <row r="1372" spans="1:25" ht="48" x14ac:dyDescent="0.2">
      <c r="A1372">
        <v>108</v>
      </c>
      <c r="B1372" s="3" t="s">
        <v>110</v>
      </c>
      <c r="C1372" s="3" t="s">
        <v>4219</v>
      </c>
      <c r="D1372">
        <v>1500</v>
      </c>
      <c r="E1372">
        <v>3700</v>
      </c>
      <c r="F1372" t="s">
        <v>8219</v>
      </c>
      <c r="G1372" t="s">
        <v>8224</v>
      </c>
      <c r="H1372" t="s">
        <v>8246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8266</v>
      </c>
      <c r="O1372" s="6">
        <f>(E1372/D1372)*100</f>
        <v>246.66666666666669</v>
      </c>
      <c r="P1372" s="7">
        <f>E1372/L1372</f>
        <v>78.723404255319153</v>
      </c>
      <c r="Q1372" t="str">
        <f>LEFT(N1372,FIND("/",N1372)-1)</f>
        <v>film &amp; video</v>
      </c>
      <c r="R1372" t="str">
        <f>REPLACE(N1372,1,FIND("/",N1372),"")</f>
        <v>shorts</v>
      </c>
      <c r="S1372" s="12">
        <f>(((J1372/60)/60)/24)+DATE(1970,1,1)</f>
        <v>41365.613078703704</v>
      </c>
      <c r="T1372" s="12">
        <f>(((I1372/60)/60)/24)+DATE(1970,1,1)</f>
        <v>41425.613078703704</v>
      </c>
      <c r="W1372" s="19">
        <f>_xlfn.DAYS(T1372,S1372)</f>
        <v>60</v>
      </c>
      <c r="X1372" s="20">
        <f>L1372/W1372</f>
        <v>0.78333333333333333</v>
      </c>
      <c r="Y1372" s="21">
        <f>E1372/W1372</f>
        <v>61.666666666666664</v>
      </c>
    </row>
    <row r="1373" spans="1:25" ht="32" x14ac:dyDescent="0.2">
      <c r="A1373">
        <v>4035</v>
      </c>
      <c r="B1373" s="3" t="s">
        <v>4031</v>
      </c>
      <c r="C1373" s="3" t="s">
        <v>8140</v>
      </c>
      <c r="D1373">
        <v>10000</v>
      </c>
      <c r="E1373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6">
        <f>(E1373/D1373)*100</f>
        <v>36.85</v>
      </c>
      <c r="P1373" s="7">
        <f>E1373/L1373</f>
        <v>147.4</v>
      </c>
      <c r="Q1373" t="str">
        <f>LEFT(N1373,FIND("/",N1373)-1)</f>
        <v>theater</v>
      </c>
      <c r="R1373" t="str">
        <f>REPLACE(N1373,1,FIND("/",N1373),"")</f>
        <v>plays</v>
      </c>
      <c r="S1373" s="12">
        <f>(((J1373/60)/60)/24)+DATE(1970,1,1)</f>
        <v>41903.882951388885</v>
      </c>
      <c r="T1373" s="12">
        <f>(((I1373/60)/60)/24)+DATE(1970,1,1)</f>
        <v>41933.882951388885</v>
      </c>
      <c r="W1373" s="19">
        <f>_xlfn.DAYS(T1373,S1373)</f>
        <v>30</v>
      </c>
      <c r="X1373" s="20">
        <f>L1373/W1373</f>
        <v>0.83333333333333337</v>
      </c>
      <c r="Y1373" s="21">
        <f>E1373/W1373</f>
        <v>122.83333333333333</v>
      </c>
    </row>
    <row r="1374" spans="1:25" ht="48" x14ac:dyDescent="0.2">
      <c r="A1374">
        <v>2554</v>
      </c>
      <c r="B1374" s="3" t="s">
        <v>2554</v>
      </c>
      <c r="C1374" s="3" t="s">
        <v>6664</v>
      </c>
      <c r="D1374">
        <v>3000</v>
      </c>
      <c r="E1374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8300</v>
      </c>
      <c r="O1374" s="6">
        <f>(E1374/D1374)*100</f>
        <v>122.8</v>
      </c>
      <c r="P1374" s="7">
        <f>E1374/L1374</f>
        <v>54.985074626865675</v>
      </c>
      <c r="Q1374" t="str">
        <f>LEFT(N1374,FIND("/",N1374)-1)</f>
        <v>music</v>
      </c>
      <c r="R1374" t="str">
        <f>REPLACE(N1374,1,FIND("/",N1374),"")</f>
        <v>classical music</v>
      </c>
      <c r="S1374" s="12">
        <f>(((J1374/60)/60)/24)+DATE(1970,1,1)</f>
        <v>42125.078275462962</v>
      </c>
      <c r="T1374" s="12">
        <f>(((I1374/60)/60)/24)+DATE(1970,1,1)</f>
        <v>42156.165972222225</v>
      </c>
      <c r="W1374" s="19">
        <f>_xlfn.DAYS(T1374,S1374)</f>
        <v>31</v>
      </c>
      <c r="X1374" s="20">
        <f>L1374/W1374</f>
        <v>2.161290322580645</v>
      </c>
      <c r="Y1374" s="21">
        <f>E1374/W1374</f>
        <v>118.83870967741936</v>
      </c>
    </row>
    <row r="1375" spans="1:25" ht="32" x14ac:dyDescent="0.2">
      <c r="A1375">
        <v>852</v>
      </c>
      <c r="B1375" s="3" t="s">
        <v>853</v>
      </c>
      <c r="C1375" s="3" t="s">
        <v>4962</v>
      </c>
      <c r="D1375">
        <v>3500</v>
      </c>
      <c r="E1375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8277</v>
      </c>
      <c r="O1375" s="6">
        <f>(E1375/D1375)*100</f>
        <v>104.97142857142859</v>
      </c>
      <c r="P1375" s="7">
        <f>E1375/L1375</f>
        <v>59.258064516129032</v>
      </c>
      <c r="Q1375" t="str">
        <f>LEFT(N1375,FIND("/",N1375)-1)</f>
        <v>music</v>
      </c>
      <c r="R1375" t="str">
        <f>REPLACE(N1375,1,FIND("/",N1375),"")</f>
        <v>metal</v>
      </c>
      <c r="S1375" s="12">
        <f>(((J1375/60)/60)/24)+DATE(1970,1,1)</f>
        <v>42656.805497685185</v>
      </c>
      <c r="T1375" s="12">
        <f>(((I1375/60)/60)/24)+DATE(1970,1,1)</f>
        <v>42667.875</v>
      </c>
      <c r="W1375" s="19">
        <f>_xlfn.DAYS(T1375,S1375)</f>
        <v>11</v>
      </c>
      <c r="X1375" s="20">
        <f>L1375/W1375</f>
        <v>5.6363636363636367</v>
      </c>
      <c r="Y1375" s="21">
        <f>E1375/W1375</f>
        <v>334</v>
      </c>
    </row>
    <row r="1376" spans="1:25" ht="48" x14ac:dyDescent="0.2">
      <c r="A1376">
        <v>530</v>
      </c>
      <c r="B1376" s="3" t="s">
        <v>531</v>
      </c>
      <c r="C1376" s="3" t="s">
        <v>4640</v>
      </c>
      <c r="D1376">
        <v>3405</v>
      </c>
      <c r="E137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8271</v>
      </c>
      <c r="O1376" s="6">
        <f>(E1376/D1376)*100</f>
        <v>107.78267254038178</v>
      </c>
      <c r="P1376" s="7">
        <f>E1376/L1376</f>
        <v>126.55172413793103</v>
      </c>
      <c r="Q1376" t="str">
        <f>LEFT(N1376,FIND("/",N1376)-1)</f>
        <v>theater</v>
      </c>
      <c r="R1376" t="str">
        <f>REPLACE(N1376,1,FIND("/",N1376),"")</f>
        <v>plays</v>
      </c>
      <c r="S1376" s="12">
        <f>(((J1376/60)/60)/24)+DATE(1970,1,1)</f>
        <v>42157.591064814813</v>
      </c>
      <c r="T1376" s="12">
        <f>(((I1376/60)/60)/24)+DATE(1970,1,1)</f>
        <v>42179.083333333328</v>
      </c>
      <c r="W1376" s="19">
        <f>_xlfn.DAYS(T1376,S1376)</f>
        <v>22</v>
      </c>
      <c r="X1376" s="20">
        <f>L1376/W1376</f>
        <v>1.3181818181818181</v>
      </c>
      <c r="Y1376" s="21">
        <f>E1376/W1376</f>
        <v>166.81818181818181</v>
      </c>
    </row>
    <row r="1377" spans="1:25" ht="48" x14ac:dyDescent="0.2">
      <c r="A1377">
        <v>3333</v>
      </c>
      <c r="B1377" s="3" t="s">
        <v>3333</v>
      </c>
      <c r="C1377" s="3" t="s">
        <v>7443</v>
      </c>
      <c r="D1377">
        <v>3500</v>
      </c>
      <c r="E1377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8271</v>
      </c>
      <c r="O1377" s="6">
        <f>(E1377/D1377)*100</f>
        <v>104.57142857142858</v>
      </c>
      <c r="P1377" s="7">
        <f>E1377/L1377</f>
        <v>32.972972972972975</v>
      </c>
      <c r="Q1377" t="str">
        <f>LEFT(N1377,FIND("/",N1377)-1)</f>
        <v>theater</v>
      </c>
      <c r="R1377" t="str">
        <f>REPLACE(N1377,1,FIND("/",N1377),"")</f>
        <v>plays</v>
      </c>
      <c r="S1377" s="12">
        <f>(((J1377/60)/60)/24)+DATE(1970,1,1)</f>
        <v>42148.676851851851</v>
      </c>
      <c r="T1377" s="12">
        <f>(((I1377/60)/60)/24)+DATE(1970,1,1)</f>
        <v>42170.676851851851</v>
      </c>
      <c r="W1377" s="19">
        <f>_xlfn.DAYS(T1377,S1377)</f>
        <v>22</v>
      </c>
      <c r="X1377" s="20">
        <f>L1377/W1377</f>
        <v>5.0454545454545459</v>
      </c>
      <c r="Y1377" s="21">
        <f>E1377/W1377</f>
        <v>166.36363636363637</v>
      </c>
    </row>
    <row r="1378" spans="1:25" ht="48" x14ac:dyDescent="0.2">
      <c r="A1378">
        <v>3821</v>
      </c>
      <c r="B1378" s="3" t="s">
        <v>3818</v>
      </c>
      <c r="C1378" s="3" t="s">
        <v>7930</v>
      </c>
      <c r="D1378">
        <v>3500</v>
      </c>
      <c r="E1378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8271</v>
      </c>
      <c r="O1378" s="6">
        <f>(E1378/D1378)*100</f>
        <v>104.54285714285714</v>
      </c>
      <c r="P1378" s="7">
        <f>E1378/L1378</f>
        <v>79.543478260869563</v>
      </c>
      <c r="Q1378" t="str">
        <f>LEFT(N1378,FIND("/",N1378)-1)</f>
        <v>theater</v>
      </c>
      <c r="R1378" t="str">
        <f>REPLACE(N1378,1,FIND("/",N1378),"")</f>
        <v>plays</v>
      </c>
      <c r="S1378" s="12">
        <f>(((J1378/60)/60)/24)+DATE(1970,1,1)</f>
        <v>42341.180636574078</v>
      </c>
      <c r="T1378" s="12">
        <f>(((I1378/60)/60)/24)+DATE(1970,1,1)</f>
        <v>42373.180636574078</v>
      </c>
      <c r="W1378" s="19">
        <f>_xlfn.DAYS(T1378,S1378)</f>
        <v>32</v>
      </c>
      <c r="X1378" s="20">
        <f>L1378/W1378</f>
        <v>1.4375</v>
      </c>
      <c r="Y1378" s="21">
        <f>E1378/W1378</f>
        <v>114.34375</v>
      </c>
    </row>
    <row r="1379" spans="1:25" ht="48" x14ac:dyDescent="0.2">
      <c r="A1379">
        <v>3350</v>
      </c>
      <c r="B1379" s="3" t="s">
        <v>3349</v>
      </c>
      <c r="C1379" s="3" t="s">
        <v>7460</v>
      </c>
      <c r="D1379">
        <v>3500</v>
      </c>
      <c r="E1379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8271</v>
      </c>
      <c r="O1379" s="6">
        <f>(E1379/D1379)*100</f>
        <v>104.42857142857143</v>
      </c>
      <c r="P1379" s="7">
        <f>E1379/L1379</f>
        <v>71.666666666666671</v>
      </c>
      <c r="Q1379" t="str">
        <f>LEFT(N1379,FIND("/",N1379)-1)</f>
        <v>theater</v>
      </c>
      <c r="R1379" t="str">
        <f>REPLACE(N1379,1,FIND("/",N1379),"")</f>
        <v>plays</v>
      </c>
      <c r="S1379" s="12">
        <f>(((J1379/60)/60)/24)+DATE(1970,1,1)</f>
        <v>42302.701516203699</v>
      </c>
      <c r="T1379" s="12">
        <f>(((I1379/60)/60)/24)+DATE(1970,1,1)</f>
        <v>42337.958333333328</v>
      </c>
      <c r="W1379" s="19">
        <f>_xlfn.DAYS(T1379,S1379)</f>
        <v>35</v>
      </c>
      <c r="X1379" s="20">
        <f>L1379/W1379</f>
        <v>1.4571428571428571</v>
      </c>
      <c r="Y1379" s="21">
        <f>E1379/W1379</f>
        <v>104.42857142857143</v>
      </c>
    </row>
    <row r="1380" spans="1:25" ht="48" x14ac:dyDescent="0.2">
      <c r="A1380">
        <v>2285</v>
      </c>
      <c r="B1380" s="3" t="s">
        <v>2286</v>
      </c>
      <c r="C1380" s="3" t="s">
        <v>6395</v>
      </c>
      <c r="D1380">
        <v>3000</v>
      </c>
      <c r="E1380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8276</v>
      </c>
      <c r="O1380" s="6">
        <f>(E1380/D1380)*100</f>
        <v>121.36666666666667</v>
      </c>
      <c r="P1380" s="7">
        <f>E1380/L1380</f>
        <v>46.088607594936711</v>
      </c>
      <c r="Q1380" t="str">
        <f>LEFT(N1380,FIND("/",N1380)-1)</f>
        <v>music</v>
      </c>
      <c r="R1380" t="str">
        <f>REPLACE(N1380,1,FIND("/",N1380),"")</f>
        <v>rock</v>
      </c>
      <c r="S1380" s="12">
        <f>(((J1380/60)/60)/24)+DATE(1970,1,1)</f>
        <v>41059.185682870368</v>
      </c>
      <c r="T1380" s="12">
        <f>(((I1380/60)/60)/24)+DATE(1970,1,1)</f>
        <v>41089.185682870368</v>
      </c>
      <c r="W1380" s="19">
        <f>_xlfn.DAYS(T1380,S1380)</f>
        <v>30</v>
      </c>
      <c r="X1380" s="20">
        <f>L1380/W1380</f>
        <v>2.6333333333333333</v>
      </c>
      <c r="Y1380" s="21">
        <f>E1380/W1380</f>
        <v>121.36666666666666</v>
      </c>
    </row>
    <row r="1381" spans="1:25" ht="48" x14ac:dyDescent="0.2">
      <c r="A1381">
        <v>354</v>
      </c>
      <c r="B1381" s="3" t="s">
        <v>355</v>
      </c>
      <c r="C1381" s="3" t="s">
        <v>4464</v>
      </c>
      <c r="D1381">
        <v>3500</v>
      </c>
      <c r="E1381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8269</v>
      </c>
      <c r="O1381" s="6">
        <f>(E1381/D1381)*100</f>
        <v>103.94285714285714</v>
      </c>
      <c r="P1381" s="7">
        <f>E1381/L1381</f>
        <v>125.44827586206897</v>
      </c>
      <c r="Q1381" t="str">
        <f>LEFT(N1381,FIND("/",N1381)-1)</f>
        <v>film &amp; video</v>
      </c>
      <c r="R1381" t="str">
        <f>REPLACE(N1381,1,FIND("/",N1381),"")</f>
        <v>documentary</v>
      </c>
      <c r="S1381" s="12">
        <f>(((J1381/60)/60)/24)+DATE(1970,1,1)</f>
        <v>42438.827789351853</v>
      </c>
      <c r="T1381" s="12">
        <f>(((I1381/60)/60)/24)+DATE(1970,1,1)</f>
        <v>42468.786122685182</v>
      </c>
      <c r="W1381" s="19">
        <f>_xlfn.DAYS(T1381,S1381)</f>
        <v>30</v>
      </c>
      <c r="X1381" s="20">
        <f>L1381/W1381</f>
        <v>0.96666666666666667</v>
      </c>
      <c r="Y1381" s="21">
        <f>E1381/W1381</f>
        <v>121.26666666666667</v>
      </c>
    </row>
    <row r="1382" spans="1:25" ht="48" x14ac:dyDescent="0.2">
      <c r="A1382">
        <v>3488</v>
      </c>
      <c r="B1382" s="3" t="s">
        <v>3487</v>
      </c>
      <c r="C1382" s="3" t="s">
        <v>7598</v>
      </c>
      <c r="D1382">
        <v>3000</v>
      </c>
      <c r="E1382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8271</v>
      </c>
      <c r="O1382" s="6">
        <f>(E1382/D1382)*100</f>
        <v>121.2</v>
      </c>
      <c r="P1382" s="7">
        <f>E1382/L1382</f>
        <v>125.37931034482759</v>
      </c>
      <c r="Q1382" t="str">
        <f>LEFT(N1382,FIND("/",N1382)-1)</f>
        <v>theater</v>
      </c>
      <c r="R1382" t="str">
        <f>REPLACE(N1382,1,FIND("/",N1382),"")</f>
        <v>plays</v>
      </c>
      <c r="S1382" s="12">
        <f>(((J1382/60)/60)/24)+DATE(1970,1,1)</f>
        <v>42087.768055555556</v>
      </c>
      <c r="T1382" s="12">
        <f>(((I1382/60)/60)/24)+DATE(1970,1,1)</f>
        <v>42111.666666666672</v>
      </c>
      <c r="W1382" s="19">
        <f>_xlfn.DAYS(T1382,S1382)</f>
        <v>24</v>
      </c>
      <c r="X1382" s="20">
        <f>L1382/W1382</f>
        <v>1.2083333333333333</v>
      </c>
      <c r="Y1382" s="21">
        <f>E1382/W1382</f>
        <v>151.5</v>
      </c>
    </row>
    <row r="1383" spans="1:25" ht="48" x14ac:dyDescent="0.2">
      <c r="A1383">
        <v>88</v>
      </c>
      <c r="B1383" s="3" t="s">
        <v>90</v>
      </c>
      <c r="C1383" s="3" t="s">
        <v>4199</v>
      </c>
      <c r="D1383">
        <v>3500</v>
      </c>
      <c r="E1383">
        <v>3600</v>
      </c>
      <c r="F1383" t="s">
        <v>8219</v>
      </c>
      <c r="G1383" t="s">
        <v>8224</v>
      </c>
      <c r="H1383" t="s">
        <v>8246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8266</v>
      </c>
      <c r="O1383" s="6">
        <f>(E1383/D1383)*100</f>
        <v>102.85714285714285</v>
      </c>
      <c r="P1383" s="7">
        <f>E1383/L1383</f>
        <v>60</v>
      </c>
      <c r="Q1383" t="str">
        <f>LEFT(N1383,FIND("/",N1383)-1)</f>
        <v>film &amp; video</v>
      </c>
      <c r="R1383" t="str">
        <f>REPLACE(N1383,1,FIND("/",N1383),"")</f>
        <v>shorts</v>
      </c>
      <c r="S1383" s="12">
        <f>(((J1383/60)/60)/24)+DATE(1970,1,1)</f>
        <v>41786.65892361111</v>
      </c>
      <c r="T1383" s="12">
        <f>(((I1383/60)/60)/24)+DATE(1970,1,1)</f>
        <v>41812.65892361111</v>
      </c>
      <c r="W1383" s="19">
        <f>_xlfn.DAYS(T1383,S1383)</f>
        <v>26</v>
      </c>
      <c r="X1383" s="20">
        <f>L1383/W1383</f>
        <v>2.3076923076923075</v>
      </c>
      <c r="Y1383" s="21">
        <f>E1383/W1383</f>
        <v>138.46153846153845</v>
      </c>
    </row>
    <row r="1384" spans="1:25" ht="48" x14ac:dyDescent="0.2">
      <c r="A1384">
        <v>91</v>
      </c>
      <c r="B1384" s="3" t="s">
        <v>93</v>
      </c>
      <c r="C1384" s="3" t="s">
        <v>4202</v>
      </c>
      <c r="D1384">
        <v>3000</v>
      </c>
      <c r="E1384">
        <v>3600</v>
      </c>
      <c r="F1384" t="s">
        <v>8219</v>
      </c>
      <c r="G1384" t="s">
        <v>8224</v>
      </c>
      <c r="H1384" t="s">
        <v>8246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8266</v>
      </c>
      <c r="O1384" s="6">
        <f>(E1384/D1384)*100</f>
        <v>120</v>
      </c>
      <c r="P1384" s="7">
        <f>E1384/L1384</f>
        <v>78.260869565217391</v>
      </c>
      <c r="Q1384" t="str">
        <f>LEFT(N1384,FIND("/",N1384)-1)</f>
        <v>film &amp; video</v>
      </c>
      <c r="R1384" t="str">
        <f>REPLACE(N1384,1,FIND("/",N1384),"")</f>
        <v>shorts</v>
      </c>
      <c r="S1384" s="12">
        <f>(((J1384/60)/60)/24)+DATE(1970,1,1)</f>
        <v>40619.402361111112</v>
      </c>
      <c r="T1384" s="12">
        <f>(((I1384/60)/60)/24)+DATE(1970,1,1)</f>
        <v>40680.402361111112</v>
      </c>
      <c r="W1384" s="19">
        <f>_xlfn.DAYS(T1384,S1384)</f>
        <v>61</v>
      </c>
      <c r="X1384" s="20">
        <f>L1384/W1384</f>
        <v>0.75409836065573765</v>
      </c>
      <c r="Y1384" s="21">
        <f>E1384/W1384</f>
        <v>59.016393442622949</v>
      </c>
    </row>
    <row r="1385" spans="1:25" ht="48" x14ac:dyDescent="0.2">
      <c r="A1385">
        <v>776</v>
      </c>
      <c r="B1385" s="3" t="s">
        <v>777</v>
      </c>
      <c r="C1385" s="3" t="s">
        <v>4886</v>
      </c>
      <c r="D1385">
        <v>7000</v>
      </c>
      <c r="E1385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6">
        <f>(E1385/D1385)*100</f>
        <v>51.4</v>
      </c>
      <c r="P1385" s="7">
        <f>E1385/L1385</f>
        <v>63.122807017543863</v>
      </c>
      <c r="Q1385" t="str">
        <f>LEFT(N1385,FIND("/",N1385)-1)</f>
        <v>publishing</v>
      </c>
      <c r="R1385" t="str">
        <f>REPLACE(N1385,1,FIND("/",N1385),"")</f>
        <v>fiction</v>
      </c>
      <c r="S1385" s="12">
        <f>(((J1385/60)/60)/24)+DATE(1970,1,1)</f>
        <v>42250.685706018514</v>
      </c>
      <c r="T1385" s="12">
        <f>(((I1385/60)/60)/24)+DATE(1970,1,1)</f>
        <v>42288.208333333328</v>
      </c>
      <c r="W1385" s="19">
        <f>_xlfn.DAYS(T1385,S1385)</f>
        <v>38</v>
      </c>
      <c r="X1385" s="20">
        <f>L1385/W1385</f>
        <v>1.5</v>
      </c>
      <c r="Y1385" s="21">
        <f>E1385/W1385</f>
        <v>94.684210526315795</v>
      </c>
    </row>
    <row r="1386" spans="1:25" ht="48" x14ac:dyDescent="0.2">
      <c r="A1386">
        <v>3715</v>
      </c>
      <c r="B1386" s="3" t="s">
        <v>3712</v>
      </c>
      <c r="C1386" s="3" t="s">
        <v>7825</v>
      </c>
      <c r="D1386">
        <v>3500</v>
      </c>
      <c r="E138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8271</v>
      </c>
      <c r="O1386" s="6">
        <f>(E1386/D1386)*100</f>
        <v>102.57142857142858</v>
      </c>
      <c r="P1386" s="7">
        <f>E1386/L1386</f>
        <v>132.96296296296296</v>
      </c>
      <c r="Q1386" t="str">
        <f>LEFT(N1386,FIND("/",N1386)-1)</f>
        <v>theater</v>
      </c>
      <c r="R1386" t="str">
        <f>REPLACE(N1386,1,FIND("/",N1386),"")</f>
        <v>plays</v>
      </c>
      <c r="S1386" s="12">
        <f>(((J1386/60)/60)/24)+DATE(1970,1,1)</f>
        <v>42036.995590277773</v>
      </c>
      <c r="T1386" s="12">
        <f>(((I1386/60)/60)/24)+DATE(1970,1,1)</f>
        <v>42094.536111111112</v>
      </c>
      <c r="W1386" s="19">
        <f>_xlfn.DAYS(T1386,S1386)</f>
        <v>58</v>
      </c>
      <c r="X1386" s="20">
        <f>L1386/W1386</f>
        <v>0.46551724137931033</v>
      </c>
      <c r="Y1386" s="21">
        <f>E1386/W1386</f>
        <v>61.896551724137929</v>
      </c>
    </row>
    <row r="1387" spans="1:25" ht="32" x14ac:dyDescent="0.2">
      <c r="A1387">
        <v>822</v>
      </c>
      <c r="B1387" s="3" t="s">
        <v>823</v>
      </c>
      <c r="C1387" s="3" t="s">
        <v>4932</v>
      </c>
      <c r="D1387">
        <v>3000</v>
      </c>
      <c r="E1387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8276</v>
      </c>
      <c r="O1387" s="6">
        <f>(E1387/D1387)*100</f>
        <v>119.16666666666667</v>
      </c>
      <c r="P1387" s="7">
        <f>E1387/L1387</f>
        <v>51.811594202898547</v>
      </c>
      <c r="Q1387" t="str">
        <f>LEFT(N1387,FIND("/",N1387)-1)</f>
        <v>music</v>
      </c>
      <c r="R1387" t="str">
        <f>REPLACE(N1387,1,FIND("/",N1387),"")</f>
        <v>rock</v>
      </c>
      <c r="S1387" s="12">
        <f>(((J1387/60)/60)/24)+DATE(1970,1,1)</f>
        <v>41157.947337962964</v>
      </c>
      <c r="T1387" s="12">
        <f>(((I1387/60)/60)/24)+DATE(1970,1,1)</f>
        <v>41187.947337962964</v>
      </c>
      <c r="W1387" s="19">
        <f>_xlfn.DAYS(T1387,S1387)</f>
        <v>30</v>
      </c>
      <c r="X1387" s="20">
        <f>L1387/W1387</f>
        <v>2.2999999999999998</v>
      </c>
      <c r="Y1387" s="21">
        <f>E1387/W1387</f>
        <v>119.16666666666667</v>
      </c>
    </row>
    <row r="1388" spans="1:25" ht="48" x14ac:dyDescent="0.2">
      <c r="A1388">
        <v>2813</v>
      </c>
      <c r="B1388" s="3" t="s">
        <v>2813</v>
      </c>
      <c r="C1388" s="3" t="s">
        <v>6923</v>
      </c>
      <c r="D1388">
        <v>2800</v>
      </c>
      <c r="E1388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8271</v>
      </c>
      <c r="O1388" s="6">
        <f>(E1388/D1388)*100</f>
        <v>127.57571428571428</v>
      </c>
      <c r="P1388" s="7">
        <f>E1388/L1388</f>
        <v>37.209583333333335</v>
      </c>
      <c r="Q1388" t="str">
        <f>LEFT(N1388,FIND("/",N1388)-1)</f>
        <v>theater</v>
      </c>
      <c r="R1388" t="str">
        <f>REPLACE(N1388,1,FIND("/",N1388),"")</f>
        <v>plays</v>
      </c>
      <c r="S1388" s="12">
        <f>(((J1388/60)/60)/24)+DATE(1970,1,1)</f>
        <v>42693.742604166662</v>
      </c>
      <c r="T1388" s="12">
        <f>(((I1388/60)/60)/24)+DATE(1970,1,1)</f>
        <v>42718.742604166662</v>
      </c>
      <c r="W1388" s="19">
        <f>_xlfn.DAYS(T1388,S1388)</f>
        <v>25</v>
      </c>
      <c r="X1388" s="20">
        <f>L1388/W1388</f>
        <v>3.84</v>
      </c>
      <c r="Y1388" s="21">
        <f>E1388/W1388</f>
        <v>142.88479999999998</v>
      </c>
    </row>
    <row r="1389" spans="1:25" ht="48" x14ac:dyDescent="0.2">
      <c r="A1389">
        <v>967</v>
      </c>
      <c r="B1389" s="3" t="s">
        <v>968</v>
      </c>
      <c r="C1389" s="3" t="s">
        <v>5077</v>
      </c>
      <c r="D1389">
        <v>20000</v>
      </c>
      <c r="E1389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6">
        <f>(E1389/D1389)*100</f>
        <v>17.810000000000002</v>
      </c>
      <c r="P1389" s="7">
        <f>E1389/L1389</f>
        <v>43.97530864197531</v>
      </c>
      <c r="Q1389" t="str">
        <f>LEFT(N1389,FIND("/",N1389)-1)</f>
        <v>technology</v>
      </c>
      <c r="R1389" t="str">
        <f>REPLACE(N1389,1,FIND("/",N1389),"")</f>
        <v>wearables</v>
      </c>
      <c r="S1389" s="12">
        <f>(((J1389/60)/60)/24)+DATE(1970,1,1)</f>
        <v>42422.254328703704</v>
      </c>
      <c r="T1389" s="12">
        <f>(((I1389/60)/60)/24)+DATE(1970,1,1)</f>
        <v>42482.21266203704</v>
      </c>
      <c r="W1389" s="19">
        <f>_xlfn.DAYS(T1389,S1389)</f>
        <v>60</v>
      </c>
      <c r="X1389" s="20">
        <f>L1389/W1389</f>
        <v>1.35</v>
      </c>
      <c r="Y1389" s="21">
        <f>E1389/W1389</f>
        <v>59.366666666666667</v>
      </c>
    </row>
    <row r="1390" spans="1:25" ht="48" x14ac:dyDescent="0.2">
      <c r="A1390">
        <v>751</v>
      </c>
      <c r="B1390" s="3" t="s">
        <v>752</v>
      </c>
      <c r="C1390" s="3" t="s">
        <v>4861</v>
      </c>
      <c r="D1390">
        <v>3000</v>
      </c>
      <c r="E1390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8274</v>
      </c>
      <c r="O1390" s="6">
        <f>(E1390/D1390)*100</f>
        <v>118.5</v>
      </c>
      <c r="P1390" s="7">
        <f>E1390/L1390</f>
        <v>57.338709677419352</v>
      </c>
      <c r="Q1390" t="str">
        <f>LEFT(N1390,FIND("/",N1390)-1)</f>
        <v>publishing</v>
      </c>
      <c r="R1390" t="str">
        <f>REPLACE(N1390,1,FIND("/",N1390),"")</f>
        <v>nonfiction</v>
      </c>
      <c r="S1390" s="12">
        <f>(((J1390/60)/60)/24)+DATE(1970,1,1)</f>
        <v>40713.630497685182</v>
      </c>
      <c r="T1390" s="12">
        <f>(((I1390/60)/60)/24)+DATE(1970,1,1)</f>
        <v>40759.630497685182</v>
      </c>
      <c r="W1390" s="19">
        <f>_xlfn.DAYS(T1390,S1390)</f>
        <v>46</v>
      </c>
      <c r="X1390" s="20">
        <f>L1390/W1390</f>
        <v>1.3478260869565217</v>
      </c>
      <c r="Y1390" s="21">
        <f>E1390/W1390</f>
        <v>77.282608695652172</v>
      </c>
    </row>
    <row r="1391" spans="1:25" ht="48" x14ac:dyDescent="0.2">
      <c r="A1391">
        <v>3689</v>
      </c>
      <c r="B1391" s="3" t="s">
        <v>3686</v>
      </c>
      <c r="C1391" s="3" t="s">
        <v>7799</v>
      </c>
      <c r="D1391">
        <v>3000</v>
      </c>
      <c r="E1391">
        <v>3550</v>
      </c>
      <c r="F1391" t="s">
        <v>8219</v>
      </c>
      <c r="G1391" t="s">
        <v>8224</v>
      </c>
      <c r="H1391" t="s">
        <v>8246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8271</v>
      </c>
      <c r="O1391" s="6">
        <f>(E1391/D1391)*100</f>
        <v>118.33333333333333</v>
      </c>
      <c r="P1391" s="7">
        <f>E1391/L1391</f>
        <v>57.258064516129032</v>
      </c>
      <c r="Q1391" t="str">
        <f>LEFT(N1391,FIND("/",N1391)-1)</f>
        <v>theater</v>
      </c>
      <c r="R1391" t="str">
        <f>REPLACE(N1391,1,FIND("/",N1391),"")</f>
        <v>plays</v>
      </c>
      <c r="S1391" s="12">
        <f>(((J1391/60)/60)/24)+DATE(1970,1,1)</f>
        <v>42147.826840277776</v>
      </c>
      <c r="T1391" s="12">
        <f>(((I1391/60)/60)/24)+DATE(1970,1,1)</f>
        <v>42176.934027777781</v>
      </c>
      <c r="W1391" s="19">
        <f>_xlfn.DAYS(T1391,S1391)</f>
        <v>29</v>
      </c>
      <c r="X1391" s="20">
        <f>L1391/W1391</f>
        <v>2.1379310344827585</v>
      </c>
      <c r="Y1391" s="21">
        <f>E1391/W1391</f>
        <v>122.41379310344827</v>
      </c>
    </row>
    <row r="1392" spans="1:25" ht="48" x14ac:dyDescent="0.2">
      <c r="A1392">
        <v>687</v>
      </c>
      <c r="B1392" s="3" t="s">
        <v>688</v>
      </c>
      <c r="C1392" s="3" t="s">
        <v>4797</v>
      </c>
      <c r="D1392">
        <v>100000</v>
      </c>
      <c r="E1392">
        <v>3550</v>
      </c>
      <c r="F1392" t="s">
        <v>8221</v>
      </c>
      <c r="G1392" t="s">
        <v>8238</v>
      </c>
      <c r="H1392" t="s">
        <v>8256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8273</v>
      </c>
      <c r="O1392" s="6">
        <f>(E1392/D1392)*100</f>
        <v>3.55</v>
      </c>
      <c r="P1392" s="7">
        <f>E1392/L1392</f>
        <v>591.66666666666663</v>
      </c>
      <c r="Q1392" t="str">
        <f>LEFT(N1392,FIND("/",N1392)-1)</f>
        <v>technology</v>
      </c>
      <c r="R1392" t="str">
        <f>REPLACE(N1392,1,FIND("/",N1392),"")</f>
        <v>wearables</v>
      </c>
      <c r="S1392" s="12">
        <f>(((J1392/60)/60)/24)+DATE(1970,1,1)</f>
        <v>42711.750613425931</v>
      </c>
      <c r="T1392" s="12">
        <f>(((I1392/60)/60)/24)+DATE(1970,1,1)</f>
        <v>42771.750613425931</v>
      </c>
      <c r="W1392" s="19">
        <f>_xlfn.DAYS(T1392,S1392)</f>
        <v>60</v>
      </c>
      <c r="X1392" s="20">
        <f>L1392/W1392</f>
        <v>0.1</v>
      </c>
      <c r="Y1392" s="21">
        <f>E1392/W1392</f>
        <v>59.166666666666664</v>
      </c>
    </row>
    <row r="1393" spans="1:25" ht="48" x14ac:dyDescent="0.2">
      <c r="A1393">
        <v>2220</v>
      </c>
      <c r="B1393" s="3" t="s">
        <v>2221</v>
      </c>
      <c r="C1393" s="3" t="s">
        <v>6330</v>
      </c>
      <c r="D1393">
        <v>3500</v>
      </c>
      <c r="E1393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8280</v>
      </c>
      <c r="O1393" s="6">
        <f>(E1393/D1393)*100</f>
        <v>101.14285714285714</v>
      </c>
      <c r="P1393" s="7">
        <f>E1393/L1393</f>
        <v>51.304347826086953</v>
      </c>
      <c r="Q1393" t="str">
        <f>LEFT(N1393,FIND("/",N1393)-1)</f>
        <v>music</v>
      </c>
      <c r="R1393" t="str">
        <f>REPLACE(N1393,1,FIND("/",N1393),"")</f>
        <v>electronic music</v>
      </c>
      <c r="S1393" s="12">
        <f>(((J1393/60)/60)/24)+DATE(1970,1,1)</f>
        <v>41452.060601851852</v>
      </c>
      <c r="T1393" s="12">
        <f>(((I1393/60)/60)/24)+DATE(1970,1,1)</f>
        <v>41482.060601851852</v>
      </c>
      <c r="W1393" s="19">
        <f>_xlfn.DAYS(T1393,S1393)</f>
        <v>30</v>
      </c>
      <c r="X1393" s="20">
        <f>L1393/W1393</f>
        <v>2.2999999999999998</v>
      </c>
      <c r="Y1393" s="21">
        <f>E1393/W1393</f>
        <v>118</v>
      </c>
    </row>
    <row r="1394" spans="1:25" ht="64" x14ac:dyDescent="0.2">
      <c r="A1394">
        <v>3150</v>
      </c>
      <c r="B1394" s="3" t="s">
        <v>3150</v>
      </c>
      <c r="C1394" s="3" t="s">
        <v>7260</v>
      </c>
      <c r="D1394">
        <v>3500</v>
      </c>
      <c r="E1394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8271</v>
      </c>
      <c r="O1394" s="6">
        <f>(E1394/D1394)*100</f>
        <v>101</v>
      </c>
      <c r="P1394" s="7">
        <f>E1394/L1394</f>
        <v>33.990384615384613</v>
      </c>
      <c r="Q1394" t="str">
        <f>LEFT(N1394,FIND("/",N1394)-1)</f>
        <v>theater</v>
      </c>
      <c r="R1394" t="str">
        <f>REPLACE(N1394,1,FIND("/",N1394),"")</f>
        <v>plays</v>
      </c>
      <c r="S1394" s="12">
        <f>(((J1394/60)/60)/24)+DATE(1970,1,1)</f>
        <v>40478.263923611114</v>
      </c>
      <c r="T1394" s="12">
        <f>(((I1394/60)/60)/24)+DATE(1970,1,1)</f>
        <v>40568.166666666664</v>
      </c>
      <c r="W1394" s="19">
        <f>_xlfn.DAYS(T1394,S1394)</f>
        <v>90</v>
      </c>
      <c r="X1394" s="20">
        <f>L1394/W1394</f>
        <v>1.1555555555555554</v>
      </c>
      <c r="Y1394" s="21">
        <f>E1394/W1394</f>
        <v>39.277777777777779</v>
      </c>
    </row>
    <row r="1395" spans="1:25" ht="48" x14ac:dyDescent="0.2">
      <c r="A1395">
        <v>2935</v>
      </c>
      <c r="B1395" s="3" t="s">
        <v>2935</v>
      </c>
      <c r="C1395" s="3" t="s">
        <v>7045</v>
      </c>
      <c r="D1395">
        <v>3500</v>
      </c>
      <c r="E1395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8305</v>
      </c>
      <c r="O1395" s="6">
        <f>(E1395/D1395)*100</f>
        <v>100.88571428571429</v>
      </c>
      <c r="P1395" s="7">
        <f>E1395/L1395</f>
        <v>90.538461538461533</v>
      </c>
      <c r="Q1395" t="str">
        <f>LEFT(N1395,FIND("/",N1395)-1)</f>
        <v>theater</v>
      </c>
      <c r="R1395" t="str">
        <f>REPLACE(N1395,1,FIND("/",N1395),"")</f>
        <v>musical</v>
      </c>
      <c r="S1395" s="12">
        <f>(((J1395/60)/60)/24)+DATE(1970,1,1)</f>
        <v>42553.583425925928</v>
      </c>
      <c r="T1395" s="12">
        <f>(((I1395/60)/60)/24)+DATE(1970,1,1)</f>
        <v>42611.708333333328</v>
      </c>
      <c r="W1395" s="19">
        <f>_xlfn.DAYS(T1395,S1395)</f>
        <v>58</v>
      </c>
      <c r="X1395" s="20">
        <f>L1395/W1395</f>
        <v>0.67241379310344829</v>
      </c>
      <c r="Y1395" s="21">
        <f>E1395/W1395</f>
        <v>60.879310344827587</v>
      </c>
    </row>
    <row r="1396" spans="1:25" ht="48" x14ac:dyDescent="0.2">
      <c r="A1396">
        <v>3671</v>
      </c>
      <c r="B1396" s="3" t="s">
        <v>3668</v>
      </c>
      <c r="C1396" s="3" t="s">
        <v>7781</v>
      </c>
      <c r="D1396">
        <v>3500</v>
      </c>
      <c r="E139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8271</v>
      </c>
      <c r="O1396" s="6">
        <f>(E1396/D1396)*100</f>
        <v>100.85714285714286</v>
      </c>
      <c r="P1396" s="7">
        <f>E1396/L1396</f>
        <v>88.25</v>
      </c>
      <c r="Q1396" t="str">
        <f>LEFT(N1396,FIND("/",N1396)-1)</f>
        <v>theater</v>
      </c>
      <c r="R1396" t="str">
        <f>REPLACE(N1396,1,FIND("/",N1396),"")</f>
        <v>plays</v>
      </c>
      <c r="S1396" s="12">
        <f>(((J1396/60)/60)/24)+DATE(1970,1,1)</f>
        <v>41820.62809027778</v>
      </c>
      <c r="T1396" s="12">
        <f>(((I1396/60)/60)/24)+DATE(1970,1,1)</f>
        <v>41841.165972222225</v>
      </c>
      <c r="W1396" s="19">
        <f>_xlfn.DAYS(T1396,S1396)</f>
        <v>21</v>
      </c>
      <c r="X1396" s="20">
        <f>L1396/W1396</f>
        <v>1.9047619047619047</v>
      </c>
      <c r="Y1396" s="21">
        <f>E1396/W1396</f>
        <v>168.0952380952381</v>
      </c>
    </row>
    <row r="1397" spans="1:25" ht="48" x14ac:dyDescent="0.2">
      <c r="A1397">
        <v>4106</v>
      </c>
      <c r="B1397" s="3" t="s">
        <v>4102</v>
      </c>
      <c r="C1397" s="3" t="s">
        <v>8209</v>
      </c>
      <c r="D1397">
        <v>5000</v>
      </c>
      <c r="E1397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8271</v>
      </c>
      <c r="O1397" s="6">
        <f>(E1397/D1397)*100</f>
        <v>70.599999999999994</v>
      </c>
      <c r="P1397" s="7">
        <f>E1397/L1397</f>
        <v>106.96969696969697</v>
      </c>
      <c r="Q1397" t="str">
        <f>LEFT(N1397,FIND("/",N1397)-1)</f>
        <v>theater</v>
      </c>
      <c r="R1397" t="str">
        <f>REPLACE(N1397,1,FIND("/",N1397),"")</f>
        <v>plays</v>
      </c>
      <c r="S1397" s="12">
        <f>(((J1397/60)/60)/24)+DATE(1970,1,1)</f>
        <v>42053.049375000002</v>
      </c>
      <c r="T1397" s="12">
        <f>(((I1397/60)/60)/24)+DATE(1970,1,1)</f>
        <v>42096.041666666672</v>
      </c>
      <c r="W1397" s="19">
        <f>_xlfn.DAYS(T1397,S1397)</f>
        <v>43</v>
      </c>
      <c r="X1397" s="20">
        <f>L1397/W1397</f>
        <v>0.76744186046511631</v>
      </c>
      <c r="Y1397" s="21">
        <f>E1397/W1397</f>
        <v>82.093023255813947</v>
      </c>
    </row>
    <row r="1398" spans="1:25" ht="48" x14ac:dyDescent="0.2">
      <c r="A1398">
        <v>3382</v>
      </c>
      <c r="B1398" s="3" t="s">
        <v>3381</v>
      </c>
      <c r="C1398" s="3" t="s">
        <v>7492</v>
      </c>
      <c r="D1398">
        <v>3500</v>
      </c>
      <c r="E1398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8271</v>
      </c>
      <c r="O1398" s="6">
        <f>(E1398/D1398)*100</f>
        <v>100.74285714285713</v>
      </c>
      <c r="P1398" s="7">
        <f>E1398/L1398</f>
        <v>76.652173913043484</v>
      </c>
      <c r="Q1398" t="str">
        <f>LEFT(N1398,FIND("/",N1398)-1)</f>
        <v>theater</v>
      </c>
      <c r="R1398" t="str">
        <f>REPLACE(N1398,1,FIND("/",N1398),"")</f>
        <v>plays</v>
      </c>
      <c r="S1398" s="12">
        <f>(((J1398/60)/60)/24)+DATE(1970,1,1)</f>
        <v>42559.431203703702</v>
      </c>
      <c r="T1398" s="12">
        <f>(((I1398/60)/60)/24)+DATE(1970,1,1)</f>
        <v>42583.957638888889</v>
      </c>
      <c r="W1398" s="19">
        <f>_xlfn.DAYS(T1398,S1398)</f>
        <v>24</v>
      </c>
      <c r="X1398" s="20">
        <f>L1398/W1398</f>
        <v>1.9166666666666667</v>
      </c>
      <c r="Y1398" s="21">
        <f>E1398/W1398</f>
        <v>146.91666666666666</v>
      </c>
    </row>
    <row r="1399" spans="1:25" ht="32" x14ac:dyDescent="0.2">
      <c r="A1399">
        <v>3151</v>
      </c>
      <c r="B1399" s="3" t="s">
        <v>3151</v>
      </c>
      <c r="C1399" s="3" t="s">
        <v>7261</v>
      </c>
      <c r="D1399">
        <v>3500</v>
      </c>
      <c r="E1399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8271</v>
      </c>
      <c r="O1399" s="6">
        <f>(E1399/D1399)*100</f>
        <v>100.4</v>
      </c>
      <c r="P1399" s="7">
        <f>E1399/L1399</f>
        <v>103.35294117647059</v>
      </c>
      <c r="Q1399" t="str">
        <f>LEFT(N1399,FIND("/",N1399)-1)</f>
        <v>theater</v>
      </c>
      <c r="R1399" t="str">
        <f>REPLACE(N1399,1,FIND("/",N1399),"")</f>
        <v>plays</v>
      </c>
      <c r="S1399" s="12">
        <f>(((J1399/60)/60)/24)+DATE(1970,1,1)</f>
        <v>41862.83997685185</v>
      </c>
      <c r="T1399" s="12">
        <f>(((I1399/60)/60)/24)+DATE(1970,1,1)</f>
        <v>41892.83997685185</v>
      </c>
      <c r="W1399" s="19">
        <f>_xlfn.DAYS(T1399,S1399)</f>
        <v>30</v>
      </c>
      <c r="X1399" s="20">
        <f>L1399/W1399</f>
        <v>1.1333333333333333</v>
      </c>
      <c r="Y1399" s="21">
        <f>E1399/W1399</f>
        <v>117.13333333333334</v>
      </c>
    </row>
    <row r="1400" spans="1:25" ht="48" x14ac:dyDescent="0.2">
      <c r="A1400">
        <v>270</v>
      </c>
      <c r="B1400" s="3" t="s">
        <v>271</v>
      </c>
      <c r="C1400" s="3" t="s">
        <v>4380</v>
      </c>
      <c r="D1400">
        <v>2300</v>
      </c>
      <c r="E1400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8269</v>
      </c>
      <c r="O1400" s="6">
        <f>(E1400/D1400)*100</f>
        <v>152.60869565217391</v>
      </c>
      <c r="P1400" s="7">
        <f>E1400/L1400</f>
        <v>57.540983606557376</v>
      </c>
      <c r="Q1400" t="str">
        <f>LEFT(N1400,FIND("/",N1400)-1)</f>
        <v>film &amp; video</v>
      </c>
      <c r="R1400" t="str">
        <f>REPLACE(N1400,1,FIND("/",N1400),"")</f>
        <v>documentary</v>
      </c>
      <c r="S1400" s="12">
        <f>(((J1400/60)/60)/24)+DATE(1970,1,1)</f>
        <v>40637.866550925923</v>
      </c>
      <c r="T1400" s="12">
        <f>(((I1400/60)/60)/24)+DATE(1970,1,1)</f>
        <v>40688.166666666664</v>
      </c>
      <c r="W1400" s="19">
        <f>_xlfn.DAYS(T1400,S1400)</f>
        <v>51</v>
      </c>
      <c r="X1400" s="20">
        <f>L1400/W1400</f>
        <v>1.196078431372549</v>
      </c>
      <c r="Y1400" s="21">
        <f>E1400/W1400</f>
        <v>68.82352941176471</v>
      </c>
    </row>
    <row r="1401" spans="1:25" ht="48" x14ac:dyDescent="0.2">
      <c r="A1401">
        <v>3015</v>
      </c>
      <c r="B1401" s="3" t="s">
        <v>3015</v>
      </c>
      <c r="C1401" s="3" t="s">
        <v>7125</v>
      </c>
      <c r="D1401">
        <v>3400</v>
      </c>
      <c r="E1401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8303</v>
      </c>
      <c r="O1401" s="6">
        <f>(E1401/D1401)*100</f>
        <v>103.17647058823529</v>
      </c>
      <c r="P1401" s="7">
        <f>E1401/L1401</f>
        <v>87.7</v>
      </c>
      <c r="Q1401" t="str">
        <f>LEFT(N1401,FIND("/",N1401)-1)</f>
        <v>theater</v>
      </c>
      <c r="R1401" t="str">
        <f>REPLACE(N1401,1,FIND("/",N1401),"")</f>
        <v>spaces</v>
      </c>
      <c r="S1401" s="12">
        <f>(((J1401/60)/60)/24)+DATE(1970,1,1)</f>
        <v>41785.72729166667</v>
      </c>
      <c r="T1401" s="12">
        <f>(((I1401/60)/60)/24)+DATE(1970,1,1)</f>
        <v>41801.166666666664</v>
      </c>
      <c r="W1401" s="19">
        <f>_xlfn.DAYS(T1401,S1401)</f>
        <v>16</v>
      </c>
      <c r="X1401" s="20">
        <f>L1401/W1401</f>
        <v>2.5</v>
      </c>
      <c r="Y1401" s="21">
        <f>E1401/W1401</f>
        <v>219.25</v>
      </c>
    </row>
    <row r="1402" spans="1:25" ht="48" x14ac:dyDescent="0.2">
      <c r="A1402">
        <v>3387</v>
      </c>
      <c r="B1402" s="3" t="s">
        <v>3386</v>
      </c>
      <c r="C1402" s="3" t="s">
        <v>7497</v>
      </c>
      <c r="D1402">
        <v>3000</v>
      </c>
      <c r="E1402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8271</v>
      </c>
      <c r="O1402" s="6">
        <f>(E1402/D1402)*100</f>
        <v>116.86666666666667</v>
      </c>
      <c r="P1402" s="7">
        <f>E1402/L1402</f>
        <v>100.17142857142858</v>
      </c>
      <c r="Q1402" t="str">
        <f>LEFT(N1402,FIND("/",N1402)-1)</f>
        <v>theater</v>
      </c>
      <c r="R1402" t="str">
        <f>REPLACE(N1402,1,FIND("/",N1402),"")</f>
        <v>plays</v>
      </c>
      <c r="S1402" s="12">
        <f>(((J1402/60)/60)/24)+DATE(1970,1,1)</f>
        <v>41947.762592592589</v>
      </c>
      <c r="T1402" s="12">
        <f>(((I1402/60)/60)/24)+DATE(1970,1,1)</f>
        <v>41987.762592592597</v>
      </c>
      <c r="W1402" s="19">
        <f>_xlfn.DAYS(T1402,S1402)</f>
        <v>40</v>
      </c>
      <c r="X1402" s="20">
        <f>L1402/W1402</f>
        <v>0.875</v>
      </c>
      <c r="Y1402" s="21">
        <f>E1402/W1402</f>
        <v>87.65</v>
      </c>
    </row>
    <row r="1403" spans="1:25" ht="16" x14ac:dyDescent="0.2">
      <c r="A1403">
        <v>8</v>
      </c>
      <c r="B1403" s="3" t="s">
        <v>10</v>
      </c>
      <c r="C1403" s="3" t="s">
        <v>4119</v>
      </c>
      <c r="D1403">
        <v>3500</v>
      </c>
      <c r="E1403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8265</v>
      </c>
      <c r="O1403" s="6">
        <f>(E1403/D1403)*100</f>
        <v>100.04342857142856</v>
      </c>
      <c r="P1403" s="7">
        <f>E1403/L1403</f>
        <v>291.79333333333335</v>
      </c>
      <c r="Q1403" t="str">
        <f>LEFT(N1403,FIND("/",N1403)-1)</f>
        <v>film &amp; video</v>
      </c>
      <c r="R1403" t="str">
        <f>REPLACE(N1403,1,FIND("/",N1403),"")</f>
        <v>television</v>
      </c>
      <c r="S1403" s="12">
        <f>(((J1403/60)/60)/24)+DATE(1970,1,1)</f>
        <v>42468.94458333333</v>
      </c>
      <c r="T1403" s="12">
        <f>(((I1403/60)/60)/24)+DATE(1970,1,1)</f>
        <v>42475.875</v>
      </c>
      <c r="W1403" s="19">
        <f>_xlfn.DAYS(T1403,S1403)</f>
        <v>7</v>
      </c>
      <c r="X1403" s="20">
        <f>L1403/W1403</f>
        <v>1.7142857142857142</v>
      </c>
      <c r="Y1403" s="21">
        <f>E1403/W1403</f>
        <v>500.21714285714285</v>
      </c>
    </row>
    <row r="1404" spans="1:25" ht="64" x14ac:dyDescent="0.2">
      <c r="A1404">
        <v>1679</v>
      </c>
      <c r="B1404" s="3" t="s">
        <v>1680</v>
      </c>
      <c r="C1404" s="3" t="s">
        <v>5789</v>
      </c>
      <c r="D1404">
        <v>2000</v>
      </c>
      <c r="E1404">
        <v>3500</v>
      </c>
      <c r="F1404" t="s">
        <v>8219</v>
      </c>
      <c r="G1404" t="s">
        <v>8224</v>
      </c>
      <c r="H1404" t="s">
        <v>8246</v>
      </c>
      <c r="I1404">
        <v>1311298745</v>
      </c>
      <c r="J1404">
        <v>1309311545</v>
      </c>
      <c r="K1404" t="b">
        <v>0</v>
      </c>
      <c r="L1404">
        <v>56</v>
      </c>
      <c r="M1404" t="b">
        <v>1</v>
      </c>
      <c r="N1404" t="s">
        <v>8292</v>
      </c>
      <c r="O1404" s="6">
        <f>(E1404/D1404)*100</f>
        <v>175</v>
      </c>
      <c r="P1404" s="7">
        <f>E1404/L1404</f>
        <v>62.5</v>
      </c>
      <c r="Q1404" t="str">
        <f>LEFT(N1404,FIND("/",N1404)-1)</f>
        <v>music</v>
      </c>
      <c r="R1404" t="str">
        <f>REPLACE(N1404,1,FIND("/",N1404),"")</f>
        <v>pop</v>
      </c>
      <c r="S1404" s="12">
        <f>(((J1404/60)/60)/24)+DATE(1970,1,1)</f>
        <v>40723.068807870368</v>
      </c>
      <c r="T1404" s="12">
        <f>(((I1404/60)/60)/24)+DATE(1970,1,1)</f>
        <v>40746.068807870368</v>
      </c>
      <c r="W1404" s="19">
        <f>_xlfn.DAYS(T1404,S1404)</f>
        <v>23</v>
      </c>
      <c r="X1404" s="20">
        <f>L1404/W1404</f>
        <v>2.4347826086956523</v>
      </c>
      <c r="Y1404" s="21">
        <f>E1404/W1404</f>
        <v>152.17391304347825</v>
      </c>
    </row>
    <row r="1405" spans="1:25" ht="48" x14ac:dyDescent="0.2">
      <c r="A1405">
        <v>101</v>
      </c>
      <c r="B1405" s="3" t="s">
        <v>103</v>
      </c>
      <c r="C1405" s="3" t="s">
        <v>4212</v>
      </c>
      <c r="D1405">
        <v>3500</v>
      </c>
      <c r="E1405">
        <v>3500</v>
      </c>
      <c r="F1405" t="s">
        <v>8219</v>
      </c>
      <c r="G1405" t="s">
        <v>8224</v>
      </c>
      <c r="H1405" t="s">
        <v>8246</v>
      </c>
      <c r="I1405">
        <v>1359052710</v>
      </c>
      <c r="J1405">
        <v>1356979110</v>
      </c>
      <c r="K1405" t="b">
        <v>0</v>
      </c>
      <c r="L1405">
        <v>35</v>
      </c>
      <c r="M1405" t="b">
        <v>1</v>
      </c>
      <c r="N1405" t="s">
        <v>8266</v>
      </c>
      <c r="O1405" s="6">
        <f>(E1405/D1405)*100</f>
        <v>100</v>
      </c>
      <c r="P1405" s="7">
        <f>E1405/L1405</f>
        <v>100</v>
      </c>
      <c r="Q1405" t="str">
        <f>LEFT(N1405,FIND("/",N1405)-1)</f>
        <v>film &amp; video</v>
      </c>
      <c r="R1405" t="str">
        <f>REPLACE(N1405,1,FIND("/",N1405),"")</f>
        <v>shorts</v>
      </c>
      <c r="S1405" s="12">
        <f>(((J1405/60)/60)/24)+DATE(1970,1,1)</f>
        <v>41274.776736111111</v>
      </c>
      <c r="T1405" s="12">
        <f>(((I1405/60)/60)/24)+DATE(1970,1,1)</f>
        <v>41298.776736111111</v>
      </c>
      <c r="W1405" s="19">
        <f>_xlfn.DAYS(T1405,S1405)</f>
        <v>24</v>
      </c>
      <c r="X1405" s="20">
        <f>L1405/W1405</f>
        <v>1.4583333333333333</v>
      </c>
      <c r="Y1405" s="21">
        <f>E1405/W1405</f>
        <v>145.83333333333334</v>
      </c>
    </row>
    <row r="1406" spans="1:25" ht="32" x14ac:dyDescent="0.2">
      <c r="A1406">
        <v>831</v>
      </c>
      <c r="B1406" s="3" t="s">
        <v>832</v>
      </c>
      <c r="C1406" s="3" t="s">
        <v>4941</v>
      </c>
      <c r="D1406">
        <v>1500</v>
      </c>
      <c r="E1406">
        <v>3500</v>
      </c>
      <c r="F1406" t="s">
        <v>8219</v>
      </c>
      <c r="G1406" t="s">
        <v>8224</v>
      </c>
      <c r="H1406" t="s">
        <v>8246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8276</v>
      </c>
      <c r="O1406" s="6">
        <f>(E1406/D1406)*100</f>
        <v>233.33333333333334</v>
      </c>
      <c r="P1406" s="7">
        <f>E1406/L1406</f>
        <v>175</v>
      </c>
      <c r="Q1406" t="str">
        <f>LEFT(N1406,FIND("/",N1406)-1)</f>
        <v>music</v>
      </c>
      <c r="R1406" t="str">
        <f>REPLACE(N1406,1,FIND("/",N1406),"")</f>
        <v>rock</v>
      </c>
      <c r="S1406" s="12">
        <f>(((J1406/60)/60)/24)+DATE(1970,1,1)</f>
        <v>40996.646921296298</v>
      </c>
      <c r="T1406" s="12">
        <f>(((I1406/60)/60)/24)+DATE(1970,1,1)</f>
        <v>41026.646921296298</v>
      </c>
      <c r="W1406" s="19">
        <f>_xlfn.DAYS(T1406,S1406)</f>
        <v>30</v>
      </c>
      <c r="X1406" s="20">
        <f>L1406/W1406</f>
        <v>0.66666666666666663</v>
      </c>
      <c r="Y1406" s="21">
        <f>E1406/W1406</f>
        <v>116.66666666666667</v>
      </c>
    </row>
    <row r="1407" spans="1:25" ht="48" x14ac:dyDescent="0.2">
      <c r="A1407">
        <v>649</v>
      </c>
      <c r="B1407" s="3" t="s">
        <v>650</v>
      </c>
      <c r="C1407" s="3" t="s">
        <v>4759</v>
      </c>
      <c r="D1407">
        <v>2500</v>
      </c>
      <c r="E1407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8273</v>
      </c>
      <c r="O1407" s="6">
        <f>(E1407/D1407)*100</f>
        <v>139.96</v>
      </c>
      <c r="P1407" s="7">
        <f>E1407/L1407</f>
        <v>42.670731707317074</v>
      </c>
      <c r="Q1407" t="str">
        <f>LEFT(N1407,FIND("/",N1407)-1)</f>
        <v>technology</v>
      </c>
      <c r="R1407" t="str">
        <f>REPLACE(N1407,1,FIND("/",N1407),"")</f>
        <v>wearables</v>
      </c>
      <c r="S1407" s="12">
        <f>(((J1407/60)/60)/24)+DATE(1970,1,1)</f>
        <v>41877.912187499998</v>
      </c>
      <c r="T1407" s="12">
        <f>(((I1407/60)/60)/24)+DATE(1970,1,1)</f>
        <v>41898.912187499998</v>
      </c>
      <c r="W1407" s="19">
        <f>_xlfn.DAYS(T1407,S1407)</f>
        <v>21</v>
      </c>
      <c r="X1407" s="20">
        <f>L1407/W1407</f>
        <v>3.9047619047619047</v>
      </c>
      <c r="Y1407" s="21">
        <f>E1407/W1407</f>
        <v>166.61904761904762</v>
      </c>
    </row>
    <row r="1408" spans="1:25" ht="48" x14ac:dyDescent="0.2">
      <c r="A1408">
        <v>3299</v>
      </c>
      <c r="B1408" s="3" t="s">
        <v>3299</v>
      </c>
      <c r="C1408" s="3" t="s">
        <v>7409</v>
      </c>
      <c r="D1408">
        <v>3000</v>
      </c>
      <c r="E1408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8271</v>
      </c>
      <c r="O1408" s="6">
        <f>(E1408/D1408)*100</f>
        <v>116.19999999999999</v>
      </c>
      <c r="P1408" s="7">
        <f>E1408/L1408</f>
        <v>55.333333333333336</v>
      </c>
      <c r="Q1408" t="str">
        <f>LEFT(N1408,FIND("/",N1408)-1)</f>
        <v>theater</v>
      </c>
      <c r="R1408" t="str">
        <f>REPLACE(N1408,1,FIND("/",N1408),"")</f>
        <v>plays</v>
      </c>
      <c r="S1408" s="12">
        <f>(((J1408/60)/60)/24)+DATE(1970,1,1)</f>
        <v>42261.917395833334</v>
      </c>
      <c r="T1408" s="12">
        <f>(((I1408/60)/60)/24)+DATE(1970,1,1)</f>
        <v>42291.917395833334</v>
      </c>
      <c r="W1408" s="19">
        <f>_xlfn.DAYS(T1408,S1408)</f>
        <v>30</v>
      </c>
      <c r="X1408" s="20">
        <f>L1408/W1408</f>
        <v>2.1</v>
      </c>
      <c r="Y1408" s="21">
        <f>E1408/W1408</f>
        <v>116.2</v>
      </c>
    </row>
    <row r="1409" spans="1:25" ht="32" x14ac:dyDescent="0.2">
      <c r="A1409">
        <v>3167</v>
      </c>
      <c r="B1409" s="3" t="s">
        <v>3167</v>
      </c>
      <c r="C1409" s="3" t="s">
        <v>7277</v>
      </c>
      <c r="D1409">
        <v>3000</v>
      </c>
      <c r="E1409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8271</v>
      </c>
      <c r="O1409" s="6">
        <f>(E1409/D1409)*100</f>
        <v>116.16666666666666</v>
      </c>
      <c r="P1409" s="7">
        <f>E1409/L1409</f>
        <v>63.363636363636367</v>
      </c>
      <c r="Q1409" t="str">
        <f>LEFT(N1409,FIND("/",N1409)-1)</f>
        <v>theater</v>
      </c>
      <c r="R1409" t="str">
        <f>REPLACE(N1409,1,FIND("/",N1409),"")</f>
        <v>plays</v>
      </c>
      <c r="S1409" s="12">
        <f>(((J1409/60)/60)/24)+DATE(1970,1,1)</f>
        <v>41839.175706018519</v>
      </c>
      <c r="T1409" s="12">
        <f>(((I1409/60)/60)/24)+DATE(1970,1,1)</f>
        <v>41853.175706018519</v>
      </c>
      <c r="W1409" s="19">
        <f>_xlfn.DAYS(T1409,S1409)</f>
        <v>14</v>
      </c>
      <c r="X1409" s="20">
        <f>L1409/W1409</f>
        <v>3.9285714285714284</v>
      </c>
      <c r="Y1409" s="21">
        <f>E1409/W1409</f>
        <v>248.92857142857142</v>
      </c>
    </row>
    <row r="1410" spans="1:25" ht="48" x14ac:dyDescent="0.2">
      <c r="A1410">
        <v>3560</v>
      </c>
      <c r="B1410" s="3" t="s">
        <v>3559</v>
      </c>
      <c r="C1410" s="3" t="s">
        <v>7670</v>
      </c>
      <c r="D1410">
        <v>3200</v>
      </c>
      <c r="E1410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8271</v>
      </c>
      <c r="O1410" s="6">
        <f>(E1410/D1410)*100</f>
        <v>108.43750000000001</v>
      </c>
      <c r="P1410" s="7">
        <f>E1410/L1410</f>
        <v>46.891891891891895</v>
      </c>
      <c r="Q1410" t="str">
        <f>LEFT(N1410,FIND("/",N1410)-1)</f>
        <v>theater</v>
      </c>
      <c r="R1410" t="str">
        <f>REPLACE(N1410,1,FIND("/",N1410),"")</f>
        <v>plays</v>
      </c>
      <c r="S1410" s="12">
        <f>(((J1410/60)/60)/24)+DATE(1970,1,1)</f>
        <v>42115.889652777783</v>
      </c>
      <c r="T1410" s="12">
        <f>(((I1410/60)/60)/24)+DATE(1970,1,1)</f>
        <v>42151.114583333328</v>
      </c>
      <c r="W1410" s="19">
        <f>_xlfn.DAYS(T1410,S1410)</f>
        <v>36</v>
      </c>
      <c r="X1410" s="20">
        <f>L1410/W1410</f>
        <v>2.0555555555555554</v>
      </c>
      <c r="Y1410" s="21">
        <f>E1410/W1410</f>
        <v>96.388888888888886</v>
      </c>
    </row>
    <row r="1411" spans="1:25" ht="48" x14ac:dyDescent="0.2">
      <c r="A1411">
        <v>2165</v>
      </c>
      <c r="B1411" s="3" t="s">
        <v>2166</v>
      </c>
      <c r="C1411" s="3" t="s">
        <v>6275</v>
      </c>
      <c r="D1411">
        <v>2500</v>
      </c>
      <c r="E1411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8276</v>
      </c>
      <c r="O1411" s="6">
        <f>(E1411/D1411)*100</f>
        <v>138.64000000000001</v>
      </c>
      <c r="P1411" s="7">
        <f>E1411/L1411</f>
        <v>29.623931623931625</v>
      </c>
      <c r="Q1411" t="str">
        <f>LEFT(N1411,FIND("/",N1411)-1)</f>
        <v>music</v>
      </c>
      <c r="R1411" t="str">
        <f>REPLACE(N1411,1,FIND("/",N1411),"")</f>
        <v>rock</v>
      </c>
      <c r="S1411" s="12">
        <f>(((J1411/60)/60)/24)+DATE(1970,1,1)</f>
        <v>42438.667071759264</v>
      </c>
      <c r="T1411" s="12">
        <f>(((I1411/60)/60)/24)+DATE(1970,1,1)</f>
        <v>42468.625405092593</v>
      </c>
      <c r="W1411" s="19">
        <f>_xlfn.DAYS(T1411,S1411)</f>
        <v>30</v>
      </c>
      <c r="X1411" s="20">
        <f>L1411/W1411</f>
        <v>3.9</v>
      </c>
      <c r="Y1411" s="21">
        <f>E1411/W1411</f>
        <v>115.53333333333333</v>
      </c>
    </row>
    <row r="1412" spans="1:25" ht="32" x14ac:dyDescent="0.2">
      <c r="A1412">
        <v>2600</v>
      </c>
      <c r="B1412" s="3" t="s">
        <v>2600</v>
      </c>
      <c r="C1412" s="3" t="s">
        <v>6710</v>
      </c>
      <c r="D1412">
        <v>50000</v>
      </c>
      <c r="E1412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8284</v>
      </c>
      <c r="O1412" s="6">
        <f>(E1412/D1412)*100</f>
        <v>6.9320000000000004</v>
      </c>
      <c r="P1412" s="7">
        <f>E1412/L1412</f>
        <v>115.53333333333333</v>
      </c>
      <c r="Q1412" t="str">
        <f>LEFT(N1412,FIND("/",N1412)-1)</f>
        <v>food</v>
      </c>
      <c r="R1412" t="str">
        <f>REPLACE(N1412,1,FIND("/",N1412),"")</f>
        <v>food trucks</v>
      </c>
      <c r="S1412" s="12">
        <f>(((J1412/60)/60)/24)+DATE(1970,1,1)</f>
        <v>42394.900462962964</v>
      </c>
      <c r="T1412" s="12">
        <f>(((I1412/60)/60)/24)+DATE(1970,1,1)</f>
        <v>42454.858796296292</v>
      </c>
      <c r="W1412" s="19">
        <f>_xlfn.DAYS(T1412,S1412)</f>
        <v>60</v>
      </c>
      <c r="X1412" s="20">
        <f>L1412/W1412</f>
        <v>0.5</v>
      </c>
      <c r="Y1412" s="21">
        <f>E1412/W1412</f>
        <v>57.766666666666666</v>
      </c>
    </row>
    <row r="1413" spans="1:25" ht="48" x14ac:dyDescent="0.2">
      <c r="A1413">
        <v>2088</v>
      </c>
      <c r="B1413" s="3" t="s">
        <v>2089</v>
      </c>
      <c r="C1413" s="3" t="s">
        <v>6198</v>
      </c>
      <c r="D1413">
        <v>3000</v>
      </c>
      <c r="E1413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8279</v>
      </c>
      <c r="O1413" s="6">
        <f>(E1413/D1413)*100</f>
        <v>115.51066666666668</v>
      </c>
      <c r="P1413" s="7">
        <f>E1413/L1413</f>
        <v>46.204266666666669</v>
      </c>
      <c r="Q1413" t="str">
        <f>LEFT(N1413,FIND("/",N1413)-1)</f>
        <v>music</v>
      </c>
      <c r="R1413" t="str">
        <f>REPLACE(N1413,1,FIND("/",N1413),"")</f>
        <v>indie rock</v>
      </c>
      <c r="S1413" s="12">
        <f>(((J1413/60)/60)/24)+DATE(1970,1,1)</f>
        <v>40395.714722222219</v>
      </c>
      <c r="T1413" s="12">
        <f>(((I1413/60)/60)/24)+DATE(1970,1,1)</f>
        <v>40432.165972222225</v>
      </c>
      <c r="W1413" s="19">
        <f>_xlfn.DAYS(T1413,S1413)</f>
        <v>37</v>
      </c>
      <c r="X1413" s="20">
        <f>L1413/W1413</f>
        <v>2.0270270270270272</v>
      </c>
      <c r="Y1413" s="21">
        <f>E1413/W1413</f>
        <v>93.657297297297305</v>
      </c>
    </row>
    <row r="1414" spans="1:25" ht="96" x14ac:dyDescent="0.2">
      <c r="A1414">
        <v>3584</v>
      </c>
      <c r="B1414" s="3" t="s">
        <v>3583</v>
      </c>
      <c r="C1414" s="3" t="s">
        <v>7694</v>
      </c>
      <c r="D1414">
        <v>3000</v>
      </c>
      <c r="E1414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8271</v>
      </c>
      <c r="O1414" s="6">
        <f>(E1414/D1414)*100</f>
        <v>115.5</v>
      </c>
      <c r="P1414" s="7">
        <f>E1414/L1414</f>
        <v>30.9375</v>
      </c>
      <c r="Q1414" t="str">
        <f>LEFT(N1414,FIND("/",N1414)-1)</f>
        <v>theater</v>
      </c>
      <c r="R1414" t="str">
        <f>REPLACE(N1414,1,FIND("/",N1414),"")</f>
        <v>plays</v>
      </c>
      <c r="S1414" s="12">
        <f>(((J1414/60)/60)/24)+DATE(1970,1,1)</f>
        <v>42168.316481481481</v>
      </c>
      <c r="T1414" s="12">
        <f>(((I1414/60)/60)/24)+DATE(1970,1,1)</f>
        <v>42198.316481481481</v>
      </c>
      <c r="W1414" s="19">
        <f>_xlfn.DAYS(T1414,S1414)</f>
        <v>30</v>
      </c>
      <c r="X1414" s="20">
        <f>L1414/W1414</f>
        <v>3.7333333333333334</v>
      </c>
      <c r="Y1414" s="21">
        <f>E1414/W1414</f>
        <v>115.5</v>
      </c>
    </row>
    <row r="1415" spans="1:25" ht="32" x14ac:dyDescent="0.2">
      <c r="A1415">
        <v>1676</v>
      </c>
      <c r="B1415" s="3" t="s">
        <v>1677</v>
      </c>
      <c r="C1415" s="3" t="s">
        <v>5786</v>
      </c>
      <c r="D1415">
        <v>3000</v>
      </c>
      <c r="E1415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8292</v>
      </c>
      <c r="O1415" s="6">
        <f>(E1415/D1415)*100</f>
        <v>115.33333333333333</v>
      </c>
      <c r="P1415" s="7">
        <f>E1415/L1415</f>
        <v>82.38095238095238</v>
      </c>
      <c r="Q1415" t="str">
        <f>LEFT(N1415,FIND("/",N1415)-1)</f>
        <v>music</v>
      </c>
      <c r="R1415" t="str">
        <f>REPLACE(N1415,1,FIND("/",N1415),"")</f>
        <v>pop</v>
      </c>
      <c r="S1415" s="12">
        <f>(((J1415/60)/60)/24)+DATE(1970,1,1)</f>
        <v>40973.72623842593</v>
      </c>
      <c r="T1415" s="12">
        <f>(((I1415/60)/60)/24)+DATE(1970,1,1)</f>
        <v>41020.165972222225</v>
      </c>
      <c r="W1415" s="19">
        <f>_xlfn.DAYS(T1415,S1415)</f>
        <v>47</v>
      </c>
      <c r="X1415" s="20">
        <f>L1415/W1415</f>
        <v>0.8936170212765957</v>
      </c>
      <c r="Y1415" s="21">
        <f>E1415/W1415</f>
        <v>73.61702127659575</v>
      </c>
    </row>
    <row r="1416" spans="1:25" ht="48" x14ac:dyDescent="0.2">
      <c r="A1416">
        <v>1881</v>
      </c>
      <c r="B1416" s="3" t="s">
        <v>1882</v>
      </c>
      <c r="C1416" s="3" t="s">
        <v>5991</v>
      </c>
      <c r="D1416">
        <v>2000</v>
      </c>
      <c r="E141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8279</v>
      </c>
      <c r="O1416" s="6">
        <f>(E1416/D1416)*100</f>
        <v>172.68449999999999</v>
      </c>
      <c r="P1416" s="7">
        <f>E1416/L1416</f>
        <v>49.338428571428572</v>
      </c>
      <c r="Q1416" t="str">
        <f>LEFT(N1416,FIND("/",N1416)-1)</f>
        <v>music</v>
      </c>
      <c r="R1416" t="str">
        <f>REPLACE(N1416,1,FIND("/",N1416),"")</f>
        <v>indie rock</v>
      </c>
      <c r="S1416" s="12">
        <f>(((J1416/60)/60)/24)+DATE(1970,1,1)</f>
        <v>42043.152650462958</v>
      </c>
      <c r="T1416" s="12">
        <f>(((I1416/60)/60)/24)+DATE(1970,1,1)</f>
        <v>42073.110983796301</v>
      </c>
      <c r="W1416" s="19">
        <f>_xlfn.DAYS(T1416,S1416)</f>
        <v>30</v>
      </c>
      <c r="X1416" s="20">
        <f>L1416/W1416</f>
        <v>2.3333333333333335</v>
      </c>
      <c r="Y1416" s="21">
        <f>E1416/W1416</f>
        <v>115.123</v>
      </c>
    </row>
    <row r="1417" spans="1:25" ht="32" x14ac:dyDescent="0.2">
      <c r="A1417">
        <v>3720</v>
      </c>
      <c r="B1417" s="3" t="s">
        <v>3717</v>
      </c>
      <c r="C1417" s="3" t="s">
        <v>7830</v>
      </c>
      <c r="D1417">
        <v>3300</v>
      </c>
      <c r="E1417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8271</v>
      </c>
      <c r="O1417" s="6">
        <f>(E1417/D1417)*100</f>
        <v>104.51515151515152</v>
      </c>
      <c r="P1417" s="7">
        <f>E1417/L1417</f>
        <v>86.224999999999994</v>
      </c>
      <c r="Q1417" t="str">
        <f>LEFT(N1417,FIND("/",N1417)-1)</f>
        <v>theater</v>
      </c>
      <c r="R1417" t="str">
        <f>REPLACE(N1417,1,FIND("/",N1417),"")</f>
        <v>plays</v>
      </c>
      <c r="S1417" s="12">
        <f>(((J1417/60)/60)/24)+DATE(1970,1,1)</f>
        <v>42165.993125000001</v>
      </c>
      <c r="T1417" s="12">
        <f>(((I1417/60)/60)/24)+DATE(1970,1,1)</f>
        <v>42187.993125000001</v>
      </c>
      <c r="W1417" s="19">
        <f>_xlfn.DAYS(T1417,S1417)</f>
        <v>22</v>
      </c>
      <c r="X1417" s="20">
        <f>L1417/W1417</f>
        <v>1.8181818181818181</v>
      </c>
      <c r="Y1417" s="21">
        <f>E1417/W1417</f>
        <v>156.77272727272728</v>
      </c>
    </row>
    <row r="1418" spans="1:25" ht="48" x14ac:dyDescent="0.2">
      <c r="A1418">
        <v>2702</v>
      </c>
      <c r="B1418" s="3" t="s">
        <v>2702</v>
      </c>
      <c r="C1418" s="3" t="s">
        <v>6812</v>
      </c>
      <c r="D1418">
        <v>10000</v>
      </c>
      <c r="E1418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6">
        <f>(E1418/D1418)*100</f>
        <v>34.410000000000004</v>
      </c>
      <c r="P1418" s="7">
        <f>E1418/L1418</f>
        <v>132.34615384615384</v>
      </c>
      <c r="Q1418" t="str">
        <f>LEFT(N1418,FIND("/",N1418)-1)</f>
        <v>theater</v>
      </c>
      <c r="R1418" t="str">
        <f>REPLACE(N1418,1,FIND("/",N1418),"")</f>
        <v>spaces</v>
      </c>
      <c r="S1418" s="12">
        <f>(((J1418/60)/60)/24)+DATE(1970,1,1)</f>
        <v>42800.801817129628</v>
      </c>
      <c r="T1418" s="12">
        <f>(((I1418/60)/60)/24)+DATE(1970,1,1)</f>
        <v>42830.760150462964</v>
      </c>
      <c r="W1418" s="19">
        <f>_xlfn.DAYS(T1418,S1418)</f>
        <v>30</v>
      </c>
      <c r="X1418" s="20">
        <f>L1418/W1418</f>
        <v>0.8666666666666667</v>
      </c>
      <c r="Y1418" s="21">
        <f>E1418/W1418</f>
        <v>114.7</v>
      </c>
    </row>
    <row r="1419" spans="1:25" ht="48" x14ac:dyDescent="0.2">
      <c r="A1419">
        <v>522</v>
      </c>
      <c r="B1419" s="3" t="s">
        <v>523</v>
      </c>
      <c r="C1419" s="3" t="s">
        <v>4632</v>
      </c>
      <c r="D1419">
        <v>3000</v>
      </c>
      <c r="E1419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8271</v>
      </c>
      <c r="O1419" s="6">
        <f>(E1419/D1419)*100</f>
        <v>114.66666666666667</v>
      </c>
      <c r="P1419" s="7">
        <f>E1419/L1419</f>
        <v>110.96774193548387</v>
      </c>
      <c r="Q1419" t="str">
        <f>LEFT(N1419,FIND("/",N1419)-1)</f>
        <v>theater</v>
      </c>
      <c r="R1419" t="str">
        <f>REPLACE(N1419,1,FIND("/",N1419),"")</f>
        <v>plays</v>
      </c>
      <c r="S1419" s="12">
        <f>(((J1419/60)/60)/24)+DATE(1970,1,1)</f>
        <v>42430.040798611109</v>
      </c>
      <c r="T1419" s="12">
        <f>(((I1419/60)/60)/24)+DATE(1970,1,1)</f>
        <v>42449.999131944445</v>
      </c>
      <c r="W1419" s="19">
        <f>_xlfn.DAYS(T1419,S1419)</f>
        <v>19</v>
      </c>
      <c r="X1419" s="20">
        <f>L1419/W1419</f>
        <v>1.631578947368421</v>
      </c>
      <c r="Y1419" s="21">
        <f>E1419/W1419</f>
        <v>181.05263157894737</v>
      </c>
    </row>
    <row r="1420" spans="1:25" ht="48" x14ac:dyDescent="0.2">
      <c r="A1420">
        <v>1924</v>
      </c>
      <c r="B1420" s="3" t="s">
        <v>1925</v>
      </c>
      <c r="C1420" s="3" t="s">
        <v>6034</v>
      </c>
      <c r="D1420">
        <v>3000</v>
      </c>
      <c r="E1420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8279</v>
      </c>
      <c r="O1420" s="6">
        <f>(E1420/D1420)*100</f>
        <v>114.39999999999999</v>
      </c>
      <c r="P1420" s="7">
        <f>E1420/L1420</f>
        <v>104</v>
      </c>
      <c r="Q1420" t="str">
        <f>LEFT(N1420,FIND("/",N1420)-1)</f>
        <v>music</v>
      </c>
      <c r="R1420" t="str">
        <f>REPLACE(N1420,1,FIND("/",N1420),"")</f>
        <v>indie rock</v>
      </c>
      <c r="S1420" s="12">
        <f>(((J1420/60)/60)/24)+DATE(1970,1,1)</f>
        <v>41626.761053240742</v>
      </c>
      <c r="T1420" s="12">
        <f>(((I1420/60)/60)/24)+DATE(1970,1,1)</f>
        <v>41654.814583333333</v>
      </c>
      <c r="W1420" s="19">
        <f>_xlfn.DAYS(T1420,S1420)</f>
        <v>28</v>
      </c>
      <c r="X1420" s="20">
        <f>L1420/W1420</f>
        <v>1.1785714285714286</v>
      </c>
      <c r="Y1420" s="21">
        <f>E1420/W1420</f>
        <v>122.57142857142857</v>
      </c>
    </row>
    <row r="1421" spans="1:25" ht="48" x14ac:dyDescent="0.2">
      <c r="A1421">
        <v>1604</v>
      </c>
      <c r="B1421" s="3" t="s">
        <v>1605</v>
      </c>
      <c r="C1421" s="3" t="s">
        <v>5714</v>
      </c>
      <c r="D1421">
        <v>2800</v>
      </c>
      <c r="E1421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8276</v>
      </c>
      <c r="O1421" s="6">
        <f>(E1421/D1421)*100</f>
        <v>122.10714285714286</v>
      </c>
      <c r="P1421" s="7">
        <f>E1421/L1421</f>
        <v>48.842857142857142</v>
      </c>
      <c r="Q1421" t="str">
        <f>LEFT(N1421,FIND("/",N1421)-1)</f>
        <v>music</v>
      </c>
      <c r="R1421" t="str">
        <f>REPLACE(N1421,1,FIND("/",N1421),"")</f>
        <v>rock</v>
      </c>
      <c r="S1421" s="12">
        <f>(((J1421/60)/60)/24)+DATE(1970,1,1)</f>
        <v>40945.845312500001</v>
      </c>
      <c r="T1421" s="12">
        <f>(((I1421/60)/60)/24)+DATE(1970,1,1)</f>
        <v>40985.80364583333</v>
      </c>
      <c r="W1421" s="19">
        <f>_xlfn.DAYS(T1421,S1421)</f>
        <v>40</v>
      </c>
      <c r="X1421" s="20">
        <f>L1421/W1421</f>
        <v>1.75</v>
      </c>
      <c r="Y1421" s="21">
        <f>E1421/W1421</f>
        <v>85.474999999999994</v>
      </c>
    </row>
    <row r="1422" spans="1:25" ht="48" x14ac:dyDescent="0.2">
      <c r="A1422">
        <v>1331</v>
      </c>
      <c r="B1422" s="3" t="s">
        <v>1332</v>
      </c>
      <c r="C1422" s="3" t="s">
        <v>5441</v>
      </c>
      <c r="D1422">
        <v>250000</v>
      </c>
      <c r="E142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6">
        <f>(E1422/D1422)*100</f>
        <v>1.3668</v>
      </c>
      <c r="P1422" s="7">
        <f>E1422/L1422</f>
        <v>100.5</v>
      </c>
      <c r="Q1422" t="str">
        <f>LEFT(N1422,FIND("/",N1422)-1)</f>
        <v>technology</v>
      </c>
      <c r="R1422" t="str">
        <f>REPLACE(N1422,1,FIND("/",N1422),"")</f>
        <v>wearables</v>
      </c>
      <c r="S1422" s="12">
        <f>(((J1422/60)/60)/24)+DATE(1970,1,1)</f>
        <v>42569.50409722222</v>
      </c>
      <c r="T1422" s="12">
        <f>(((I1422/60)/60)/24)+DATE(1970,1,1)</f>
        <v>42599.50409722222</v>
      </c>
      <c r="W1422" s="19">
        <f>_xlfn.DAYS(T1422,S1422)</f>
        <v>30</v>
      </c>
      <c r="X1422" s="20">
        <f>L1422/W1422</f>
        <v>1.1333333333333333</v>
      </c>
      <c r="Y1422" s="21">
        <f>E1422/W1422</f>
        <v>113.9</v>
      </c>
    </row>
    <row r="1423" spans="1:25" ht="48" x14ac:dyDescent="0.2">
      <c r="A1423">
        <v>2677</v>
      </c>
      <c r="B1423" s="3" t="s">
        <v>2677</v>
      </c>
      <c r="C1423" s="3" t="s">
        <v>6787</v>
      </c>
      <c r="D1423">
        <v>19500</v>
      </c>
      <c r="E1423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6">
        <f>(E1423/D1423)*100</f>
        <v>17.512820512820511</v>
      </c>
      <c r="P1423" s="7">
        <f>E1423/L1423</f>
        <v>126.48148148148148</v>
      </c>
      <c r="Q1423" t="str">
        <f>LEFT(N1423,FIND("/",N1423)-1)</f>
        <v>technology</v>
      </c>
      <c r="R1423" t="str">
        <f>REPLACE(N1423,1,FIND("/",N1423),"")</f>
        <v>makerspaces</v>
      </c>
      <c r="S1423" s="12">
        <f>(((J1423/60)/60)/24)+DATE(1970,1,1)</f>
        <v>41793.029432870368</v>
      </c>
      <c r="T1423" s="12">
        <f>(((I1423/60)/60)/24)+DATE(1970,1,1)</f>
        <v>41823.029432870368</v>
      </c>
      <c r="W1423" s="19">
        <f>_xlfn.DAYS(T1423,S1423)</f>
        <v>30</v>
      </c>
      <c r="X1423" s="20">
        <f>L1423/W1423</f>
        <v>0.9</v>
      </c>
      <c r="Y1423" s="21">
        <f>E1423/W1423</f>
        <v>113.83333333333333</v>
      </c>
    </row>
    <row r="1424" spans="1:25" ht="48" x14ac:dyDescent="0.2">
      <c r="A1424">
        <v>1568</v>
      </c>
      <c r="B1424" s="3" t="s">
        <v>1569</v>
      </c>
      <c r="C1424" s="3" t="s">
        <v>5678</v>
      </c>
      <c r="D1424">
        <v>25000</v>
      </c>
      <c r="E1424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6">
        <f>(E1424/D1424)*100</f>
        <v>13.639999999999999</v>
      </c>
      <c r="P1424" s="7">
        <f>E1424/L1424</f>
        <v>155</v>
      </c>
      <c r="Q1424" t="str">
        <f>LEFT(N1424,FIND("/",N1424)-1)</f>
        <v>publishing</v>
      </c>
      <c r="R1424" t="str">
        <f>REPLACE(N1424,1,FIND("/",N1424),"")</f>
        <v>art books</v>
      </c>
      <c r="S1424" s="12">
        <f>(((J1424/60)/60)/24)+DATE(1970,1,1)</f>
        <v>41962.062326388885</v>
      </c>
      <c r="T1424" s="12">
        <f>(((I1424/60)/60)/24)+DATE(1970,1,1)</f>
        <v>41997.062326388885</v>
      </c>
      <c r="W1424" s="19">
        <f>_xlfn.DAYS(T1424,S1424)</f>
        <v>35</v>
      </c>
      <c r="X1424" s="20">
        <f>L1424/W1424</f>
        <v>0.62857142857142856</v>
      </c>
      <c r="Y1424" s="21">
        <f>E1424/W1424</f>
        <v>97.428571428571431</v>
      </c>
    </row>
    <row r="1425" spans="1:25" ht="48" x14ac:dyDescent="0.2">
      <c r="A1425">
        <v>1074</v>
      </c>
      <c r="B1425" s="3" t="s">
        <v>1075</v>
      </c>
      <c r="C1425" s="3" t="s">
        <v>5184</v>
      </c>
      <c r="D1425">
        <v>54000</v>
      </c>
      <c r="E1425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8282</v>
      </c>
      <c r="O1425" s="6">
        <f>(E1425/D1425)*100</f>
        <v>6.3092592592592585</v>
      </c>
      <c r="P1425" s="7">
        <f>E1425/L1425</f>
        <v>113.56666666666666</v>
      </c>
      <c r="Q1425" t="str">
        <f>LEFT(N1425,FIND("/",N1425)-1)</f>
        <v>games</v>
      </c>
      <c r="R1425" t="str">
        <f>REPLACE(N1425,1,FIND("/",N1425),"")</f>
        <v>video games</v>
      </c>
      <c r="S1425" s="12">
        <f>(((J1425/60)/60)/24)+DATE(1970,1,1)</f>
        <v>41613.172974537039</v>
      </c>
      <c r="T1425" s="12">
        <f>(((I1425/60)/60)/24)+DATE(1970,1,1)</f>
        <v>41643.172974537039</v>
      </c>
      <c r="W1425" s="19">
        <f>_xlfn.DAYS(T1425,S1425)</f>
        <v>30</v>
      </c>
      <c r="X1425" s="20">
        <f>L1425/W1425</f>
        <v>1</v>
      </c>
      <c r="Y1425" s="21">
        <f>E1425/W1425</f>
        <v>113.56666666666666</v>
      </c>
    </row>
    <row r="1426" spans="1:25" ht="64" x14ac:dyDescent="0.2">
      <c r="A1426">
        <v>2977</v>
      </c>
      <c r="B1426" s="3" t="s">
        <v>2977</v>
      </c>
      <c r="C1426" s="3" t="s">
        <v>7087</v>
      </c>
      <c r="D1426">
        <v>3000</v>
      </c>
      <c r="E1426">
        <v>3407</v>
      </c>
      <c r="F1426" t="s">
        <v>8219</v>
      </c>
      <c r="G1426" t="s">
        <v>8224</v>
      </c>
      <c r="H1426" t="s">
        <v>8246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8271</v>
      </c>
      <c r="O1426" s="6">
        <f>(E1426/D1426)*100</f>
        <v>113.56666666666666</v>
      </c>
      <c r="P1426" s="7">
        <f>E1426/L1426</f>
        <v>113.56666666666666</v>
      </c>
      <c r="Q1426" t="str">
        <f>LEFT(N1426,FIND("/",N1426)-1)</f>
        <v>theater</v>
      </c>
      <c r="R1426" t="str">
        <f>REPLACE(N1426,1,FIND("/",N1426),"")</f>
        <v>plays</v>
      </c>
      <c r="S1426" s="12">
        <f>(((J1426/60)/60)/24)+DATE(1970,1,1)</f>
        <v>42026.88118055556</v>
      </c>
      <c r="T1426" s="12">
        <f>(((I1426/60)/60)/24)+DATE(1970,1,1)</f>
        <v>42086.093055555553</v>
      </c>
      <c r="W1426" s="19">
        <f>_xlfn.DAYS(T1426,S1426)</f>
        <v>60</v>
      </c>
      <c r="X1426" s="20">
        <f>L1426/W1426</f>
        <v>0.5</v>
      </c>
      <c r="Y1426" s="21">
        <f>E1426/W1426</f>
        <v>56.783333333333331</v>
      </c>
    </row>
    <row r="1427" spans="1:25" ht="48" x14ac:dyDescent="0.2">
      <c r="A1427">
        <v>2900</v>
      </c>
      <c r="B1427" s="3" t="s">
        <v>2900</v>
      </c>
      <c r="C1427" s="3" t="s">
        <v>7010</v>
      </c>
      <c r="D1427">
        <v>5500</v>
      </c>
      <c r="E1427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6">
        <f>(E1427/D1427)*100</f>
        <v>61.909090909090914</v>
      </c>
      <c r="P1427" s="7">
        <f>E1427/L1427</f>
        <v>486.42857142857144</v>
      </c>
      <c r="Q1427" t="str">
        <f>LEFT(N1427,FIND("/",N1427)-1)</f>
        <v>theater</v>
      </c>
      <c r="R1427" t="str">
        <f>REPLACE(N1427,1,FIND("/",N1427),"")</f>
        <v>plays</v>
      </c>
      <c r="S1427" s="12">
        <f>(((J1427/60)/60)/24)+DATE(1970,1,1)</f>
        <v>41830.234166666669</v>
      </c>
      <c r="T1427" s="12">
        <f>(((I1427/60)/60)/24)+DATE(1970,1,1)</f>
        <v>41860.234166666669</v>
      </c>
      <c r="W1427" s="19">
        <f>_xlfn.DAYS(T1427,S1427)</f>
        <v>30</v>
      </c>
      <c r="X1427" s="20">
        <f>L1427/W1427</f>
        <v>0.23333333333333334</v>
      </c>
      <c r="Y1427" s="21">
        <f>E1427/W1427</f>
        <v>113.5</v>
      </c>
    </row>
    <row r="1428" spans="1:25" ht="48" x14ac:dyDescent="0.2">
      <c r="A1428">
        <v>3611</v>
      </c>
      <c r="B1428" s="3" t="s">
        <v>3610</v>
      </c>
      <c r="C1428" s="3" t="s">
        <v>7721</v>
      </c>
      <c r="D1428">
        <v>2500</v>
      </c>
      <c r="E1428">
        <v>3400</v>
      </c>
      <c r="F1428" t="s">
        <v>8219</v>
      </c>
      <c r="G1428" t="s">
        <v>8225</v>
      </c>
      <c r="H1428" t="s">
        <v>8247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8271</v>
      </c>
      <c r="O1428" s="6">
        <f>(E1428/D1428)*100</f>
        <v>136</v>
      </c>
      <c r="P1428" s="7">
        <f>E1428/L1428</f>
        <v>66.666666666666671</v>
      </c>
      <c r="Q1428" t="str">
        <f>LEFT(N1428,FIND("/",N1428)-1)</f>
        <v>theater</v>
      </c>
      <c r="R1428" t="str">
        <f>REPLACE(N1428,1,FIND("/",N1428),"")</f>
        <v>plays</v>
      </c>
      <c r="S1428" s="12">
        <f>(((J1428/60)/60)/24)+DATE(1970,1,1)</f>
        <v>42072.370381944449</v>
      </c>
      <c r="T1428" s="12">
        <f>(((I1428/60)/60)/24)+DATE(1970,1,1)</f>
        <v>42102.370381944449</v>
      </c>
      <c r="W1428" s="19">
        <f>_xlfn.DAYS(T1428,S1428)</f>
        <v>30</v>
      </c>
      <c r="X1428" s="20">
        <f>L1428/W1428</f>
        <v>1.7</v>
      </c>
      <c r="Y1428" s="21">
        <f>E1428/W1428</f>
        <v>113.33333333333333</v>
      </c>
    </row>
    <row r="1429" spans="1:25" ht="48" x14ac:dyDescent="0.2">
      <c r="A1429">
        <v>98</v>
      </c>
      <c r="B1429" s="3" t="s">
        <v>100</v>
      </c>
      <c r="C1429" s="3" t="s">
        <v>4209</v>
      </c>
      <c r="D1429">
        <v>3200</v>
      </c>
      <c r="E1429">
        <v>3400</v>
      </c>
      <c r="F1429" t="s">
        <v>8219</v>
      </c>
      <c r="G1429" t="s">
        <v>8224</v>
      </c>
      <c r="H1429" t="s">
        <v>8246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8266</v>
      </c>
      <c r="O1429" s="6">
        <f>(E1429/D1429)*100</f>
        <v>106.25</v>
      </c>
      <c r="P1429" s="7">
        <f>E1429/L1429</f>
        <v>56.666666666666664</v>
      </c>
      <c r="Q1429" t="str">
        <f>LEFT(N1429,FIND("/",N1429)-1)</f>
        <v>film &amp; video</v>
      </c>
      <c r="R1429" t="str">
        <f>REPLACE(N1429,1,FIND("/",N1429),"")</f>
        <v>shorts</v>
      </c>
      <c r="S1429" s="12">
        <f>(((J1429/60)/60)/24)+DATE(1970,1,1)</f>
        <v>41214.79483796296</v>
      </c>
      <c r="T1429" s="12">
        <f>(((I1429/60)/60)/24)+DATE(1970,1,1)</f>
        <v>41250.979166666664</v>
      </c>
      <c r="W1429" s="19">
        <f>_xlfn.DAYS(T1429,S1429)</f>
        <v>36</v>
      </c>
      <c r="X1429" s="20">
        <f>L1429/W1429</f>
        <v>1.6666666666666667</v>
      </c>
      <c r="Y1429" s="21">
        <f>E1429/W1429</f>
        <v>94.444444444444443</v>
      </c>
    </row>
    <row r="1430" spans="1:25" ht="48" x14ac:dyDescent="0.2">
      <c r="A1430">
        <v>119</v>
      </c>
      <c r="B1430" s="3" t="s">
        <v>121</v>
      </c>
      <c r="C1430" s="3" t="s">
        <v>4230</v>
      </c>
      <c r="D1430">
        <v>3250</v>
      </c>
      <c r="E1430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8266</v>
      </c>
      <c r="O1430" s="6">
        <f>(E1430/D1430)*100</f>
        <v>104.55692307692308</v>
      </c>
      <c r="P1430" s="7">
        <f>E1430/L1430</f>
        <v>91.840540540540545</v>
      </c>
      <c r="Q1430" t="str">
        <f>LEFT(N1430,FIND("/",N1430)-1)</f>
        <v>film &amp; video</v>
      </c>
      <c r="R1430" t="str">
        <f>REPLACE(N1430,1,FIND("/",N1430),"")</f>
        <v>shorts</v>
      </c>
      <c r="S1430" s="12">
        <f>(((J1430/60)/60)/24)+DATE(1970,1,1)</f>
        <v>40739.069282407407</v>
      </c>
      <c r="T1430" s="12">
        <f>(((I1430/60)/60)/24)+DATE(1970,1,1)</f>
        <v>40768.958333333336</v>
      </c>
      <c r="W1430" s="19">
        <f>_xlfn.DAYS(T1430,S1430)</f>
        <v>29</v>
      </c>
      <c r="X1430" s="20">
        <f>L1430/W1430</f>
        <v>1.2758620689655173</v>
      </c>
      <c r="Y1430" s="21">
        <f>E1430/W1430</f>
        <v>117.17586206896551</v>
      </c>
    </row>
    <row r="1431" spans="1:25" ht="48" x14ac:dyDescent="0.2">
      <c r="A1431">
        <v>2615</v>
      </c>
      <c r="B1431" s="3" t="s">
        <v>2615</v>
      </c>
      <c r="C1431" s="3" t="s">
        <v>6725</v>
      </c>
      <c r="D1431">
        <v>2001</v>
      </c>
      <c r="E1431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8301</v>
      </c>
      <c r="O1431" s="6">
        <f>(E1431/D1431)*100</f>
        <v>169.76511744127936</v>
      </c>
      <c r="P1431" s="7">
        <f>E1431/L1431</f>
        <v>47.180555555555557</v>
      </c>
      <c r="Q1431" t="str">
        <f>LEFT(N1431,FIND("/",N1431)-1)</f>
        <v>technology</v>
      </c>
      <c r="R1431" t="str">
        <f>REPLACE(N1431,1,FIND("/",N1431),"")</f>
        <v>space exploration</v>
      </c>
      <c r="S1431" s="12">
        <f>(((J1431/60)/60)/24)+DATE(1970,1,1)</f>
        <v>42453.49726851852</v>
      </c>
      <c r="T1431" s="12">
        <f>(((I1431/60)/60)/24)+DATE(1970,1,1)</f>
        <v>42490.5</v>
      </c>
      <c r="W1431" s="19">
        <f>_xlfn.DAYS(T1431,S1431)</f>
        <v>37</v>
      </c>
      <c r="X1431" s="20">
        <f>L1431/W1431</f>
        <v>1.9459459459459461</v>
      </c>
      <c r="Y1431" s="21">
        <f>E1431/W1431</f>
        <v>91.810810810810807</v>
      </c>
    </row>
    <row r="1432" spans="1:25" ht="32" x14ac:dyDescent="0.2">
      <c r="A1432">
        <v>3223</v>
      </c>
      <c r="B1432" s="3" t="s">
        <v>3223</v>
      </c>
      <c r="C1432" s="3" t="s">
        <v>7333</v>
      </c>
      <c r="D1432">
        <v>3100</v>
      </c>
      <c r="E1432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8271</v>
      </c>
      <c r="O1432" s="6">
        <f>(E1432/D1432)*100</f>
        <v>109.51612903225806</v>
      </c>
      <c r="P1432" s="7">
        <f>E1432/L1432</f>
        <v>45.878378378378379</v>
      </c>
      <c r="Q1432" t="str">
        <f>LEFT(N1432,FIND("/",N1432)-1)</f>
        <v>theater</v>
      </c>
      <c r="R1432" t="str">
        <f>REPLACE(N1432,1,FIND("/",N1432),"")</f>
        <v>plays</v>
      </c>
      <c r="S1432" s="12">
        <f>(((J1432/60)/60)/24)+DATE(1970,1,1)</f>
        <v>42206.835370370376</v>
      </c>
      <c r="T1432" s="12">
        <f>(((I1432/60)/60)/24)+DATE(1970,1,1)</f>
        <v>42236.835370370376</v>
      </c>
      <c r="W1432" s="19">
        <f>_xlfn.DAYS(T1432,S1432)</f>
        <v>30</v>
      </c>
      <c r="X1432" s="20">
        <f>L1432/W1432</f>
        <v>2.4666666666666668</v>
      </c>
      <c r="Y1432" s="21">
        <f>E1432/W1432</f>
        <v>113.16666666666667</v>
      </c>
    </row>
    <row r="1433" spans="1:25" ht="48" x14ac:dyDescent="0.2">
      <c r="A1433">
        <v>34</v>
      </c>
      <c r="B1433" s="3" t="s">
        <v>36</v>
      </c>
      <c r="C1433" s="3" t="s">
        <v>4145</v>
      </c>
      <c r="D1433">
        <v>2600</v>
      </c>
      <c r="E1433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8265</v>
      </c>
      <c r="O1433" s="6">
        <f>(E1433/D1433)*100</f>
        <v>130.46153846153845</v>
      </c>
      <c r="P1433" s="7">
        <f>E1433/L1433</f>
        <v>49.882352941176471</v>
      </c>
      <c r="Q1433" t="str">
        <f>LEFT(N1433,FIND("/",N1433)-1)</f>
        <v>film &amp; video</v>
      </c>
      <c r="R1433" t="str">
        <f>REPLACE(N1433,1,FIND("/",N1433),"")</f>
        <v>television</v>
      </c>
      <c r="S1433" s="12">
        <f>(((J1433/60)/60)/24)+DATE(1970,1,1)</f>
        <v>41841.321770833332</v>
      </c>
      <c r="T1433" s="12">
        <f>(((I1433/60)/60)/24)+DATE(1970,1,1)</f>
        <v>41856.321770833332</v>
      </c>
      <c r="W1433" s="19">
        <f>_xlfn.DAYS(T1433,S1433)</f>
        <v>15</v>
      </c>
      <c r="X1433" s="20">
        <f>L1433/W1433</f>
        <v>4.5333333333333332</v>
      </c>
      <c r="Y1433" s="21">
        <f>E1433/W1433</f>
        <v>226.13333333333333</v>
      </c>
    </row>
    <row r="1434" spans="1:25" ht="48" x14ac:dyDescent="0.2">
      <c r="A1434">
        <v>2696</v>
      </c>
      <c r="B1434" s="3" t="s">
        <v>2696</v>
      </c>
      <c r="C1434" s="3" t="s">
        <v>6806</v>
      </c>
      <c r="D1434">
        <v>60000</v>
      </c>
      <c r="E1434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6">
        <f>(E1434/D1434)*100</f>
        <v>5.65</v>
      </c>
      <c r="P1434" s="7">
        <f>E1434/L1434</f>
        <v>89.21052631578948</v>
      </c>
      <c r="Q1434" t="str">
        <f>LEFT(N1434,FIND("/",N1434)-1)</f>
        <v>food</v>
      </c>
      <c r="R1434" t="str">
        <f>REPLACE(N1434,1,FIND("/",N1434),"")</f>
        <v>food trucks</v>
      </c>
      <c r="S1434" s="12">
        <f>(((J1434/60)/60)/24)+DATE(1970,1,1)</f>
        <v>41964.844444444447</v>
      </c>
      <c r="T1434" s="12">
        <f>(((I1434/60)/60)/24)+DATE(1970,1,1)</f>
        <v>41998.844444444447</v>
      </c>
      <c r="W1434" s="19">
        <f>_xlfn.DAYS(T1434,S1434)</f>
        <v>34</v>
      </c>
      <c r="X1434" s="20">
        <f>L1434/W1434</f>
        <v>1.1176470588235294</v>
      </c>
      <c r="Y1434" s="21">
        <f>E1434/W1434</f>
        <v>99.705882352941174</v>
      </c>
    </row>
    <row r="1435" spans="1:25" ht="48" x14ac:dyDescent="0.2">
      <c r="A1435">
        <v>3604</v>
      </c>
      <c r="B1435" s="3" t="s">
        <v>3603</v>
      </c>
      <c r="C1435" s="3" t="s">
        <v>7714</v>
      </c>
      <c r="D1435">
        <v>3000</v>
      </c>
      <c r="E1435">
        <v>3385</v>
      </c>
      <c r="F1435" t="s">
        <v>8219</v>
      </c>
      <c r="G1435" t="s">
        <v>8224</v>
      </c>
      <c r="H1435" t="s">
        <v>8246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8271</v>
      </c>
      <c r="O1435" s="6">
        <f>(E1435/D1435)*100</f>
        <v>112.83333333333334</v>
      </c>
      <c r="P1435" s="7">
        <f>E1435/L1435</f>
        <v>49.05797101449275</v>
      </c>
      <c r="Q1435" t="str">
        <f>LEFT(N1435,FIND("/",N1435)-1)</f>
        <v>theater</v>
      </c>
      <c r="R1435" t="str">
        <f>REPLACE(N1435,1,FIND("/",N1435),"")</f>
        <v>plays</v>
      </c>
      <c r="S1435" s="12">
        <f>(((J1435/60)/60)/24)+DATE(1970,1,1)</f>
        <v>42483.015694444446</v>
      </c>
      <c r="T1435" s="12">
        <f>(((I1435/60)/60)/24)+DATE(1970,1,1)</f>
        <v>42489.290972222225</v>
      </c>
      <c r="W1435" s="19">
        <f>_xlfn.DAYS(T1435,S1435)</f>
        <v>6</v>
      </c>
      <c r="X1435" s="20">
        <f>L1435/W1435</f>
        <v>11.5</v>
      </c>
      <c r="Y1435" s="21">
        <f>E1435/W1435</f>
        <v>564.16666666666663</v>
      </c>
    </row>
    <row r="1436" spans="1:25" ht="48" x14ac:dyDescent="0.2">
      <c r="A1436">
        <v>2115</v>
      </c>
      <c r="B1436" s="3" t="s">
        <v>2116</v>
      </c>
      <c r="C1436" s="3" t="s">
        <v>6225</v>
      </c>
      <c r="D1436">
        <v>1500</v>
      </c>
      <c r="E1436">
        <v>3385</v>
      </c>
      <c r="F1436" t="s">
        <v>8219</v>
      </c>
      <c r="G1436" t="s">
        <v>8224</v>
      </c>
      <c r="H1436" t="s">
        <v>8246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8279</v>
      </c>
      <c r="O1436" s="6">
        <f>(E1436/D1436)*100</f>
        <v>225.66666666666669</v>
      </c>
      <c r="P1436" s="7">
        <f>E1436/L1436</f>
        <v>94.027777777777771</v>
      </c>
      <c r="Q1436" t="str">
        <f>LEFT(N1436,FIND("/",N1436)-1)</f>
        <v>music</v>
      </c>
      <c r="R1436" t="str">
        <f>REPLACE(N1436,1,FIND("/",N1436),"")</f>
        <v>indie rock</v>
      </c>
      <c r="S1436" s="12">
        <f>(((J1436/60)/60)/24)+DATE(1970,1,1)</f>
        <v>40564.081030092595</v>
      </c>
      <c r="T1436" s="12">
        <f>(((I1436/60)/60)/24)+DATE(1970,1,1)</f>
        <v>40594.081030092595</v>
      </c>
      <c r="W1436" s="19">
        <f>_xlfn.DAYS(T1436,S1436)</f>
        <v>30</v>
      </c>
      <c r="X1436" s="20">
        <f>L1436/W1436</f>
        <v>1.2</v>
      </c>
      <c r="Y1436" s="21">
        <f>E1436/W1436</f>
        <v>112.83333333333333</v>
      </c>
    </row>
    <row r="1437" spans="1:25" ht="32" x14ac:dyDescent="0.2">
      <c r="A1437">
        <v>3680</v>
      </c>
      <c r="B1437" s="3" t="s">
        <v>3677</v>
      </c>
      <c r="C1437" s="3" t="s">
        <v>7790</v>
      </c>
      <c r="D1437">
        <v>3000</v>
      </c>
      <c r="E1437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8271</v>
      </c>
      <c r="O1437" s="6">
        <f>(E1437/D1437)*100</f>
        <v>112.76666666666667</v>
      </c>
      <c r="P1437" s="7">
        <f>E1437/L1437</f>
        <v>99.5</v>
      </c>
      <c r="Q1437" t="str">
        <f>LEFT(N1437,FIND("/",N1437)-1)</f>
        <v>theater</v>
      </c>
      <c r="R1437" t="str">
        <f>REPLACE(N1437,1,FIND("/",N1437),"")</f>
        <v>plays</v>
      </c>
      <c r="S1437" s="12">
        <f>(((J1437/60)/60)/24)+DATE(1970,1,1)</f>
        <v>42627.454097222217</v>
      </c>
      <c r="T1437" s="12">
        <f>(((I1437/60)/60)/24)+DATE(1970,1,1)</f>
        <v>42648.454097222217</v>
      </c>
      <c r="W1437" s="19">
        <f>_xlfn.DAYS(T1437,S1437)</f>
        <v>21</v>
      </c>
      <c r="X1437" s="20">
        <f>L1437/W1437</f>
        <v>1.6190476190476191</v>
      </c>
      <c r="Y1437" s="21">
        <f>E1437/W1437</f>
        <v>161.0952380952381</v>
      </c>
    </row>
    <row r="1438" spans="1:25" ht="48" x14ac:dyDescent="0.2">
      <c r="A1438">
        <v>1882</v>
      </c>
      <c r="B1438" s="3" t="s">
        <v>1883</v>
      </c>
      <c r="C1438" s="3" t="s">
        <v>5992</v>
      </c>
      <c r="D1438">
        <v>3350</v>
      </c>
      <c r="E1438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8279</v>
      </c>
      <c r="O1438" s="6">
        <f>(E1438/D1438)*100</f>
        <v>100.8955223880597</v>
      </c>
      <c r="P1438" s="7">
        <f>E1438/L1438</f>
        <v>41.728395061728392</v>
      </c>
      <c r="Q1438" t="str">
        <f>LEFT(N1438,FIND("/",N1438)-1)</f>
        <v>music</v>
      </c>
      <c r="R1438" t="str">
        <f>REPLACE(N1438,1,FIND("/",N1438),"")</f>
        <v>indie rock</v>
      </c>
      <c r="S1438" s="12">
        <f>(((J1438/60)/60)/24)+DATE(1970,1,1)</f>
        <v>41067.949212962965</v>
      </c>
      <c r="T1438" s="12">
        <f>(((I1438/60)/60)/24)+DATE(1970,1,1)</f>
        <v>41100.991666666669</v>
      </c>
      <c r="W1438" s="19">
        <f>_xlfn.DAYS(T1438,S1438)</f>
        <v>33</v>
      </c>
      <c r="X1438" s="20">
        <f>L1438/W1438</f>
        <v>2.4545454545454546</v>
      </c>
      <c r="Y1438" s="21">
        <f>E1438/W1438</f>
        <v>102.42424242424242</v>
      </c>
    </row>
    <row r="1439" spans="1:25" ht="48" x14ac:dyDescent="0.2">
      <c r="A1439">
        <v>1821</v>
      </c>
      <c r="B1439" s="3" t="s">
        <v>1822</v>
      </c>
      <c r="C1439" s="3" t="s">
        <v>5931</v>
      </c>
      <c r="D1439">
        <v>2500</v>
      </c>
      <c r="E1439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8276</v>
      </c>
      <c r="O1439" s="6">
        <f>(E1439/D1439)*100</f>
        <v>134.88999999999999</v>
      </c>
      <c r="P1439" s="7">
        <f>E1439/L1439</f>
        <v>59.162280701754383</v>
      </c>
      <c r="Q1439" t="str">
        <f>LEFT(N1439,FIND("/",N1439)-1)</f>
        <v>music</v>
      </c>
      <c r="R1439" t="str">
        <f>REPLACE(N1439,1,FIND("/",N1439),"")</f>
        <v>rock</v>
      </c>
      <c r="S1439" s="12">
        <f>(((J1439/60)/60)/24)+DATE(1970,1,1)</f>
        <v>40926.319062499999</v>
      </c>
      <c r="T1439" s="12">
        <f>(((I1439/60)/60)/24)+DATE(1970,1,1)</f>
        <v>40971.319062499999</v>
      </c>
      <c r="W1439" s="19">
        <f>_xlfn.DAYS(T1439,S1439)</f>
        <v>45</v>
      </c>
      <c r="X1439" s="20">
        <f>L1439/W1439</f>
        <v>1.2666666666666666</v>
      </c>
      <c r="Y1439" s="21">
        <f>E1439/W1439</f>
        <v>74.938888888888883</v>
      </c>
    </row>
    <row r="1440" spans="1:25" ht="48" x14ac:dyDescent="0.2">
      <c r="A1440">
        <v>1474</v>
      </c>
      <c r="B1440" s="3" t="s">
        <v>1475</v>
      </c>
      <c r="C1440" s="3" t="s">
        <v>5584</v>
      </c>
      <c r="D1440">
        <v>3000</v>
      </c>
      <c r="E1440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8288</v>
      </c>
      <c r="O1440" s="6">
        <f>(E1440/D1440)*100</f>
        <v>112.26666666666667</v>
      </c>
      <c r="P1440" s="7">
        <f>E1440/L1440</f>
        <v>44.315789473684212</v>
      </c>
      <c r="Q1440" t="str">
        <f>LEFT(N1440,FIND("/",N1440)-1)</f>
        <v>publishing</v>
      </c>
      <c r="R1440" t="str">
        <f>REPLACE(N1440,1,FIND("/",N1440),"")</f>
        <v>radio &amp; podcasts</v>
      </c>
      <c r="S1440" s="12">
        <f>(((J1440/60)/60)/24)+DATE(1970,1,1)</f>
        <v>41500.727916666663</v>
      </c>
      <c r="T1440" s="12">
        <f>(((I1440/60)/60)/24)+DATE(1970,1,1)</f>
        <v>41530.727916666663</v>
      </c>
      <c r="W1440" s="19">
        <f>_xlfn.DAYS(T1440,S1440)</f>
        <v>30</v>
      </c>
      <c r="X1440" s="20">
        <f>L1440/W1440</f>
        <v>2.5333333333333332</v>
      </c>
      <c r="Y1440" s="21">
        <f>E1440/W1440</f>
        <v>112.26666666666667</v>
      </c>
    </row>
    <row r="1441" spans="1:25" ht="48" x14ac:dyDescent="0.2">
      <c r="A1441">
        <v>3526</v>
      </c>
      <c r="B1441" s="3" t="s">
        <v>3525</v>
      </c>
      <c r="C1441" s="3" t="s">
        <v>7636</v>
      </c>
      <c r="D1441">
        <v>3300</v>
      </c>
      <c r="E1441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8271</v>
      </c>
      <c r="O1441" s="6">
        <f>(E1441/D1441)*100</f>
        <v>102</v>
      </c>
      <c r="P1441" s="7">
        <f>E1441/L1441</f>
        <v>99</v>
      </c>
      <c r="Q1441" t="str">
        <f>LEFT(N1441,FIND("/",N1441)-1)</f>
        <v>theater</v>
      </c>
      <c r="R1441" t="str">
        <f>REPLACE(N1441,1,FIND("/",N1441),"")</f>
        <v>plays</v>
      </c>
      <c r="S1441" s="12">
        <f>(((J1441/60)/60)/24)+DATE(1970,1,1)</f>
        <v>42460.335312499999</v>
      </c>
      <c r="T1441" s="12">
        <f>(((I1441/60)/60)/24)+DATE(1970,1,1)</f>
        <v>42488.249305555553</v>
      </c>
      <c r="W1441" s="19">
        <f>_xlfn.DAYS(T1441,S1441)</f>
        <v>28</v>
      </c>
      <c r="X1441" s="20">
        <f>L1441/W1441</f>
        <v>1.2142857142857142</v>
      </c>
      <c r="Y1441" s="21">
        <f>E1441/W1441</f>
        <v>120.21428571428571</v>
      </c>
    </row>
    <row r="1442" spans="1:25" ht="48" x14ac:dyDescent="0.2">
      <c r="A1442">
        <v>2806</v>
      </c>
      <c r="B1442" s="3" t="s">
        <v>2806</v>
      </c>
      <c r="C1442" s="3" t="s">
        <v>6916</v>
      </c>
      <c r="D1442">
        <v>3000</v>
      </c>
      <c r="E1442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8271</v>
      </c>
      <c r="O1442" s="6">
        <f>(E1442/D1442)*100</f>
        <v>112.1</v>
      </c>
      <c r="P1442" s="7">
        <f>E1442/L1442</f>
        <v>44.25</v>
      </c>
      <c r="Q1442" t="str">
        <f>LEFT(N1442,FIND("/",N1442)-1)</f>
        <v>theater</v>
      </c>
      <c r="R1442" t="str">
        <f>REPLACE(N1442,1,FIND("/",N1442),"")</f>
        <v>plays</v>
      </c>
      <c r="S1442" s="12">
        <f>(((J1442/60)/60)/24)+DATE(1970,1,1)</f>
        <v>42185.267245370371</v>
      </c>
      <c r="T1442" s="12">
        <f>(((I1442/60)/60)/24)+DATE(1970,1,1)</f>
        <v>42221.458333333328</v>
      </c>
      <c r="W1442" s="19">
        <f>_xlfn.DAYS(T1442,S1442)</f>
        <v>36</v>
      </c>
      <c r="X1442" s="20">
        <f>L1442/W1442</f>
        <v>2.1111111111111112</v>
      </c>
      <c r="Y1442" s="21">
        <f>E1442/W1442</f>
        <v>93.416666666666671</v>
      </c>
    </row>
    <row r="1443" spans="1:25" ht="48" x14ac:dyDescent="0.2">
      <c r="A1443">
        <v>2476</v>
      </c>
      <c r="B1443" s="3" t="s">
        <v>2477</v>
      </c>
      <c r="C1443" s="3" t="s">
        <v>6586</v>
      </c>
      <c r="D1443">
        <v>3200</v>
      </c>
      <c r="E1443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8279</v>
      </c>
      <c r="O1443" s="6">
        <f>(E1443/D1443)*100</f>
        <v>105.02249999999999</v>
      </c>
      <c r="P1443" s="7">
        <f>E1443/L1443</f>
        <v>61.103999999999999</v>
      </c>
      <c r="Q1443" t="str">
        <f>LEFT(N1443,FIND("/",N1443)-1)</f>
        <v>music</v>
      </c>
      <c r="R1443" t="str">
        <f>REPLACE(N1443,1,FIND("/",N1443),"")</f>
        <v>indie rock</v>
      </c>
      <c r="S1443" s="12">
        <f>(((J1443/60)/60)/24)+DATE(1970,1,1)</f>
        <v>41913.328356481477</v>
      </c>
      <c r="T1443" s="12">
        <f>(((I1443/60)/60)/24)+DATE(1970,1,1)</f>
        <v>41946.370023148149</v>
      </c>
      <c r="W1443" s="19">
        <f>_xlfn.DAYS(T1443,S1443)</f>
        <v>33</v>
      </c>
      <c r="X1443" s="20">
        <f>L1443/W1443</f>
        <v>1.6666666666666667</v>
      </c>
      <c r="Y1443" s="21">
        <f>E1443/W1443</f>
        <v>101.83999999999999</v>
      </c>
    </row>
    <row r="1444" spans="1:25" ht="48" x14ac:dyDescent="0.2">
      <c r="A1444">
        <v>378</v>
      </c>
      <c r="B1444" s="3" t="s">
        <v>379</v>
      </c>
      <c r="C1444" s="3" t="s">
        <v>4488</v>
      </c>
      <c r="D1444">
        <v>3000</v>
      </c>
      <c r="E1444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8269</v>
      </c>
      <c r="O1444" s="6">
        <f>(E1444/D1444)*100</f>
        <v>111.76666666666665</v>
      </c>
      <c r="P1444" s="7">
        <f>E1444/L1444</f>
        <v>40.397590361445786</v>
      </c>
      <c r="Q1444" t="str">
        <f>LEFT(N1444,FIND("/",N1444)-1)</f>
        <v>film &amp; video</v>
      </c>
      <c r="R1444" t="str">
        <f>REPLACE(N1444,1,FIND("/",N1444),"")</f>
        <v>documentary</v>
      </c>
      <c r="S1444" s="12">
        <f>(((J1444/60)/60)/24)+DATE(1970,1,1)</f>
        <v>42370.571851851855</v>
      </c>
      <c r="T1444" s="12">
        <f>(((I1444/60)/60)/24)+DATE(1970,1,1)</f>
        <v>42394.994444444441</v>
      </c>
      <c r="W1444" s="19">
        <f>_xlfn.DAYS(T1444,S1444)</f>
        <v>24</v>
      </c>
      <c r="X1444" s="20">
        <f>L1444/W1444</f>
        <v>3.4583333333333335</v>
      </c>
      <c r="Y1444" s="21">
        <f>E1444/W1444</f>
        <v>139.70833333333334</v>
      </c>
    </row>
    <row r="1445" spans="1:25" ht="48" x14ac:dyDescent="0.2">
      <c r="A1445">
        <v>3322</v>
      </c>
      <c r="B1445" s="3" t="s">
        <v>3322</v>
      </c>
      <c r="C1445" s="3" t="s">
        <v>7432</v>
      </c>
      <c r="D1445">
        <v>3300</v>
      </c>
      <c r="E1445">
        <v>3350</v>
      </c>
      <c r="F1445" t="s">
        <v>8219</v>
      </c>
      <c r="G1445" t="s">
        <v>8224</v>
      </c>
      <c r="H1445" t="s">
        <v>8246</v>
      </c>
      <c r="I1445">
        <v>1466567700</v>
      </c>
      <c r="J1445">
        <v>1464653696</v>
      </c>
      <c r="K1445" t="b">
        <v>0</v>
      </c>
      <c r="L1445">
        <v>23</v>
      </c>
      <c r="M1445" t="b">
        <v>1</v>
      </c>
      <c r="N1445" t="s">
        <v>8271</v>
      </c>
      <c r="O1445" s="6">
        <f>(E1445/D1445)*100</f>
        <v>101.51515151515152</v>
      </c>
      <c r="P1445" s="7">
        <f>E1445/L1445</f>
        <v>145.65217391304347</v>
      </c>
      <c r="Q1445" t="str">
        <f>LEFT(N1445,FIND("/",N1445)-1)</f>
        <v>theater</v>
      </c>
      <c r="R1445" t="str">
        <f>REPLACE(N1445,1,FIND("/",N1445),"")</f>
        <v>plays</v>
      </c>
      <c r="S1445" s="12">
        <f>(((J1445/60)/60)/24)+DATE(1970,1,1)</f>
        <v>42521.010370370372</v>
      </c>
      <c r="T1445" s="12">
        <f>(((I1445/60)/60)/24)+DATE(1970,1,1)</f>
        <v>42543.163194444445</v>
      </c>
      <c r="W1445" s="19">
        <f>_xlfn.DAYS(T1445,S1445)</f>
        <v>22</v>
      </c>
      <c r="X1445" s="20">
        <f>L1445/W1445</f>
        <v>1.0454545454545454</v>
      </c>
      <c r="Y1445" s="21">
        <f>E1445/W1445</f>
        <v>152.27272727272728</v>
      </c>
    </row>
    <row r="1446" spans="1:25" ht="48" x14ac:dyDescent="0.2">
      <c r="A1446">
        <v>3341</v>
      </c>
      <c r="B1446" s="3" t="s">
        <v>3341</v>
      </c>
      <c r="C1446" s="3" t="s">
        <v>7451</v>
      </c>
      <c r="D1446">
        <v>3350</v>
      </c>
      <c r="E1446">
        <v>3350</v>
      </c>
      <c r="F1446" t="s">
        <v>8219</v>
      </c>
      <c r="G1446" t="s">
        <v>8225</v>
      </c>
      <c r="H1446" t="s">
        <v>8247</v>
      </c>
      <c r="I1446">
        <v>1465750800</v>
      </c>
      <c r="J1446">
        <v>1463771421</v>
      </c>
      <c r="K1446" t="b">
        <v>0</v>
      </c>
      <c r="L1446">
        <v>28</v>
      </c>
      <c r="M1446" t="b">
        <v>1</v>
      </c>
      <c r="N1446" t="s">
        <v>8271</v>
      </c>
      <c r="O1446" s="6">
        <f>(E1446/D1446)*100</f>
        <v>100</v>
      </c>
      <c r="P1446" s="7">
        <f>E1446/L1446</f>
        <v>119.64285714285714</v>
      </c>
      <c r="Q1446" t="str">
        <f>LEFT(N1446,FIND("/",N1446)-1)</f>
        <v>theater</v>
      </c>
      <c r="R1446" t="str">
        <f>REPLACE(N1446,1,FIND("/",N1446),"")</f>
        <v>plays</v>
      </c>
      <c r="S1446" s="12">
        <f>(((J1446/60)/60)/24)+DATE(1970,1,1)</f>
        <v>42510.798854166671</v>
      </c>
      <c r="T1446" s="12">
        <f>(((I1446/60)/60)/24)+DATE(1970,1,1)</f>
        <v>42533.708333333328</v>
      </c>
      <c r="W1446" s="19">
        <f>_xlfn.DAYS(T1446,S1446)</f>
        <v>23</v>
      </c>
      <c r="X1446" s="20">
        <f>L1446/W1446</f>
        <v>1.2173913043478262</v>
      </c>
      <c r="Y1446" s="21">
        <f>E1446/W1446</f>
        <v>145.65217391304347</v>
      </c>
    </row>
    <row r="1447" spans="1:25" ht="48" x14ac:dyDescent="0.2">
      <c r="A1447">
        <v>1358</v>
      </c>
      <c r="B1447" s="3" t="s">
        <v>1359</v>
      </c>
      <c r="C1447" s="3" t="s">
        <v>5468</v>
      </c>
      <c r="D1447">
        <v>3000</v>
      </c>
      <c r="E1447">
        <v>3350</v>
      </c>
      <c r="F1447" t="s">
        <v>8219</v>
      </c>
      <c r="G1447" t="s">
        <v>8224</v>
      </c>
      <c r="H1447" t="s">
        <v>8246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8274</v>
      </c>
      <c r="O1447" s="6">
        <f>(E1447/D1447)*100</f>
        <v>111.66666666666667</v>
      </c>
      <c r="P1447" s="7">
        <f>E1447/L1447</f>
        <v>68.367346938775512</v>
      </c>
      <c r="Q1447" t="str">
        <f>LEFT(N1447,FIND("/",N1447)-1)</f>
        <v>publishing</v>
      </c>
      <c r="R1447" t="str">
        <f>REPLACE(N1447,1,FIND("/",N1447),"")</f>
        <v>nonfiction</v>
      </c>
      <c r="S1447" s="12">
        <f>(((J1447/60)/60)/24)+DATE(1970,1,1)</f>
        <v>40689.570868055554</v>
      </c>
      <c r="T1447" s="12">
        <f>(((I1447/60)/60)/24)+DATE(1970,1,1)</f>
        <v>40719.570868055554</v>
      </c>
      <c r="W1447" s="19">
        <f>_xlfn.DAYS(T1447,S1447)</f>
        <v>30</v>
      </c>
      <c r="X1447" s="20">
        <f>L1447/W1447</f>
        <v>1.6333333333333333</v>
      </c>
      <c r="Y1447" s="21">
        <f>E1447/W1447</f>
        <v>111.66666666666667</v>
      </c>
    </row>
    <row r="1448" spans="1:25" ht="48" x14ac:dyDescent="0.2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6">
        <f>(E1448/D1448)*100</f>
        <v>111.16666666666666</v>
      </c>
      <c r="P1448" s="7">
        <f>E1448/L1448</f>
        <v>416.875</v>
      </c>
      <c r="Q1448" t="str">
        <f>LEFT(N1448,FIND("/",N1448)-1)</f>
        <v>music</v>
      </c>
      <c r="R1448" t="str">
        <f>REPLACE(N1448,1,FIND("/",N1448),"")</f>
        <v>indie rock</v>
      </c>
      <c r="S1448" s="12">
        <f>(((J1448/60)/60)/24)+DATE(1970,1,1)</f>
        <v>42323.800138888888</v>
      </c>
      <c r="T1448" s="12">
        <f>(((I1448/60)/60)/24)+DATE(1970,1,1)</f>
        <v>42341.895833333328</v>
      </c>
      <c r="W1448" s="19">
        <f>_xlfn.DAYS(T1448,S1448)</f>
        <v>18</v>
      </c>
      <c r="X1448" s="20">
        <f>L1448/W1448</f>
        <v>0.44444444444444442</v>
      </c>
      <c r="Y1448" s="21">
        <f>E1448/W1448</f>
        <v>185.27777777777777</v>
      </c>
    </row>
    <row r="1449" spans="1:25" ht="48" x14ac:dyDescent="0.2">
      <c r="A1449">
        <v>3661</v>
      </c>
      <c r="B1449" s="3" t="s">
        <v>3658</v>
      </c>
      <c r="C1449" s="3" t="s">
        <v>7771</v>
      </c>
      <c r="D1449">
        <v>3000</v>
      </c>
      <c r="E1449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8271</v>
      </c>
      <c r="O1449" s="6">
        <f>(E1449/D1449)*100</f>
        <v>111.00000000000001</v>
      </c>
      <c r="P1449" s="7">
        <f>E1449/L1449</f>
        <v>92.5</v>
      </c>
      <c r="Q1449" t="str">
        <f>LEFT(N1449,FIND("/",N1449)-1)</f>
        <v>theater</v>
      </c>
      <c r="R1449" t="str">
        <f>REPLACE(N1449,1,FIND("/",N1449),"")</f>
        <v>plays</v>
      </c>
      <c r="S1449" s="12">
        <f>(((J1449/60)/60)/24)+DATE(1970,1,1)</f>
        <v>42447.896666666667</v>
      </c>
      <c r="T1449" s="12">
        <f>(((I1449/60)/60)/24)+DATE(1970,1,1)</f>
        <v>42470.166666666672</v>
      </c>
      <c r="W1449" s="19">
        <f>_xlfn.DAYS(T1449,S1449)</f>
        <v>23</v>
      </c>
      <c r="X1449" s="20">
        <f>L1449/W1449</f>
        <v>1.5652173913043479</v>
      </c>
      <c r="Y1449" s="21">
        <f>E1449/W1449</f>
        <v>144.78260869565219</v>
      </c>
    </row>
    <row r="1450" spans="1:25" ht="48" x14ac:dyDescent="0.2">
      <c r="A1450">
        <v>2462</v>
      </c>
      <c r="B1450" s="3" t="s">
        <v>2463</v>
      </c>
      <c r="C1450" s="3" t="s">
        <v>6572</v>
      </c>
      <c r="D1450">
        <v>3000</v>
      </c>
      <c r="E1450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8279</v>
      </c>
      <c r="O1450" s="6">
        <f>(E1450/D1450)*100</f>
        <v>110.70833333333334</v>
      </c>
      <c r="P1450" s="7">
        <f>E1450/L1450</f>
        <v>28.880434782608695</v>
      </c>
      <c r="Q1450" t="str">
        <f>LEFT(N1450,FIND("/",N1450)-1)</f>
        <v>music</v>
      </c>
      <c r="R1450" t="str">
        <f>REPLACE(N1450,1,FIND("/",N1450),"")</f>
        <v>indie rock</v>
      </c>
      <c r="S1450" s="12">
        <f>(((J1450/60)/60)/24)+DATE(1970,1,1)</f>
        <v>41089.186296296299</v>
      </c>
      <c r="T1450" s="12">
        <f>(((I1450/60)/60)/24)+DATE(1970,1,1)</f>
        <v>41109.186296296299</v>
      </c>
      <c r="W1450" s="19">
        <f>_xlfn.DAYS(T1450,S1450)</f>
        <v>20</v>
      </c>
      <c r="X1450" s="20">
        <f>L1450/W1450</f>
        <v>5.75</v>
      </c>
      <c r="Y1450" s="21">
        <f>E1450/W1450</f>
        <v>166.0625</v>
      </c>
    </row>
    <row r="1451" spans="1:25" ht="32" x14ac:dyDescent="0.2">
      <c r="A1451">
        <v>2831</v>
      </c>
      <c r="B1451" s="3" t="s">
        <v>2831</v>
      </c>
      <c r="C1451" s="3" t="s">
        <v>6941</v>
      </c>
      <c r="D1451">
        <v>3000</v>
      </c>
      <c r="E1451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8271</v>
      </c>
      <c r="O1451" s="6">
        <f>(E1451/D1451)*100</f>
        <v>110.66666666666667</v>
      </c>
      <c r="P1451" s="7">
        <f>E1451/L1451</f>
        <v>63.846153846153847</v>
      </c>
      <c r="Q1451" t="str">
        <f>LEFT(N1451,FIND("/",N1451)-1)</f>
        <v>theater</v>
      </c>
      <c r="R1451" t="str">
        <f>REPLACE(N1451,1,FIND("/",N1451),"")</f>
        <v>plays</v>
      </c>
      <c r="S1451" s="12">
        <f>(((J1451/60)/60)/24)+DATE(1970,1,1)</f>
        <v>42171.824884259258</v>
      </c>
      <c r="T1451" s="12">
        <f>(((I1451/60)/60)/24)+DATE(1970,1,1)</f>
        <v>42201.824884259258</v>
      </c>
      <c r="W1451" s="19">
        <f>_xlfn.DAYS(T1451,S1451)</f>
        <v>30</v>
      </c>
      <c r="X1451" s="20">
        <f>L1451/W1451</f>
        <v>1.7333333333333334</v>
      </c>
      <c r="Y1451" s="21">
        <f>E1451/W1451</f>
        <v>110.66666666666667</v>
      </c>
    </row>
    <row r="1452" spans="1:25" ht="48" x14ac:dyDescent="0.2">
      <c r="A1452">
        <v>2672</v>
      </c>
      <c r="B1452" s="3" t="s">
        <v>2672</v>
      </c>
      <c r="C1452" s="3" t="s">
        <v>6782</v>
      </c>
      <c r="D1452">
        <v>10000</v>
      </c>
      <c r="E1452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8302</v>
      </c>
      <c r="O1452" s="6">
        <f>(E1452/D1452)*100</f>
        <v>33.19</v>
      </c>
      <c r="P1452" s="7">
        <f>E1452/L1452</f>
        <v>70.61702127659575</v>
      </c>
      <c r="Q1452" t="str">
        <f>LEFT(N1452,FIND("/",N1452)-1)</f>
        <v>technology</v>
      </c>
      <c r="R1452" t="str">
        <f>REPLACE(N1452,1,FIND("/",N1452),"")</f>
        <v>makerspaces</v>
      </c>
      <c r="S1452" s="12">
        <f>(((J1452/60)/60)/24)+DATE(1970,1,1)</f>
        <v>42344.884143518517</v>
      </c>
      <c r="T1452" s="12">
        <f>(((I1452/60)/60)/24)+DATE(1970,1,1)</f>
        <v>42366.25</v>
      </c>
      <c r="W1452" s="19">
        <f>_xlfn.DAYS(T1452,S1452)</f>
        <v>22</v>
      </c>
      <c r="X1452" s="20">
        <f>L1452/W1452</f>
        <v>2.1363636363636362</v>
      </c>
      <c r="Y1452" s="21">
        <f>E1452/W1452</f>
        <v>150.86363636363637</v>
      </c>
    </row>
    <row r="1453" spans="1:25" ht="48" x14ac:dyDescent="0.2">
      <c r="A1453">
        <v>3593</v>
      </c>
      <c r="B1453" s="3" t="s">
        <v>3592</v>
      </c>
      <c r="C1453" s="3" t="s">
        <v>7703</v>
      </c>
      <c r="D1453">
        <v>3000</v>
      </c>
      <c r="E1453">
        <v>3319</v>
      </c>
      <c r="F1453" t="s">
        <v>8219</v>
      </c>
      <c r="G1453" t="s">
        <v>8224</v>
      </c>
      <c r="H1453" t="s">
        <v>8246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8271</v>
      </c>
      <c r="O1453" s="6">
        <f>(E1453/D1453)*100</f>
        <v>110.63333333333334</v>
      </c>
      <c r="P1453" s="7">
        <f>E1453/L1453</f>
        <v>77.186046511627907</v>
      </c>
      <c r="Q1453" t="str">
        <f>LEFT(N1453,FIND("/",N1453)-1)</f>
        <v>theater</v>
      </c>
      <c r="R1453" t="str">
        <f>REPLACE(N1453,1,FIND("/",N1453),"")</f>
        <v>plays</v>
      </c>
      <c r="S1453" s="12">
        <f>(((J1453/60)/60)/24)+DATE(1970,1,1)</f>
        <v>41974.898599537039</v>
      </c>
      <c r="T1453" s="12">
        <f>(((I1453/60)/60)/24)+DATE(1970,1,1)</f>
        <v>42009.851388888885</v>
      </c>
      <c r="W1453" s="19">
        <f>_xlfn.DAYS(T1453,S1453)</f>
        <v>35</v>
      </c>
      <c r="X1453" s="20">
        <f>L1453/W1453</f>
        <v>1.2285714285714286</v>
      </c>
      <c r="Y1453" s="21">
        <f>E1453/W1453</f>
        <v>94.828571428571422</v>
      </c>
    </row>
    <row r="1454" spans="1:25" ht="16" x14ac:dyDescent="0.2">
      <c r="A1454">
        <v>746</v>
      </c>
      <c r="B1454" s="3" t="s">
        <v>747</v>
      </c>
      <c r="C1454" s="3" t="s">
        <v>4856</v>
      </c>
      <c r="D1454">
        <v>2987</v>
      </c>
      <c r="E1454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8274</v>
      </c>
      <c r="O1454" s="6">
        <f>(E1454/D1454)*100</f>
        <v>111.08135252761969</v>
      </c>
      <c r="P1454" s="7">
        <f>E1454/L1454</f>
        <v>34.206185567010309</v>
      </c>
      <c r="Q1454" t="str">
        <f>LEFT(N1454,FIND("/",N1454)-1)</f>
        <v>publishing</v>
      </c>
      <c r="R1454" t="str">
        <f>REPLACE(N1454,1,FIND("/",N1454),"")</f>
        <v>nonfiction</v>
      </c>
      <c r="S1454" s="12">
        <f>(((J1454/60)/60)/24)+DATE(1970,1,1)</f>
        <v>41157.042928240742</v>
      </c>
      <c r="T1454" s="12">
        <f>(((I1454/60)/60)/24)+DATE(1970,1,1)</f>
        <v>41175.165972222225</v>
      </c>
      <c r="W1454" s="19">
        <f>_xlfn.DAYS(T1454,S1454)</f>
        <v>18</v>
      </c>
      <c r="X1454" s="20">
        <f>L1454/W1454</f>
        <v>5.3888888888888893</v>
      </c>
      <c r="Y1454" s="21">
        <f>E1454/W1454</f>
        <v>184.33333333333334</v>
      </c>
    </row>
    <row r="1455" spans="1:25" ht="32" x14ac:dyDescent="0.2">
      <c r="A1455">
        <v>1339</v>
      </c>
      <c r="B1455" s="3" t="s">
        <v>1340</v>
      </c>
      <c r="C1455" s="3" t="s">
        <v>5449</v>
      </c>
      <c r="D1455">
        <v>50000</v>
      </c>
      <c r="E1455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6">
        <f>(E1455/D1455)*100</f>
        <v>6.6339999999999995</v>
      </c>
      <c r="P1455" s="7">
        <f>E1455/L1455</f>
        <v>89.648648648648646</v>
      </c>
      <c r="Q1455" t="str">
        <f>LEFT(N1455,FIND("/",N1455)-1)</f>
        <v>technology</v>
      </c>
      <c r="R1455" t="str">
        <f>REPLACE(N1455,1,FIND("/",N1455),"")</f>
        <v>wearables</v>
      </c>
      <c r="S1455" s="12">
        <f>(((J1455/60)/60)/24)+DATE(1970,1,1)</f>
        <v>41936.647164351853</v>
      </c>
      <c r="T1455" s="12">
        <f>(((I1455/60)/60)/24)+DATE(1970,1,1)</f>
        <v>41981.688831018517</v>
      </c>
      <c r="W1455" s="19">
        <f>_xlfn.DAYS(T1455,S1455)</f>
        <v>45</v>
      </c>
      <c r="X1455" s="20">
        <f>L1455/W1455</f>
        <v>0.82222222222222219</v>
      </c>
      <c r="Y1455" s="21">
        <f>E1455/W1455</f>
        <v>73.711111111111109</v>
      </c>
    </row>
    <row r="1456" spans="1:25" ht="48" x14ac:dyDescent="0.2">
      <c r="A1456">
        <v>3513</v>
      </c>
      <c r="B1456" s="3" t="s">
        <v>3512</v>
      </c>
      <c r="C1456" s="3" t="s">
        <v>7623</v>
      </c>
      <c r="D1456">
        <v>2800</v>
      </c>
      <c r="E1456">
        <v>3315</v>
      </c>
      <c r="F1456" t="s">
        <v>8219</v>
      </c>
      <c r="G1456" t="s">
        <v>8224</v>
      </c>
      <c r="H1456" t="s">
        <v>8246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8271</v>
      </c>
      <c r="O1456" s="6">
        <f>(E1456/D1456)*100</f>
        <v>118.39285714285714</v>
      </c>
      <c r="P1456" s="7">
        <f>E1456/L1456</f>
        <v>75.340909090909093</v>
      </c>
      <c r="Q1456" t="str">
        <f>LEFT(N1456,FIND("/",N1456)-1)</f>
        <v>theater</v>
      </c>
      <c r="R1456" t="str">
        <f>REPLACE(N1456,1,FIND("/",N1456),"")</f>
        <v>plays</v>
      </c>
      <c r="S1456" s="12">
        <f>(((J1456/60)/60)/24)+DATE(1970,1,1)</f>
        <v>41781.096203703702</v>
      </c>
      <c r="T1456" s="12">
        <f>(((I1456/60)/60)/24)+DATE(1970,1,1)</f>
        <v>41794.207638888889</v>
      </c>
      <c r="W1456" s="19">
        <f>_xlfn.DAYS(T1456,S1456)</f>
        <v>13</v>
      </c>
      <c r="X1456" s="20">
        <f>L1456/W1456</f>
        <v>3.3846153846153846</v>
      </c>
      <c r="Y1456" s="21">
        <f>E1456/W1456</f>
        <v>255</v>
      </c>
    </row>
    <row r="1457" spans="1:25" ht="48" x14ac:dyDescent="0.2">
      <c r="A1457">
        <v>3261</v>
      </c>
      <c r="B1457" s="3" t="s">
        <v>3261</v>
      </c>
      <c r="C1457" s="3" t="s">
        <v>7371</v>
      </c>
      <c r="D1457">
        <v>3300</v>
      </c>
      <c r="E1457">
        <v>3315</v>
      </c>
      <c r="F1457" t="s">
        <v>8219</v>
      </c>
      <c r="G1457" t="s">
        <v>8224</v>
      </c>
      <c r="H1457" t="s">
        <v>8246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8271</v>
      </c>
      <c r="O1457" s="6">
        <f>(E1457/D1457)*100</f>
        <v>100.45454545454547</v>
      </c>
      <c r="P1457" s="7">
        <f>E1457/L1457</f>
        <v>67.65306122448979</v>
      </c>
      <c r="Q1457" t="str">
        <f>LEFT(N1457,FIND("/",N1457)-1)</f>
        <v>theater</v>
      </c>
      <c r="R1457" t="str">
        <f>REPLACE(N1457,1,FIND("/",N1457),"")</f>
        <v>plays</v>
      </c>
      <c r="S1457" s="12">
        <f>(((J1457/60)/60)/24)+DATE(1970,1,1)</f>
        <v>42171.725416666668</v>
      </c>
      <c r="T1457" s="12">
        <f>(((I1457/60)/60)/24)+DATE(1970,1,1)</f>
        <v>42201.725416666668</v>
      </c>
      <c r="W1457" s="19">
        <f>_xlfn.DAYS(T1457,S1457)</f>
        <v>30</v>
      </c>
      <c r="X1457" s="20">
        <f>L1457/W1457</f>
        <v>1.6333333333333333</v>
      </c>
      <c r="Y1457" s="21">
        <f>E1457/W1457</f>
        <v>110.5</v>
      </c>
    </row>
    <row r="1458" spans="1:25" ht="48" x14ac:dyDescent="0.2">
      <c r="A1458">
        <v>2601</v>
      </c>
      <c r="B1458" s="3" t="s">
        <v>2601</v>
      </c>
      <c r="C1458" s="3" t="s">
        <v>6711</v>
      </c>
      <c r="D1458">
        <v>500</v>
      </c>
      <c r="E1458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8301</v>
      </c>
      <c r="O1458" s="6">
        <f>(E1458/D1458)*100</f>
        <v>661.4</v>
      </c>
      <c r="P1458" s="7">
        <f>E1458/L1458</f>
        <v>21.900662251655628</v>
      </c>
      <c r="Q1458" t="str">
        <f>LEFT(N1458,FIND("/",N1458)-1)</f>
        <v>technology</v>
      </c>
      <c r="R1458" t="str">
        <f>REPLACE(N1458,1,FIND("/",N1458),"")</f>
        <v>space exploration</v>
      </c>
      <c r="S1458" s="12">
        <f>(((J1458/60)/60)/24)+DATE(1970,1,1)</f>
        <v>41150.902187499996</v>
      </c>
      <c r="T1458" s="12">
        <f>(((I1458/60)/60)/24)+DATE(1970,1,1)</f>
        <v>41165.165972222225</v>
      </c>
      <c r="W1458" s="19">
        <f>_xlfn.DAYS(T1458,S1458)</f>
        <v>15</v>
      </c>
      <c r="X1458" s="20">
        <f>L1458/W1458</f>
        <v>10.066666666666666</v>
      </c>
      <c r="Y1458" s="21">
        <f>E1458/W1458</f>
        <v>220.46666666666667</v>
      </c>
    </row>
    <row r="1459" spans="1:25" ht="48" x14ac:dyDescent="0.2">
      <c r="A1459">
        <v>2163</v>
      </c>
      <c r="B1459" s="3" t="s">
        <v>2164</v>
      </c>
      <c r="C1459" s="3" t="s">
        <v>6273</v>
      </c>
      <c r="D1459">
        <v>2500</v>
      </c>
      <c r="E1459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8276</v>
      </c>
      <c r="O1459" s="6">
        <f>(E1459/D1459)*100</f>
        <v>132.20000000000002</v>
      </c>
      <c r="P1459" s="7">
        <f>E1459/L1459</f>
        <v>75.11363636363636</v>
      </c>
      <c r="Q1459" t="str">
        <f>LEFT(N1459,FIND("/",N1459)-1)</f>
        <v>music</v>
      </c>
      <c r="R1459" t="str">
        <f>REPLACE(N1459,1,FIND("/",N1459),"")</f>
        <v>rock</v>
      </c>
      <c r="S1459" s="12">
        <f>(((J1459/60)/60)/24)+DATE(1970,1,1)</f>
        <v>42111.899537037039</v>
      </c>
      <c r="T1459" s="12">
        <f>(((I1459/60)/60)/24)+DATE(1970,1,1)</f>
        <v>42163.159722222219</v>
      </c>
      <c r="W1459" s="19">
        <f>_xlfn.DAYS(T1459,S1459)</f>
        <v>52</v>
      </c>
      <c r="X1459" s="20">
        <f>L1459/W1459</f>
        <v>0.84615384615384615</v>
      </c>
      <c r="Y1459" s="21">
        <f>E1459/W1459</f>
        <v>63.557692307692307</v>
      </c>
    </row>
    <row r="1460" spans="1:25" ht="48" x14ac:dyDescent="0.2">
      <c r="A1460">
        <v>1094</v>
      </c>
      <c r="B1460" s="3" t="s">
        <v>1095</v>
      </c>
      <c r="C1460" s="3" t="s">
        <v>5204</v>
      </c>
      <c r="D1460">
        <v>18000</v>
      </c>
      <c r="E1460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6">
        <f>(E1460/D1460)*100</f>
        <v>18.300055555555556</v>
      </c>
      <c r="P1460" s="7">
        <f>E1460/L1460</f>
        <v>122.00037037037038</v>
      </c>
      <c r="Q1460" t="str">
        <f>LEFT(N1460,FIND("/",N1460)-1)</f>
        <v>games</v>
      </c>
      <c r="R1460" t="str">
        <f>REPLACE(N1460,1,FIND("/",N1460),"")</f>
        <v>video games</v>
      </c>
      <c r="S1460" s="12">
        <f>(((J1460/60)/60)/24)+DATE(1970,1,1)</f>
        <v>40795.713344907403</v>
      </c>
      <c r="T1460" s="12">
        <f>(((I1460/60)/60)/24)+DATE(1970,1,1)</f>
        <v>40825.713344907403</v>
      </c>
      <c r="W1460" s="19">
        <f>_xlfn.DAYS(T1460,S1460)</f>
        <v>30</v>
      </c>
      <c r="X1460" s="20">
        <f>L1460/W1460</f>
        <v>0.9</v>
      </c>
      <c r="Y1460" s="21">
        <f>E1460/W1460</f>
        <v>109.80033333333334</v>
      </c>
    </row>
    <row r="1461" spans="1:25" ht="48" x14ac:dyDescent="0.2">
      <c r="A1461">
        <v>3621</v>
      </c>
      <c r="B1461" s="3" t="s">
        <v>3619</v>
      </c>
      <c r="C1461" s="3" t="s">
        <v>7731</v>
      </c>
      <c r="D1461">
        <v>3000</v>
      </c>
      <c r="E1461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8271</v>
      </c>
      <c r="O1461" s="6">
        <f>(E1461/D1461)*100</f>
        <v>109.73333333333332</v>
      </c>
      <c r="P1461" s="7">
        <f>E1461/L1461</f>
        <v>47.028571428571432</v>
      </c>
      <c r="Q1461" t="str">
        <f>LEFT(N1461,FIND("/",N1461)-1)</f>
        <v>theater</v>
      </c>
      <c r="R1461" t="str">
        <f>REPLACE(N1461,1,FIND("/",N1461),"")</f>
        <v>plays</v>
      </c>
      <c r="S1461" s="12">
        <f>(((J1461/60)/60)/24)+DATE(1970,1,1)</f>
        <v>42619.935694444444</v>
      </c>
      <c r="T1461" s="12">
        <f>(((I1461/60)/60)/24)+DATE(1970,1,1)</f>
        <v>42643.875</v>
      </c>
      <c r="W1461" s="19">
        <f>_xlfn.DAYS(T1461,S1461)</f>
        <v>24</v>
      </c>
      <c r="X1461" s="20">
        <f>L1461/W1461</f>
        <v>2.9166666666666665</v>
      </c>
      <c r="Y1461" s="21">
        <f>E1461/W1461</f>
        <v>137.16666666666666</v>
      </c>
    </row>
    <row r="1462" spans="1:25" ht="32" x14ac:dyDescent="0.2">
      <c r="A1462">
        <v>53</v>
      </c>
      <c r="B1462" s="3" t="s">
        <v>55</v>
      </c>
      <c r="C1462" s="3" t="s">
        <v>4164</v>
      </c>
      <c r="D1462">
        <v>3000</v>
      </c>
      <c r="E1462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8265</v>
      </c>
      <c r="O1462" s="6">
        <f>(E1462/D1462)*100</f>
        <v>109.63333333333334</v>
      </c>
      <c r="P1462" s="7">
        <f>E1462/L1462</f>
        <v>28.111111111111111</v>
      </c>
      <c r="Q1462" t="str">
        <f>LEFT(N1462,FIND("/",N1462)-1)</f>
        <v>film &amp; video</v>
      </c>
      <c r="R1462" t="str">
        <f>REPLACE(N1462,1,FIND("/",N1462),"")</f>
        <v>television</v>
      </c>
      <c r="S1462" s="12">
        <f>(((J1462/60)/60)/24)+DATE(1970,1,1)</f>
        <v>41719.549131944441</v>
      </c>
      <c r="T1462" s="12">
        <f>(((I1462/60)/60)/24)+DATE(1970,1,1)</f>
        <v>41733.916666666664</v>
      </c>
      <c r="W1462" s="19">
        <f>_xlfn.DAYS(T1462,S1462)</f>
        <v>14</v>
      </c>
      <c r="X1462" s="20">
        <f>L1462/W1462</f>
        <v>8.3571428571428577</v>
      </c>
      <c r="Y1462" s="21">
        <f>E1462/W1462</f>
        <v>234.92857142857142</v>
      </c>
    </row>
    <row r="1463" spans="1:25" ht="48" x14ac:dyDescent="0.2">
      <c r="A1463">
        <v>2980</v>
      </c>
      <c r="B1463" s="3" t="s">
        <v>2980</v>
      </c>
      <c r="C1463" s="3" t="s">
        <v>7090</v>
      </c>
      <c r="D1463">
        <v>3000</v>
      </c>
      <c r="E1463">
        <v>3275</v>
      </c>
      <c r="F1463" t="s">
        <v>8219</v>
      </c>
      <c r="G1463" t="s">
        <v>8224</v>
      </c>
      <c r="H1463" t="s">
        <v>8246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8271</v>
      </c>
      <c r="O1463" s="6">
        <f>(E1463/D1463)*100</f>
        <v>109.16666666666666</v>
      </c>
      <c r="P1463" s="7">
        <f>E1463/L1463</f>
        <v>136.45833333333334</v>
      </c>
      <c r="Q1463" t="str">
        <f>LEFT(N1463,FIND("/",N1463)-1)</f>
        <v>theater</v>
      </c>
      <c r="R1463" t="str">
        <f>REPLACE(N1463,1,FIND("/",N1463),"")</f>
        <v>plays</v>
      </c>
      <c r="S1463" s="12">
        <f>(((J1463/60)/60)/24)+DATE(1970,1,1)</f>
        <v>42219.915856481486</v>
      </c>
      <c r="T1463" s="12">
        <f>(((I1463/60)/60)/24)+DATE(1970,1,1)</f>
        <v>42240.083333333328</v>
      </c>
      <c r="W1463" s="19">
        <f>_xlfn.DAYS(T1463,S1463)</f>
        <v>21</v>
      </c>
      <c r="X1463" s="20">
        <f>L1463/W1463</f>
        <v>1.1428571428571428</v>
      </c>
      <c r="Y1463" s="21">
        <f>E1463/W1463</f>
        <v>155.95238095238096</v>
      </c>
    </row>
    <row r="1464" spans="1:25" ht="48" x14ac:dyDescent="0.2">
      <c r="A1464">
        <v>3688</v>
      </c>
      <c r="B1464" s="3" t="s">
        <v>3685</v>
      </c>
      <c r="C1464" s="3" t="s">
        <v>7798</v>
      </c>
      <c r="D1464">
        <v>3000</v>
      </c>
      <c r="E1464">
        <v>3275</v>
      </c>
      <c r="F1464" t="s">
        <v>8219</v>
      </c>
      <c r="G1464" t="s">
        <v>8225</v>
      </c>
      <c r="H1464" t="s">
        <v>8247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8271</v>
      </c>
      <c r="O1464" s="6">
        <f>(E1464/D1464)*100</f>
        <v>109.16666666666666</v>
      </c>
      <c r="P1464" s="7">
        <f>E1464/L1464</f>
        <v>83.974358974358978</v>
      </c>
      <c r="Q1464" t="str">
        <f>LEFT(N1464,FIND("/",N1464)-1)</f>
        <v>theater</v>
      </c>
      <c r="R1464" t="str">
        <f>REPLACE(N1464,1,FIND("/",N1464),"")</f>
        <v>plays</v>
      </c>
      <c r="S1464" s="12">
        <f>(((J1464/60)/60)/24)+DATE(1970,1,1)</f>
        <v>41829.787083333329</v>
      </c>
      <c r="T1464" s="12">
        <f>(((I1464/60)/60)/24)+DATE(1970,1,1)</f>
        <v>41859.787083333329</v>
      </c>
      <c r="W1464" s="19">
        <f>_xlfn.DAYS(T1464,S1464)</f>
        <v>30</v>
      </c>
      <c r="X1464" s="20">
        <f>L1464/W1464</f>
        <v>1.3</v>
      </c>
      <c r="Y1464" s="21">
        <f>E1464/W1464</f>
        <v>109.16666666666667</v>
      </c>
    </row>
    <row r="1465" spans="1:25" ht="48" x14ac:dyDescent="0.2">
      <c r="A1465">
        <v>3702</v>
      </c>
      <c r="B1465" s="3" t="s">
        <v>3699</v>
      </c>
      <c r="C1465" s="3" t="s">
        <v>7812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8271</v>
      </c>
      <c r="O1465" s="6">
        <f>(E1465/D1465)*100</f>
        <v>109.16666666666666</v>
      </c>
      <c r="P1465" s="7">
        <f>E1465/L1465</f>
        <v>155.95238095238096</v>
      </c>
      <c r="Q1465" t="str">
        <f>LEFT(N1465,FIND("/",N1465)-1)</f>
        <v>theater</v>
      </c>
      <c r="R1465" t="str">
        <f>REPLACE(N1465,1,FIND("/",N1465),"")</f>
        <v>plays</v>
      </c>
      <c r="S1465" s="12">
        <f>(((J1465/60)/60)/24)+DATE(1970,1,1)</f>
        <v>42524.53800925926</v>
      </c>
      <c r="T1465" s="12">
        <f>(((I1465/60)/60)/24)+DATE(1970,1,1)</f>
        <v>42561.957638888889</v>
      </c>
      <c r="W1465" s="19">
        <f>_xlfn.DAYS(T1465,S1465)</f>
        <v>37</v>
      </c>
      <c r="X1465" s="20">
        <f>L1465/W1465</f>
        <v>0.56756756756756754</v>
      </c>
      <c r="Y1465" s="21">
        <f>E1465/W1465</f>
        <v>88.513513513513516</v>
      </c>
    </row>
    <row r="1466" spans="1:25" ht="48" x14ac:dyDescent="0.2">
      <c r="A1466">
        <v>3422</v>
      </c>
      <c r="B1466" s="3" t="s">
        <v>3421</v>
      </c>
      <c r="C1466" s="3" t="s">
        <v>7532</v>
      </c>
      <c r="D1466">
        <v>3000</v>
      </c>
      <c r="E146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8271</v>
      </c>
      <c r="O1466" s="6">
        <f>(E1466/D1466)*100</f>
        <v>109.1</v>
      </c>
      <c r="P1466" s="7">
        <f>E1466/L1466</f>
        <v>71.152173913043484</v>
      </c>
      <c r="Q1466" t="str">
        <f>LEFT(N1466,FIND("/",N1466)-1)</f>
        <v>theater</v>
      </c>
      <c r="R1466" t="str">
        <f>REPLACE(N1466,1,FIND("/",N1466),"")</f>
        <v>plays</v>
      </c>
      <c r="S1466" s="12">
        <f>(((J1466/60)/60)/24)+DATE(1970,1,1)</f>
        <v>42323.562222222223</v>
      </c>
      <c r="T1466" s="12">
        <f>(((I1466/60)/60)/24)+DATE(1970,1,1)</f>
        <v>42352</v>
      </c>
      <c r="W1466" s="19">
        <f>_xlfn.DAYS(T1466,S1466)</f>
        <v>29</v>
      </c>
      <c r="X1466" s="20">
        <f>L1466/W1466</f>
        <v>1.5862068965517242</v>
      </c>
      <c r="Y1466" s="21">
        <f>E1466/W1466</f>
        <v>112.86206896551724</v>
      </c>
    </row>
    <row r="1467" spans="1:25" ht="48" x14ac:dyDescent="0.2">
      <c r="A1467">
        <v>3834</v>
      </c>
      <c r="B1467" s="3" t="s">
        <v>3831</v>
      </c>
      <c r="C1467" s="3" t="s">
        <v>7943</v>
      </c>
      <c r="D1467">
        <v>3000</v>
      </c>
      <c r="E1467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6">
        <f>(E1467/D1467)*100</f>
        <v>109.03333333333333</v>
      </c>
      <c r="P1467" s="7">
        <f>E1467/L1467</f>
        <v>57.385964912280699</v>
      </c>
      <c r="Q1467" t="str">
        <f>LEFT(N1467,FIND("/",N1467)-1)</f>
        <v>theater</v>
      </c>
      <c r="R1467" t="str">
        <f>REPLACE(N1467,1,FIND("/",N1467),"")</f>
        <v>plays</v>
      </c>
      <c r="S1467" s="12">
        <f>(((J1467/60)/60)/24)+DATE(1970,1,1)</f>
        <v>42143.445219907408</v>
      </c>
      <c r="T1467" s="12">
        <f>(((I1467/60)/60)/24)+DATE(1970,1,1)</f>
        <v>42173.445219907408</v>
      </c>
      <c r="W1467" s="19">
        <f>_xlfn.DAYS(T1467,S1467)</f>
        <v>30</v>
      </c>
      <c r="X1467" s="20">
        <f>L1467/W1467</f>
        <v>1.9</v>
      </c>
      <c r="Y1467" s="21">
        <f>E1467/W1467</f>
        <v>109.03333333333333</v>
      </c>
    </row>
    <row r="1468" spans="1:25" ht="48" x14ac:dyDescent="0.2">
      <c r="A1468">
        <v>3186</v>
      </c>
      <c r="B1468" s="3" t="s">
        <v>3186</v>
      </c>
      <c r="C1468" s="3" t="s">
        <v>7296</v>
      </c>
      <c r="D1468">
        <v>3200</v>
      </c>
      <c r="E1468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8271</v>
      </c>
      <c r="O1468" s="6">
        <f>(E1468/D1468)*100</f>
        <v>102.18750000000001</v>
      </c>
      <c r="P1468" s="7">
        <f>E1468/L1468</f>
        <v>46.714285714285715</v>
      </c>
      <c r="Q1468" t="str">
        <f>LEFT(N1468,FIND("/",N1468)-1)</f>
        <v>theater</v>
      </c>
      <c r="R1468" t="str">
        <f>REPLACE(N1468,1,FIND("/",N1468),"")</f>
        <v>plays</v>
      </c>
      <c r="S1468" s="12">
        <f>(((J1468/60)/60)/24)+DATE(1970,1,1)</f>
        <v>41868.924050925925</v>
      </c>
      <c r="T1468" s="12">
        <f>(((I1468/60)/60)/24)+DATE(1970,1,1)</f>
        <v>41898.875</v>
      </c>
      <c r="W1468" s="19">
        <f>_xlfn.DAYS(T1468,S1468)</f>
        <v>30</v>
      </c>
      <c r="X1468" s="20">
        <f>L1468/W1468</f>
        <v>2.3333333333333335</v>
      </c>
      <c r="Y1468" s="21">
        <f>E1468/W1468</f>
        <v>109</v>
      </c>
    </row>
    <row r="1469" spans="1:25" ht="48" x14ac:dyDescent="0.2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6">
        <f>(E1469/D1469)*100</f>
        <v>108.60000000000001</v>
      </c>
      <c r="P1469" s="7">
        <f>E1469/L1469</f>
        <v>53.409836065573771</v>
      </c>
      <c r="Q1469" t="str">
        <f>LEFT(N1469,FIND("/",N1469)-1)</f>
        <v>food</v>
      </c>
      <c r="R1469" t="str">
        <f>REPLACE(N1469,1,FIND("/",N1469),"")</f>
        <v>small batch</v>
      </c>
      <c r="S1469" s="12">
        <f>(((J1469/60)/60)/24)+DATE(1970,1,1)</f>
        <v>42485.754525462966</v>
      </c>
      <c r="T1469" s="12">
        <f>(((I1469/60)/60)/24)+DATE(1970,1,1)</f>
        <v>42515.754525462966</v>
      </c>
      <c r="W1469" s="19">
        <f>_xlfn.DAYS(T1469,S1469)</f>
        <v>30</v>
      </c>
      <c r="X1469" s="20">
        <f>L1469/W1469</f>
        <v>2.0333333333333332</v>
      </c>
      <c r="Y1469" s="21">
        <f>E1469/W1469</f>
        <v>108.6</v>
      </c>
    </row>
    <row r="1470" spans="1:25" ht="48" x14ac:dyDescent="0.2">
      <c r="A1470">
        <v>2932</v>
      </c>
      <c r="B1470" s="3" t="s">
        <v>2932</v>
      </c>
      <c r="C1470" s="3" t="s">
        <v>7042</v>
      </c>
      <c r="D1470">
        <v>3100</v>
      </c>
      <c r="E1470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8305</v>
      </c>
      <c r="O1470" s="6">
        <f>(E1470/D1470)*100</f>
        <v>105.0967741935484</v>
      </c>
      <c r="P1470" s="7">
        <f>E1470/L1470</f>
        <v>85.736842105263165</v>
      </c>
      <c r="Q1470" t="str">
        <f>LEFT(N1470,FIND("/",N1470)-1)</f>
        <v>theater</v>
      </c>
      <c r="R1470" t="str">
        <f>REPLACE(N1470,1,FIND("/",N1470),"")</f>
        <v>musical</v>
      </c>
      <c r="S1470" s="12">
        <f>(((J1470/60)/60)/24)+DATE(1970,1,1)</f>
        <v>42025.164780092593</v>
      </c>
      <c r="T1470" s="12">
        <f>(((I1470/60)/60)/24)+DATE(1970,1,1)</f>
        <v>42056.458333333328</v>
      </c>
      <c r="W1470" s="19">
        <f>_xlfn.DAYS(T1470,S1470)</f>
        <v>31</v>
      </c>
      <c r="X1470" s="20">
        <f>L1470/W1470</f>
        <v>1.2258064516129032</v>
      </c>
      <c r="Y1470" s="21">
        <f>E1470/W1470</f>
        <v>105.09677419354838</v>
      </c>
    </row>
    <row r="1471" spans="1:25" ht="48" x14ac:dyDescent="0.2">
      <c r="A1471">
        <v>3410</v>
      </c>
      <c r="B1471" s="3" t="s">
        <v>3409</v>
      </c>
      <c r="C1471" s="3" t="s">
        <v>7520</v>
      </c>
      <c r="D1471">
        <v>3000</v>
      </c>
      <c r="E1471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8271</v>
      </c>
      <c r="O1471" s="6">
        <f>(E1471/D1471)*100</f>
        <v>108.5</v>
      </c>
      <c r="P1471" s="7">
        <f>E1471/L1471</f>
        <v>81.375</v>
      </c>
      <c r="Q1471" t="str">
        <f>LEFT(N1471,FIND("/",N1471)-1)</f>
        <v>theater</v>
      </c>
      <c r="R1471" t="str">
        <f>REPLACE(N1471,1,FIND("/",N1471),"")</f>
        <v>plays</v>
      </c>
      <c r="S1471" s="12">
        <f>(((J1471/60)/60)/24)+DATE(1970,1,1)</f>
        <v>42500.041550925926</v>
      </c>
      <c r="T1471" s="12">
        <f>(((I1471/60)/60)/24)+DATE(1970,1,1)</f>
        <v>42527.291666666672</v>
      </c>
      <c r="W1471" s="19">
        <f>_xlfn.DAYS(T1471,S1471)</f>
        <v>27</v>
      </c>
      <c r="X1471" s="20">
        <f>L1471/W1471</f>
        <v>1.4814814814814814</v>
      </c>
      <c r="Y1471" s="21">
        <f>E1471/W1471</f>
        <v>120.55555555555556</v>
      </c>
    </row>
    <row r="1472" spans="1:25" ht="48" x14ac:dyDescent="0.2">
      <c r="A1472">
        <v>3583</v>
      </c>
      <c r="B1472" s="3" t="s">
        <v>3582</v>
      </c>
      <c r="C1472" s="3" t="s">
        <v>7693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8271</v>
      </c>
      <c r="O1472" s="6">
        <f>(E1472/D1472)*100</f>
        <v>108.5</v>
      </c>
      <c r="P1472" s="7">
        <f>E1472/L1472</f>
        <v>135.625</v>
      </c>
      <c r="Q1472" t="str">
        <f>LEFT(N1472,FIND("/",N1472)-1)</f>
        <v>theater</v>
      </c>
      <c r="R1472" t="str">
        <f>REPLACE(N1472,1,FIND("/",N1472),"")</f>
        <v>plays</v>
      </c>
      <c r="S1472" s="12">
        <f>(((J1472/60)/60)/24)+DATE(1970,1,1)</f>
        <v>42418.425983796296</v>
      </c>
      <c r="T1472" s="12">
        <f>(((I1472/60)/60)/24)+DATE(1970,1,1)</f>
        <v>42478.384317129632</v>
      </c>
      <c r="W1472" s="19">
        <f>_xlfn.DAYS(T1472,S1472)</f>
        <v>60</v>
      </c>
      <c r="X1472" s="20">
        <f>L1472/W1472</f>
        <v>0.4</v>
      </c>
      <c r="Y1472" s="21">
        <f>E1472/W1472</f>
        <v>54.25</v>
      </c>
    </row>
    <row r="1473" spans="1:25" ht="48" x14ac:dyDescent="0.2">
      <c r="A1473">
        <v>2084</v>
      </c>
      <c r="B1473" s="3" t="s">
        <v>2085</v>
      </c>
      <c r="C1473" s="3" t="s">
        <v>6194</v>
      </c>
      <c r="D1473">
        <v>3000</v>
      </c>
      <c r="E1473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8279</v>
      </c>
      <c r="O1473" s="6">
        <f>(E1473/D1473)*100</f>
        <v>108.33333333333333</v>
      </c>
      <c r="P1473" s="7">
        <f>E1473/L1473</f>
        <v>70.652173913043484</v>
      </c>
      <c r="Q1473" t="str">
        <f>LEFT(N1473,FIND("/",N1473)-1)</f>
        <v>music</v>
      </c>
      <c r="R1473" t="str">
        <f>REPLACE(N1473,1,FIND("/",N1473),"")</f>
        <v>indie rock</v>
      </c>
      <c r="S1473" s="12">
        <f>(((J1473/60)/60)/24)+DATE(1970,1,1)</f>
        <v>41731.833124999997</v>
      </c>
      <c r="T1473" s="12">
        <f>(((I1473/60)/60)/24)+DATE(1970,1,1)</f>
        <v>41763.290972222225</v>
      </c>
      <c r="W1473" s="19">
        <f>_xlfn.DAYS(T1473,S1473)</f>
        <v>32</v>
      </c>
      <c r="X1473" s="20">
        <f>L1473/W1473</f>
        <v>1.4375</v>
      </c>
      <c r="Y1473" s="21">
        <f>E1473/W1473</f>
        <v>101.5625</v>
      </c>
    </row>
    <row r="1474" spans="1:25" ht="48" x14ac:dyDescent="0.2">
      <c r="A1474">
        <v>2312</v>
      </c>
      <c r="B1474" s="3" t="s">
        <v>2313</v>
      </c>
      <c r="C1474" s="3" t="s">
        <v>6422</v>
      </c>
      <c r="D1474">
        <v>3000</v>
      </c>
      <c r="E1474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8279</v>
      </c>
      <c r="O1474" s="6">
        <f>(E1474/D1474)*100</f>
        <v>107.86666666666666</v>
      </c>
      <c r="P1474" s="7">
        <f>E1474/L1474</f>
        <v>40.962025316455694</v>
      </c>
      <c r="Q1474" t="str">
        <f>LEFT(N1474,FIND("/",N1474)-1)</f>
        <v>music</v>
      </c>
      <c r="R1474" t="str">
        <f>REPLACE(N1474,1,FIND("/",N1474),"")</f>
        <v>indie rock</v>
      </c>
      <c r="S1474" s="12">
        <f>(((J1474/60)/60)/24)+DATE(1970,1,1)</f>
        <v>41716.632847222223</v>
      </c>
      <c r="T1474" s="12">
        <f>(((I1474/60)/60)/24)+DATE(1970,1,1)</f>
        <v>41747.958333333336</v>
      </c>
      <c r="W1474" s="19">
        <f>_xlfn.DAYS(T1474,S1474)</f>
        <v>31</v>
      </c>
      <c r="X1474" s="20">
        <f>L1474/W1474</f>
        <v>2.5483870967741935</v>
      </c>
      <c r="Y1474" s="21">
        <f>E1474/W1474</f>
        <v>104.38709677419355</v>
      </c>
    </row>
    <row r="1475" spans="1:25" ht="48" x14ac:dyDescent="0.2">
      <c r="A1475">
        <v>2319</v>
      </c>
      <c r="B1475" s="3" t="s">
        <v>2320</v>
      </c>
      <c r="C1475" s="3" t="s">
        <v>6429</v>
      </c>
      <c r="D1475">
        <v>3000</v>
      </c>
      <c r="E1475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8279</v>
      </c>
      <c r="O1475" s="6">
        <f>(E1475/D1475)*100</f>
        <v>107.69999999999999</v>
      </c>
      <c r="P1475" s="7">
        <f>E1475/L1475</f>
        <v>41.961038961038959</v>
      </c>
      <c r="Q1475" t="str">
        <f>LEFT(N1475,FIND("/",N1475)-1)</f>
        <v>music</v>
      </c>
      <c r="R1475" t="str">
        <f>REPLACE(N1475,1,FIND("/",N1475),"")</f>
        <v>indie rock</v>
      </c>
      <c r="S1475" s="12">
        <f>(((J1475/60)/60)/24)+DATE(1970,1,1)</f>
        <v>41593.082002314812</v>
      </c>
      <c r="T1475" s="12">
        <f>(((I1475/60)/60)/24)+DATE(1970,1,1)</f>
        <v>41623.082002314812</v>
      </c>
      <c r="W1475" s="19">
        <f>_xlfn.DAYS(T1475,S1475)</f>
        <v>30</v>
      </c>
      <c r="X1475" s="20">
        <f>L1475/W1475</f>
        <v>2.5666666666666669</v>
      </c>
      <c r="Y1475" s="21">
        <f>E1475/W1475</f>
        <v>107.7</v>
      </c>
    </row>
    <row r="1476" spans="1:25" ht="48" x14ac:dyDescent="0.2">
      <c r="A1476">
        <v>1212</v>
      </c>
      <c r="B1476" s="3" t="s">
        <v>1213</v>
      </c>
      <c r="C1476" s="3" t="s">
        <v>5322</v>
      </c>
      <c r="D1476">
        <v>2500</v>
      </c>
      <c r="E1476">
        <v>3226</v>
      </c>
      <c r="F1476" t="s">
        <v>8219</v>
      </c>
      <c r="G1476" t="s">
        <v>8224</v>
      </c>
      <c r="H1476" t="s">
        <v>8246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8285</v>
      </c>
      <c r="O1476" s="6">
        <f>(E1476/D1476)*100</f>
        <v>129.04</v>
      </c>
      <c r="P1476" s="7">
        <f>E1476/L1476</f>
        <v>38.867469879518069</v>
      </c>
      <c r="Q1476" t="str">
        <f>LEFT(N1476,FIND("/",N1476)-1)</f>
        <v>photography</v>
      </c>
      <c r="R1476" t="str">
        <f>REPLACE(N1476,1,FIND("/",N1476),"")</f>
        <v>photobooks</v>
      </c>
      <c r="S1476" s="12">
        <f>(((J1476/60)/60)/24)+DATE(1970,1,1)</f>
        <v>42318.950173611112</v>
      </c>
      <c r="T1476" s="12">
        <f>(((I1476/60)/60)/24)+DATE(1970,1,1)</f>
        <v>42335.041666666672</v>
      </c>
      <c r="W1476" s="19">
        <f>_xlfn.DAYS(T1476,S1476)</f>
        <v>17</v>
      </c>
      <c r="X1476" s="20">
        <f>L1476/W1476</f>
        <v>4.882352941176471</v>
      </c>
      <c r="Y1476" s="21">
        <f>E1476/W1476</f>
        <v>189.76470588235293</v>
      </c>
    </row>
    <row r="1477" spans="1:25" ht="48" x14ac:dyDescent="0.2">
      <c r="A1477">
        <v>797</v>
      </c>
      <c r="B1477" s="3" t="s">
        <v>798</v>
      </c>
      <c r="C1477" s="3" t="s">
        <v>4907</v>
      </c>
      <c r="D1477">
        <v>3000</v>
      </c>
      <c r="E1477">
        <v>3226</v>
      </c>
      <c r="F1477" t="s">
        <v>8219</v>
      </c>
      <c r="G1477" t="s">
        <v>8224</v>
      </c>
      <c r="H1477" t="s">
        <v>8246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8276</v>
      </c>
      <c r="O1477" s="6">
        <f>(E1477/D1477)*100</f>
        <v>107.53333333333333</v>
      </c>
      <c r="P1477" s="7">
        <f>E1477/L1477</f>
        <v>45.436619718309856</v>
      </c>
      <c r="Q1477" t="str">
        <f>LEFT(N1477,FIND("/",N1477)-1)</f>
        <v>music</v>
      </c>
      <c r="R1477" t="str">
        <f>REPLACE(N1477,1,FIND("/",N1477),"")</f>
        <v>rock</v>
      </c>
      <c r="S1477" s="12">
        <f>(((J1477/60)/60)/24)+DATE(1970,1,1)</f>
        <v>40996.994074074071</v>
      </c>
      <c r="T1477" s="12">
        <f>(((I1477/60)/60)/24)+DATE(1970,1,1)</f>
        <v>41028.166666666664</v>
      </c>
      <c r="W1477" s="19">
        <f>_xlfn.DAYS(T1477,S1477)</f>
        <v>32</v>
      </c>
      <c r="X1477" s="20">
        <f>L1477/W1477</f>
        <v>2.21875</v>
      </c>
      <c r="Y1477" s="21">
        <f>E1477/W1477</f>
        <v>100.8125</v>
      </c>
    </row>
    <row r="1478" spans="1:25" ht="48" x14ac:dyDescent="0.2">
      <c r="A1478">
        <v>3040</v>
      </c>
      <c r="B1478" s="3" t="s">
        <v>3040</v>
      </c>
      <c r="C1478" s="3" t="s">
        <v>7150</v>
      </c>
      <c r="D1478">
        <v>3000</v>
      </c>
      <c r="E1478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8303</v>
      </c>
      <c r="O1478" s="6">
        <f>(E1478/D1478)*100</f>
        <v>107.5</v>
      </c>
      <c r="P1478" s="7">
        <f>E1478/L1478</f>
        <v>76.785714285714292</v>
      </c>
      <c r="Q1478" t="str">
        <f>LEFT(N1478,FIND("/",N1478)-1)</f>
        <v>theater</v>
      </c>
      <c r="R1478" t="str">
        <f>REPLACE(N1478,1,FIND("/",N1478),"")</f>
        <v>spaces</v>
      </c>
      <c r="S1478" s="12">
        <f>(((J1478/60)/60)/24)+DATE(1970,1,1)</f>
        <v>42177.791909722218</v>
      </c>
      <c r="T1478" s="12">
        <f>(((I1478/60)/60)/24)+DATE(1970,1,1)</f>
        <v>42181.958333333328</v>
      </c>
      <c r="W1478" s="19">
        <f>_xlfn.DAYS(T1478,S1478)</f>
        <v>4</v>
      </c>
      <c r="X1478" s="20">
        <f>L1478/W1478</f>
        <v>10.5</v>
      </c>
      <c r="Y1478" s="21">
        <f>E1478/W1478</f>
        <v>806.25</v>
      </c>
    </row>
    <row r="1479" spans="1:25" ht="32" x14ac:dyDescent="0.2">
      <c r="A1479">
        <v>2258</v>
      </c>
      <c r="B1479" s="3" t="s">
        <v>2259</v>
      </c>
      <c r="C1479" s="3" t="s">
        <v>6368</v>
      </c>
      <c r="D1479">
        <v>2200</v>
      </c>
      <c r="E1479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8297</v>
      </c>
      <c r="O1479" s="6">
        <f>(E1479/D1479)*100</f>
        <v>146.5</v>
      </c>
      <c r="P1479" s="7">
        <f>E1479/L1479</f>
        <v>15.721951219512196</v>
      </c>
      <c r="Q1479" t="str">
        <f>LEFT(N1479,FIND("/",N1479)-1)</f>
        <v>games</v>
      </c>
      <c r="R1479" t="str">
        <f>REPLACE(N1479,1,FIND("/",N1479),"")</f>
        <v>tabletop games</v>
      </c>
      <c r="S1479" s="12">
        <f>(((J1479/60)/60)/24)+DATE(1970,1,1)</f>
        <v>42136.75100694444</v>
      </c>
      <c r="T1479" s="12">
        <f>(((I1479/60)/60)/24)+DATE(1970,1,1)</f>
        <v>42166.75100694444</v>
      </c>
      <c r="W1479" s="19">
        <f>_xlfn.DAYS(T1479,S1479)</f>
        <v>30</v>
      </c>
      <c r="X1479" s="20">
        <f>L1479/W1479</f>
        <v>6.833333333333333</v>
      </c>
      <c r="Y1479" s="21">
        <f>E1479/W1479</f>
        <v>107.43333333333334</v>
      </c>
    </row>
    <row r="1480" spans="1:25" ht="48" x14ac:dyDescent="0.2">
      <c r="A1480">
        <v>740</v>
      </c>
      <c r="B1480" s="3" t="s">
        <v>741</v>
      </c>
      <c r="C1480" s="3" t="s">
        <v>4850</v>
      </c>
      <c r="D1480">
        <v>3000</v>
      </c>
      <c r="E1480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8274</v>
      </c>
      <c r="O1480" s="6">
        <f>(E1480/D1480)*100</f>
        <v>107.4</v>
      </c>
      <c r="P1480" s="7">
        <f>E1480/L1480</f>
        <v>169.57894736842104</v>
      </c>
      <c r="Q1480" t="str">
        <f>LEFT(N1480,FIND("/",N1480)-1)</f>
        <v>publishing</v>
      </c>
      <c r="R1480" t="str">
        <f>REPLACE(N1480,1,FIND("/",N1480),"")</f>
        <v>nonfiction</v>
      </c>
      <c r="S1480" s="12">
        <f>(((J1480/60)/60)/24)+DATE(1970,1,1)</f>
        <v>42162.146782407406</v>
      </c>
      <c r="T1480" s="12">
        <f>(((I1480/60)/60)/24)+DATE(1970,1,1)</f>
        <v>42176.146782407406</v>
      </c>
      <c r="W1480" s="19">
        <f>_xlfn.DAYS(T1480,S1480)</f>
        <v>14</v>
      </c>
      <c r="X1480" s="20">
        <f>L1480/W1480</f>
        <v>1.3571428571428572</v>
      </c>
      <c r="Y1480" s="21">
        <f>E1480/W1480</f>
        <v>230.14285714285714</v>
      </c>
    </row>
    <row r="1481" spans="1:25" ht="48" x14ac:dyDescent="0.2">
      <c r="A1481">
        <v>1848</v>
      </c>
      <c r="B1481" s="3" t="s">
        <v>1849</v>
      </c>
      <c r="C1481" s="3" t="s">
        <v>5958</v>
      </c>
      <c r="D1481">
        <v>3000</v>
      </c>
      <c r="E1481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8276</v>
      </c>
      <c r="O1481" s="6">
        <f>(E1481/D1481)*100</f>
        <v>107.36666666666667</v>
      </c>
      <c r="P1481" s="7">
        <f>E1481/L1481</f>
        <v>134.20833333333334</v>
      </c>
      <c r="Q1481" t="str">
        <f>LEFT(N1481,FIND("/",N1481)-1)</f>
        <v>music</v>
      </c>
      <c r="R1481" t="str">
        <f>REPLACE(N1481,1,FIND("/",N1481),"")</f>
        <v>rock</v>
      </c>
      <c r="S1481" s="12">
        <f>(((J1481/60)/60)/24)+DATE(1970,1,1)</f>
        <v>40691.788055555553</v>
      </c>
      <c r="T1481" s="12">
        <f>(((I1481/60)/60)/24)+DATE(1970,1,1)</f>
        <v>40755.290972222225</v>
      </c>
      <c r="W1481" s="19">
        <f>_xlfn.DAYS(T1481,S1481)</f>
        <v>64</v>
      </c>
      <c r="X1481" s="20">
        <f>L1481/W1481</f>
        <v>0.375</v>
      </c>
      <c r="Y1481" s="21">
        <f>E1481/W1481</f>
        <v>50.328125</v>
      </c>
    </row>
    <row r="1482" spans="1:25" ht="48" x14ac:dyDescent="0.2">
      <c r="A1482">
        <v>1188</v>
      </c>
      <c r="B1482" s="3" t="s">
        <v>1189</v>
      </c>
      <c r="C1482" s="3" t="s">
        <v>5298</v>
      </c>
      <c r="D1482">
        <v>2000</v>
      </c>
      <c r="E1482">
        <v>3211</v>
      </c>
      <c r="F1482" t="s">
        <v>8219</v>
      </c>
      <c r="G1482" t="s">
        <v>8229</v>
      </c>
      <c r="H1482" t="s">
        <v>8251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8285</v>
      </c>
      <c r="O1482" s="6">
        <f>(E1482/D1482)*100</f>
        <v>160.54999999999998</v>
      </c>
      <c r="P1482" s="7">
        <f>E1482/L1482</f>
        <v>37.776470588235291</v>
      </c>
      <c r="Q1482" t="str">
        <f>LEFT(N1482,FIND("/",N1482)-1)</f>
        <v>photography</v>
      </c>
      <c r="R1482" t="str">
        <f>REPLACE(N1482,1,FIND("/",N1482),"")</f>
        <v>photobooks</v>
      </c>
      <c r="S1482" s="12">
        <f>(((J1482/60)/60)/24)+DATE(1970,1,1)</f>
        <v>42711.700694444444</v>
      </c>
      <c r="T1482" s="12">
        <f>(((I1482/60)/60)/24)+DATE(1970,1,1)</f>
        <v>42732.700694444444</v>
      </c>
      <c r="W1482" s="19">
        <f>_xlfn.DAYS(T1482,S1482)</f>
        <v>21</v>
      </c>
      <c r="X1482" s="20">
        <f>L1482/W1482</f>
        <v>4.0476190476190474</v>
      </c>
      <c r="Y1482" s="21">
        <f>E1482/W1482</f>
        <v>152.9047619047619</v>
      </c>
    </row>
    <row r="1483" spans="1:25" ht="48" x14ac:dyDescent="0.2">
      <c r="A1483">
        <v>1003</v>
      </c>
      <c r="B1483" s="3" t="s">
        <v>1004</v>
      </c>
      <c r="C1483" s="3" t="s">
        <v>5113</v>
      </c>
      <c r="D1483">
        <v>20000</v>
      </c>
      <c r="E1483">
        <v>3211</v>
      </c>
      <c r="F1483" t="s">
        <v>8220</v>
      </c>
      <c r="G1483" t="s">
        <v>8230</v>
      </c>
      <c r="H1483" t="s">
        <v>8249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8273</v>
      </c>
      <c r="O1483" s="6">
        <f>(E1483/D1483)*100</f>
        <v>16.055</v>
      </c>
      <c r="P1483" s="7">
        <f>E1483/L1483</f>
        <v>214.06666666666666</v>
      </c>
      <c r="Q1483" t="str">
        <f>LEFT(N1483,FIND("/",N1483)-1)</f>
        <v>technology</v>
      </c>
      <c r="R1483" t="str">
        <f>REPLACE(N1483,1,FIND("/",N1483),"")</f>
        <v>wearables</v>
      </c>
      <c r="S1483" s="12">
        <f>(((J1483/60)/60)/24)+DATE(1970,1,1)</f>
        <v>42780.709039351852</v>
      </c>
      <c r="T1483" s="12">
        <f>(((I1483/60)/60)/24)+DATE(1970,1,1)</f>
        <v>42810.667372685188</v>
      </c>
      <c r="W1483" s="19">
        <f>_xlfn.DAYS(T1483,S1483)</f>
        <v>30</v>
      </c>
      <c r="X1483" s="20">
        <f>L1483/W1483</f>
        <v>0.5</v>
      </c>
      <c r="Y1483" s="21">
        <f>E1483/W1483</f>
        <v>107.03333333333333</v>
      </c>
    </row>
    <row r="1484" spans="1:25" ht="48" x14ac:dyDescent="0.2">
      <c r="A1484">
        <v>1929</v>
      </c>
      <c r="B1484" s="3" t="s">
        <v>1930</v>
      </c>
      <c r="C1484" s="3" t="s">
        <v>6039</v>
      </c>
      <c r="D1484">
        <v>3200</v>
      </c>
      <c r="E1484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8279</v>
      </c>
      <c r="O1484" s="6">
        <f>(E1484/D1484)*100</f>
        <v>100.3125</v>
      </c>
      <c r="P1484" s="7">
        <f>E1484/L1484</f>
        <v>42.8</v>
      </c>
      <c r="Q1484" t="str">
        <f>LEFT(N1484,FIND("/",N1484)-1)</f>
        <v>music</v>
      </c>
      <c r="R1484" t="str">
        <f>REPLACE(N1484,1,FIND("/",N1484),"")</f>
        <v>indie rock</v>
      </c>
      <c r="S1484" s="12">
        <f>(((J1484/60)/60)/24)+DATE(1970,1,1)</f>
        <v>40687.021597222221</v>
      </c>
      <c r="T1484" s="12">
        <f>(((I1484/60)/60)/24)+DATE(1970,1,1)</f>
        <v>40729.021597222221</v>
      </c>
      <c r="W1484" s="19">
        <f>_xlfn.DAYS(T1484,S1484)</f>
        <v>42</v>
      </c>
      <c r="X1484" s="20">
        <f>L1484/W1484</f>
        <v>1.7857142857142858</v>
      </c>
      <c r="Y1484" s="21">
        <f>E1484/W1484</f>
        <v>76.428571428571431</v>
      </c>
    </row>
    <row r="1485" spans="1:25" ht="48" x14ac:dyDescent="0.2">
      <c r="A1485">
        <v>2971</v>
      </c>
      <c r="B1485" s="3" t="s">
        <v>2971</v>
      </c>
      <c r="C1485" s="3" t="s">
        <v>7081</v>
      </c>
      <c r="D1485">
        <v>3200</v>
      </c>
      <c r="E1485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8271</v>
      </c>
      <c r="O1485" s="6">
        <f>(E1485/D1485)*100</f>
        <v>100.15624999999999</v>
      </c>
      <c r="P1485" s="7">
        <f>E1485/L1485</f>
        <v>74.534883720930239</v>
      </c>
      <c r="Q1485" t="str">
        <f>LEFT(N1485,FIND("/",N1485)-1)</f>
        <v>theater</v>
      </c>
      <c r="R1485" t="str">
        <f>REPLACE(N1485,1,FIND("/",N1485),"")</f>
        <v>plays</v>
      </c>
      <c r="S1485" s="12">
        <f>(((J1485/60)/60)/24)+DATE(1970,1,1)</f>
        <v>41852.658310185187</v>
      </c>
      <c r="T1485" s="12">
        <f>(((I1485/60)/60)/24)+DATE(1970,1,1)</f>
        <v>41882.658310185187</v>
      </c>
      <c r="W1485" s="19">
        <f>_xlfn.DAYS(T1485,S1485)</f>
        <v>30</v>
      </c>
      <c r="X1485" s="20">
        <f>L1485/W1485</f>
        <v>1.4333333333333333</v>
      </c>
      <c r="Y1485" s="21">
        <f>E1485/W1485</f>
        <v>106.83333333333333</v>
      </c>
    </row>
    <row r="1486" spans="1:25" ht="48" x14ac:dyDescent="0.2">
      <c r="A1486">
        <v>2488</v>
      </c>
      <c r="B1486" s="3" t="s">
        <v>2488</v>
      </c>
      <c r="C1486" s="3" t="s">
        <v>6598</v>
      </c>
      <c r="D1486">
        <v>3000</v>
      </c>
      <c r="E148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8279</v>
      </c>
      <c r="O1486" s="6">
        <f>(E1486/D1486)*100</f>
        <v>106.69999999999999</v>
      </c>
      <c r="P1486" s="7">
        <f>E1486/L1486</f>
        <v>49.246153846153845</v>
      </c>
      <c r="Q1486" t="str">
        <f>LEFT(N1486,FIND("/",N1486)-1)</f>
        <v>music</v>
      </c>
      <c r="R1486" t="str">
        <f>REPLACE(N1486,1,FIND("/",N1486),"")</f>
        <v>indie rock</v>
      </c>
      <c r="S1486" s="12">
        <f>(((J1486/60)/60)/24)+DATE(1970,1,1)</f>
        <v>40833.633194444446</v>
      </c>
      <c r="T1486" s="12">
        <f>(((I1486/60)/60)/24)+DATE(1970,1,1)</f>
        <v>40863.674861111111</v>
      </c>
      <c r="W1486" s="19">
        <f>_xlfn.DAYS(T1486,S1486)</f>
        <v>30</v>
      </c>
      <c r="X1486" s="20">
        <f>L1486/W1486</f>
        <v>2.1666666666666665</v>
      </c>
      <c r="Y1486" s="21">
        <f>E1486/W1486</f>
        <v>106.7</v>
      </c>
    </row>
    <row r="1487" spans="1:25" ht="48" x14ac:dyDescent="0.2">
      <c r="A1487">
        <v>896</v>
      </c>
      <c r="B1487" s="3" t="s">
        <v>897</v>
      </c>
      <c r="C1487" s="3" t="s">
        <v>5006</v>
      </c>
      <c r="D1487">
        <v>8000</v>
      </c>
      <c r="E1487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8279</v>
      </c>
      <c r="O1487" s="6">
        <f>(E1487/D1487)*100</f>
        <v>40</v>
      </c>
      <c r="P1487" s="7">
        <f>E1487/L1487</f>
        <v>44.444444444444443</v>
      </c>
      <c r="Q1487" t="str">
        <f>LEFT(N1487,FIND("/",N1487)-1)</f>
        <v>music</v>
      </c>
      <c r="R1487" t="str">
        <f>REPLACE(N1487,1,FIND("/",N1487),"")</f>
        <v>indie rock</v>
      </c>
      <c r="S1487" s="12">
        <f>(((J1487/60)/60)/24)+DATE(1970,1,1)</f>
        <v>42218.872986111113</v>
      </c>
      <c r="T1487" s="12">
        <f>(((I1487/60)/60)/24)+DATE(1970,1,1)</f>
        <v>42244.166666666672</v>
      </c>
      <c r="W1487" s="19">
        <f>_xlfn.DAYS(T1487,S1487)</f>
        <v>26</v>
      </c>
      <c r="X1487" s="20">
        <f>L1487/W1487</f>
        <v>2.7692307692307692</v>
      </c>
      <c r="Y1487" s="21">
        <f>E1487/W1487</f>
        <v>123.07692307692308</v>
      </c>
    </row>
    <row r="1488" spans="1:25" ht="48" x14ac:dyDescent="0.2">
      <c r="A1488">
        <v>1179</v>
      </c>
      <c r="B1488" s="3" t="s">
        <v>1180</v>
      </c>
      <c r="C1488" s="3" t="s">
        <v>5289</v>
      </c>
      <c r="D1488">
        <v>60000</v>
      </c>
      <c r="E1488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8284</v>
      </c>
      <c r="O1488" s="6">
        <f>(E1488/D1488)*100</f>
        <v>5.3333333333333339</v>
      </c>
      <c r="P1488" s="7">
        <f>E1488/L1488</f>
        <v>640</v>
      </c>
      <c r="Q1488" t="str">
        <f>LEFT(N1488,FIND("/",N1488)-1)</f>
        <v>food</v>
      </c>
      <c r="R1488" t="str">
        <f>REPLACE(N1488,1,FIND("/",N1488),"")</f>
        <v>food trucks</v>
      </c>
      <c r="S1488" s="12">
        <f>(((J1488/60)/60)/24)+DATE(1970,1,1)</f>
        <v>42275.720219907409</v>
      </c>
      <c r="T1488" s="12">
        <f>(((I1488/60)/60)/24)+DATE(1970,1,1)</f>
        <v>42305.720219907409</v>
      </c>
      <c r="W1488" s="19">
        <f>_xlfn.DAYS(T1488,S1488)</f>
        <v>30</v>
      </c>
      <c r="X1488" s="20">
        <f>L1488/W1488</f>
        <v>0.16666666666666666</v>
      </c>
      <c r="Y1488" s="21">
        <f>E1488/W1488</f>
        <v>106.66666666666667</v>
      </c>
    </row>
    <row r="1489" spans="1:25" ht="48" x14ac:dyDescent="0.2">
      <c r="A1489">
        <v>2552</v>
      </c>
      <c r="B1489" s="3" t="s">
        <v>2552</v>
      </c>
      <c r="C1489" s="3" t="s">
        <v>6662</v>
      </c>
      <c r="D1489">
        <v>3000</v>
      </c>
      <c r="E1489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8300</v>
      </c>
      <c r="O1489" s="6">
        <f>(E1489/D1489)*100</f>
        <v>106.5</v>
      </c>
      <c r="P1489" s="7">
        <f>E1489/L1489</f>
        <v>177.5</v>
      </c>
      <c r="Q1489" t="str">
        <f>LEFT(N1489,FIND("/",N1489)-1)</f>
        <v>music</v>
      </c>
      <c r="R1489" t="str">
        <f>REPLACE(N1489,1,FIND("/",N1489),"")</f>
        <v>classical music</v>
      </c>
      <c r="S1489" s="12">
        <f>(((J1489/60)/60)/24)+DATE(1970,1,1)</f>
        <v>42769.809965277775</v>
      </c>
      <c r="T1489" s="12">
        <f>(((I1489/60)/60)/24)+DATE(1970,1,1)</f>
        <v>42799.809965277775</v>
      </c>
      <c r="W1489" s="19">
        <f>_xlfn.DAYS(T1489,S1489)</f>
        <v>30</v>
      </c>
      <c r="X1489" s="20">
        <f>L1489/W1489</f>
        <v>0.6</v>
      </c>
      <c r="Y1489" s="21">
        <f>E1489/W1489</f>
        <v>106.5</v>
      </c>
    </row>
    <row r="1490" spans="1:25" ht="48" x14ac:dyDescent="0.2">
      <c r="A1490">
        <v>3509</v>
      </c>
      <c r="B1490" s="3" t="s">
        <v>3508</v>
      </c>
      <c r="C1490" s="3" t="s">
        <v>7619</v>
      </c>
      <c r="D1490">
        <v>3000</v>
      </c>
      <c r="E1490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8271</v>
      </c>
      <c r="O1490" s="6">
        <f>(E1490/D1490)*100</f>
        <v>106.33333333333333</v>
      </c>
      <c r="P1490" s="7">
        <f>E1490/L1490</f>
        <v>96.666666666666671</v>
      </c>
      <c r="Q1490" t="str">
        <f>LEFT(N1490,FIND("/",N1490)-1)</f>
        <v>theater</v>
      </c>
      <c r="R1490" t="str">
        <f>REPLACE(N1490,1,FIND("/",N1490),"")</f>
        <v>plays</v>
      </c>
      <c r="S1490" s="12">
        <f>(((J1490/60)/60)/24)+DATE(1970,1,1)</f>
        <v>41950.859560185185</v>
      </c>
      <c r="T1490" s="12">
        <f>(((I1490/60)/60)/24)+DATE(1970,1,1)</f>
        <v>41964.204861111109</v>
      </c>
      <c r="W1490" s="19">
        <f>_xlfn.DAYS(T1490,S1490)</f>
        <v>14</v>
      </c>
      <c r="X1490" s="20">
        <f>L1490/W1490</f>
        <v>2.3571428571428572</v>
      </c>
      <c r="Y1490" s="21">
        <f>E1490/W1490</f>
        <v>227.85714285714286</v>
      </c>
    </row>
    <row r="1491" spans="1:25" ht="48" x14ac:dyDescent="0.2">
      <c r="A1491">
        <v>1020</v>
      </c>
      <c r="B1491" s="3" t="s">
        <v>1021</v>
      </c>
      <c r="C1491" s="3" t="s">
        <v>5130</v>
      </c>
      <c r="D1491">
        <v>1550</v>
      </c>
      <c r="E1491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8280</v>
      </c>
      <c r="O1491" s="6">
        <f>(E1491/D1491)*100</f>
        <v>205.54838709677421</v>
      </c>
      <c r="P1491" s="7">
        <f>E1491/L1491</f>
        <v>106.2</v>
      </c>
      <c r="Q1491" t="str">
        <f>LEFT(N1491,FIND("/",N1491)-1)</f>
        <v>music</v>
      </c>
      <c r="R1491" t="str">
        <f>REPLACE(N1491,1,FIND("/",N1491),"")</f>
        <v>electronic music</v>
      </c>
      <c r="S1491" s="12">
        <f>(((J1491/60)/60)/24)+DATE(1970,1,1)</f>
        <v>42127.069548611107</v>
      </c>
      <c r="T1491" s="12">
        <f>(((I1491/60)/60)/24)+DATE(1970,1,1)</f>
        <v>42157.032638888893</v>
      </c>
      <c r="W1491" s="19">
        <f>_xlfn.DAYS(T1491,S1491)</f>
        <v>30</v>
      </c>
      <c r="X1491" s="20">
        <f>L1491/W1491</f>
        <v>1</v>
      </c>
      <c r="Y1491" s="21">
        <f>E1491/W1491</f>
        <v>106.2</v>
      </c>
    </row>
    <row r="1492" spans="1:25" ht="48" x14ac:dyDescent="0.2">
      <c r="A1492">
        <v>3634</v>
      </c>
      <c r="B1492" s="3" t="s">
        <v>3632</v>
      </c>
      <c r="C1492" s="3" t="s">
        <v>7744</v>
      </c>
      <c r="D1492">
        <v>75000</v>
      </c>
      <c r="E149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6">
        <f>(E1492/D1492)*100</f>
        <v>4.246666666666667</v>
      </c>
      <c r="P1492" s="7">
        <f>E1492/L1492</f>
        <v>176.94444444444446</v>
      </c>
      <c r="Q1492" t="str">
        <f>LEFT(N1492,FIND("/",N1492)-1)</f>
        <v>theater</v>
      </c>
      <c r="R1492" t="str">
        <f>REPLACE(N1492,1,FIND("/",N1492),"")</f>
        <v>musical</v>
      </c>
      <c r="S1492" s="12">
        <f>(((J1492/60)/60)/24)+DATE(1970,1,1)</f>
        <v>42701.166365740741</v>
      </c>
      <c r="T1492" s="12">
        <f>(((I1492/60)/60)/24)+DATE(1970,1,1)</f>
        <v>42749.165972222225</v>
      </c>
      <c r="W1492" s="19">
        <f>_xlfn.DAYS(T1492,S1492)</f>
        <v>48</v>
      </c>
      <c r="X1492" s="20">
        <f>L1492/W1492</f>
        <v>0.375</v>
      </c>
      <c r="Y1492" s="21">
        <f>E1492/W1492</f>
        <v>66.354166666666671</v>
      </c>
    </row>
    <row r="1493" spans="1:25" ht="48" x14ac:dyDescent="0.2">
      <c r="A1493">
        <v>3364</v>
      </c>
      <c r="B1493" s="3" t="s">
        <v>3363</v>
      </c>
      <c r="C1493" s="3" t="s">
        <v>7474</v>
      </c>
      <c r="D1493">
        <v>3000</v>
      </c>
      <c r="E1493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8271</v>
      </c>
      <c r="O1493" s="6">
        <f>(E1493/D1493)*100</f>
        <v>105.93333333333332</v>
      </c>
      <c r="P1493" s="7">
        <f>E1493/L1493</f>
        <v>44.138888888888886</v>
      </c>
      <c r="Q1493" t="str">
        <f>LEFT(N1493,FIND("/",N1493)-1)</f>
        <v>theater</v>
      </c>
      <c r="R1493" t="str">
        <f>REPLACE(N1493,1,FIND("/",N1493),"")</f>
        <v>plays</v>
      </c>
      <c r="S1493" s="12">
        <f>(((J1493/60)/60)/24)+DATE(1970,1,1)</f>
        <v>42422.977418981478</v>
      </c>
      <c r="T1493" s="12">
        <f>(((I1493/60)/60)/24)+DATE(1970,1,1)</f>
        <v>42444.875</v>
      </c>
      <c r="W1493" s="19">
        <f>_xlfn.DAYS(T1493,S1493)</f>
        <v>22</v>
      </c>
      <c r="X1493" s="20">
        <f>L1493/W1493</f>
        <v>3.2727272727272729</v>
      </c>
      <c r="Y1493" s="21">
        <f>E1493/W1493</f>
        <v>144.45454545454547</v>
      </c>
    </row>
    <row r="1494" spans="1:25" ht="48" x14ac:dyDescent="0.2">
      <c r="A1494">
        <v>3469</v>
      </c>
      <c r="B1494" s="3" t="s">
        <v>3468</v>
      </c>
      <c r="C1494" s="3" t="s">
        <v>7579</v>
      </c>
      <c r="D1494">
        <v>2800</v>
      </c>
      <c r="E1494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8271</v>
      </c>
      <c r="O1494" s="6">
        <f>(E1494/D1494)*100</f>
        <v>113.39285714285714</v>
      </c>
      <c r="P1494" s="7">
        <f>E1494/L1494</f>
        <v>50.396825396825399</v>
      </c>
      <c r="Q1494" t="str">
        <f>LEFT(N1494,FIND("/",N1494)-1)</f>
        <v>theater</v>
      </c>
      <c r="R1494" t="str">
        <f>REPLACE(N1494,1,FIND("/",N1494),"")</f>
        <v>plays</v>
      </c>
      <c r="S1494" s="12">
        <f>(((J1494/60)/60)/24)+DATE(1970,1,1)</f>
        <v>42458.641724537039</v>
      </c>
      <c r="T1494" s="12">
        <f>(((I1494/60)/60)/24)+DATE(1970,1,1)</f>
        <v>42488.641724537039</v>
      </c>
      <c r="W1494" s="19">
        <f>_xlfn.DAYS(T1494,S1494)</f>
        <v>30</v>
      </c>
      <c r="X1494" s="20">
        <f>L1494/W1494</f>
        <v>2.1</v>
      </c>
      <c r="Y1494" s="21">
        <f>E1494/W1494</f>
        <v>105.83333333333333</v>
      </c>
    </row>
    <row r="1495" spans="1:25" ht="64" x14ac:dyDescent="0.2">
      <c r="A1495">
        <v>1984</v>
      </c>
      <c r="B1495" s="3" t="s">
        <v>1985</v>
      </c>
      <c r="C1495" s="3" t="s">
        <v>6094</v>
      </c>
      <c r="D1495">
        <v>15000</v>
      </c>
      <c r="E1495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6">
        <f>(E1495/D1495)*100</f>
        <v>21.146666666666665</v>
      </c>
      <c r="P1495" s="7">
        <f>E1495/L1495</f>
        <v>453.14285714285717</v>
      </c>
      <c r="Q1495" t="str">
        <f>LEFT(N1495,FIND("/",N1495)-1)</f>
        <v>photography</v>
      </c>
      <c r="R1495" t="str">
        <f>REPLACE(N1495,1,FIND("/",N1495),"")</f>
        <v>people</v>
      </c>
      <c r="S1495" s="12">
        <f>(((J1495/60)/60)/24)+DATE(1970,1,1)</f>
        <v>41913.790289351848</v>
      </c>
      <c r="T1495" s="12">
        <f>(((I1495/60)/60)/24)+DATE(1970,1,1)</f>
        <v>41973.831956018519</v>
      </c>
      <c r="W1495" s="19">
        <f>_xlfn.DAYS(T1495,S1495)</f>
        <v>60</v>
      </c>
      <c r="X1495" s="20">
        <f>L1495/W1495</f>
        <v>0.11666666666666667</v>
      </c>
      <c r="Y1495" s="21">
        <f>E1495/W1495</f>
        <v>52.866666666666667</v>
      </c>
    </row>
    <row r="1496" spans="1:25" ht="48" x14ac:dyDescent="0.2">
      <c r="A1496">
        <v>412</v>
      </c>
      <c r="B1496" s="3" t="s">
        <v>413</v>
      </c>
      <c r="C1496" s="3" t="s">
        <v>4522</v>
      </c>
      <c r="D1496">
        <v>2500</v>
      </c>
      <c r="E149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8269</v>
      </c>
      <c r="O1496" s="6">
        <f>(E1496/D1496)*100</f>
        <v>126.84</v>
      </c>
      <c r="P1496" s="7">
        <f>E1496/L1496</f>
        <v>57.654545454545456</v>
      </c>
      <c r="Q1496" t="str">
        <f>LEFT(N1496,FIND("/",N1496)-1)</f>
        <v>film &amp; video</v>
      </c>
      <c r="R1496" t="str">
        <f>REPLACE(N1496,1,FIND("/",N1496),"")</f>
        <v>documentary</v>
      </c>
      <c r="S1496" s="12">
        <f>(((J1496/60)/60)/24)+DATE(1970,1,1)</f>
        <v>41099.742800925924</v>
      </c>
      <c r="T1496" s="12">
        <f>(((I1496/60)/60)/24)+DATE(1970,1,1)</f>
        <v>41115.742800925924</v>
      </c>
      <c r="W1496" s="19">
        <f>_xlfn.DAYS(T1496,S1496)</f>
        <v>16</v>
      </c>
      <c r="X1496" s="20">
        <f>L1496/W1496</f>
        <v>3.4375</v>
      </c>
      <c r="Y1496" s="21">
        <f>E1496/W1496</f>
        <v>198.1875</v>
      </c>
    </row>
    <row r="1497" spans="1:25" ht="64" x14ac:dyDescent="0.2">
      <c r="A1497">
        <v>2640</v>
      </c>
      <c r="B1497" s="3" t="s">
        <v>2640</v>
      </c>
      <c r="C1497" s="3" t="s">
        <v>6750</v>
      </c>
      <c r="D1497">
        <v>3000</v>
      </c>
      <c r="E1497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8301</v>
      </c>
      <c r="O1497" s="6">
        <f>(E1497/D1497)*100</f>
        <v>105.66666666666666</v>
      </c>
      <c r="P1497" s="7">
        <f>E1497/L1497</f>
        <v>45.94202898550725</v>
      </c>
      <c r="Q1497" t="str">
        <f>LEFT(N1497,FIND("/",N1497)-1)</f>
        <v>technology</v>
      </c>
      <c r="R1497" t="str">
        <f>REPLACE(N1497,1,FIND("/",N1497),"")</f>
        <v>space exploration</v>
      </c>
      <c r="S1497" s="12">
        <f>(((J1497/60)/60)/24)+DATE(1970,1,1)</f>
        <v>42103.160578703704</v>
      </c>
      <c r="T1497" s="12">
        <f>(((I1497/60)/60)/24)+DATE(1970,1,1)</f>
        <v>42163.160578703704</v>
      </c>
      <c r="W1497" s="19">
        <f>_xlfn.DAYS(T1497,S1497)</f>
        <v>60</v>
      </c>
      <c r="X1497" s="20">
        <f>L1497/W1497</f>
        <v>1.1499999999999999</v>
      </c>
      <c r="Y1497" s="21">
        <f>E1497/W1497</f>
        <v>52.833333333333336</v>
      </c>
    </row>
    <row r="1498" spans="1:25" ht="48" x14ac:dyDescent="0.2">
      <c r="A1498">
        <v>2790</v>
      </c>
      <c r="B1498" s="3" t="s">
        <v>2790</v>
      </c>
      <c r="C1498" s="3" t="s">
        <v>6900</v>
      </c>
      <c r="D1498">
        <v>3000</v>
      </c>
      <c r="E1498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8271</v>
      </c>
      <c r="O1498" s="6">
        <f>(E1498/D1498)*100</f>
        <v>105.33333333333333</v>
      </c>
      <c r="P1498" s="7">
        <f>E1498/L1498</f>
        <v>47.878787878787875</v>
      </c>
      <c r="Q1498" t="str">
        <f>LEFT(N1498,FIND("/",N1498)-1)</f>
        <v>theater</v>
      </c>
      <c r="R1498" t="str">
        <f>REPLACE(N1498,1,FIND("/",N1498),"")</f>
        <v>plays</v>
      </c>
      <c r="S1498" s="12">
        <f>(((J1498/60)/60)/24)+DATE(1970,1,1)</f>
        <v>42016.938692129625</v>
      </c>
      <c r="T1498" s="12">
        <f>(((I1498/60)/60)/24)+DATE(1970,1,1)</f>
        <v>42046.938692129625</v>
      </c>
      <c r="W1498" s="19">
        <f>_xlfn.DAYS(T1498,S1498)</f>
        <v>30</v>
      </c>
      <c r="X1498" s="20">
        <f>L1498/W1498</f>
        <v>2.2000000000000002</v>
      </c>
      <c r="Y1498" s="21">
        <f>E1498/W1498</f>
        <v>105.33333333333333</v>
      </c>
    </row>
    <row r="1499" spans="1:25" ht="48" x14ac:dyDescent="0.2">
      <c r="A1499">
        <v>2630</v>
      </c>
      <c r="B1499" s="3" t="s">
        <v>2630</v>
      </c>
      <c r="C1499" s="3" t="s">
        <v>6740</v>
      </c>
      <c r="D1499">
        <v>2000</v>
      </c>
      <c r="E1499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8301</v>
      </c>
      <c r="O1499" s="6">
        <f>(E1499/D1499)*100</f>
        <v>157.9</v>
      </c>
      <c r="P1499" s="7">
        <f>E1499/L1499</f>
        <v>38.987654320987652</v>
      </c>
      <c r="Q1499" t="str">
        <f>LEFT(N1499,FIND("/",N1499)-1)</f>
        <v>technology</v>
      </c>
      <c r="R1499" t="str">
        <f>REPLACE(N1499,1,FIND("/",N1499),"")</f>
        <v>space exploration</v>
      </c>
      <c r="S1499" s="12">
        <f>(((J1499/60)/60)/24)+DATE(1970,1,1)</f>
        <v>42524.105462962965</v>
      </c>
      <c r="T1499" s="12">
        <f>(((I1499/60)/60)/24)+DATE(1970,1,1)</f>
        <v>42551.416666666672</v>
      </c>
      <c r="W1499" s="19">
        <f>_xlfn.DAYS(T1499,S1499)</f>
        <v>27</v>
      </c>
      <c r="X1499" s="20">
        <f>L1499/W1499</f>
        <v>3</v>
      </c>
      <c r="Y1499" s="21">
        <f>E1499/W1499</f>
        <v>116.96296296296296</v>
      </c>
    </row>
    <row r="1500" spans="1:25" ht="16" x14ac:dyDescent="0.2">
      <c r="A1500">
        <v>2655</v>
      </c>
      <c r="B1500" s="3" t="s">
        <v>2655</v>
      </c>
      <c r="C1500" s="3" t="s">
        <v>6765</v>
      </c>
      <c r="D1500">
        <v>15000</v>
      </c>
      <c r="E1500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6">
        <f>(E1500/D1500)*100</f>
        <v>21.033333333333335</v>
      </c>
      <c r="P1500" s="7">
        <f>E1500/L1500</f>
        <v>73.372093023255815</v>
      </c>
      <c r="Q1500" t="str">
        <f>LEFT(N1500,FIND("/",N1500)-1)</f>
        <v>technology</v>
      </c>
      <c r="R1500" t="str">
        <f>REPLACE(N1500,1,FIND("/",N1500),"")</f>
        <v>space exploration</v>
      </c>
      <c r="S1500" s="12">
        <f>(((J1500/60)/60)/24)+DATE(1970,1,1)</f>
        <v>42381.866284722222</v>
      </c>
      <c r="T1500" s="12">
        <f>(((I1500/60)/60)/24)+DATE(1970,1,1)</f>
        <v>42409.833333333328</v>
      </c>
      <c r="W1500" s="19">
        <f>_xlfn.DAYS(T1500,S1500)</f>
        <v>28</v>
      </c>
      <c r="X1500" s="20">
        <f>L1500/W1500</f>
        <v>1.5357142857142858</v>
      </c>
      <c r="Y1500" s="21">
        <f>E1500/W1500</f>
        <v>112.67857142857143</v>
      </c>
    </row>
    <row r="1501" spans="1:25" ht="48" x14ac:dyDescent="0.2">
      <c r="A1501">
        <v>805</v>
      </c>
      <c r="B1501" s="3" t="s">
        <v>806</v>
      </c>
      <c r="C1501" s="3" t="s">
        <v>4915</v>
      </c>
      <c r="D1501">
        <v>3000</v>
      </c>
      <c r="E1501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8276</v>
      </c>
      <c r="O1501" s="6">
        <f>(E1501/D1501)*100</f>
        <v>105</v>
      </c>
      <c r="P1501" s="7">
        <f>E1501/L1501</f>
        <v>58.333333333333336</v>
      </c>
      <c r="Q1501" t="str">
        <f>LEFT(N1501,FIND("/",N1501)-1)</f>
        <v>music</v>
      </c>
      <c r="R1501" t="str">
        <f>REPLACE(N1501,1,FIND("/",N1501),"")</f>
        <v>rock</v>
      </c>
      <c r="S1501" s="12">
        <f>(((J1501/60)/60)/24)+DATE(1970,1,1)</f>
        <v>40690.823055555556</v>
      </c>
      <c r="T1501" s="12">
        <f>(((I1501/60)/60)/24)+DATE(1970,1,1)</f>
        <v>40740.958333333336</v>
      </c>
      <c r="W1501" s="19">
        <f>_xlfn.DAYS(T1501,S1501)</f>
        <v>50</v>
      </c>
      <c r="X1501" s="20">
        <f>L1501/W1501</f>
        <v>1.08</v>
      </c>
      <c r="Y1501" s="21">
        <f>E1501/W1501</f>
        <v>63</v>
      </c>
    </row>
    <row r="1502" spans="1:25" ht="80" x14ac:dyDescent="0.2">
      <c r="A1502">
        <v>3624</v>
      </c>
      <c r="B1502" s="3" t="s">
        <v>3622</v>
      </c>
      <c r="C1502" s="3" t="s">
        <v>7734</v>
      </c>
      <c r="D1502">
        <v>3000</v>
      </c>
      <c r="E1502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8271</v>
      </c>
      <c r="O1502" s="6">
        <f>(E1502/D1502)*100</f>
        <v>104.93333333333332</v>
      </c>
      <c r="P1502" s="7">
        <f>E1502/L1502</f>
        <v>80.717948717948715</v>
      </c>
      <c r="Q1502" t="str">
        <f>LEFT(N1502,FIND("/",N1502)-1)</f>
        <v>theater</v>
      </c>
      <c r="R1502" t="str">
        <f>REPLACE(N1502,1,FIND("/",N1502),"")</f>
        <v>plays</v>
      </c>
      <c r="S1502" s="12">
        <f>(((J1502/60)/60)/24)+DATE(1970,1,1)</f>
        <v>42545.774189814809</v>
      </c>
      <c r="T1502" s="12">
        <f>(((I1502/60)/60)/24)+DATE(1970,1,1)</f>
        <v>42605.774189814809</v>
      </c>
      <c r="W1502" s="19">
        <f>_xlfn.DAYS(T1502,S1502)</f>
        <v>60</v>
      </c>
      <c r="X1502" s="20">
        <f>L1502/W1502</f>
        <v>0.65</v>
      </c>
      <c r="Y1502" s="21">
        <f>E1502/W1502</f>
        <v>52.466666666666669</v>
      </c>
    </row>
    <row r="1503" spans="1:25" ht="48" x14ac:dyDescent="0.2">
      <c r="A1503">
        <v>3238</v>
      </c>
      <c r="B1503" s="3" t="s">
        <v>3238</v>
      </c>
      <c r="C1503" s="3" t="s">
        <v>7348</v>
      </c>
      <c r="D1503">
        <v>2800</v>
      </c>
      <c r="E1503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8271</v>
      </c>
      <c r="O1503" s="6">
        <f>(E1503/D1503)*100</f>
        <v>112.32142857142857</v>
      </c>
      <c r="P1503" s="7">
        <f>E1503/L1503</f>
        <v>39.810126582278478</v>
      </c>
      <c r="Q1503" t="str">
        <f>LEFT(N1503,FIND("/",N1503)-1)</f>
        <v>theater</v>
      </c>
      <c r="R1503" t="str">
        <f>REPLACE(N1503,1,FIND("/",N1503),"")</f>
        <v>plays</v>
      </c>
      <c r="S1503" s="12">
        <f>(((J1503/60)/60)/24)+DATE(1970,1,1)</f>
        <v>42156.510393518518</v>
      </c>
      <c r="T1503" s="12">
        <f>(((I1503/60)/60)/24)+DATE(1970,1,1)</f>
        <v>42186.510393518518</v>
      </c>
      <c r="W1503" s="19">
        <f>_xlfn.DAYS(T1503,S1503)</f>
        <v>30</v>
      </c>
      <c r="X1503" s="20">
        <f>L1503/W1503</f>
        <v>2.6333333333333333</v>
      </c>
      <c r="Y1503" s="21">
        <f>E1503/W1503</f>
        <v>104.83333333333333</v>
      </c>
    </row>
    <row r="1504" spans="1:25" ht="48" x14ac:dyDescent="0.2">
      <c r="A1504">
        <v>2992</v>
      </c>
      <c r="B1504" s="3" t="s">
        <v>2992</v>
      </c>
      <c r="C1504" s="3" t="s">
        <v>7102</v>
      </c>
      <c r="D1504">
        <v>3000</v>
      </c>
      <c r="E1504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8303</v>
      </c>
      <c r="O1504" s="6">
        <f>(E1504/D1504)*100</f>
        <v>104.5</v>
      </c>
      <c r="P1504" s="7">
        <f>E1504/L1504</f>
        <v>48.984375</v>
      </c>
      <c r="Q1504" t="str">
        <f>LEFT(N1504,FIND("/",N1504)-1)</f>
        <v>theater</v>
      </c>
      <c r="R1504" t="str">
        <f>REPLACE(N1504,1,FIND("/",N1504),"")</f>
        <v>spaces</v>
      </c>
      <c r="S1504" s="12">
        <f>(((J1504/60)/60)/24)+DATE(1970,1,1)</f>
        <v>42622.767476851848</v>
      </c>
      <c r="T1504" s="12">
        <f>(((I1504/60)/60)/24)+DATE(1970,1,1)</f>
        <v>42652.767476851848</v>
      </c>
      <c r="W1504" s="19">
        <f>_xlfn.DAYS(T1504,S1504)</f>
        <v>30</v>
      </c>
      <c r="X1504" s="20">
        <f>L1504/W1504</f>
        <v>2.1333333333333333</v>
      </c>
      <c r="Y1504" s="21">
        <f>E1504/W1504</f>
        <v>104.5</v>
      </c>
    </row>
    <row r="1505" spans="1:25" ht="48" x14ac:dyDescent="0.2">
      <c r="A1505">
        <v>3380</v>
      </c>
      <c r="B1505" s="3" t="s">
        <v>3379</v>
      </c>
      <c r="C1505" s="3" t="s">
        <v>7490</v>
      </c>
      <c r="D1505">
        <v>3000</v>
      </c>
      <c r="E1505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8271</v>
      </c>
      <c r="O1505" s="6">
        <f>(E1505/D1505)*100</f>
        <v>104.43333333333334</v>
      </c>
      <c r="P1505" s="7">
        <f>E1505/L1505</f>
        <v>111.89285714285714</v>
      </c>
      <c r="Q1505" t="str">
        <f>LEFT(N1505,FIND("/",N1505)-1)</f>
        <v>theater</v>
      </c>
      <c r="R1505" t="str">
        <f>REPLACE(N1505,1,FIND("/",N1505),"")</f>
        <v>plays</v>
      </c>
      <c r="S1505" s="12">
        <f>(((J1505/60)/60)/24)+DATE(1970,1,1)</f>
        <v>41937.95344907407</v>
      </c>
      <c r="T1505" s="12">
        <f>(((I1505/60)/60)/24)+DATE(1970,1,1)</f>
        <v>41972.995115740734</v>
      </c>
      <c r="W1505" s="19">
        <f>_xlfn.DAYS(T1505,S1505)</f>
        <v>35</v>
      </c>
      <c r="X1505" s="20">
        <f>L1505/W1505</f>
        <v>0.8</v>
      </c>
      <c r="Y1505" s="21">
        <f>E1505/W1505</f>
        <v>89.51428571428572</v>
      </c>
    </row>
    <row r="1506" spans="1:25" ht="32" x14ac:dyDescent="0.2">
      <c r="A1506">
        <v>1276</v>
      </c>
      <c r="B1506" s="3" t="s">
        <v>1277</v>
      </c>
      <c r="C1506" s="3" t="s">
        <v>5386</v>
      </c>
      <c r="D1506">
        <v>3000</v>
      </c>
      <c r="E150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8276</v>
      </c>
      <c r="O1506" s="6">
        <f>(E1506/D1506)*100</f>
        <v>104.42100000000001</v>
      </c>
      <c r="P1506" s="7">
        <f>E1506/L1506</f>
        <v>46.06808823529412</v>
      </c>
      <c r="Q1506" t="str">
        <f>LEFT(N1506,FIND("/",N1506)-1)</f>
        <v>music</v>
      </c>
      <c r="R1506" t="str">
        <f>REPLACE(N1506,1,FIND("/",N1506),"")</f>
        <v>rock</v>
      </c>
      <c r="S1506" s="12">
        <f>(((J1506/60)/60)/24)+DATE(1970,1,1)</f>
        <v>40007.704247685186</v>
      </c>
      <c r="T1506" s="12">
        <f>(((I1506/60)/60)/24)+DATE(1970,1,1)</f>
        <v>40057.166666666664</v>
      </c>
      <c r="W1506" s="19">
        <f>_xlfn.DAYS(T1506,S1506)</f>
        <v>50</v>
      </c>
      <c r="X1506" s="20">
        <f>L1506/W1506</f>
        <v>1.36</v>
      </c>
      <c r="Y1506" s="21">
        <f>E1506/W1506</f>
        <v>62.6526</v>
      </c>
    </row>
    <row r="1507" spans="1:25" ht="48" x14ac:dyDescent="0.2">
      <c r="A1507">
        <v>1687</v>
      </c>
      <c r="B1507" s="3" t="s">
        <v>1688</v>
      </c>
      <c r="C1507" s="3" t="s">
        <v>5797</v>
      </c>
      <c r="D1507">
        <v>10000</v>
      </c>
      <c r="E1507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6">
        <f>(E1507/D1507)*100</f>
        <v>31.25</v>
      </c>
      <c r="P1507" s="7">
        <f>E1507/L1507</f>
        <v>80.128205128205124</v>
      </c>
      <c r="Q1507" t="str">
        <f>LEFT(N1507,FIND("/",N1507)-1)</f>
        <v>music</v>
      </c>
      <c r="R1507" t="str">
        <f>REPLACE(N1507,1,FIND("/",N1507),"")</f>
        <v>faith</v>
      </c>
      <c r="S1507" s="12">
        <f>(((J1507/60)/60)/24)+DATE(1970,1,1)</f>
        <v>42802.046817129631</v>
      </c>
      <c r="T1507" s="12">
        <f>(((I1507/60)/60)/24)+DATE(1970,1,1)</f>
        <v>42835.84375</v>
      </c>
      <c r="W1507" s="19">
        <f>_xlfn.DAYS(T1507,S1507)</f>
        <v>33</v>
      </c>
      <c r="X1507" s="20">
        <f>L1507/W1507</f>
        <v>1.1818181818181819</v>
      </c>
      <c r="Y1507" s="21">
        <f>E1507/W1507</f>
        <v>94.696969696969703</v>
      </c>
    </row>
    <row r="1508" spans="1:25" ht="32" x14ac:dyDescent="0.2">
      <c r="A1508">
        <v>1752</v>
      </c>
      <c r="B1508" s="3" t="s">
        <v>1753</v>
      </c>
      <c r="C1508" s="3" t="s">
        <v>5862</v>
      </c>
      <c r="D1508">
        <v>1200</v>
      </c>
      <c r="E1508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8285</v>
      </c>
      <c r="O1508" s="6">
        <f>(E1508/D1508)*100</f>
        <v>260.16666666666663</v>
      </c>
      <c r="P1508" s="7">
        <f>E1508/L1508</f>
        <v>34.68888888888889</v>
      </c>
      <c r="Q1508" t="str">
        <f>LEFT(N1508,FIND("/",N1508)-1)</f>
        <v>photography</v>
      </c>
      <c r="R1508" t="str">
        <f>REPLACE(N1508,1,FIND("/",N1508),"")</f>
        <v>photobooks</v>
      </c>
      <c r="S1508" s="12">
        <f>(((J1508/60)/60)/24)+DATE(1970,1,1)</f>
        <v>42627.253263888888</v>
      </c>
      <c r="T1508" s="12">
        <f>(((I1508/60)/60)/24)+DATE(1970,1,1)</f>
        <v>42657.253263888888</v>
      </c>
      <c r="W1508" s="19">
        <f>_xlfn.DAYS(T1508,S1508)</f>
        <v>30</v>
      </c>
      <c r="X1508" s="20">
        <f>L1508/W1508</f>
        <v>3</v>
      </c>
      <c r="Y1508" s="21">
        <f>E1508/W1508</f>
        <v>104.06666666666666</v>
      </c>
    </row>
    <row r="1509" spans="1:25" ht="48" x14ac:dyDescent="0.2">
      <c r="A1509">
        <v>3616</v>
      </c>
      <c r="B1509" s="3" t="s">
        <v>3614</v>
      </c>
      <c r="C1509" s="3" t="s">
        <v>7726</v>
      </c>
      <c r="D1509">
        <v>2500</v>
      </c>
      <c r="E1509">
        <v>3120</v>
      </c>
      <c r="F1509" t="s">
        <v>8219</v>
      </c>
      <c r="G1509" t="s">
        <v>8225</v>
      </c>
      <c r="H1509" t="s">
        <v>8247</v>
      </c>
      <c r="I1509">
        <v>1426801664</v>
      </c>
      <c r="J1509">
        <v>1424213264</v>
      </c>
      <c r="K1509" t="b">
        <v>0</v>
      </c>
      <c r="L1509">
        <v>45</v>
      </c>
      <c r="M1509" t="b">
        <v>1</v>
      </c>
      <c r="N1509" t="s">
        <v>8271</v>
      </c>
      <c r="O1509" s="6">
        <f>(E1509/D1509)*100</f>
        <v>124.8</v>
      </c>
      <c r="P1509" s="7">
        <f>E1509/L1509</f>
        <v>69.333333333333329</v>
      </c>
      <c r="Q1509" t="str">
        <f>LEFT(N1509,FIND("/",N1509)-1)</f>
        <v>theater</v>
      </c>
      <c r="R1509" t="str">
        <f>REPLACE(N1509,1,FIND("/",N1509),"")</f>
        <v>plays</v>
      </c>
      <c r="S1509" s="12">
        <f>(((J1509/60)/60)/24)+DATE(1970,1,1)</f>
        <v>42052.949814814812</v>
      </c>
      <c r="T1509" s="12">
        <f>(((I1509/60)/60)/24)+DATE(1970,1,1)</f>
        <v>42082.908148148148</v>
      </c>
      <c r="W1509" s="19">
        <f>_xlfn.DAYS(T1509,S1509)</f>
        <v>30</v>
      </c>
      <c r="X1509" s="20">
        <f>L1509/W1509</f>
        <v>1.5</v>
      </c>
      <c r="Y1509" s="21">
        <f>E1509/W1509</f>
        <v>104</v>
      </c>
    </row>
    <row r="1510" spans="1:25" ht="32" x14ac:dyDescent="0.2">
      <c r="A1510">
        <v>3222</v>
      </c>
      <c r="B1510" s="3" t="s">
        <v>3222</v>
      </c>
      <c r="C1510" s="3" t="s">
        <v>7332</v>
      </c>
      <c r="D1510">
        <v>2500</v>
      </c>
      <c r="E1510">
        <v>3120</v>
      </c>
      <c r="F1510" t="s">
        <v>8219</v>
      </c>
      <c r="G1510" t="s">
        <v>8224</v>
      </c>
      <c r="H1510" t="s">
        <v>8246</v>
      </c>
      <c r="I1510">
        <v>1445722140</v>
      </c>
      <c r="J1510">
        <v>1443016697</v>
      </c>
      <c r="K1510" t="b">
        <v>1</v>
      </c>
      <c r="L1510">
        <v>84</v>
      </c>
      <c r="M1510" t="b">
        <v>1</v>
      </c>
      <c r="N1510" t="s">
        <v>8271</v>
      </c>
      <c r="O1510" s="6">
        <f>(E1510/D1510)*100</f>
        <v>124.8</v>
      </c>
      <c r="P1510" s="7">
        <f>E1510/L1510</f>
        <v>37.142857142857146</v>
      </c>
      <c r="Q1510" t="str">
        <f>LEFT(N1510,FIND("/",N1510)-1)</f>
        <v>theater</v>
      </c>
      <c r="R1510" t="str">
        <f>REPLACE(N1510,1,FIND("/",N1510),"")</f>
        <v>plays</v>
      </c>
      <c r="S1510" s="12">
        <f>(((J1510/60)/60)/24)+DATE(1970,1,1)</f>
        <v>42270.582141203704</v>
      </c>
      <c r="T1510" s="12">
        <f>(((I1510/60)/60)/24)+DATE(1970,1,1)</f>
        <v>42301.895138888889</v>
      </c>
      <c r="W1510" s="19">
        <f>_xlfn.DAYS(T1510,S1510)</f>
        <v>31</v>
      </c>
      <c r="X1510" s="20">
        <f>L1510/W1510</f>
        <v>2.7096774193548385</v>
      </c>
      <c r="Y1510" s="21">
        <f>E1510/W1510</f>
        <v>100.64516129032258</v>
      </c>
    </row>
    <row r="1511" spans="1:25" ht="48" x14ac:dyDescent="0.2">
      <c r="A1511">
        <v>3414</v>
      </c>
      <c r="B1511" s="3" t="s">
        <v>3413</v>
      </c>
      <c r="C1511" s="3" t="s">
        <v>7524</v>
      </c>
      <c r="D1511">
        <v>3000</v>
      </c>
      <c r="E1511">
        <v>3105</v>
      </c>
      <c r="F1511" t="s">
        <v>8219</v>
      </c>
      <c r="G1511" t="s">
        <v>8224</v>
      </c>
      <c r="H1511" t="s">
        <v>8246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8271</v>
      </c>
      <c r="O1511" s="6">
        <f>(E1511/D1511)*100</f>
        <v>103.49999999999999</v>
      </c>
      <c r="P1511" s="7">
        <f>E1511/L1511</f>
        <v>70.568181818181813</v>
      </c>
      <c r="Q1511" t="str">
        <f>LEFT(N1511,FIND("/",N1511)-1)</f>
        <v>theater</v>
      </c>
      <c r="R1511" t="str">
        <f>REPLACE(N1511,1,FIND("/",N1511),"")</f>
        <v>plays</v>
      </c>
      <c r="S1511" s="12">
        <f>(((J1511/60)/60)/24)+DATE(1970,1,1)</f>
        <v>42675.832465277781</v>
      </c>
      <c r="T1511" s="12">
        <f>(((I1511/60)/60)/24)+DATE(1970,1,1)</f>
        <v>42705.332638888889</v>
      </c>
      <c r="W1511" s="19">
        <f>_xlfn.DAYS(T1511,S1511)</f>
        <v>30</v>
      </c>
      <c r="X1511" s="20">
        <f>L1511/W1511</f>
        <v>1.4666666666666666</v>
      </c>
      <c r="Y1511" s="21">
        <f>E1511/W1511</f>
        <v>103.5</v>
      </c>
    </row>
    <row r="1512" spans="1:25" ht="48" x14ac:dyDescent="0.2">
      <c r="A1512">
        <v>3168</v>
      </c>
      <c r="B1512" s="3" t="s">
        <v>3168</v>
      </c>
      <c r="C1512" s="3" t="s">
        <v>7278</v>
      </c>
      <c r="D1512">
        <v>2500</v>
      </c>
      <c r="E1512">
        <v>3105</v>
      </c>
      <c r="F1512" t="s">
        <v>8219</v>
      </c>
      <c r="G1512" t="s">
        <v>8224</v>
      </c>
      <c r="H1512" t="s">
        <v>8246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8271</v>
      </c>
      <c r="O1512" s="6">
        <f>(E1512/D1512)*100</f>
        <v>124.2</v>
      </c>
      <c r="P1512" s="7">
        <f>E1512/L1512</f>
        <v>50.901639344262293</v>
      </c>
      <c r="Q1512" t="str">
        <f>LEFT(N1512,FIND("/",N1512)-1)</f>
        <v>theater</v>
      </c>
      <c r="R1512" t="str">
        <f>REPLACE(N1512,1,FIND("/",N1512),"")</f>
        <v>plays</v>
      </c>
      <c r="S1512" s="12">
        <f>(((J1512/60)/60)/24)+DATE(1970,1,1)</f>
        <v>41772.105937500004</v>
      </c>
      <c r="T1512" s="12">
        <f>(((I1512/60)/60)/24)+DATE(1970,1,1)</f>
        <v>41803.916666666664</v>
      </c>
      <c r="W1512" s="19">
        <f>_xlfn.DAYS(T1512,S1512)</f>
        <v>31</v>
      </c>
      <c r="X1512" s="20">
        <f>L1512/W1512</f>
        <v>1.967741935483871</v>
      </c>
      <c r="Y1512" s="21">
        <f>E1512/W1512</f>
        <v>100.16129032258064</v>
      </c>
    </row>
    <row r="1513" spans="1:25" ht="48" x14ac:dyDescent="0.2">
      <c r="A1513">
        <v>2825</v>
      </c>
      <c r="B1513" s="3" t="s">
        <v>2825</v>
      </c>
      <c r="C1513" s="3" t="s">
        <v>6935</v>
      </c>
      <c r="D1513">
        <v>3000</v>
      </c>
      <c r="E1513">
        <v>3100</v>
      </c>
      <c r="F1513" t="s">
        <v>8219</v>
      </c>
      <c r="G1513" t="s">
        <v>8225</v>
      </c>
      <c r="H1513" t="s">
        <v>8247</v>
      </c>
      <c r="I1513">
        <v>1449255686</v>
      </c>
      <c r="J1513">
        <v>1446663686</v>
      </c>
      <c r="K1513" t="b">
        <v>0</v>
      </c>
      <c r="L1513">
        <v>51</v>
      </c>
      <c r="M1513" t="b">
        <v>1</v>
      </c>
      <c r="N1513" t="s">
        <v>8271</v>
      </c>
      <c r="O1513" s="6">
        <f>(E1513/D1513)*100</f>
        <v>103.33333333333334</v>
      </c>
      <c r="P1513" s="7">
        <f>E1513/L1513</f>
        <v>60.784313725490193</v>
      </c>
      <c r="Q1513" t="str">
        <f>LEFT(N1513,FIND("/",N1513)-1)</f>
        <v>theater</v>
      </c>
      <c r="R1513" t="str">
        <f>REPLACE(N1513,1,FIND("/",N1513),"")</f>
        <v>plays</v>
      </c>
      <c r="S1513" s="12">
        <f>(((J1513/60)/60)/24)+DATE(1970,1,1)</f>
        <v>42312.792662037042</v>
      </c>
      <c r="T1513" s="12">
        <f>(((I1513/60)/60)/24)+DATE(1970,1,1)</f>
        <v>42342.792662037042</v>
      </c>
      <c r="W1513" s="19">
        <f>_xlfn.DAYS(T1513,S1513)</f>
        <v>30</v>
      </c>
      <c r="X1513" s="20">
        <f>L1513/W1513</f>
        <v>1.7</v>
      </c>
      <c r="Y1513" s="21">
        <f>E1513/W1513</f>
        <v>103.33333333333333</v>
      </c>
    </row>
    <row r="1514" spans="1:25" ht="32" x14ac:dyDescent="0.2">
      <c r="A1514">
        <v>1310</v>
      </c>
      <c r="B1514" s="3" t="s">
        <v>1311</v>
      </c>
      <c r="C1514" s="3" t="s">
        <v>5420</v>
      </c>
      <c r="D1514">
        <v>20000</v>
      </c>
      <c r="E1514">
        <v>3100</v>
      </c>
      <c r="F1514" t="s">
        <v>8220</v>
      </c>
      <c r="G1514" t="s">
        <v>8224</v>
      </c>
      <c r="H1514" t="s">
        <v>8246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8273</v>
      </c>
      <c r="O1514" s="6">
        <f>(E1514/D1514)*100</f>
        <v>15.5</v>
      </c>
      <c r="P1514" s="7">
        <f>E1514/L1514</f>
        <v>129.16666666666666</v>
      </c>
      <c r="Q1514" t="str">
        <f>LEFT(N1514,FIND("/",N1514)-1)</f>
        <v>technology</v>
      </c>
      <c r="R1514" t="str">
        <f>REPLACE(N1514,1,FIND("/",N1514),"")</f>
        <v>wearables</v>
      </c>
      <c r="S1514" s="12">
        <f>(((J1514/60)/60)/24)+DATE(1970,1,1)</f>
        <v>42556.667245370365</v>
      </c>
      <c r="T1514" s="12">
        <f>(((I1514/60)/60)/24)+DATE(1970,1,1)</f>
        <v>42601.667245370365</v>
      </c>
      <c r="W1514" s="19">
        <f>_xlfn.DAYS(T1514,S1514)</f>
        <v>45</v>
      </c>
      <c r="X1514" s="20">
        <f>L1514/W1514</f>
        <v>0.53333333333333333</v>
      </c>
      <c r="Y1514" s="21">
        <f>E1514/W1514</f>
        <v>68.888888888888886</v>
      </c>
    </row>
    <row r="1515" spans="1:25" ht="48" x14ac:dyDescent="0.2">
      <c r="A1515">
        <v>3696</v>
      </c>
      <c r="B1515" s="3" t="s">
        <v>3693</v>
      </c>
      <c r="C1515" s="3" t="s">
        <v>7806</v>
      </c>
      <c r="D1515">
        <v>2000</v>
      </c>
      <c r="E1515">
        <v>3100</v>
      </c>
      <c r="F1515" t="s">
        <v>8219</v>
      </c>
      <c r="G1515" t="s">
        <v>8225</v>
      </c>
      <c r="H1515" t="s">
        <v>8247</v>
      </c>
      <c r="I1515">
        <v>1423838916</v>
      </c>
      <c r="J1515">
        <v>1418654916</v>
      </c>
      <c r="K1515" t="b">
        <v>0</v>
      </c>
      <c r="L1515">
        <v>78</v>
      </c>
      <c r="M1515" t="b">
        <v>1</v>
      </c>
      <c r="N1515" t="s">
        <v>8271</v>
      </c>
      <c r="O1515" s="6">
        <f>(E1515/D1515)*100</f>
        <v>155</v>
      </c>
      <c r="P1515" s="7">
        <f>E1515/L1515</f>
        <v>39.743589743589745</v>
      </c>
      <c r="Q1515" t="str">
        <f>LEFT(N1515,FIND("/",N1515)-1)</f>
        <v>theater</v>
      </c>
      <c r="R1515" t="str">
        <f>REPLACE(N1515,1,FIND("/",N1515),"")</f>
        <v>plays</v>
      </c>
      <c r="S1515" s="12">
        <f>(((J1515/60)/60)/24)+DATE(1970,1,1)</f>
        <v>41988.617083333331</v>
      </c>
      <c r="T1515" s="12">
        <f>(((I1515/60)/60)/24)+DATE(1970,1,1)</f>
        <v>42048.617083333331</v>
      </c>
      <c r="W1515" s="19">
        <f>_xlfn.DAYS(T1515,S1515)</f>
        <v>60</v>
      </c>
      <c r="X1515" s="20">
        <f>L1515/W1515</f>
        <v>1.3</v>
      </c>
      <c r="Y1515" s="21">
        <f>E1515/W1515</f>
        <v>51.666666666666664</v>
      </c>
    </row>
    <row r="1516" spans="1:25" ht="48" x14ac:dyDescent="0.2">
      <c r="A1516">
        <v>114</v>
      </c>
      <c r="B1516" s="3" t="s">
        <v>116</v>
      </c>
      <c r="C1516" s="3" t="s">
        <v>4225</v>
      </c>
      <c r="D1516">
        <v>3000</v>
      </c>
      <c r="E1516">
        <v>3100</v>
      </c>
      <c r="F1516" t="s">
        <v>8219</v>
      </c>
      <c r="G1516" t="s">
        <v>8224</v>
      </c>
      <c r="H1516" t="s">
        <v>8246</v>
      </c>
      <c r="I1516">
        <v>1326436488</v>
      </c>
      <c r="J1516">
        <v>1321252488</v>
      </c>
      <c r="K1516" t="b">
        <v>0</v>
      </c>
      <c r="L1516">
        <v>35</v>
      </c>
      <c r="M1516" t="b">
        <v>1</v>
      </c>
      <c r="N1516" t="s">
        <v>8266</v>
      </c>
      <c r="O1516" s="6">
        <f>(E1516/D1516)*100</f>
        <v>103.33333333333334</v>
      </c>
      <c r="P1516" s="7">
        <f>E1516/L1516</f>
        <v>88.571428571428569</v>
      </c>
      <c r="Q1516" t="str">
        <f>LEFT(N1516,FIND("/",N1516)-1)</f>
        <v>film &amp; video</v>
      </c>
      <c r="R1516" t="str">
        <f>REPLACE(N1516,1,FIND("/",N1516),"")</f>
        <v>shorts</v>
      </c>
      <c r="S1516" s="12">
        <f>(((J1516/60)/60)/24)+DATE(1970,1,1)</f>
        <v>40861.27416666667</v>
      </c>
      <c r="T1516" s="12">
        <f>(((I1516/60)/60)/24)+DATE(1970,1,1)</f>
        <v>40921.27416666667</v>
      </c>
      <c r="W1516" s="19">
        <f>_xlfn.DAYS(T1516,S1516)</f>
        <v>60</v>
      </c>
      <c r="X1516" s="20">
        <f>L1516/W1516</f>
        <v>0.58333333333333337</v>
      </c>
      <c r="Y1516" s="21">
        <f>E1516/W1516</f>
        <v>51.666666666666664</v>
      </c>
    </row>
    <row r="1517" spans="1:25" ht="48" x14ac:dyDescent="0.2">
      <c r="A1517">
        <v>3667</v>
      </c>
      <c r="B1517" s="3" t="s">
        <v>3664</v>
      </c>
      <c r="C1517" s="3" t="s">
        <v>7777</v>
      </c>
      <c r="D1517">
        <v>3000</v>
      </c>
      <c r="E1517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8271</v>
      </c>
      <c r="O1517" s="6">
        <f>(E1517/D1517)*100</f>
        <v>103.17033333333335</v>
      </c>
      <c r="P1517" s="7">
        <f>E1517/L1517</f>
        <v>53.363965517241382</v>
      </c>
      <c r="Q1517" t="str">
        <f>LEFT(N1517,FIND("/",N1517)-1)</f>
        <v>theater</v>
      </c>
      <c r="R1517" t="str">
        <f>REPLACE(N1517,1,FIND("/",N1517),"")</f>
        <v>plays</v>
      </c>
      <c r="S1517" s="12">
        <f>(((J1517/60)/60)/24)+DATE(1970,1,1)</f>
        <v>42173.970127314817</v>
      </c>
      <c r="T1517" s="12">
        <f>(((I1517/60)/60)/24)+DATE(1970,1,1)</f>
        <v>42203.970127314817</v>
      </c>
      <c r="W1517" s="19">
        <f>_xlfn.DAYS(T1517,S1517)</f>
        <v>30</v>
      </c>
      <c r="X1517" s="20">
        <f>L1517/W1517</f>
        <v>1.9333333333333333</v>
      </c>
      <c r="Y1517" s="21">
        <f>E1517/W1517</f>
        <v>103.17033333333333</v>
      </c>
    </row>
    <row r="1518" spans="1:25" ht="32" x14ac:dyDescent="0.2">
      <c r="A1518">
        <v>3573</v>
      </c>
      <c r="B1518" s="3" t="s">
        <v>3572</v>
      </c>
      <c r="C1518" s="3" t="s">
        <v>7683</v>
      </c>
      <c r="D1518">
        <v>3000</v>
      </c>
      <c r="E1518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8271</v>
      </c>
      <c r="O1518" s="6">
        <f>(E1518/D1518)*100</f>
        <v>102.8</v>
      </c>
      <c r="P1518" s="7">
        <f>E1518/L1518</f>
        <v>39.53846153846154</v>
      </c>
      <c r="Q1518" t="str">
        <f>LEFT(N1518,FIND("/",N1518)-1)</f>
        <v>theater</v>
      </c>
      <c r="R1518" t="str">
        <f>REPLACE(N1518,1,FIND("/",N1518),"")</f>
        <v>plays</v>
      </c>
      <c r="S1518" s="12">
        <f>(((J1518/60)/60)/24)+DATE(1970,1,1)</f>
        <v>41921.375532407408</v>
      </c>
      <c r="T1518" s="12">
        <f>(((I1518/60)/60)/24)+DATE(1970,1,1)</f>
        <v>41951.417199074072</v>
      </c>
      <c r="W1518" s="19">
        <f>_xlfn.DAYS(T1518,S1518)</f>
        <v>30</v>
      </c>
      <c r="X1518" s="20">
        <f>L1518/W1518</f>
        <v>2.6</v>
      </c>
      <c r="Y1518" s="21">
        <f>E1518/W1518</f>
        <v>102.8</v>
      </c>
    </row>
    <row r="1519" spans="1:25" ht="32" x14ac:dyDescent="0.2">
      <c r="A1519">
        <v>3595</v>
      </c>
      <c r="B1519" s="3" t="s">
        <v>3594</v>
      </c>
      <c r="C1519" s="3" t="s">
        <v>7705</v>
      </c>
      <c r="D1519">
        <v>2600</v>
      </c>
      <c r="E1519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8271</v>
      </c>
      <c r="O1519" s="6">
        <f>(E1519/D1519)*100</f>
        <v>118.5</v>
      </c>
      <c r="P1519" s="7">
        <f>E1519/L1519</f>
        <v>49.693548387096776</v>
      </c>
      <c r="Q1519" t="str">
        <f>LEFT(N1519,FIND("/",N1519)-1)</f>
        <v>theater</v>
      </c>
      <c r="R1519" t="str">
        <f>REPLACE(N1519,1,FIND("/",N1519),"")</f>
        <v>plays</v>
      </c>
      <c r="S1519" s="12">
        <f>(((J1519/60)/60)/24)+DATE(1970,1,1)</f>
        <v>42050.008368055554</v>
      </c>
      <c r="T1519" s="12">
        <f>(((I1519/60)/60)/24)+DATE(1970,1,1)</f>
        <v>42076.290972222225</v>
      </c>
      <c r="W1519" s="19">
        <f>_xlfn.DAYS(T1519,S1519)</f>
        <v>26</v>
      </c>
      <c r="X1519" s="20">
        <f>L1519/W1519</f>
        <v>2.3846153846153846</v>
      </c>
      <c r="Y1519" s="21">
        <f>E1519/W1519</f>
        <v>118.5</v>
      </c>
    </row>
    <row r="1520" spans="1:25" ht="48" x14ac:dyDescent="0.2">
      <c r="A1520">
        <v>3515</v>
      </c>
      <c r="B1520" s="3" t="s">
        <v>3514</v>
      </c>
      <c r="C1520" s="3" t="s">
        <v>7625</v>
      </c>
      <c r="D1520">
        <v>3000</v>
      </c>
      <c r="E1520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8271</v>
      </c>
      <c r="O1520" s="6">
        <f>(E1520/D1520)*100</f>
        <v>102.66666666666666</v>
      </c>
      <c r="P1520" s="7">
        <f>E1520/L1520</f>
        <v>66.956521739130437</v>
      </c>
      <c r="Q1520" t="str">
        <f>LEFT(N1520,FIND("/",N1520)-1)</f>
        <v>theater</v>
      </c>
      <c r="R1520" t="str">
        <f>REPLACE(N1520,1,FIND("/",N1520),"")</f>
        <v>plays</v>
      </c>
      <c r="S1520" s="12">
        <f>(((J1520/60)/60)/24)+DATE(1970,1,1)</f>
        <v>42125.772812499999</v>
      </c>
      <c r="T1520" s="12">
        <f>(((I1520/60)/60)/24)+DATE(1970,1,1)</f>
        <v>42155.772812499999</v>
      </c>
      <c r="W1520" s="19">
        <f>_xlfn.DAYS(T1520,S1520)</f>
        <v>30</v>
      </c>
      <c r="X1520" s="20">
        <f>L1520/W1520</f>
        <v>1.5333333333333334</v>
      </c>
      <c r="Y1520" s="21">
        <f>E1520/W1520</f>
        <v>102.66666666666667</v>
      </c>
    </row>
    <row r="1521" spans="1:25" ht="48" x14ac:dyDescent="0.2">
      <c r="A1521">
        <v>3625</v>
      </c>
      <c r="B1521" s="3" t="s">
        <v>3623</v>
      </c>
      <c r="C1521" s="3" t="s">
        <v>7735</v>
      </c>
      <c r="D1521">
        <v>3000</v>
      </c>
      <c r="E1521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8271</v>
      </c>
      <c r="O1521" s="6">
        <f>(E1521/D1521)*100</f>
        <v>102.66666666666666</v>
      </c>
      <c r="P1521" s="7">
        <f>E1521/L1521</f>
        <v>39.487179487179489</v>
      </c>
      <c r="Q1521" t="str">
        <f>LEFT(N1521,FIND("/",N1521)-1)</f>
        <v>theater</v>
      </c>
      <c r="R1521" t="str">
        <f>REPLACE(N1521,1,FIND("/",N1521),"")</f>
        <v>plays</v>
      </c>
      <c r="S1521" s="12">
        <f>(((J1521/60)/60)/24)+DATE(1970,1,1)</f>
        <v>42157.652511574073</v>
      </c>
      <c r="T1521" s="12">
        <f>(((I1521/60)/60)/24)+DATE(1970,1,1)</f>
        <v>42187.652511574073</v>
      </c>
      <c r="W1521" s="19">
        <f>_xlfn.DAYS(T1521,S1521)</f>
        <v>30</v>
      </c>
      <c r="X1521" s="20">
        <f>L1521/W1521</f>
        <v>2.6</v>
      </c>
      <c r="Y1521" s="21">
        <f>E1521/W1521</f>
        <v>102.66666666666667</v>
      </c>
    </row>
    <row r="1522" spans="1:25" ht="48" x14ac:dyDescent="0.2">
      <c r="A1522">
        <v>1355</v>
      </c>
      <c r="B1522" s="3" t="s">
        <v>1356</v>
      </c>
      <c r="C1522" s="3" t="s">
        <v>5465</v>
      </c>
      <c r="D1522">
        <v>2500</v>
      </c>
      <c r="E1522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8274</v>
      </c>
      <c r="O1522" s="6">
        <f>(E1522/D1522)*100</f>
        <v>122.67999999999999</v>
      </c>
      <c r="P1522" s="7">
        <f>E1522/L1522</f>
        <v>25.347107438016529</v>
      </c>
      <c r="Q1522" t="str">
        <f>LEFT(N1522,FIND("/",N1522)-1)</f>
        <v>publishing</v>
      </c>
      <c r="R1522" t="str">
        <f>REPLACE(N1522,1,FIND("/",N1522),"")</f>
        <v>nonfiction</v>
      </c>
      <c r="S1522" s="12">
        <f>(((J1522/60)/60)/24)+DATE(1970,1,1)</f>
        <v>41213.254687499997</v>
      </c>
      <c r="T1522" s="12">
        <f>(((I1522/60)/60)/24)+DATE(1970,1,1)</f>
        <v>41243.416666666664</v>
      </c>
      <c r="W1522" s="19">
        <f>_xlfn.DAYS(T1522,S1522)</f>
        <v>30</v>
      </c>
      <c r="X1522" s="20">
        <f>L1522/W1522</f>
        <v>4.0333333333333332</v>
      </c>
      <c r="Y1522" s="21">
        <f>E1522/W1522</f>
        <v>102.23333333333333</v>
      </c>
    </row>
    <row r="1523" spans="1:25" ht="48" x14ac:dyDescent="0.2">
      <c r="A1523">
        <v>2181</v>
      </c>
      <c r="B1523" s="3" t="s">
        <v>2182</v>
      </c>
      <c r="C1523" s="3" t="s">
        <v>6291</v>
      </c>
      <c r="D1523">
        <v>2000</v>
      </c>
      <c r="E1523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8297</v>
      </c>
      <c r="O1523" s="6">
        <f>(E1523/D1523)*100</f>
        <v>153.1</v>
      </c>
      <c r="P1523" s="7">
        <f>E1523/L1523</f>
        <v>57.773584905660378</v>
      </c>
      <c r="Q1523" t="str">
        <f>LEFT(N1523,FIND("/",N1523)-1)</f>
        <v>games</v>
      </c>
      <c r="R1523" t="str">
        <f>REPLACE(N1523,1,FIND("/",N1523),"")</f>
        <v>tabletop games</v>
      </c>
      <c r="S1523" s="12">
        <f>(((J1523/60)/60)/24)+DATE(1970,1,1)</f>
        <v>42773.005243055552</v>
      </c>
      <c r="T1523" s="12">
        <f>(((I1523/60)/60)/24)+DATE(1970,1,1)</f>
        <v>42787.005243055552</v>
      </c>
      <c r="W1523" s="19">
        <f>_xlfn.DAYS(T1523,S1523)</f>
        <v>14</v>
      </c>
      <c r="X1523" s="20">
        <f>L1523/W1523</f>
        <v>3.7857142857142856</v>
      </c>
      <c r="Y1523" s="21">
        <f>E1523/W1523</f>
        <v>218.71428571428572</v>
      </c>
    </row>
    <row r="1524" spans="1:25" ht="48" x14ac:dyDescent="0.2">
      <c r="A1524">
        <v>3659</v>
      </c>
      <c r="B1524" s="3" t="s">
        <v>3656</v>
      </c>
      <c r="C1524" s="3" t="s">
        <v>7769</v>
      </c>
      <c r="D1524">
        <v>3000</v>
      </c>
      <c r="E1524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8271</v>
      </c>
      <c r="O1524" s="6">
        <f>(E1524/D1524)*100</f>
        <v>102.03333333333333</v>
      </c>
      <c r="P1524" s="7">
        <f>E1524/L1524</f>
        <v>235.46153846153845</v>
      </c>
      <c r="Q1524" t="str">
        <f>LEFT(N1524,FIND("/",N1524)-1)</f>
        <v>theater</v>
      </c>
      <c r="R1524" t="str">
        <f>REPLACE(N1524,1,FIND("/",N1524),"")</f>
        <v>plays</v>
      </c>
      <c r="S1524" s="12">
        <f>(((J1524/60)/60)/24)+DATE(1970,1,1)</f>
        <v>42055.277199074073</v>
      </c>
      <c r="T1524" s="12">
        <f>(((I1524/60)/60)/24)+DATE(1970,1,1)</f>
        <v>42082.610416666663</v>
      </c>
      <c r="W1524" s="19">
        <f>_xlfn.DAYS(T1524,S1524)</f>
        <v>27</v>
      </c>
      <c r="X1524" s="20">
        <f>L1524/W1524</f>
        <v>0.48148148148148145</v>
      </c>
      <c r="Y1524" s="21">
        <f>E1524/W1524</f>
        <v>113.37037037037037</v>
      </c>
    </row>
    <row r="1525" spans="1:25" ht="48" x14ac:dyDescent="0.2">
      <c r="A1525">
        <v>1664</v>
      </c>
      <c r="B1525" s="3" t="s">
        <v>1665</v>
      </c>
      <c r="C1525" s="3" t="s">
        <v>5774</v>
      </c>
      <c r="D1525">
        <v>2500</v>
      </c>
      <c r="E1525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8292</v>
      </c>
      <c r="O1525" s="6">
        <f>(E1525/D1525)*100</f>
        <v>122.40879999999999</v>
      </c>
      <c r="P1525" s="7">
        <f>E1525/L1525</f>
        <v>34.384494382022467</v>
      </c>
      <c r="Q1525" t="str">
        <f>LEFT(N1525,FIND("/",N1525)-1)</f>
        <v>music</v>
      </c>
      <c r="R1525" t="str">
        <f>REPLACE(N1525,1,FIND("/",N1525),"")</f>
        <v>pop</v>
      </c>
      <c r="S1525" s="12">
        <f>(((J1525/60)/60)/24)+DATE(1970,1,1)</f>
        <v>40939.761782407404</v>
      </c>
      <c r="T1525" s="12">
        <f>(((I1525/60)/60)/24)+DATE(1970,1,1)</f>
        <v>40984.165972222225</v>
      </c>
      <c r="W1525" s="19">
        <f>_xlfn.DAYS(T1525,S1525)</f>
        <v>45</v>
      </c>
      <c r="X1525" s="20">
        <f>L1525/W1525</f>
        <v>1.9777777777777779</v>
      </c>
      <c r="Y1525" s="21">
        <f>E1525/W1525</f>
        <v>68.004888888888885</v>
      </c>
    </row>
    <row r="1526" spans="1:25" ht="32" x14ac:dyDescent="0.2">
      <c r="A1526">
        <v>1014</v>
      </c>
      <c r="B1526" s="3" t="s">
        <v>1015</v>
      </c>
      <c r="C1526" s="3" t="s">
        <v>5124</v>
      </c>
      <c r="D1526">
        <v>10000</v>
      </c>
      <c r="E152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6">
        <f>(E1526/D1526)*100</f>
        <v>30.599999999999998</v>
      </c>
      <c r="P1526" s="7">
        <f>E1526/L1526</f>
        <v>191.25</v>
      </c>
      <c r="Q1526" t="str">
        <f>LEFT(N1526,FIND("/",N1526)-1)</f>
        <v>technology</v>
      </c>
      <c r="R1526" t="str">
        <f>REPLACE(N1526,1,FIND("/",N1526),"")</f>
        <v>wearables</v>
      </c>
      <c r="S1526" s="12">
        <f>(((J1526/60)/60)/24)+DATE(1970,1,1)</f>
        <v>41955.002488425926</v>
      </c>
      <c r="T1526" s="12">
        <f>(((I1526/60)/60)/24)+DATE(1970,1,1)</f>
        <v>42005.002488425926</v>
      </c>
      <c r="W1526" s="19">
        <f>_xlfn.DAYS(T1526,S1526)</f>
        <v>50</v>
      </c>
      <c r="X1526" s="20">
        <f>L1526/W1526</f>
        <v>0.32</v>
      </c>
      <c r="Y1526" s="21">
        <f>E1526/W1526</f>
        <v>61.2</v>
      </c>
    </row>
    <row r="1527" spans="1:25" ht="32" x14ac:dyDescent="0.2">
      <c r="A1527">
        <v>3354</v>
      </c>
      <c r="B1527" s="3" t="s">
        <v>3353</v>
      </c>
      <c r="C1527" s="3" t="s">
        <v>7464</v>
      </c>
      <c r="D1527">
        <v>3000</v>
      </c>
      <c r="E1527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8271</v>
      </c>
      <c r="O1527" s="6">
        <f>(E1527/D1527)*100</f>
        <v>101.93333333333334</v>
      </c>
      <c r="P1527" s="7">
        <f>E1527/L1527</f>
        <v>55.6</v>
      </c>
      <c r="Q1527" t="str">
        <f>LEFT(N1527,FIND("/",N1527)-1)</f>
        <v>theater</v>
      </c>
      <c r="R1527" t="str">
        <f>REPLACE(N1527,1,FIND("/",N1527),"")</f>
        <v>plays</v>
      </c>
      <c r="S1527" s="12">
        <f>(((J1527/60)/60)/24)+DATE(1970,1,1)</f>
        <v>42270.7269212963</v>
      </c>
      <c r="T1527" s="12">
        <f>(((I1527/60)/60)/24)+DATE(1970,1,1)</f>
        <v>42306.167361111111</v>
      </c>
      <c r="W1527" s="19">
        <f>_xlfn.DAYS(T1527,S1527)</f>
        <v>36</v>
      </c>
      <c r="X1527" s="20">
        <f>L1527/W1527</f>
        <v>1.5277777777777777</v>
      </c>
      <c r="Y1527" s="21">
        <f>E1527/W1527</f>
        <v>84.944444444444443</v>
      </c>
    </row>
    <row r="1528" spans="1:25" ht="48" x14ac:dyDescent="0.2">
      <c r="A1528">
        <v>2802</v>
      </c>
      <c r="B1528" s="3" t="s">
        <v>2802</v>
      </c>
      <c r="C1528" s="3" t="s">
        <v>6912</v>
      </c>
      <c r="D1528">
        <v>3000</v>
      </c>
      <c r="E1528">
        <v>3055</v>
      </c>
      <c r="F1528" t="s">
        <v>8219</v>
      </c>
      <c r="G1528" t="s">
        <v>8225</v>
      </c>
      <c r="H1528" t="s">
        <v>8247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8271</v>
      </c>
      <c r="O1528" s="6">
        <f>(E1528/D1528)*100</f>
        <v>101.83333333333333</v>
      </c>
      <c r="P1528" s="7">
        <f>E1528/L1528</f>
        <v>33.944444444444443</v>
      </c>
      <c r="Q1528" t="str">
        <f>LEFT(N1528,FIND("/",N1528)-1)</f>
        <v>theater</v>
      </c>
      <c r="R1528" t="str">
        <f>REPLACE(N1528,1,FIND("/",N1528),"")</f>
        <v>plays</v>
      </c>
      <c r="S1528" s="12">
        <f>(((J1528/60)/60)/24)+DATE(1970,1,1)</f>
        <v>42192.64707175926</v>
      </c>
      <c r="T1528" s="12">
        <f>(((I1528/60)/60)/24)+DATE(1970,1,1)</f>
        <v>42222.64707175926</v>
      </c>
      <c r="W1528" s="19">
        <f>_xlfn.DAYS(T1528,S1528)</f>
        <v>30</v>
      </c>
      <c r="X1528" s="20">
        <f>L1528/W1528</f>
        <v>3</v>
      </c>
      <c r="Y1528" s="21">
        <f>E1528/W1528</f>
        <v>101.83333333333333</v>
      </c>
    </row>
    <row r="1529" spans="1:25" ht="48" x14ac:dyDescent="0.2">
      <c r="A1529">
        <v>1390</v>
      </c>
      <c r="B1529" s="3" t="s">
        <v>1391</v>
      </c>
      <c r="C1529" s="3" t="s">
        <v>5500</v>
      </c>
      <c r="D1529">
        <v>2800</v>
      </c>
      <c r="E1529">
        <v>3055</v>
      </c>
      <c r="F1529" t="s">
        <v>8219</v>
      </c>
      <c r="G1529" t="s">
        <v>8224</v>
      </c>
      <c r="H1529" t="s">
        <v>8246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8276</v>
      </c>
      <c r="O1529" s="6">
        <f>(E1529/D1529)*100</f>
        <v>109.10714285714285</v>
      </c>
      <c r="P1529" s="7">
        <f>E1529/L1529</f>
        <v>160.78947368421052</v>
      </c>
      <c r="Q1529" t="str">
        <f>LEFT(N1529,FIND("/",N1529)-1)</f>
        <v>music</v>
      </c>
      <c r="R1529" t="str">
        <f>REPLACE(N1529,1,FIND("/",N1529),"")</f>
        <v>rock</v>
      </c>
      <c r="S1529" s="12">
        <f>(((J1529/60)/60)/24)+DATE(1970,1,1)</f>
        <v>42087.803310185183</v>
      </c>
      <c r="T1529" s="12">
        <f>(((I1529/60)/60)/24)+DATE(1970,1,1)</f>
        <v>42121.716666666667</v>
      </c>
      <c r="W1529" s="19">
        <f>_xlfn.DAYS(T1529,S1529)</f>
        <v>34</v>
      </c>
      <c r="X1529" s="20">
        <f>L1529/W1529</f>
        <v>0.55882352941176472</v>
      </c>
      <c r="Y1529" s="21">
        <f>E1529/W1529</f>
        <v>89.852941176470594</v>
      </c>
    </row>
    <row r="1530" spans="1:25" ht="48" x14ac:dyDescent="0.2">
      <c r="A1530">
        <v>3284</v>
      </c>
      <c r="B1530" s="3" t="s">
        <v>3284</v>
      </c>
      <c r="C1530" s="3" t="s">
        <v>7394</v>
      </c>
      <c r="D1530">
        <v>3000</v>
      </c>
      <c r="E1530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8271</v>
      </c>
      <c r="O1530" s="6">
        <f>(E1530/D1530)*100</f>
        <v>101.6</v>
      </c>
      <c r="P1530" s="7">
        <f>E1530/L1530</f>
        <v>203.2</v>
      </c>
      <c r="Q1530" t="str">
        <f>LEFT(N1530,FIND("/",N1530)-1)</f>
        <v>theater</v>
      </c>
      <c r="R1530" t="str">
        <f>REPLACE(N1530,1,FIND("/",N1530),"")</f>
        <v>plays</v>
      </c>
      <c r="S1530" s="12">
        <f>(((J1530/60)/60)/24)+DATE(1970,1,1)</f>
        <v>42380.884872685187</v>
      </c>
      <c r="T1530" s="12">
        <f>(((I1530/60)/60)/24)+DATE(1970,1,1)</f>
        <v>42398.249305555553</v>
      </c>
      <c r="W1530" s="19">
        <f>_xlfn.DAYS(T1530,S1530)</f>
        <v>18</v>
      </c>
      <c r="X1530" s="20">
        <f>L1530/W1530</f>
        <v>0.83333333333333337</v>
      </c>
      <c r="Y1530" s="21">
        <f>E1530/W1530</f>
        <v>169.33333333333334</v>
      </c>
    </row>
    <row r="1531" spans="1:25" ht="48" x14ac:dyDescent="0.2">
      <c r="A1531">
        <v>3672</v>
      </c>
      <c r="B1531" s="3" t="s">
        <v>3669</v>
      </c>
      <c r="C1531" s="3" t="s">
        <v>7782</v>
      </c>
      <c r="D1531">
        <v>3000</v>
      </c>
      <c r="E1531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8271</v>
      </c>
      <c r="O1531" s="6">
        <f>(E1531/D1531)*100</f>
        <v>101.53333333333335</v>
      </c>
      <c r="P1531" s="7">
        <f>E1531/L1531</f>
        <v>53.438596491228068</v>
      </c>
      <c r="Q1531" t="str">
        <f>LEFT(N1531,FIND("/",N1531)-1)</f>
        <v>theater</v>
      </c>
      <c r="R1531" t="str">
        <f>REPLACE(N1531,1,FIND("/",N1531),"")</f>
        <v>plays</v>
      </c>
      <c r="S1531" s="12">
        <f>(((J1531/60)/60)/24)+DATE(1970,1,1)</f>
        <v>41878.946574074071</v>
      </c>
      <c r="T1531" s="12">
        <f>(((I1531/60)/60)/24)+DATE(1970,1,1)</f>
        <v>41908.946574074071</v>
      </c>
      <c r="W1531" s="19">
        <f>_xlfn.DAYS(T1531,S1531)</f>
        <v>30</v>
      </c>
      <c r="X1531" s="20">
        <f>L1531/W1531</f>
        <v>1.9</v>
      </c>
      <c r="Y1531" s="21">
        <f>E1531/W1531</f>
        <v>101.53333333333333</v>
      </c>
    </row>
    <row r="1532" spans="1:25" ht="32" x14ac:dyDescent="0.2">
      <c r="A1532">
        <v>837</v>
      </c>
      <c r="B1532" s="3" t="s">
        <v>838</v>
      </c>
      <c r="C1532" s="3" t="s">
        <v>4947</v>
      </c>
      <c r="D1532">
        <v>2500</v>
      </c>
      <c r="E1532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8276</v>
      </c>
      <c r="O1532" s="6">
        <f>(E1532/D1532)*100</f>
        <v>121.8</v>
      </c>
      <c r="P1532" s="7">
        <f>E1532/L1532</f>
        <v>49.112903225806448</v>
      </c>
      <c r="Q1532" t="str">
        <f>LEFT(N1532,FIND("/",N1532)-1)</f>
        <v>music</v>
      </c>
      <c r="R1532" t="str">
        <f>REPLACE(N1532,1,FIND("/",N1532),"")</f>
        <v>rock</v>
      </c>
      <c r="S1532" s="12">
        <f>(((J1532/60)/60)/24)+DATE(1970,1,1)</f>
        <v>41730.998402777775</v>
      </c>
      <c r="T1532" s="12">
        <f>(((I1532/60)/60)/24)+DATE(1970,1,1)</f>
        <v>41760.998402777775</v>
      </c>
      <c r="W1532" s="19">
        <f>_xlfn.DAYS(T1532,S1532)</f>
        <v>30</v>
      </c>
      <c r="X1532" s="20">
        <f>L1532/W1532</f>
        <v>2.0666666666666669</v>
      </c>
      <c r="Y1532" s="21">
        <f>E1532/W1532</f>
        <v>101.5</v>
      </c>
    </row>
    <row r="1533" spans="1:25" ht="48" x14ac:dyDescent="0.2">
      <c r="A1533">
        <v>4067</v>
      </c>
      <c r="B1533" s="3" t="s">
        <v>4063</v>
      </c>
      <c r="C1533" s="3" t="s">
        <v>7998</v>
      </c>
      <c r="D1533">
        <v>5000</v>
      </c>
      <c r="E1533">
        <v>3045</v>
      </c>
      <c r="F1533" t="s">
        <v>8221</v>
      </c>
      <c r="G1533" t="s">
        <v>8224</v>
      </c>
      <c r="H1533" t="s">
        <v>8246</v>
      </c>
      <c r="I1533">
        <v>1443408550</v>
      </c>
      <c r="J1533">
        <v>1439952550</v>
      </c>
      <c r="K1533" t="b">
        <v>0</v>
      </c>
      <c r="L1533">
        <v>17</v>
      </c>
      <c r="M1533" t="b">
        <v>0</v>
      </c>
      <c r="N1533" t="s">
        <v>8271</v>
      </c>
      <c r="O1533" s="6">
        <f>(E1533/D1533)*100</f>
        <v>60.9</v>
      </c>
      <c r="P1533" s="7">
        <f>E1533/L1533</f>
        <v>179.11764705882354</v>
      </c>
      <c r="Q1533" t="str">
        <f>LEFT(N1533,FIND("/",N1533)-1)</f>
        <v>theater</v>
      </c>
      <c r="R1533" t="str">
        <f>REPLACE(N1533,1,FIND("/",N1533),"")</f>
        <v>plays</v>
      </c>
      <c r="S1533" s="12">
        <f>(((J1533/60)/60)/24)+DATE(1970,1,1)</f>
        <v>42235.117476851854</v>
      </c>
      <c r="T1533" s="12">
        <f>(((I1533/60)/60)/24)+DATE(1970,1,1)</f>
        <v>42275.117476851854</v>
      </c>
      <c r="W1533" s="19">
        <f>_xlfn.DAYS(T1533,S1533)</f>
        <v>40</v>
      </c>
      <c r="X1533" s="20">
        <f>L1533/W1533</f>
        <v>0.42499999999999999</v>
      </c>
      <c r="Y1533" s="21">
        <f>E1533/W1533</f>
        <v>76.125</v>
      </c>
    </row>
    <row r="1534" spans="1:25" ht="48" x14ac:dyDescent="0.2">
      <c r="A1534">
        <v>3506</v>
      </c>
      <c r="B1534" s="3" t="s">
        <v>3505</v>
      </c>
      <c r="C1534" s="3" t="s">
        <v>7616</v>
      </c>
      <c r="D1534">
        <v>3000</v>
      </c>
      <c r="E1534">
        <v>3045</v>
      </c>
      <c r="F1534" t="s">
        <v>8219</v>
      </c>
      <c r="G1534" t="s">
        <v>8224</v>
      </c>
      <c r="H1534" t="s">
        <v>8246</v>
      </c>
      <c r="I1534">
        <v>1408815440</v>
      </c>
      <c r="J1534">
        <v>1404927440</v>
      </c>
      <c r="K1534" t="b">
        <v>0</v>
      </c>
      <c r="L1534">
        <v>29</v>
      </c>
      <c r="M1534" t="b">
        <v>1</v>
      </c>
      <c r="N1534" t="s">
        <v>8271</v>
      </c>
      <c r="O1534" s="6">
        <f>(E1534/D1534)*100</f>
        <v>101.49999999999999</v>
      </c>
      <c r="P1534" s="7">
        <f>E1534/L1534</f>
        <v>105</v>
      </c>
      <c r="Q1534" t="str">
        <f>LEFT(N1534,FIND("/",N1534)-1)</f>
        <v>theater</v>
      </c>
      <c r="R1534" t="str">
        <f>REPLACE(N1534,1,FIND("/",N1534),"")</f>
        <v>plays</v>
      </c>
      <c r="S1534" s="12">
        <f>(((J1534/60)/60)/24)+DATE(1970,1,1)</f>
        <v>41829.734259259261</v>
      </c>
      <c r="T1534" s="12">
        <f>(((I1534/60)/60)/24)+DATE(1970,1,1)</f>
        <v>41874.734259259261</v>
      </c>
      <c r="W1534" s="19">
        <f>_xlfn.DAYS(T1534,S1534)</f>
        <v>45</v>
      </c>
      <c r="X1534" s="20">
        <f>L1534/W1534</f>
        <v>0.64444444444444449</v>
      </c>
      <c r="Y1534" s="21">
        <f>E1534/W1534</f>
        <v>67.666666666666671</v>
      </c>
    </row>
    <row r="1535" spans="1:25" ht="32" x14ac:dyDescent="0.2">
      <c r="A1535">
        <v>405</v>
      </c>
      <c r="B1535" s="3" t="s">
        <v>406</v>
      </c>
      <c r="C1535" s="3" t="s">
        <v>4515</v>
      </c>
      <c r="D1535">
        <v>2820</v>
      </c>
      <c r="E1535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8269</v>
      </c>
      <c r="O1535" s="6">
        <f>(E1535/D1535)*100</f>
        <v>107.65957446808511</v>
      </c>
      <c r="P1535" s="7">
        <f>E1535/L1535</f>
        <v>55.2</v>
      </c>
      <c r="Q1535" t="str">
        <f>LEFT(N1535,FIND("/",N1535)-1)</f>
        <v>film &amp; video</v>
      </c>
      <c r="R1535" t="str">
        <f>REPLACE(N1535,1,FIND("/",N1535),"")</f>
        <v>documentary</v>
      </c>
      <c r="S1535" s="12">
        <f>(((J1535/60)/60)/24)+DATE(1970,1,1)</f>
        <v>41674.08494212963</v>
      </c>
      <c r="T1535" s="12">
        <f>(((I1535/60)/60)/24)+DATE(1970,1,1)</f>
        <v>41704.08494212963</v>
      </c>
      <c r="W1535" s="19">
        <f>_xlfn.DAYS(T1535,S1535)</f>
        <v>30</v>
      </c>
      <c r="X1535" s="20">
        <f>L1535/W1535</f>
        <v>1.8333333333333333</v>
      </c>
      <c r="Y1535" s="21">
        <f>E1535/W1535</f>
        <v>101.2</v>
      </c>
    </row>
    <row r="1536" spans="1:25" ht="48" x14ac:dyDescent="0.2">
      <c r="A1536">
        <v>337</v>
      </c>
      <c r="B1536" s="3" t="s">
        <v>338</v>
      </c>
      <c r="C1536" s="3" t="s">
        <v>4447</v>
      </c>
      <c r="D1536">
        <v>3000</v>
      </c>
      <c r="E153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8269</v>
      </c>
      <c r="O1536" s="6">
        <f>(E1536/D1536)*100</f>
        <v>101.16833333333335</v>
      </c>
      <c r="P1536" s="7">
        <f>E1536/L1536</f>
        <v>97.904838709677421</v>
      </c>
      <c r="Q1536" t="str">
        <f>LEFT(N1536,FIND("/",N1536)-1)</f>
        <v>film &amp; video</v>
      </c>
      <c r="R1536" t="str">
        <f>REPLACE(N1536,1,FIND("/",N1536),"")</f>
        <v>documentary</v>
      </c>
      <c r="S1536" s="12">
        <f>(((J1536/60)/60)/24)+DATE(1970,1,1)</f>
        <v>42047.128564814819</v>
      </c>
      <c r="T1536" s="12">
        <f>(((I1536/60)/60)/24)+DATE(1970,1,1)</f>
        <v>42077.086898148147</v>
      </c>
      <c r="W1536" s="19">
        <f>_xlfn.DAYS(T1536,S1536)</f>
        <v>30</v>
      </c>
      <c r="X1536" s="20">
        <f>L1536/W1536</f>
        <v>1.0333333333333334</v>
      </c>
      <c r="Y1536" s="21">
        <f>E1536/W1536</f>
        <v>101.16833333333334</v>
      </c>
    </row>
    <row r="1537" spans="1:25" ht="32" x14ac:dyDescent="0.2">
      <c r="A1537">
        <v>2789</v>
      </c>
      <c r="B1537" s="3" t="s">
        <v>2789</v>
      </c>
      <c r="C1537" s="3" t="s">
        <v>6899</v>
      </c>
      <c r="D1537">
        <v>3000</v>
      </c>
      <c r="E1537">
        <v>3035</v>
      </c>
      <c r="F1537" t="s">
        <v>8219</v>
      </c>
      <c r="G1537" t="s">
        <v>8224</v>
      </c>
      <c r="H1537" t="s">
        <v>8246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8271</v>
      </c>
      <c r="O1537" s="6">
        <f>(E1537/D1537)*100</f>
        <v>101.16666666666667</v>
      </c>
      <c r="P1537" s="7">
        <f>E1537/L1537</f>
        <v>126.45833333333333</v>
      </c>
      <c r="Q1537" t="str">
        <f>LEFT(N1537,FIND("/",N1537)-1)</f>
        <v>theater</v>
      </c>
      <c r="R1537" t="str">
        <f>REPLACE(N1537,1,FIND("/",N1537),"")</f>
        <v>plays</v>
      </c>
      <c r="S1537" s="12">
        <f>(((J1537/60)/60)/24)+DATE(1970,1,1)</f>
        <v>42056.013124999998</v>
      </c>
      <c r="T1537" s="12">
        <f>(((I1537/60)/60)/24)+DATE(1970,1,1)</f>
        <v>42075.166666666672</v>
      </c>
      <c r="W1537" s="19">
        <f>_xlfn.DAYS(T1537,S1537)</f>
        <v>19</v>
      </c>
      <c r="X1537" s="20">
        <f>L1537/W1537</f>
        <v>1.263157894736842</v>
      </c>
      <c r="Y1537" s="21">
        <f>E1537/W1537</f>
        <v>159.73684210526315</v>
      </c>
    </row>
    <row r="1538" spans="1:25" ht="48" x14ac:dyDescent="0.2">
      <c r="A1538">
        <v>3008</v>
      </c>
      <c r="B1538" s="3" t="s">
        <v>3008</v>
      </c>
      <c r="C1538" s="3" t="s">
        <v>7118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1453352719</v>
      </c>
      <c r="J1538">
        <v>1450760719</v>
      </c>
      <c r="K1538" t="b">
        <v>0</v>
      </c>
      <c r="L1538">
        <v>26</v>
      </c>
      <c r="M1538" t="b">
        <v>1</v>
      </c>
      <c r="N1538" t="s">
        <v>8303</v>
      </c>
      <c r="O1538" s="6">
        <f>(E1538/D1538)*100</f>
        <v>101.16666666666667</v>
      </c>
      <c r="P1538" s="7">
        <f>E1538/L1538</f>
        <v>116.73076923076923</v>
      </c>
      <c r="Q1538" t="str">
        <f>LEFT(N1538,FIND("/",N1538)-1)</f>
        <v>theater</v>
      </c>
      <c r="R1538" t="str">
        <f>REPLACE(N1538,1,FIND("/",N1538),"")</f>
        <v>spaces</v>
      </c>
      <c r="S1538" s="12">
        <f>(((J1538/60)/60)/24)+DATE(1970,1,1)</f>
        <v>42360.212025462963</v>
      </c>
      <c r="T1538" s="12">
        <f>(((I1538/60)/60)/24)+DATE(1970,1,1)</f>
        <v>42390.212025462963</v>
      </c>
      <c r="W1538" s="19">
        <f>_xlfn.DAYS(T1538,S1538)</f>
        <v>30</v>
      </c>
      <c r="X1538" s="20">
        <f>L1538/W1538</f>
        <v>0.8666666666666667</v>
      </c>
      <c r="Y1538" s="21">
        <f>E1538/W1538</f>
        <v>101.16666666666667</v>
      </c>
    </row>
    <row r="1539" spans="1:25" ht="48" x14ac:dyDescent="0.2">
      <c r="A1539">
        <v>3003</v>
      </c>
      <c r="B1539" s="3" t="s">
        <v>3003</v>
      </c>
      <c r="C1539" s="3" t="s">
        <v>7113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1456811940</v>
      </c>
      <c r="J1539">
        <v>1454098976</v>
      </c>
      <c r="K1539" t="b">
        <v>0</v>
      </c>
      <c r="L1539">
        <v>17</v>
      </c>
      <c r="M1539" t="b">
        <v>1</v>
      </c>
      <c r="N1539" t="s">
        <v>8303</v>
      </c>
      <c r="O1539" s="6">
        <f>(E1539/D1539)*100</f>
        <v>101.16666666666667</v>
      </c>
      <c r="P1539" s="7">
        <f>E1539/L1539</f>
        <v>178.52941176470588</v>
      </c>
      <c r="Q1539" t="str">
        <f>LEFT(N1539,FIND("/",N1539)-1)</f>
        <v>theater</v>
      </c>
      <c r="R1539" t="str">
        <f>REPLACE(N1539,1,FIND("/",N1539),"")</f>
        <v>spaces</v>
      </c>
      <c r="S1539" s="12">
        <f>(((J1539/60)/60)/24)+DATE(1970,1,1)</f>
        <v>42398.849259259259</v>
      </c>
      <c r="T1539" s="12">
        <f>(((I1539/60)/60)/24)+DATE(1970,1,1)</f>
        <v>42430.249305555553</v>
      </c>
      <c r="W1539" s="19">
        <f>_xlfn.DAYS(T1539,S1539)</f>
        <v>32</v>
      </c>
      <c r="X1539" s="20">
        <f>L1539/W1539</f>
        <v>0.53125</v>
      </c>
      <c r="Y1539" s="21">
        <f>E1539/W1539</f>
        <v>94.84375</v>
      </c>
    </row>
    <row r="1540" spans="1:25" ht="48" x14ac:dyDescent="0.2">
      <c r="A1540">
        <v>3174</v>
      </c>
      <c r="B1540" s="3" t="s">
        <v>3174</v>
      </c>
      <c r="C1540" s="3" t="s">
        <v>7284</v>
      </c>
      <c r="D1540">
        <v>3000</v>
      </c>
      <c r="E1540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8271</v>
      </c>
      <c r="O1540" s="6">
        <f>(E1540/D1540)*100</f>
        <v>101.13333333333334</v>
      </c>
      <c r="P1540" s="7">
        <f>E1540/L1540</f>
        <v>131.91304347826087</v>
      </c>
      <c r="Q1540" t="str">
        <f>LEFT(N1540,FIND("/",N1540)-1)</f>
        <v>theater</v>
      </c>
      <c r="R1540" t="str">
        <f>REPLACE(N1540,1,FIND("/",N1540),"")</f>
        <v>plays</v>
      </c>
      <c r="S1540" s="12">
        <f>(((J1540/60)/60)/24)+DATE(1970,1,1)</f>
        <v>41862.864675925928</v>
      </c>
      <c r="T1540" s="12">
        <f>(((I1540/60)/60)/24)+DATE(1970,1,1)</f>
        <v>41876.864675925928</v>
      </c>
      <c r="W1540" s="19">
        <f>_xlfn.DAYS(T1540,S1540)</f>
        <v>14</v>
      </c>
      <c r="X1540" s="20">
        <f>L1540/W1540</f>
        <v>1.6428571428571428</v>
      </c>
      <c r="Y1540" s="21">
        <f>E1540/W1540</f>
        <v>216.71428571428572</v>
      </c>
    </row>
    <row r="1541" spans="1:25" ht="48" x14ac:dyDescent="0.2">
      <c r="A1541">
        <v>210</v>
      </c>
      <c r="B1541" s="3" t="s">
        <v>212</v>
      </c>
      <c r="C1541" s="3" t="s">
        <v>4320</v>
      </c>
      <c r="D1541">
        <v>12000</v>
      </c>
      <c r="E1541">
        <v>3030</v>
      </c>
      <c r="F1541" t="s">
        <v>8221</v>
      </c>
      <c r="G1541" t="s">
        <v>8224</v>
      </c>
      <c r="H1541" t="s">
        <v>8246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8268</v>
      </c>
      <c r="O1541" s="6">
        <f>(E1541/D1541)*100</f>
        <v>25.25</v>
      </c>
      <c r="P1541" s="7">
        <f>E1541/L1541</f>
        <v>91.818181818181813</v>
      </c>
      <c r="Q1541" t="str">
        <f>LEFT(N1541,FIND("/",N1541)-1)</f>
        <v>film &amp; video</v>
      </c>
      <c r="R1541" t="str">
        <f>REPLACE(N1541,1,FIND("/",N1541),"")</f>
        <v>drama</v>
      </c>
      <c r="S1541" s="12">
        <f>(((J1541/60)/60)/24)+DATE(1970,1,1)</f>
        <v>42249.064722222218</v>
      </c>
      <c r="T1541" s="12">
        <f>(((I1541/60)/60)/24)+DATE(1970,1,1)</f>
        <v>42278.208333333328</v>
      </c>
      <c r="W1541" s="19">
        <f>_xlfn.DAYS(T1541,S1541)</f>
        <v>29</v>
      </c>
      <c r="X1541" s="20">
        <f>L1541/W1541</f>
        <v>1.1379310344827587</v>
      </c>
      <c r="Y1541" s="21">
        <f>E1541/W1541</f>
        <v>104.48275862068965</v>
      </c>
    </row>
    <row r="1542" spans="1:25" ht="48" x14ac:dyDescent="0.2">
      <c r="A1542">
        <v>3437</v>
      </c>
      <c r="B1542" s="3" t="s">
        <v>3436</v>
      </c>
      <c r="C1542" s="3" t="s">
        <v>7547</v>
      </c>
      <c r="D1542">
        <v>3000</v>
      </c>
      <c r="E1542">
        <v>3030</v>
      </c>
      <c r="F1542" t="s">
        <v>8219</v>
      </c>
      <c r="G1542" t="s">
        <v>8224</v>
      </c>
      <c r="H1542" t="s">
        <v>8246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8271</v>
      </c>
      <c r="O1542" s="6">
        <f>(E1542/D1542)*100</f>
        <v>101</v>
      </c>
      <c r="P1542" s="7">
        <f>E1542/L1542</f>
        <v>84.166666666666671</v>
      </c>
      <c r="Q1542" t="str">
        <f>LEFT(N1542,FIND("/",N1542)-1)</f>
        <v>theater</v>
      </c>
      <c r="R1542" t="str">
        <f>REPLACE(N1542,1,FIND("/",N1542),"")</f>
        <v>plays</v>
      </c>
      <c r="S1542" s="12">
        <f>(((J1542/60)/60)/24)+DATE(1970,1,1)</f>
        <v>42205.710879629631</v>
      </c>
      <c r="T1542" s="12">
        <f>(((I1542/60)/60)/24)+DATE(1970,1,1)</f>
        <v>42235.710879629631</v>
      </c>
      <c r="W1542" s="19">
        <f>_xlfn.DAYS(T1542,S1542)</f>
        <v>30</v>
      </c>
      <c r="X1542" s="20">
        <f>L1542/W1542</f>
        <v>1.2</v>
      </c>
      <c r="Y1542" s="21">
        <f>E1542/W1542</f>
        <v>101</v>
      </c>
    </row>
    <row r="1543" spans="1:25" ht="16" x14ac:dyDescent="0.2">
      <c r="A1543">
        <v>3467</v>
      </c>
      <c r="B1543" s="3" t="s">
        <v>3466</v>
      </c>
      <c r="C1543" s="3" t="s">
        <v>7577</v>
      </c>
      <c r="D1543">
        <v>3000</v>
      </c>
      <c r="E1543">
        <v>3030</v>
      </c>
      <c r="F1543" t="s">
        <v>8219</v>
      </c>
      <c r="G1543" t="s">
        <v>8224</v>
      </c>
      <c r="H1543" t="s">
        <v>8246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8271</v>
      </c>
      <c r="O1543" s="6">
        <f>(E1543/D1543)*100</f>
        <v>101</v>
      </c>
      <c r="P1543" s="7">
        <f>E1543/L1543</f>
        <v>64.468085106382972</v>
      </c>
      <c r="Q1543" t="str">
        <f>LEFT(N1543,FIND("/",N1543)-1)</f>
        <v>theater</v>
      </c>
      <c r="R1543" t="str">
        <f>REPLACE(N1543,1,FIND("/",N1543),"")</f>
        <v>plays</v>
      </c>
      <c r="S1543" s="12">
        <f>(((J1543/60)/60)/24)+DATE(1970,1,1)</f>
        <v>42053.671666666662</v>
      </c>
      <c r="T1543" s="12">
        <f>(((I1543/60)/60)/24)+DATE(1970,1,1)</f>
        <v>42083.630000000005</v>
      </c>
      <c r="W1543" s="19">
        <f>_xlfn.DAYS(T1543,S1543)</f>
        <v>30</v>
      </c>
      <c r="X1543" s="20">
        <f>L1543/W1543</f>
        <v>1.5666666666666667</v>
      </c>
      <c r="Y1543" s="21">
        <f>E1543/W1543</f>
        <v>101</v>
      </c>
    </row>
    <row r="1544" spans="1:25" ht="48" x14ac:dyDescent="0.2">
      <c r="A1544">
        <v>2283</v>
      </c>
      <c r="B1544" s="3" t="s">
        <v>2284</v>
      </c>
      <c r="C1544" s="3" t="s">
        <v>6393</v>
      </c>
      <c r="D1544">
        <v>3000</v>
      </c>
      <c r="E1544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8276</v>
      </c>
      <c r="O1544" s="6">
        <f>(E1544/D1544)*100</f>
        <v>100.85533333333332</v>
      </c>
      <c r="P1544" s="7">
        <f>E1544/L1544</f>
        <v>63.03458333333333</v>
      </c>
      <c r="Q1544" t="str">
        <f>LEFT(N1544,FIND("/",N1544)-1)</f>
        <v>music</v>
      </c>
      <c r="R1544" t="str">
        <f>REPLACE(N1544,1,FIND("/",N1544),"")</f>
        <v>rock</v>
      </c>
      <c r="S1544" s="12">
        <f>(((J1544/60)/60)/24)+DATE(1970,1,1)</f>
        <v>40978.125046296293</v>
      </c>
      <c r="T1544" s="12">
        <f>(((I1544/60)/60)/24)+DATE(1970,1,1)</f>
        <v>41038.083379629628</v>
      </c>
      <c r="W1544" s="19">
        <f>_xlfn.DAYS(T1544,S1544)</f>
        <v>60</v>
      </c>
      <c r="X1544" s="20">
        <f>L1544/W1544</f>
        <v>0.8</v>
      </c>
      <c r="Y1544" s="21">
        <f>E1544/W1544</f>
        <v>50.427666666666667</v>
      </c>
    </row>
    <row r="1545" spans="1:25" ht="48" x14ac:dyDescent="0.2">
      <c r="A1545">
        <v>1847</v>
      </c>
      <c r="B1545" s="3" t="s">
        <v>1848</v>
      </c>
      <c r="C1545" s="3" t="s">
        <v>5957</v>
      </c>
      <c r="D1545">
        <v>2500</v>
      </c>
      <c r="E1545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8276</v>
      </c>
      <c r="O1545" s="6">
        <f>(E1545/D1545)*100</f>
        <v>120.88000000000001</v>
      </c>
      <c r="P1545" s="7">
        <f>E1545/L1545</f>
        <v>79.526315789473685</v>
      </c>
      <c r="Q1545" t="str">
        <f>LEFT(N1545,FIND("/",N1545)-1)</f>
        <v>music</v>
      </c>
      <c r="R1545" t="str">
        <f>REPLACE(N1545,1,FIND("/",N1545),"")</f>
        <v>rock</v>
      </c>
      <c r="S1545" s="12">
        <f>(((J1545/60)/60)/24)+DATE(1970,1,1)</f>
        <v>42094.236481481479</v>
      </c>
      <c r="T1545" s="12">
        <f>(((I1545/60)/60)/24)+DATE(1970,1,1)</f>
        <v>42115.236481481479</v>
      </c>
      <c r="W1545" s="19">
        <f>_xlfn.DAYS(T1545,S1545)</f>
        <v>21</v>
      </c>
      <c r="X1545" s="20">
        <f>L1545/W1545</f>
        <v>1.8095238095238095</v>
      </c>
      <c r="Y1545" s="21">
        <f>E1545/W1545</f>
        <v>143.9047619047619</v>
      </c>
    </row>
    <row r="1546" spans="1:25" ht="48" x14ac:dyDescent="0.2">
      <c r="A1546">
        <v>3240</v>
      </c>
      <c r="B1546" s="3" t="s">
        <v>3240</v>
      </c>
      <c r="C1546" s="3" t="s">
        <v>7350</v>
      </c>
      <c r="D1546">
        <v>3000</v>
      </c>
      <c r="E1546">
        <v>3017</v>
      </c>
      <c r="F1546" t="s">
        <v>8219</v>
      </c>
      <c r="G1546" t="s">
        <v>8225</v>
      </c>
      <c r="H1546" t="s">
        <v>8247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8271</v>
      </c>
      <c r="O1546" s="6">
        <f>(E1546/D1546)*100</f>
        <v>100.56666666666668</v>
      </c>
      <c r="P1546" s="7">
        <f>E1546/L1546</f>
        <v>88.735294117647058</v>
      </c>
      <c r="Q1546" t="str">
        <f>LEFT(N1546,FIND("/",N1546)-1)</f>
        <v>theater</v>
      </c>
      <c r="R1546" t="str">
        <f>REPLACE(N1546,1,FIND("/",N1546),"")</f>
        <v>plays</v>
      </c>
      <c r="S1546" s="12">
        <f>(((J1546/60)/60)/24)+DATE(1970,1,1)</f>
        <v>42754.693842592591</v>
      </c>
      <c r="T1546" s="12">
        <f>(((I1546/60)/60)/24)+DATE(1970,1,1)</f>
        <v>42782.958333333328</v>
      </c>
      <c r="W1546" s="19">
        <f>_xlfn.DAYS(T1546,S1546)</f>
        <v>28</v>
      </c>
      <c r="X1546" s="20">
        <f>L1546/W1546</f>
        <v>1.2142857142857142</v>
      </c>
      <c r="Y1546" s="21">
        <f>E1546/W1546</f>
        <v>107.75</v>
      </c>
    </row>
    <row r="1547" spans="1:25" ht="16" x14ac:dyDescent="0.2">
      <c r="A1547">
        <v>659</v>
      </c>
      <c r="B1547" s="3" t="s">
        <v>660</v>
      </c>
      <c r="C1547" s="3" t="s">
        <v>4769</v>
      </c>
      <c r="D1547">
        <v>3000</v>
      </c>
      <c r="E1547">
        <v>3017</v>
      </c>
      <c r="F1547" t="s">
        <v>8219</v>
      </c>
      <c r="G1547" t="s">
        <v>8224</v>
      </c>
      <c r="H1547" t="s">
        <v>8246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8273</v>
      </c>
      <c r="O1547" s="6">
        <f>(E1547/D1547)*100</f>
        <v>100.56666666666668</v>
      </c>
      <c r="P1547" s="7">
        <f>E1547/L1547</f>
        <v>143.66666666666666</v>
      </c>
      <c r="Q1547" t="str">
        <f>LEFT(N1547,FIND("/",N1547)-1)</f>
        <v>technology</v>
      </c>
      <c r="R1547" t="str">
        <f>REPLACE(N1547,1,FIND("/",N1547),"")</f>
        <v>wearables</v>
      </c>
      <c r="S1547" s="12">
        <f>(((J1547/60)/60)/24)+DATE(1970,1,1)</f>
        <v>42209.593692129631</v>
      </c>
      <c r="T1547" s="12">
        <f>(((I1547/60)/60)/24)+DATE(1970,1,1)</f>
        <v>42239.593692129631</v>
      </c>
      <c r="W1547" s="19">
        <f>_xlfn.DAYS(T1547,S1547)</f>
        <v>30</v>
      </c>
      <c r="X1547" s="20">
        <f>L1547/W1547</f>
        <v>0.7</v>
      </c>
      <c r="Y1547" s="21">
        <f>E1547/W1547</f>
        <v>100.56666666666666</v>
      </c>
    </row>
    <row r="1548" spans="1:25" ht="48" x14ac:dyDescent="0.2">
      <c r="A1548">
        <v>406</v>
      </c>
      <c r="B1548" s="3" t="s">
        <v>407</v>
      </c>
      <c r="C1548" s="3" t="s">
        <v>4516</v>
      </c>
      <c r="D1548">
        <v>2800</v>
      </c>
      <c r="E1548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8269</v>
      </c>
      <c r="O1548" s="6">
        <f>(E1548/D1548)*100</f>
        <v>107.70464285714286</v>
      </c>
      <c r="P1548" s="7">
        <f>E1548/L1548</f>
        <v>86.163714285714292</v>
      </c>
      <c r="Q1548" t="str">
        <f>LEFT(N1548,FIND("/",N1548)-1)</f>
        <v>film &amp; video</v>
      </c>
      <c r="R1548" t="str">
        <f>REPLACE(N1548,1,FIND("/",N1548),"")</f>
        <v>documentary</v>
      </c>
      <c r="S1548" s="12">
        <f>(((J1548/60)/60)/24)+DATE(1970,1,1)</f>
        <v>40638.162465277775</v>
      </c>
      <c r="T1548" s="12">
        <f>(((I1548/60)/60)/24)+DATE(1970,1,1)</f>
        <v>40672.249305555553</v>
      </c>
      <c r="W1548" s="19">
        <f>_xlfn.DAYS(T1548,S1548)</f>
        <v>34</v>
      </c>
      <c r="X1548" s="20">
        <f>L1548/W1548</f>
        <v>1.0294117647058822</v>
      </c>
      <c r="Y1548" s="21">
        <f>E1548/W1548</f>
        <v>88.697941176470593</v>
      </c>
    </row>
    <row r="1549" spans="1:25" ht="48" x14ac:dyDescent="0.2">
      <c r="A1549">
        <v>10</v>
      </c>
      <c r="B1549" s="3" t="s">
        <v>12</v>
      </c>
      <c r="C1549" s="3" t="s">
        <v>4121</v>
      </c>
      <c r="D1549">
        <v>3000</v>
      </c>
      <c r="E1549">
        <v>3015</v>
      </c>
      <c r="F1549" t="s">
        <v>8219</v>
      </c>
      <c r="G1549" t="s">
        <v>8224</v>
      </c>
      <c r="H1549" t="s">
        <v>8246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8265</v>
      </c>
      <c r="O1549" s="6">
        <f>(E1549/D1549)*100</f>
        <v>100.49999999999999</v>
      </c>
      <c r="P1549" s="7">
        <f>E1549/L1549</f>
        <v>158.68421052631578</v>
      </c>
      <c r="Q1549" t="str">
        <f>LEFT(N1549,FIND("/",N1549)-1)</f>
        <v>film &amp; video</v>
      </c>
      <c r="R1549" t="str">
        <f>REPLACE(N1549,1,FIND("/",N1549),"")</f>
        <v>television</v>
      </c>
      <c r="S1549" s="12">
        <f>(((J1549/60)/60)/24)+DATE(1970,1,1)</f>
        <v>41780.068043981482</v>
      </c>
      <c r="T1549" s="12">
        <f>(((I1549/60)/60)/24)+DATE(1970,1,1)</f>
        <v>41815.068043981482</v>
      </c>
      <c r="W1549" s="19">
        <f>_xlfn.DAYS(T1549,S1549)</f>
        <v>35</v>
      </c>
      <c r="X1549" s="20">
        <f>L1549/W1549</f>
        <v>0.54285714285714282</v>
      </c>
      <c r="Y1549" s="21">
        <f>E1549/W1549</f>
        <v>86.142857142857139</v>
      </c>
    </row>
    <row r="1550" spans="1:25" ht="48" x14ac:dyDescent="0.2">
      <c r="A1550">
        <v>3785</v>
      </c>
      <c r="B1550" s="3" t="s">
        <v>3782</v>
      </c>
      <c r="C1550" s="3" t="s">
        <v>7895</v>
      </c>
      <c r="D1550">
        <v>2000</v>
      </c>
      <c r="E1550">
        <v>3015</v>
      </c>
      <c r="F1550" t="s">
        <v>8219</v>
      </c>
      <c r="G1550" t="s">
        <v>8225</v>
      </c>
      <c r="H1550" t="s">
        <v>8247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8305</v>
      </c>
      <c r="O1550" s="6">
        <f>(E1550/D1550)*100</f>
        <v>150.75</v>
      </c>
      <c r="P1550" s="7">
        <f>E1550/L1550</f>
        <v>100.5</v>
      </c>
      <c r="Q1550" t="str">
        <f>LEFT(N1550,FIND("/",N1550)-1)</f>
        <v>theater</v>
      </c>
      <c r="R1550" t="str">
        <f>REPLACE(N1550,1,FIND("/",N1550),"")</f>
        <v>musical</v>
      </c>
      <c r="S1550" s="12">
        <f>(((J1550/60)/60)/24)+DATE(1970,1,1)</f>
        <v>42548.63853009259</v>
      </c>
      <c r="T1550" s="12">
        <f>(((I1550/60)/60)/24)+DATE(1970,1,1)</f>
        <v>42584.418749999997</v>
      </c>
      <c r="W1550" s="19">
        <f>_xlfn.DAYS(T1550,S1550)</f>
        <v>36</v>
      </c>
      <c r="X1550" s="20">
        <f>L1550/W1550</f>
        <v>0.83333333333333337</v>
      </c>
      <c r="Y1550" s="21">
        <f>E1550/W1550</f>
        <v>83.75</v>
      </c>
    </row>
    <row r="1551" spans="1:25" ht="48" x14ac:dyDescent="0.2">
      <c r="A1551">
        <v>652</v>
      </c>
      <c r="B1551" s="3" t="s">
        <v>653</v>
      </c>
      <c r="C1551" s="3" t="s">
        <v>4762</v>
      </c>
      <c r="D1551">
        <v>3000</v>
      </c>
      <c r="E1551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8273</v>
      </c>
      <c r="O1551" s="6">
        <f>(E1551/D1551)*100</f>
        <v>100.46666666666665</v>
      </c>
      <c r="P1551" s="7">
        <f>E1551/L1551</f>
        <v>107.64285714285714</v>
      </c>
      <c r="Q1551" t="str">
        <f>LEFT(N1551,FIND("/",N1551)-1)</f>
        <v>technology</v>
      </c>
      <c r="R1551" t="str">
        <f>REPLACE(N1551,1,FIND("/",N1551),"")</f>
        <v>wearables</v>
      </c>
      <c r="S1551" s="12">
        <f>(((J1551/60)/60)/24)+DATE(1970,1,1)</f>
        <v>42675.690393518518</v>
      </c>
      <c r="T1551" s="12">
        <f>(((I1551/60)/60)/24)+DATE(1970,1,1)</f>
        <v>42705.732060185182</v>
      </c>
      <c r="W1551" s="19">
        <f>_xlfn.DAYS(T1551,S1551)</f>
        <v>30</v>
      </c>
      <c r="X1551" s="20">
        <f>L1551/W1551</f>
        <v>0.93333333333333335</v>
      </c>
      <c r="Y1551" s="21">
        <f>E1551/W1551</f>
        <v>100.46666666666667</v>
      </c>
    </row>
    <row r="1552" spans="1:25" ht="48" x14ac:dyDescent="0.2">
      <c r="A1552">
        <v>733</v>
      </c>
      <c r="B1552" s="3" t="s">
        <v>734</v>
      </c>
      <c r="C1552" s="3" t="s">
        <v>4843</v>
      </c>
      <c r="D1552">
        <v>2500</v>
      </c>
      <c r="E1552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8274</v>
      </c>
      <c r="O1552" s="6">
        <f>(E1552/D1552)*100</f>
        <v>120.48</v>
      </c>
      <c r="P1552" s="7">
        <f>E1552/L1552</f>
        <v>17.822485207100591</v>
      </c>
      <c r="Q1552" t="str">
        <f>LEFT(N1552,FIND("/",N1552)-1)</f>
        <v>publishing</v>
      </c>
      <c r="R1552" t="str">
        <f>REPLACE(N1552,1,FIND("/",N1552),"")</f>
        <v>nonfiction</v>
      </c>
      <c r="S1552" s="12">
        <f>(((J1552/60)/60)/24)+DATE(1970,1,1)</f>
        <v>41598.420046296298</v>
      </c>
      <c r="T1552" s="12">
        <f>(((I1552/60)/60)/24)+DATE(1970,1,1)</f>
        <v>41628.420046296298</v>
      </c>
      <c r="W1552" s="19">
        <f>_xlfn.DAYS(T1552,S1552)</f>
        <v>30</v>
      </c>
      <c r="X1552" s="20">
        <f>L1552/W1552</f>
        <v>5.6333333333333337</v>
      </c>
      <c r="Y1552" s="21">
        <f>E1552/W1552</f>
        <v>100.4</v>
      </c>
    </row>
    <row r="1553" spans="1:25" ht="32" x14ac:dyDescent="0.2">
      <c r="A1553">
        <v>2089</v>
      </c>
      <c r="B1553" s="3" t="s">
        <v>2090</v>
      </c>
      <c r="C1553" s="3" t="s">
        <v>6199</v>
      </c>
      <c r="D1553">
        <v>2500</v>
      </c>
      <c r="E1553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8279</v>
      </c>
      <c r="O1553" s="6">
        <f>(E1553/D1553)*100</f>
        <v>120.4004</v>
      </c>
      <c r="P1553" s="7">
        <f>E1553/L1553</f>
        <v>48.54854838709678</v>
      </c>
      <c r="Q1553" t="str">
        <f>LEFT(N1553,FIND("/",N1553)-1)</f>
        <v>music</v>
      </c>
      <c r="R1553" t="str">
        <f>REPLACE(N1553,1,FIND("/",N1553),"")</f>
        <v>indie rock</v>
      </c>
      <c r="S1553" s="12">
        <f>(((J1553/60)/60)/24)+DATE(1970,1,1)</f>
        <v>41453.076319444444</v>
      </c>
      <c r="T1553" s="12">
        <f>(((I1553/60)/60)/24)+DATE(1970,1,1)</f>
        <v>41488.076319444444</v>
      </c>
      <c r="W1553" s="19">
        <f>_xlfn.DAYS(T1553,S1553)</f>
        <v>35</v>
      </c>
      <c r="X1553" s="20">
        <f>L1553/W1553</f>
        <v>1.7714285714285714</v>
      </c>
      <c r="Y1553" s="21">
        <f>E1553/W1553</f>
        <v>86.000285714285724</v>
      </c>
    </row>
    <row r="1554" spans="1:25" ht="48" x14ac:dyDescent="0.2">
      <c r="A1554">
        <v>3609</v>
      </c>
      <c r="B1554" s="3" t="s">
        <v>3608</v>
      </c>
      <c r="C1554" s="3" t="s">
        <v>7719</v>
      </c>
      <c r="D1554">
        <v>1960</v>
      </c>
      <c r="E1554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8271</v>
      </c>
      <c r="O1554" s="6">
        <f>(E1554/D1554)*100</f>
        <v>153.31632653061226</v>
      </c>
      <c r="P1554" s="7">
        <f>E1554/L1554</f>
        <v>143.0952380952381</v>
      </c>
      <c r="Q1554" t="str">
        <f>LEFT(N1554,FIND("/",N1554)-1)</f>
        <v>theater</v>
      </c>
      <c r="R1554" t="str">
        <f>REPLACE(N1554,1,FIND("/",N1554),"")</f>
        <v>plays</v>
      </c>
      <c r="S1554" s="12">
        <f>(((J1554/60)/60)/24)+DATE(1970,1,1)</f>
        <v>42429.991724537031</v>
      </c>
      <c r="T1554" s="12">
        <f>(((I1554/60)/60)/24)+DATE(1970,1,1)</f>
        <v>42459.950057870374</v>
      </c>
      <c r="W1554" s="19">
        <f>_xlfn.DAYS(T1554,S1554)</f>
        <v>30</v>
      </c>
      <c r="X1554" s="20">
        <f>L1554/W1554</f>
        <v>0.7</v>
      </c>
      <c r="Y1554" s="21">
        <f>E1554/W1554</f>
        <v>100.16666666666667</v>
      </c>
    </row>
    <row r="1555" spans="1:25" ht="48" x14ac:dyDescent="0.2">
      <c r="A1555">
        <v>2560</v>
      </c>
      <c r="B1555" s="3" t="s">
        <v>2560</v>
      </c>
      <c r="C1555" s="3" t="s">
        <v>6670</v>
      </c>
      <c r="D1555">
        <v>3000</v>
      </c>
      <c r="E155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8300</v>
      </c>
      <c r="O1555" s="6">
        <f>(E1555/D1555)*100</f>
        <v>100.1</v>
      </c>
      <c r="P1555" s="7">
        <f>E1555/L1555</f>
        <v>143</v>
      </c>
      <c r="Q1555" t="str">
        <f>LEFT(N1555,FIND("/",N1555)-1)</f>
        <v>music</v>
      </c>
      <c r="R1555" t="str">
        <f>REPLACE(N1555,1,FIND("/",N1555),"")</f>
        <v>classical music</v>
      </c>
      <c r="S1555" s="12">
        <f>(((J1555/60)/60)/24)+DATE(1970,1,1)</f>
        <v>42039.951087962967</v>
      </c>
      <c r="T1555" s="12">
        <f>(((I1555/60)/60)/24)+DATE(1970,1,1)</f>
        <v>42069.951087962967</v>
      </c>
      <c r="W1555" s="19">
        <f>_xlfn.DAYS(T1555,S1555)</f>
        <v>30</v>
      </c>
      <c r="X1555" s="20">
        <f>L1555/W1555</f>
        <v>0.7</v>
      </c>
      <c r="Y1555" s="21">
        <f>E1555/W1555</f>
        <v>100.1</v>
      </c>
    </row>
    <row r="1556" spans="1:25" ht="16" x14ac:dyDescent="0.2">
      <c r="A1556">
        <v>1824</v>
      </c>
      <c r="B1556" s="3" t="s">
        <v>1825</v>
      </c>
      <c r="C1556" s="3" t="s">
        <v>5934</v>
      </c>
      <c r="D1556">
        <v>3000</v>
      </c>
      <c r="E155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8276</v>
      </c>
      <c r="O1556" s="6">
        <f>(E1556/D1556)*100</f>
        <v>100.06666666666666</v>
      </c>
      <c r="P1556" s="7">
        <f>E1556/L1556</f>
        <v>75.05</v>
      </c>
      <c r="Q1556" t="str">
        <f>LEFT(N1556,FIND("/",N1556)-1)</f>
        <v>music</v>
      </c>
      <c r="R1556" t="str">
        <f>REPLACE(N1556,1,FIND("/",N1556),"")</f>
        <v>rock</v>
      </c>
      <c r="S1556" s="12">
        <f>(((J1556/60)/60)/24)+DATE(1970,1,1)</f>
        <v>41626.916284722225</v>
      </c>
      <c r="T1556" s="12">
        <f>(((I1556/60)/60)/24)+DATE(1970,1,1)</f>
        <v>41647.088888888888</v>
      </c>
      <c r="W1556" s="19">
        <f>_xlfn.DAYS(T1556,S1556)</f>
        <v>21</v>
      </c>
      <c r="X1556" s="20">
        <f>L1556/W1556</f>
        <v>1.9047619047619047</v>
      </c>
      <c r="Y1556" s="21">
        <f>E1556/W1556</f>
        <v>142.95238095238096</v>
      </c>
    </row>
    <row r="1557" spans="1:25" ht="48" x14ac:dyDescent="0.2">
      <c r="A1557">
        <v>4048</v>
      </c>
      <c r="B1557" s="3" t="s">
        <v>4044</v>
      </c>
      <c r="C1557" s="3" t="s">
        <v>8152</v>
      </c>
      <c r="D1557">
        <v>17000</v>
      </c>
      <c r="E1557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6">
        <f>(E1557/D1557)*100</f>
        <v>17.652941176470588</v>
      </c>
      <c r="P1557" s="7">
        <f>E1557/L1557</f>
        <v>32.978021978021978</v>
      </c>
      <c r="Q1557" t="str">
        <f>LEFT(N1557,FIND("/",N1557)-1)</f>
        <v>theater</v>
      </c>
      <c r="R1557" t="str">
        <f>REPLACE(N1557,1,FIND("/",N1557),"")</f>
        <v>plays</v>
      </c>
      <c r="S1557" s="12">
        <f>(((J1557/60)/60)/24)+DATE(1970,1,1)</f>
        <v>42436.509108796294</v>
      </c>
      <c r="T1557" s="12">
        <f>(((I1557/60)/60)/24)+DATE(1970,1,1)</f>
        <v>42471.467442129629</v>
      </c>
      <c r="W1557" s="19">
        <f>_xlfn.DAYS(T1557,S1557)</f>
        <v>35</v>
      </c>
      <c r="X1557" s="20">
        <f>L1557/W1557</f>
        <v>2.6</v>
      </c>
      <c r="Y1557" s="21">
        <f>E1557/W1557</f>
        <v>85.742857142857147</v>
      </c>
    </row>
    <row r="1558" spans="1:25" ht="48" x14ac:dyDescent="0.2">
      <c r="A1558">
        <v>3375</v>
      </c>
      <c r="B1558" s="3" t="s">
        <v>3374</v>
      </c>
      <c r="C1558" s="3" t="s">
        <v>7485</v>
      </c>
      <c r="D1558">
        <v>3000</v>
      </c>
      <c r="E1558">
        <v>3000</v>
      </c>
      <c r="F1558" t="s">
        <v>8219</v>
      </c>
      <c r="G1558" t="s">
        <v>8225</v>
      </c>
      <c r="H1558" t="s">
        <v>8247</v>
      </c>
      <c r="I1558">
        <v>1400423973</v>
      </c>
      <c r="J1558">
        <v>1399387173</v>
      </c>
      <c r="K1558" t="b">
        <v>0</v>
      </c>
      <c r="L1558">
        <v>17</v>
      </c>
      <c r="M1558" t="b">
        <v>1</v>
      </c>
      <c r="N1558" t="s">
        <v>8271</v>
      </c>
      <c r="O1558" s="6">
        <f>(E1558/D1558)*100</f>
        <v>100</v>
      </c>
      <c r="P1558" s="7">
        <f>E1558/L1558</f>
        <v>176.47058823529412</v>
      </c>
      <c r="Q1558" t="str">
        <f>LEFT(N1558,FIND("/",N1558)-1)</f>
        <v>theater</v>
      </c>
      <c r="R1558" t="str">
        <f>REPLACE(N1558,1,FIND("/",N1558),"")</f>
        <v>plays</v>
      </c>
      <c r="S1558" s="12">
        <f>(((J1558/60)/60)/24)+DATE(1970,1,1)</f>
        <v>41765.610798611109</v>
      </c>
      <c r="T1558" s="12">
        <f>(((I1558/60)/60)/24)+DATE(1970,1,1)</f>
        <v>41777.610798611109</v>
      </c>
      <c r="W1558" s="19">
        <f>_xlfn.DAYS(T1558,S1558)</f>
        <v>12</v>
      </c>
      <c r="X1558" s="20">
        <f>L1558/W1558</f>
        <v>1.4166666666666667</v>
      </c>
      <c r="Y1558" s="21">
        <f>E1558/W1558</f>
        <v>250</v>
      </c>
    </row>
    <row r="1559" spans="1:25" ht="32" x14ac:dyDescent="0.2">
      <c r="A1559">
        <v>2830</v>
      </c>
      <c r="B1559" s="3" t="s">
        <v>2830</v>
      </c>
      <c r="C1559" s="3" t="s">
        <v>6940</v>
      </c>
      <c r="D1559">
        <v>3000</v>
      </c>
      <c r="E1559">
        <v>3000</v>
      </c>
      <c r="F1559" t="s">
        <v>8219</v>
      </c>
      <c r="G1559" t="s">
        <v>8224</v>
      </c>
      <c r="H1559" t="s">
        <v>8246</v>
      </c>
      <c r="I1559">
        <v>1399867140</v>
      </c>
      <c r="J1559">
        <v>1398802148</v>
      </c>
      <c r="K1559" t="b">
        <v>0</v>
      </c>
      <c r="L1559">
        <v>11</v>
      </c>
      <c r="M1559" t="b">
        <v>1</v>
      </c>
      <c r="N1559" t="s">
        <v>8271</v>
      </c>
      <c r="O1559" s="6">
        <f>(E1559/D1559)*100</f>
        <v>100</v>
      </c>
      <c r="P1559" s="7">
        <f>E1559/L1559</f>
        <v>272.72727272727275</v>
      </c>
      <c r="Q1559" t="str">
        <f>LEFT(N1559,FIND("/",N1559)-1)</f>
        <v>theater</v>
      </c>
      <c r="R1559" t="str">
        <f>REPLACE(N1559,1,FIND("/",N1559),"")</f>
        <v>plays</v>
      </c>
      <c r="S1559" s="12">
        <f>(((J1559/60)/60)/24)+DATE(1970,1,1)</f>
        <v>41758.839675925927</v>
      </c>
      <c r="T1559" s="12">
        <f>(((I1559/60)/60)/24)+DATE(1970,1,1)</f>
        <v>41771.165972222225</v>
      </c>
      <c r="W1559" s="19">
        <f>_xlfn.DAYS(T1559,S1559)</f>
        <v>13</v>
      </c>
      <c r="X1559" s="20">
        <f>L1559/W1559</f>
        <v>0.84615384615384615</v>
      </c>
      <c r="Y1559" s="21">
        <f>E1559/W1559</f>
        <v>230.76923076923077</v>
      </c>
    </row>
    <row r="1560" spans="1:25" ht="32" x14ac:dyDescent="0.2">
      <c r="A1560">
        <v>3623</v>
      </c>
      <c r="B1560" s="3" t="s">
        <v>3621</v>
      </c>
      <c r="C1560" s="3" t="s">
        <v>7733</v>
      </c>
      <c r="D1560">
        <v>2500</v>
      </c>
      <c r="E1560">
        <v>3000</v>
      </c>
      <c r="F1560" t="s">
        <v>8219</v>
      </c>
      <c r="G1560" t="s">
        <v>8224</v>
      </c>
      <c r="H1560" t="s">
        <v>8246</v>
      </c>
      <c r="I1560">
        <v>1406358000</v>
      </c>
      <c r="J1560">
        <v>1404841270</v>
      </c>
      <c r="K1560" t="b">
        <v>0</v>
      </c>
      <c r="L1560">
        <v>34</v>
      </c>
      <c r="M1560" t="b">
        <v>1</v>
      </c>
      <c r="N1560" t="s">
        <v>8271</v>
      </c>
      <c r="O1560" s="6">
        <f>(E1560/D1560)*100</f>
        <v>120</v>
      </c>
      <c r="P1560" s="7">
        <f>E1560/L1560</f>
        <v>88.235294117647058</v>
      </c>
      <c r="Q1560" t="str">
        <f>LEFT(N1560,FIND("/",N1560)-1)</f>
        <v>theater</v>
      </c>
      <c r="R1560" t="str">
        <f>REPLACE(N1560,1,FIND("/",N1560),"")</f>
        <v>plays</v>
      </c>
      <c r="S1560" s="12">
        <f>(((J1560/60)/60)/24)+DATE(1970,1,1)</f>
        <v>41828.736921296295</v>
      </c>
      <c r="T1560" s="12">
        <f>(((I1560/60)/60)/24)+DATE(1970,1,1)</f>
        <v>41846.291666666664</v>
      </c>
      <c r="W1560" s="19">
        <f>_xlfn.DAYS(T1560,S1560)</f>
        <v>18</v>
      </c>
      <c r="X1560" s="20">
        <f>L1560/W1560</f>
        <v>1.8888888888888888</v>
      </c>
      <c r="Y1560" s="21">
        <f>E1560/W1560</f>
        <v>166.66666666666666</v>
      </c>
    </row>
    <row r="1561" spans="1:25" ht="48" x14ac:dyDescent="0.2">
      <c r="A1561">
        <v>1857</v>
      </c>
      <c r="B1561" s="3" t="s">
        <v>1858</v>
      </c>
      <c r="C1561" s="3" t="s">
        <v>5967</v>
      </c>
      <c r="D1561">
        <v>3000</v>
      </c>
      <c r="E1561">
        <v>3000</v>
      </c>
      <c r="F1561" t="s">
        <v>8219</v>
      </c>
      <c r="G1561" t="s">
        <v>8224</v>
      </c>
      <c r="H1561" t="s">
        <v>8246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8276</v>
      </c>
      <c r="O1561" s="6">
        <f>(E1561/D1561)*100</f>
        <v>100</v>
      </c>
      <c r="P1561" s="7">
        <f>E1561/L1561</f>
        <v>136.36363636363637</v>
      </c>
      <c r="Q1561" t="str">
        <f>LEFT(N1561,FIND("/",N1561)-1)</f>
        <v>music</v>
      </c>
      <c r="R1561" t="str">
        <f>REPLACE(N1561,1,FIND("/",N1561),"")</f>
        <v>rock</v>
      </c>
      <c r="S1561" s="12">
        <f>(((J1561/60)/60)/24)+DATE(1970,1,1)</f>
        <v>41864.76866898148</v>
      </c>
      <c r="T1561" s="12">
        <f>(((I1561/60)/60)/24)+DATE(1970,1,1)</f>
        <v>41894.76866898148</v>
      </c>
      <c r="W1561" s="19">
        <f>_xlfn.DAYS(T1561,S1561)</f>
        <v>30</v>
      </c>
      <c r="X1561" s="20">
        <f>L1561/W1561</f>
        <v>0.73333333333333328</v>
      </c>
      <c r="Y1561" s="21">
        <f>E1561/W1561</f>
        <v>100</v>
      </c>
    </row>
    <row r="1562" spans="1:25" ht="48" x14ac:dyDescent="0.2">
      <c r="A1562">
        <v>3412</v>
      </c>
      <c r="B1562" s="3" t="s">
        <v>3411</v>
      </c>
      <c r="C1562" s="3" t="s">
        <v>7522</v>
      </c>
      <c r="D1562">
        <v>3000</v>
      </c>
      <c r="E1562">
        <v>3000</v>
      </c>
      <c r="F1562" t="s">
        <v>8219</v>
      </c>
      <c r="G1562" t="s">
        <v>8225</v>
      </c>
      <c r="H1562" t="s">
        <v>8247</v>
      </c>
      <c r="I1562">
        <v>1411858862</v>
      </c>
      <c r="J1562">
        <v>1409266862</v>
      </c>
      <c r="K1562" t="b">
        <v>0</v>
      </c>
      <c r="L1562">
        <v>26</v>
      </c>
      <c r="M1562" t="b">
        <v>1</v>
      </c>
      <c r="N1562" t="s">
        <v>8271</v>
      </c>
      <c r="O1562" s="6">
        <f>(E1562/D1562)*100</f>
        <v>100</v>
      </c>
      <c r="P1562" s="7">
        <f>E1562/L1562</f>
        <v>115.38461538461539</v>
      </c>
      <c r="Q1562" t="str">
        <f>LEFT(N1562,FIND("/",N1562)-1)</f>
        <v>theater</v>
      </c>
      <c r="R1562" t="str">
        <f>REPLACE(N1562,1,FIND("/",N1562),"")</f>
        <v>plays</v>
      </c>
      <c r="S1562" s="12">
        <f>(((J1562/60)/60)/24)+DATE(1970,1,1)</f>
        <v>41879.959050925929</v>
      </c>
      <c r="T1562" s="12">
        <f>(((I1562/60)/60)/24)+DATE(1970,1,1)</f>
        <v>41909.959050925929</v>
      </c>
      <c r="W1562" s="19">
        <f>_xlfn.DAYS(T1562,S1562)</f>
        <v>30</v>
      </c>
      <c r="X1562" s="20">
        <f>L1562/W1562</f>
        <v>0.8666666666666667</v>
      </c>
      <c r="Y1562" s="21">
        <f>E1562/W1562</f>
        <v>100</v>
      </c>
    </row>
    <row r="1563" spans="1:25" ht="48" x14ac:dyDescent="0.2">
      <c r="A1563">
        <v>166</v>
      </c>
      <c r="B1563" s="3" t="s">
        <v>168</v>
      </c>
      <c r="C1563" s="3" t="s">
        <v>4276</v>
      </c>
      <c r="D1563">
        <v>5000</v>
      </c>
      <c r="E1563">
        <v>3000</v>
      </c>
      <c r="F1563" t="s">
        <v>8221</v>
      </c>
      <c r="G1563" t="s">
        <v>8224</v>
      </c>
      <c r="H1563" t="s">
        <v>8246</v>
      </c>
      <c r="I1563">
        <v>1484531362</v>
      </c>
      <c r="J1563">
        <v>1481939362</v>
      </c>
      <c r="K1563" t="b">
        <v>0</v>
      </c>
      <c r="L1563">
        <v>1</v>
      </c>
      <c r="M1563" t="b">
        <v>0</v>
      </c>
      <c r="N1563" t="s">
        <v>8268</v>
      </c>
      <c r="O1563" s="6">
        <f>(E1563/D1563)*100</f>
        <v>60</v>
      </c>
      <c r="P1563" s="7">
        <f>E1563/L1563</f>
        <v>3000</v>
      </c>
      <c r="Q1563" t="str">
        <f>LEFT(N1563,FIND("/",N1563)-1)</f>
        <v>film &amp; video</v>
      </c>
      <c r="R1563" t="str">
        <f>REPLACE(N1563,1,FIND("/",N1563),"")</f>
        <v>drama</v>
      </c>
      <c r="S1563" s="12">
        <f>(((J1563/60)/60)/24)+DATE(1970,1,1)</f>
        <v>42721.075949074075</v>
      </c>
      <c r="T1563" s="12">
        <f>(((I1563/60)/60)/24)+DATE(1970,1,1)</f>
        <v>42751.075949074075</v>
      </c>
      <c r="W1563" s="19">
        <f>_xlfn.DAYS(T1563,S1563)</f>
        <v>30</v>
      </c>
      <c r="X1563" s="20">
        <f>L1563/W1563</f>
        <v>3.3333333333333333E-2</v>
      </c>
      <c r="Y1563" s="21">
        <f>E1563/W1563</f>
        <v>100</v>
      </c>
    </row>
    <row r="1564" spans="1:25" ht="48" x14ac:dyDescent="0.2">
      <c r="A1564">
        <v>3780</v>
      </c>
      <c r="B1564" s="3" t="s">
        <v>3777</v>
      </c>
      <c r="C1564" s="3" t="s">
        <v>7890</v>
      </c>
      <c r="D1564">
        <v>2500</v>
      </c>
      <c r="E1564">
        <v>3000</v>
      </c>
      <c r="F1564" t="s">
        <v>8219</v>
      </c>
      <c r="G1564" t="s">
        <v>8224</v>
      </c>
      <c r="H1564" t="s">
        <v>8246</v>
      </c>
      <c r="I1564">
        <v>1436817960</v>
      </c>
      <c r="J1564">
        <v>1433999785</v>
      </c>
      <c r="K1564" t="b">
        <v>0</v>
      </c>
      <c r="L1564">
        <v>30</v>
      </c>
      <c r="M1564" t="b">
        <v>1</v>
      </c>
      <c r="N1564" t="s">
        <v>8305</v>
      </c>
      <c r="O1564" s="6">
        <f>(E1564/D1564)*100</f>
        <v>120</v>
      </c>
      <c r="P1564" s="7">
        <f>E1564/L1564</f>
        <v>100</v>
      </c>
      <c r="Q1564" t="str">
        <f>LEFT(N1564,FIND("/",N1564)-1)</f>
        <v>theater</v>
      </c>
      <c r="R1564" t="str">
        <f>REPLACE(N1564,1,FIND("/",N1564),"")</f>
        <v>musical</v>
      </c>
      <c r="S1564" s="12">
        <f>(((J1564/60)/60)/24)+DATE(1970,1,1)</f>
        <v>42166.219733796301</v>
      </c>
      <c r="T1564" s="12">
        <f>(((I1564/60)/60)/24)+DATE(1970,1,1)</f>
        <v>42198.837499999994</v>
      </c>
      <c r="W1564" s="19">
        <f>_xlfn.DAYS(T1564,S1564)</f>
        <v>32</v>
      </c>
      <c r="X1564" s="20">
        <f>L1564/W1564</f>
        <v>0.9375</v>
      </c>
      <c r="Y1564" s="21">
        <f>E1564/W1564</f>
        <v>93.75</v>
      </c>
    </row>
    <row r="1565" spans="1:25" ht="48" x14ac:dyDescent="0.2">
      <c r="A1565">
        <v>3754</v>
      </c>
      <c r="B1565" s="3" t="s">
        <v>3751</v>
      </c>
      <c r="C1565" s="3" t="s">
        <v>7864</v>
      </c>
      <c r="D1565">
        <v>2500</v>
      </c>
      <c r="E1565">
        <v>3000</v>
      </c>
      <c r="F1565" t="s">
        <v>8219</v>
      </c>
      <c r="G1565" t="s">
        <v>8224</v>
      </c>
      <c r="H1565" t="s">
        <v>8246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8305</v>
      </c>
      <c r="O1565" s="6">
        <f>(E1565/D1565)*100</f>
        <v>120</v>
      </c>
      <c r="P1565" s="7">
        <f>E1565/L1565</f>
        <v>111.11111111111111</v>
      </c>
      <c r="Q1565" t="str">
        <f>LEFT(N1565,FIND("/",N1565)-1)</f>
        <v>theater</v>
      </c>
      <c r="R1565" t="str">
        <f>REPLACE(N1565,1,FIND("/",N1565),"")</f>
        <v>musical</v>
      </c>
      <c r="S1565" s="12">
        <f>(((J1565/60)/60)/24)+DATE(1970,1,1)</f>
        <v>41808.881215277775</v>
      </c>
      <c r="T1565" s="12">
        <f>(((I1565/60)/60)/24)+DATE(1970,1,1)</f>
        <v>41846.207638888889</v>
      </c>
      <c r="W1565" s="19">
        <f>_xlfn.DAYS(T1565,S1565)</f>
        <v>38</v>
      </c>
      <c r="X1565" s="20">
        <f>L1565/W1565</f>
        <v>0.71052631578947367</v>
      </c>
      <c r="Y1565" s="21">
        <f>E1565/W1565</f>
        <v>78.94736842105263</v>
      </c>
    </row>
    <row r="1566" spans="1:25" ht="48" x14ac:dyDescent="0.2">
      <c r="A1566">
        <v>2097</v>
      </c>
      <c r="B1566" s="3" t="s">
        <v>2098</v>
      </c>
      <c r="C1566" s="3" t="s">
        <v>6207</v>
      </c>
      <c r="D1566">
        <v>3000</v>
      </c>
      <c r="E1566">
        <v>3000</v>
      </c>
      <c r="F1566" t="s">
        <v>8219</v>
      </c>
      <c r="G1566" t="s">
        <v>8224</v>
      </c>
      <c r="H1566" t="s">
        <v>8246</v>
      </c>
      <c r="I1566">
        <v>1322751735</v>
      </c>
      <c r="J1566">
        <v>1317564135</v>
      </c>
      <c r="K1566" t="b">
        <v>0</v>
      </c>
      <c r="L1566">
        <v>38</v>
      </c>
      <c r="M1566" t="b">
        <v>1</v>
      </c>
      <c r="N1566" t="s">
        <v>8279</v>
      </c>
      <c r="O1566" s="6">
        <f>(E1566/D1566)*100</f>
        <v>100</v>
      </c>
      <c r="P1566" s="7">
        <f>E1566/L1566</f>
        <v>78.94736842105263</v>
      </c>
      <c r="Q1566" t="str">
        <f>LEFT(N1566,FIND("/",N1566)-1)</f>
        <v>music</v>
      </c>
      <c r="R1566" t="str">
        <f>REPLACE(N1566,1,FIND("/",N1566),"")</f>
        <v>indie rock</v>
      </c>
      <c r="S1566" s="12">
        <f>(((J1566/60)/60)/24)+DATE(1970,1,1)</f>
        <v>40818.58489583333</v>
      </c>
      <c r="T1566" s="12">
        <f>(((I1566/60)/60)/24)+DATE(1970,1,1)</f>
        <v>40878.626562500001</v>
      </c>
      <c r="W1566" s="19">
        <f>_xlfn.DAYS(T1566,S1566)</f>
        <v>60</v>
      </c>
      <c r="X1566" s="20">
        <f>L1566/W1566</f>
        <v>0.6333333333333333</v>
      </c>
      <c r="Y1566" s="21">
        <f>E1566/W1566</f>
        <v>50</v>
      </c>
    </row>
    <row r="1567" spans="1:25" ht="48" x14ac:dyDescent="0.2">
      <c r="A1567">
        <v>498</v>
      </c>
      <c r="B1567" s="3" t="s">
        <v>499</v>
      </c>
      <c r="C1567" s="3" t="s">
        <v>4608</v>
      </c>
      <c r="D1567">
        <v>65108</v>
      </c>
      <c r="E1567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6">
        <f>(E1567/D1567)*100</f>
        <v>4.5985132395404564</v>
      </c>
      <c r="P1567" s="7">
        <f>E1567/L1567</f>
        <v>136.09090909090909</v>
      </c>
      <c r="Q1567" t="str">
        <f>LEFT(N1567,FIND("/",N1567)-1)</f>
        <v>film &amp; video</v>
      </c>
      <c r="R1567" t="str">
        <f>REPLACE(N1567,1,FIND("/",N1567),"")</f>
        <v>animation</v>
      </c>
      <c r="S1567" s="12">
        <f>(((J1567/60)/60)/24)+DATE(1970,1,1)</f>
        <v>40858.762141203704</v>
      </c>
      <c r="T1567" s="12">
        <f>(((I1567/60)/60)/24)+DATE(1970,1,1)</f>
        <v>40900.762141203704</v>
      </c>
      <c r="W1567" s="19">
        <f>_xlfn.DAYS(T1567,S1567)</f>
        <v>42</v>
      </c>
      <c r="X1567" s="20">
        <f>L1567/W1567</f>
        <v>0.52380952380952384</v>
      </c>
      <c r="Y1567" s="21">
        <f>E1567/W1567</f>
        <v>71.285714285714292</v>
      </c>
    </row>
    <row r="1568" spans="1:25" ht="48" x14ac:dyDescent="0.2">
      <c r="A1568">
        <v>3911</v>
      </c>
      <c r="B1568" s="3" t="s">
        <v>3908</v>
      </c>
      <c r="C1568" s="3" t="s">
        <v>8019</v>
      </c>
      <c r="D1568">
        <v>8000</v>
      </c>
      <c r="E1568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6">
        <f>(E1568/D1568)*100</f>
        <v>37.412500000000001</v>
      </c>
      <c r="P1568" s="7">
        <f>E1568/L1568</f>
        <v>83.138888888888886</v>
      </c>
      <c r="Q1568" t="str">
        <f>LEFT(N1568,FIND("/",N1568)-1)</f>
        <v>theater</v>
      </c>
      <c r="R1568" t="str">
        <f>REPLACE(N1568,1,FIND("/",N1568),"")</f>
        <v>plays</v>
      </c>
      <c r="S1568" s="12">
        <f>(((J1568/60)/60)/24)+DATE(1970,1,1)</f>
        <v>41939.8122337963</v>
      </c>
      <c r="T1568" s="12">
        <f>(((I1568/60)/60)/24)+DATE(1970,1,1)</f>
        <v>41969.853900462964</v>
      </c>
      <c r="W1568" s="19">
        <f>_xlfn.DAYS(T1568,S1568)</f>
        <v>30</v>
      </c>
      <c r="X1568" s="20">
        <f>L1568/W1568</f>
        <v>1.2</v>
      </c>
      <c r="Y1568" s="21">
        <f>E1568/W1568</f>
        <v>99.766666666666666</v>
      </c>
    </row>
    <row r="1569" spans="1:25" ht="48" x14ac:dyDescent="0.2">
      <c r="A1569">
        <v>2274</v>
      </c>
      <c r="B1569" s="3" t="s">
        <v>2275</v>
      </c>
      <c r="C1569" s="3" t="s">
        <v>6384</v>
      </c>
      <c r="D1569">
        <v>2500</v>
      </c>
      <c r="E1569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8297</v>
      </c>
      <c r="O1569" s="6">
        <f>(E1569/D1569)*100</f>
        <v>119.6</v>
      </c>
      <c r="P1569" s="7">
        <f>E1569/L1569</f>
        <v>30.202020202020201</v>
      </c>
      <c r="Q1569" t="str">
        <f>LEFT(N1569,FIND("/",N1569)-1)</f>
        <v>games</v>
      </c>
      <c r="R1569" t="str">
        <f>REPLACE(N1569,1,FIND("/",N1569),"")</f>
        <v>tabletop games</v>
      </c>
      <c r="S1569" s="12">
        <f>(((J1569/60)/60)/24)+DATE(1970,1,1)</f>
        <v>41663.500659722224</v>
      </c>
      <c r="T1569" s="12">
        <f>(((I1569/60)/60)/24)+DATE(1970,1,1)</f>
        <v>41693.500659722224</v>
      </c>
      <c r="W1569" s="19">
        <f>_xlfn.DAYS(T1569,S1569)</f>
        <v>30</v>
      </c>
      <c r="X1569" s="20">
        <f>L1569/W1569</f>
        <v>3.3</v>
      </c>
      <c r="Y1569" s="21">
        <f>E1569/W1569</f>
        <v>99.666666666666671</v>
      </c>
    </row>
    <row r="1570" spans="1:25" ht="48" x14ac:dyDescent="0.2">
      <c r="A1570">
        <v>1104</v>
      </c>
      <c r="B1570" s="3" t="s">
        <v>1105</v>
      </c>
      <c r="C1570" s="3" t="s">
        <v>5214</v>
      </c>
      <c r="D1570">
        <v>60000</v>
      </c>
      <c r="E1570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6">
        <f>(E1570/D1570)*100</f>
        <v>4.9516666666666671</v>
      </c>
      <c r="P1570" s="7">
        <f>E1570/L1570</f>
        <v>80.297297297297291</v>
      </c>
      <c r="Q1570" t="str">
        <f>LEFT(N1570,FIND("/",N1570)-1)</f>
        <v>games</v>
      </c>
      <c r="R1570" t="str">
        <f>REPLACE(N1570,1,FIND("/",N1570),"")</f>
        <v>video games</v>
      </c>
      <c r="S1570" s="12">
        <f>(((J1570/60)/60)/24)+DATE(1970,1,1)</f>
        <v>41771.40996527778</v>
      </c>
      <c r="T1570" s="12">
        <f>(((I1570/60)/60)/24)+DATE(1970,1,1)</f>
        <v>41801.40996527778</v>
      </c>
      <c r="W1570" s="19">
        <f>_xlfn.DAYS(T1570,S1570)</f>
        <v>30</v>
      </c>
      <c r="X1570" s="20">
        <f>L1570/W1570</f>
        <v>1.2333333333333334</v>
      </c>
      <c r="Y1570" s="21">
        <f>E1570/W1570</f>
        <v>99.033333333333331</v>
      </c>
    </row>
    <row r="1571" spans="1:25" ht="48" x14ac:dyDescent="0.2">
      <c r="A1571">
        <v>1912</v>
      </c>
      <c r="B1571" s="3" t="s">
        <v>1913</v>
      </c>
      <c r="C1571" s="3" t="s">
        <v>6022</v>
      </c>
      <c r="D1571">
        <v>5000</v>
      </c>
      <c r="E1571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6">
        <f>(E1571/D1571)*100</f>
        <v>59.3</v>
      </c>
      <c r="P1571" s="7">
        <f>E1571/L1571</f>
        <v>70.595238095238102</v>
      </c>
      <c r="Q1571" t="str">
        <f>LEFT(N1571,FIND("/",N1571)-1)</f>
        <v>technology</v>
      </c>
      <c r="R1571" t="str">
        <f>REPLACE(N1571,1,FIND("/",N1571),"")</f>
        <v>gadgets</v>
      </c>
      <c r="S1571" s="12">
        <f>(((J1571/60)/60)/24)+DATE(1970,1,1)</f>
        <v>42129.226388888885</v>
      </c>
      <c r="T1571" s="12">
        <f>(((I1571/60)/60)/24)+DATE(1970,1,1)</f>
        <v>42159.226388888885</v>
      </c>
      <c r="W1571" s="19">
        <f>_xlfn.DAYS(T1571,S1571)</f>
        <v>30</v>
      </c>
      <c r="X1571" s="20">
        <f>L1571/W1571</f>
        <v>1.4</v>
      </c>
      <c r="Y1571" s="21">
        <f>E1571/W1571</f>
        <v>98.833333333333329</v>
      </c>
    </row>
    <row r="1572" spans="1:25" ht="48" x14ac:dyDescent="0.2">
      <c r="A1572">
        <v>1002</v>
      </c>
      <c r="B1572" s="3" t="s">
        <v>1003</v>
      </c>
      <c r="C1572" s="3" t="s">
        <v>5112</v>
      </c>
      <c r="D1572">
        <v>9999</v>
      </c>
      <c r="E157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6">
        <f>(E1572/D1572)*100</f>
        <v>29.6029602960296</v>
      </c>
      <c r="P1572" s="7">
        <f>E1572/L1572</f>
        <v>134.54545454545453</v>
      </c>
      <c r="Q1572" t="str">
        <f>LEFT(N1572,FIND("/",N1572)-1)</f>
        <v>technology</v>
      </c>
      <c r="R1572" t="str">
        <f>REPLACE(N1572,1,FIND("/",N1572),"")</f>
        <v>wearables</v>
      </c>
      <c r="S1572" s="12">
        <f>(((J1572/60)/60)/24)+DATE(1970,1,1)</f>
        <v>42325.684189814812</v>
      </c>
      <c r="T1572" s="12">
        <f>(((I1572/60)/60)/24)+DATE(1970,1,1)</f>
        <v>42355.249305555553</v>
      </c>
      <c r="W1572" s="19">
        <f>_xlfn.DAYS(T1572,S1572)</f>
        <v>30</v>
      </c>
      <c r="X1572" s="20">
        <f>L1572/W1572</f>
        <v>0.73333333333333328</v>
      </c>
      <c r="Y1572" s="21">
        <f>E1572/W1572</f>
        <v>98.666666666666671</v>
      </c>
    </row>
    <row r="1573" spans="1:25" ht="48" x14ac:dyDescent="0.2">
      <c r="A1573">
        <v>3401</v>
      </c>
      <c r="B1573" s="3" t="s">
        <v>3400</v>
      </c>
      <c r="C1573" s="3" t="s">
        <v>7511</v>
      </c>
      <c r="D1573">
        <v>2900</v>
      </c>
      <c r="E1573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8271</v>
      </c>
      <c r="O1573" s="6">
        <f>(E1573/D1573)*100</f>
        <v>101.86206896551724</v>
      </c>
      <c r="P1573" s="7">
        <f>E1573/L1573</f>
        <v>44.757575757575758</v>
      </c>
      <c r="Q1573" t="str">
        <f>LEFT(N1573,FIND("/",N1573)-1)</f>
        <v>theater</v>
      </c>
      <c r="R1573" t="str">
        <f>REPLACE(N1573,1,FIND("/",N1573),"")</f>
        <v>plays</v>
      </c>
      <c r="S1573" s="12">
        <f>(((J1573/60)/60)/24)+DATE(1970,1,1)</f>
        <v>42193.723912037036</v>
      </c>
      <c r="T1573" s="12">
        <f>(((I1573/60)/60)/24)+DATE(1970,1,1)</f>
        <v>42223.723912037036</v>
      </c>
      <c r="W1573" s="19">
        <f>_xlfn.DAYS(T1573,S1573)</f>
        <v>30</v>
      </c>
      <c r="X1573" s="20">
        <f>L1573/W1573</f>
        <v>2.2000000000000002</v>
      </c>
      <c r="Y1573" s="21">
        <f>E1573/W1573</f>
        <v>98.466666666666669</v>
      </c>
    </row>
    <row r="1574" spans="1:25" ht="32" x14ac:dyDescent="0.2">
      <c r="A1574">
        <v>2786</v>
      </c>
      <c r="B1574" s="3" t="s">
        <v>2786</v>
      </c>
      <c r="C1574" s="3" t="s">
        <v>6896</v>
      </c>
      <c r="D1574">
        <v>2500</v>
      </c>
      <c r="E1574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8271</v>
      </c>
      <c r="O1574" s="6">
        <f>(E1574/D1574)*100</f>
        <v>117.83999999999999</v>
      </c>
      <c r="P1574" s="7">
        <f>E1574/L1574</f>
        <v>39.810810810810814</v>
      </c>
      <c r="Q1574" t="str">
        <f>LEFT(N1574,FIND("/",N1574)-1)</f>
        <v>theater</v>
      </c>
      <c r="R1574" t="str">
        <f>REPLACE(N1574,1,FIND("/",N1574),"")</f>
        <v>plays</v>
      </c>
      <c r="S1574" s="12">
        <f>(((J1574/60)/60)/24)+DATE(1970,1,1)</f>
        <v>41815.569212962961</v>
      </c>
      <c r="T1574" s="12">
        <f>(((I1574/60)/60)/24)+DATE(1970,1,1)</f>
        <v>41829.569212962961</v>
      </c>
      <c r="W1574" s="19">
        <f>_xlfn.DAYS(T1574,S1574)</f>
        <v>14</v>
      </c>
      <c r="X1574" s="20">
        <f>L1574/W1574</f>
        <v>5.2857142857142856</v>
      </c>
      <c r="Y1574" s="21">
        <f>E1574/W1574</f>
        <v>210.42857142857142</v>
      </c>
    </row>
    <row r="1575" spans="1:25" ht="48" x14ac:dyDescent="0.2">
      <c r="A1575">
        <v>1191</v>
      </c>
      <c r="B1575" s="3" t="s">
        <v>1192</v>
      </c>
      <c r="C1575" s="3" t="s">
        <v>5301</v>
      </c>
      <c r="D1575">
        <v>2700</v>
      </c>
      <c r="E1575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8285</v>
      </c>
      <c r="O1575" s="6">
        <f>(E1575/D1575)*100</f>
        <v>109.07407407407408</v>
      </c>
      <c r="P1575" s="7">
        <f>E1575/L1575</f>
        <v>89.242424242424249</v>
      </c>
      <c r="Q1575" t="str">
        <f>LEFT(N1575,FIND("/",N1575)-1)</f>
        <v>photography</v>
      </c>
      <c r="R1575" t="str">
        <f>REPLACE(N1575,1,FIND("/",N1575),"")</f>
        <v>photobooks</v>
      </c>
      <c r="S1575" s="12">
        <f>(((J1575/60)/60)/24)+DATE(1970,1,1)</f>
        <v>42419.603703703702</v>
      </c>
      <c r="T1575" s="12">
        <f>(((I1575/60)/60)/24)+DATE(1970,1,1)</f>
        <v>42449.562037037031</v>
      </c>
      <c r="W1575" s="19">
        <f>_xlfn.DAYS(T1575,S1575)</f>
        <v>30</v>
      </c>
      <c r="X1575" s="20">
        <f>L1575/W1575</f>
        <v>1.1000000000000001</v>
      </c>
      <c r="Y1575" s="21">
        <f>E1575/W1575</f>
        <v>98.166666666666671</v>
      </c>
    </row>
    <row r="1576" spans="1:25" ht="48" x14ac:dyDescent="0.2">
      <c r="A1576">
        <v>3177</v>
      </c>
      <c r="B1576" s="3" t="s">
        <v>3177</v>
      </c>
      <c r="C1576" s="3" t="s">
        <v>7287</v>
      </c>
      <c r="D1576">
        <v>2500</v>
      </c>
      <c r="E157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8271</v>
      </c>
      <c r="O1576" s="6">
        <f>(E1576/D1576)*100</f>
        <v>117.39999999999999</v>
      </c>
      <c r="P1576" s="7">
        <f>E1576/L1576</f>
        <v>57.549019607843135</v>
      </c>
      <c r="Q1576" t="str">
        <f>LEFT(N1576,FIND("/",N1576)-1)</f>
        <v>theater</v>
      </c>
      <c r="R1576" t="str">
        <f>REPLACE(N1576,1,FIND("/",N1576),"")</f>
        <v>plays</v>
      </c>
      <c r="S1576" s="12">
        <f>(((J1576/60)/60)/24)+DATE(1970,1,1)</f>
        <v>41781.666770833333</v>
      </c>
      <c r="T1576" s="12">
        <f>(((I1576/60)/60)/24)+DATE(1970,1,1)</f>
        <v>41811.666770833333</v>
      </c>
      <c r="W1576" s="19">
        <f>_xlfn.DAYS(T1576,S1576)</f>
        <v>30</v>
      </c>
      <c r="X1576" s="20">
        <f>L1576/W1576</f>
        <v>1.7</v>
      </c>
      <c r="Y1576" s="21">
        <f>E1576/W1576</f>
        <v>97.833333333333329</v>
      </c>
    </row>
    <row r="1577" spans="1:25" ht="48" x14ac:dyDescent="0.2">
      <c r="A1577">
        <v>2166</v>
      </c>
      <c r="B1577" s="3" t="s">
        <v>2167</v>
      </c>
      <c r="C1577" s="3" t="s">
        <v>6276</v>
      </c>
      <c r="D1577">
        <v>2000</v>
      </c>
      <c r="E1577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8276</v>
      </c>
      <c r="O1577" s="6">
        <f>(E1577/D1577)*100</f>
        <v>146.6</v>
      </c>
      <c r="P1577" s="7">
        <f>E1577/L1577</f>
        <v>91.625</v>
      </c>
      <c r="Q1577" t="str">
        <f>LEFT(N1577,FIND("/",N1577)-1)</f>
        <v>music</v>
      </c>
      <c r="R1577" t="str">
        <f>REPLACE(N1577,1,FIND("/",N1577),"")</f>
        <v>rock</v>
      </c>
      <c r="S1577" s="12">
        <f>(((J1577/60)/60)/24)+DATE(1970,1,1)</f>
        <v>41933.838171296295</v>
      </c>
      <c r="T1577" s="12">
        <f>(((I1577/60)/60)/24)+DATE(1970,1,1)</f>
        <v>41978.879837962959</v>
      </c>
      <c r="W1577" s="19">
        <f>_xlfn.DAYS(T1577,S1577)</f>
        <v>45</v>
      </c>
      <c r="X1577" s="20">
        <f>L1577/W1577</f>
        <v>0.71111111111111114</v>
      </c>
      <c r="Y1577" s="21">
        <f>E1577/W1577</f>
        <v>65.155555555555551</v>
      </c>
    </row>
    <row r="1578" spans="1:25" ht="64" x14ac:dyDescent="0.2">
      <c r="A1578">
        <v>1926</v>
      </c>
      <c r="B1578" s="3" t="s">
        <v>1927</v>
      </c>
      <c r="C1578" s="3" t="s">
        <v>6036</v>
      </c>
      <c r="D1578">
        <v>1500</v>
      </c>
      <c r="E1578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8279</v>
      </c>
      <c r="O1578" s="6">
        <f>(E1578/D1578)*100</f>
        <v>195.37933333333334</v>
      </c>
      <c r="P1578" s="7">
        <f>E1578/L1578</f>
        <v>27.3896261682243</v>
      </c>
      <c r="Q1578" t="str">
        <f>LEFT(N1578,FIND("/",N1578)-1)</f>
        <v>music</v>
      </c>
      <c r="R1578" t="str">
        <f>REPLACE(N1578,1,FIND("/",N1578),"")</f>
        <v>indie rock</v>
      </c>
      <c r="S1578" s="12">
        <f>(((J1578/60)/60)/24)+DATE(1970,1,1)</f>
        <v>40456.954351851848</v>
      </c>
      <c r="T1578" s="12">
        <f>(((I1578/60)/60)/24)+DATE(1970,1,1)</f>
        <v>40484.018055555556</v>
      </c>
      <c r="W1578" s="19">
        <f>_xlfn.DAYS(T1578,S1578)</f>
        <v>28</v>
      </c>
      <c r="X1578" s="20">
        <f>L1578/W1578</f>
        <v>3.8214285714285716</v>
      </c>
      <c r="Y1578" s="21">
        <f>E1578/W1578</f>
        <v>104.6675</v>
      </c>
    </row>
    <row r="1579" spans="1:25" ht="64" x14ac:dyDescent="0.2">
      <c r="A1579">
        <v>3419</v>
      </c>
      <c r="B1579" s="3" t="s">
        <v>3418</v>
      </c>
      <c r="C1579" s="3" t="s">
        <v>7529</v>
      </c>
      <c r="D1579">
        <v>2750</v>
      </c>
      <c r="E1579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8271</v>
      </c>
      <c r="O1579" s="6">
        <f>(E1579/D1579)*100</f>
        <v>106.54545454545455</v>
      </c>
      <c r="P1579" s="7">
        <f>E1579/L1579</f>
        <v>63.695652173913047</v>
      </c>
      <c r="Q1579" t="str">
        <f>LEFT(N1579,FIND("/",N1579)-1)</f>
        <v>theater</v>
      </c>
      <c r="R1579" t="str">
        <f>REPLACE(N1579,1,FIND("/",N1579),"")</f>
        <v>plays</v>
      </c>
      <c r="S1579" s="12">
        <f>(((J1579/60)/60)/24)+DATE(1970,1,1)</f>
        <v>42448.821585648147</v>
      </c>
      <c r="T1579" s="12">
        <f>(((I1579/60)/60)/24)+DATE(1970,1,1)</f>
        <v>42466.895833333328</v>
      </c>
      <c r="W1579" s="19">
        <f>_xlfn.DAYS(T1579,S1579)</f>
        <v>18</v>
      </c>
      <c r="X1579" s="20">
        <f>L1579/W1579</f>
        <v>2.5555555555555554</v>
      </c>
      <c r="Y1579" s="21">
        <f>E1579/W1579</f>
        <v>162.77777777777777</v>
      </c>
    </row>
    <row r="1580" spans="1:25" ht="32" x14ac:dyDescent="0.2">
      <c r="A1580">
        <v>306</v>
      </c>
      <c r="B1580" s="3" t="s">
        <v>307</v>
      </c>
      <c r="C1580" s="3" t="s">
        <v>4416</v>
      </c>
      <c r="D1580">
        <v>1000</v>
      </c>
      <c r="E1580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8269</v>
      </c>
      <c r="O1580" s="6">
        <f>(E1580/D1580)*100</f>
        <v>292.89999999999998</v>
      </c>
      <c r="P1580" s="7">
        <f>E1580/L1580</f>
        <v>36.612499999999997</v>
      </c>
      <c r="Q1580" t="str">
        <f>LEFT(N1580,FIND("/",N1580)-1)</f>
        <v>film &amp; video</v>
      </c>
      <c r="R1580" t="str">
        <f>REPLACE(N1580,1,FIND("/",N1580),"")</f>
        <v>documentary</v>
      </c>
      <c r="S1580" s="12">
        <f>(((J1580/60)/60)/24)+DATE(1970,1,1)</f>
        <v>41333.837187500001</v>
      </c>
      <c r="T1580" s="12">
        <f>(((I1580/60)/60)/24)+DATE(1970,1,1)</f>
        <v>41353.795520833337</v>
      </c>
      <c r="W1580" s="19">
        <f>_xlfn.DAYS(T1580,S1580)</f>
        <v>20</v>
      </c>
      <c r="X1580" s="20">
        <f>L1580/W1580</f>
        <v>4</v>
      </c>
      <c r="Y1580" s="21">
        <f>E1580/W1580</f>
        <v>146.44999999999999</v>
      </c>
    </row>
    <row r="1581" spans="1:25" ht="48" x14ac:dyDescent="0.2">
      <c r="A1581">
        <v>3705</v>
      </c>
      <c r="B1581" s="3" t="s">
        <v>3702</v>
      </c>
      <c r="C1581" s="3" t="s">
        <v>7815</v>
      </c>
      <c r="D1581">
        <v>2827</v>
      </c>
      <c r="E1581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8271</v>
      </c>
      <c r="O1581" s="6">
        <f>(E1581/D1581)*100</f>
        <v>103.46657233816768</v>
      </c>
      <c r="P1581" s="7">
        <f>E1581/L1581</f>
        <v>83.571428571428569</v>
      </c>
      <c r="Q1581" t="str">
        <f>LEFT(N1581,FIND("/",N1581)-1)</f>
        <v>theater</v>
      </c>
      <c r="R1581" t="str">
        <f>REPLACE(N1581,1,FIND("/",N1581),"")</f>
        <v>plays</v>
      </c>
      <c r="S1581" s="12">
        <f>(((J1581/60)/60)/24)+DATE(1970,1,1)</f>
        <v>41792.542986111112</v>
      </c>
      <c r="T1581" s="12">
        <f>(((I1581/60)/60)/24)+DATE(1970,1,1)</f>
        <v>41813.75</v>
      </c>
      <c r="W1581" s="19">
        <f>_xlfn.DAYS(T1581,S1581)</f>
        <v>21</v>
      </c>
      <c r="X1581" s="20">
        <f>L1581/W1581</f>
        <v>1.6666666666666667</v>
      </c>
      <c r="Y1581" s="21">
        <f>E1581/W1581</f>
        <v>139.28571428571428</v>
      </c>
    </row>
    <row r="1582" spans="1:25" ht="16" x14ac:dyDescent="0.2">
      <c r="A1582">
        <v>2833</v>
      </c>
      <c r="B1582" s="3" t="s">
        <v>2833</v>
      </c>
      <c r="C1582" s="3" t="s">
        <v>6943</v>
      </c>
      <c r="D1582">
        <v>2700</v>
      </c>
      <c r="E1582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8271</v>
      </c>
      <c r="O1582" s="6">
        <f>(E1582/D1582)*100</f>
        <v>108.25925925925925</v>
      </c>
      <c r="P1582" s="7">
        <f>E1582/L1582</f>
        <v>83.51428571428572</v>
      </c>
      <c r="Q1582" t="str">
        <f>LEFT(N1582,FIND("/",N1582)-1)</f>
        <v>theater</v>
      </c>
      <c r="R1582" t="str">
        <f>REPLACE(N1582,1,FIND("/",N1582),"")</f>
        <v>plays</v>
      </c>
      <c r="S1582" s="12">
        <f>(((J1582/60)/60)/24)+DATE(1970,1,1)</f>
        <v>42268.127696759257</v>
      </c>
      <c r="T1582" s="12">
        <f>(((I1582/60)/60)/24)+DATE(1970,1,1)</f>
        <v>42288.083333333328</v>
      </c>
      <c r="W1582" s="19">
        <f>_xlfn.DAYS(T1582,S1582)</f>
        <v>20</v>
      </c>
      <c r="X1582" s="20">
        <f>L1582/W1582</f>
        <v>1.75</v>
      </c>
      <c r="Y1582" s="21">
        <f>E1582/W1582</f>
        <v>146.15</v>
      </c>
    </row>
    <row r="1583" spans="1:25" ht="48" x14ac:dyDescent="0.2">
      <c r="A1583">
        <v>838</v>
      </c>
      <c r="B1583" s="3" t="s">
        <v>839</v>
      </c>
      <c r="C1583" s="3" t="s">
        <v>4948</v>
      </c>
      <c r="D1583">
        <v>2000</v>
      </c>
      <c r="E1583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8276</v>
      </c>
      <c r="O1583" s="6">
        <f>(E1583/D1583)*100</f>
        <v>145.4</v>
      </c>
      <c r="P1583" s="7">
        <f>E1583/L1583</f>
        <v>47.672131147540981</v>
      </c>
      <c r="Q1583" t="str">
        <f>LEFT(N1583,FIND("/",N1583)-1)</f>
        <v>music</v>
      </c>
      <c r="R1583" t="str">
        <f>REPLACE(N1583,1,FIND("/",N1583),"")</f>
        <v>rock</v>
      </c>
      <c r="S1583" s="12">
        <f>(((J1583/60)/60)/24)+DATE(1970,1,1)</f>
        <v>40895.897974537038</v>
      </c>
      <c r="T1583" s="12">
        <f>(((I1583/60)/60)/24)+DATE(1970,1,1)</f>
        <v>40925.897974537038</v>
      </c>
      <c r="W1583" s="19">
        <f>_xlfn.DAYS(T1583,S1583)</f>
        <v>30</v>
      </c>
      <c r="X1583" s="20">
        <f>L1583/W1583</f>
        <v>2.0333333333333332</v>
      </c>
      <c r="Y1583" s="21">
        <f>E1583/W1583</f>
        <v>96.933333333333337</v>
      </c>
    </row>
    <row r="1584" spans="1:25" ht="48" x14ac:dyDescent="0.2">
      <c r="A1584">
        <v>976</v>
      </c>
      <c r="B1584" s="3" t="s">
        <v>977</v>
      </c>
      <c r="C1584" s="3" t="s">
        <v>5086</v>
      </c>
      <c r="D1584">
        <v>150000</v>
      </c>
      <c r="E1584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6">
        <f>(E1584/D1584)*100</f>
        <v>1.9259999999999999</v>
      </c>
      <c r="P1584" s="7">
        <f>E1584/L1584</f>
        <v>160.5</v>
      </c>
      <c r="Q1584" t="str">
        <f>LEFT(N1584,FIND("/",N1584)-1)</f>
        <v>technology</v>
      </c>
      <c r="R1584" t="str">
        <f>REPLACE(N1584,1,FIND("/",N1584),"")</f>
        <v>wearables</v>
      </c>
      <c r="S1584" s="12">
        <f>(((J1584/60)/60)/24)+DATE(1970,1,1)</f>
        <v>42185.058993055558</v>
      </c>
      <c r="T1584" s="12">
        <f>(((I1584/60)/60)/24)+DATE(1970,1,1)</f>
        <v>42230.058993055558</v>
      </c>
      <c r="W1584" s="19">
        <f>_xlfn.DAYS(T1584,S1584)</f>
        <v>45</v>
      </c>
      <c r="X1584" s="20">
        <f>L1584/W1584</f>
        <v>0.4</v>
      </c>
      <c r="Y1584" s="21">
        <f>E1584/W1584</f>
        <v>64.2</v>
      </c>
    </row>
    <row r="1585" spans="1:25" ht="48" x14ac:dyDescent="0.2">
      <c r="A1585">
        <v>2020</v>
      </c>
      <c r="B1585" s="3" t="s">
        <v>2021</v>
      </c>
      <c r="C1585" s="3" t="s">
        <v>6130</v>
      </c>
      <c r="D1585">
        <v>1500</v>
      </c>
      <c r="E1585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8295</v>
      </c>
      <c r="O1585" s="6">
        <f>(E1585/D1585)*100</f>
        <v>192.33333333333334</v>
      </c>
      <c r="P1585" s="7">
        <f>E1585/L1585</f>
        <v>23.647540983606557</v>
      </c>
      <c r="Q1585" t="str">
        <f>LEFT(N1585,FIND("/",N1585)-1)</f>
        <v>technology</v>
      </c>
      <c r="R1585" t="str">
        <f>REPLACE(N1585,1,FIND("/",N1585),"")</f>
        <v>hardware</v>
      </c>
      <c r="S1585" s="12">
        <f>(((J1585/60)/60)/24)+DATE(1970,1,1)</f>
        <v>41737.097499999996</v>
      </c>
      <c r="T1585" s="12">
        <f>(((I1585/60)/60)/24)+DATE(1970,1,1)</f>
        <v>41773.961111111108</v>
      </c>
      <c r="W1585" s="19">
        <f>_xlfn.DAYS(T1585,S1585)</f>
        <v>36</v>
      </c>
      <c r="X1585" s="20">
        <f>L1585/W1585</f>
        <v>3.3888888888888888</v>
      </c>
      <c r="Y1585" s="21">
        <f>E1585/W1585</f>
        <v>80.138888888888886</v>
      </c>
    </row>
    <row r="1586" spans="1:25" ht="48" x14ac:dyDescent="0.2">
      <c r="A1586">
        <v>1648</v>
      </c>
      <c r="B1586" s="3" t="s">
        <v>1649</v>
      </c>
      <c r="C1586" s="3" t="s">
        <v>5758</v>
      </c>
      <c r="D1586">
        <v>2300</v>
      </c>
      <c r="E158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8292</v>
      </c>
      <c r="O1586" s="6">
        <f>(E1586/D1586)*100</f>
        <v>125.26086956521738</v>
      </c>
      <c r="P1586" s="7">
        <f>E1586/L1586</f>
        <v>32.011111111111113</v>
      </c>
      <c r="Q1586" t="str">
        <f>LEFT(N1586,FIND("/",N1586)-1)</f>
        <v>music</v>
      </c>
      <c r="R1586" t="str">
        <f>REPLACE(N1586,1,FIND("/",N1586),"")</f>
        <v>pop</v>
      </c>
      <c r="S1586" s="12">
        <f>(((J1586/60)/60)/24)+DATE(1970,1,1)</f>
        <v>40592.704652777778</v>
      </c>
      <c r="T1586" s="12">
        <f>(((I1586/60)/60)/24)+DATE(1970,1,1)</f>
        <v>40622.662986111114</v>
      </c>
      <c r="W1586" s="19">
        <f>_xlfn.DAYS(T1586,S1586)</f>
        <v>30</v>
      </c>
      <c r="X1586" s="20">
        <f>L1586/W1586</f>
        <v>3</v>
      </c>
      <c r="Y1586" s="21">
        <f>E1586/W1586</f>
        <v>96.033333333333331</v>
      </c>
    </row>
    <row r="1587" spans="1:25" ht="48" x14ac:dyDescent="0.2">
      <c r="A1587">
        <v>3726</v>
      </c>
      <c r="B1587" s="3" t="s">
        <v>3723</v>
      </c>
      <c r="C1587" s="3" t="s">
        <v>7836</v>
      </c>
      <c r="D1587">
        <v>850</v>
      </c>
      <c r="E1587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8271</v>
      </c>
      <c r="O1587" s="6">
        <f>(E1587/D1587)*100</f>
        <v>338.70588235294122</v>
      </c>
      <c r="P1587" s="7">
        <f>E1587/L1587</f>
        <v>62.586956521739133</v>
      </c>
      <c r="Q1587" t="str">
        <f>LEFT(N1587,FIND("/",N1587)-1)</f>
        <v>theater</v>
      </c>
      <c r="R1587" t="str">
        <f>REPLACE(N1587,1,FIND("/",N1587),"")</f>
        <v>plays</v>
      </c>
      <c r="S1587" s="12">
        <f>(((J1587/60)/60)/24)+DATE(1970,1,1)</f>
        <v>42462.140868055561</v>
      </c>
      <c r="T1587" s="12">
        <f>(((I1587/60)/60)/24)+DATE(1970,1,1)</f>
        <v>42489.875</v>
      </c>
      <c r="W1587" s="19">
        <f>_xlfn.DAYS(T1587,S1587)</f>
        <v>27</v>
      </c>
      <c r="X1587" s="20">
        <f>L1587/W1587</f>
        <v>1.7037037037037037</v>
      </c>
      <c r="Y1587" s="21">
        <f>E1587/W1587</f>
        <v>106.62962962962963</v>
      </c>
    </row>
    <row r="1588" spans="1:25" ht="32" x14ac:dyDescent="0.2">
      <c r="A1588">
        <v>3252</v>
      </c>
      <c r="B1588" s="3" t="s">
        <v>3252</v>
      </c>
      <c r="C1588" s="3" t="s">
        <v>7362</v>
      </c>
      <c r="D1588">
        <v>2250</v>
      </c>
      <c r="E1588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8271</v>
      </c>
      <c r="O1588" s="6">
        <f>(E1588/D1588)*100</f>
        <v>127.82222222222221</v>
      </c>
      <c r="P1588" s="7">
        <f>E1588/L1588</f>
        <v>57.52</v>
      </c>
      <c r="Q1588" t="str">
        <f>LEFT(N1588,FIND("/",N1588)-1)</f>
        <v>theater</v>
      </c>
      <c r="R1588" t="str">
        <f>REPLACE(N1588,1,FIND("/",N1588),"")</f>
        <v>plays</v>
      </c>
      <c r="S1588" s="12">
        <f>(((J1588/60)/60)/24)+DATE(1970,1,1)</f>
        <v>42590.472685185188</v>
      </c>
      <c r="T1588" s="12">
        <f>(((I1588/60)/60)/24)+DATE(1970,1,1)</f>
        <v>42620.472685185188</v>
      </c>
      <c r="W1588" s="19">
        <f>_xlfn.DAYS(T1588,S1588)</f>
        <v>30</v>
      </c>
      <c r="X1588" s="20">
        <f>L1588/W1588</f>
        <v>1.6666666666666667</v>
      </c>
      <c r="Y1588" s="21">
        <f>E1588/W1588</f>
        <v>95.86666666666666</v>
      </c>
    </row>
    <row r="1589" spans="1:25" ht="48" x14ac:dyDescent="0.2">
      <c r="A1589">
        <v>1166</v>
      </c>
      <c r="B1589" s="3" t="s">
        <v>1167</v>
      </c>
      <c r="C1589" s="3" t="s">
        <v>5276</v>
      </c>
      <c r="D1589">
        <v>15000</v>
      </c>
      <c r="E1589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6">
        <f>(E1589/D1589)*100</f>
        <v>19.139999999999997</v>
      </c>
      <c r="P1589" s="7">
        <f>E1589/L1589</f>
        <v>358.875</v>
      </c>
      <c r="Q1589" t="str">
        <f>LEFT(N1589,FIND("/",N1589)-1)</f>
        <v>food</v>
      </c>
      <c r="R1589" t="str">
        <f>REPLACE(N1589,1,FIND("/",N1589),"")</f>
        <v>food trucks</v>
      </c>
      <c r="S1589" s="12">
        <f>(((J1589/60)/60)/24)+DATE(1970,1,1)</f>
        <v>42150.485439814816</v>
      </c>
      <c r="T1589" s="12">
        <f>(((I1589/60)/60)/24)+DATE(1970,1,1)</f>
        <v>42181.166666666672</v>
      </c>
      <c r="W1589" s="19">
        <f>_xlfn.DAYS(T1589,S1589)</f>
        <v>31</v>
      </c>
      <c r="X1589" s="20">
        <f>L1589/W1589</f>
        <v>0.25806451612903225</v>
      </c>
      <c r="Y1589" s="21">
        <f>E1589/W1589</f>
        <v>92.612903225806448</v>
      </c>
    </row>
    <row r="1590" spans="1:25" ht="48" x14ac:dyDescent="0.2">
      <c r="A1590">
        <v>3582</v>
      </c>
      <c r="B1590" s="3" t="s">
        <v>3581</v>
      </c>
      <c r="C1590" s="3" t="s">
        <v>7692</v>
      </c>
      <c r="D1590">
        <v>1000</v>
      </c>
      <c r="E1590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8271</v>
      </c>
      <c r="O1590" s="6">
        <f>(E1590/D1590)*100</f>
        <v>287</v>
      </c>
      <c r="P1590" s="7">
        <f>E1590/L1590</f>
        <v>58.571428571428569</v>
      </c>
      <c r="Q1590" t="str">
        <f>LEFT(N1590,FIND("/",N1590)-1)</f>
        <v>theater</v>
      </c>
      <c r="R1590" t="str">
        <f>REPLACE(N1590,1,FIND("/",N1590),"")</f>
        <v>plays</v>
      </c>
      <c r="S1590" s="12">
        <f>(((J1590/60)/60)/24)+DATE(1970,1,1)</f>
        <v>42451.095856481479</v>
      </c>
      <c r="T1590" s="12">
        <f>(((I1590/60)/60)/24)+DATE(1970,1,1)</f>
        <v>42465.095856481479</v>
      </c>
      <c r="W1590" s="19">
        <f>_xlfn.DAYS(T1590,S1590)</f>
        <v>14</v>
      </c>
      <c r="X1590" s="20">
        <f>L1590/W1590</f>
        <v>3.5</v>
      </c>
      <c r="Y1590" s="21">
        <f>E1590/W1590</f>
        <v>205</v>
      </c>
    </row>
    <row r="1591" spans="1:25" ht="48" x14ac:dyDescent="0.2">
      <c r="A1591">
        <v>2832</v>
      </c>
      <c r="B1591" s="3" t="s">
        <v>2832</v>
      </c>
      <c r="C1591" s="3" t="s">
        <v>6942</v>
      </c>
      <c r="D1591">
        <v>2500</v>
      </c>
      <c r="E1591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8271</v>
      </c>
      <c r="O1591" s="6">
        <f>(E1591/D1591)*100</f>
        <v>114.71959999999999</v>
      </c>
      <c r="P1591" s="7">
        <f>E1591/L1591</f>
        <v>30.189368421052631</v>
      </c>
      <c r="Q1591" t="str">
        <f>LEFT(N1591,FIND("/",N1591)-1)</f>
        <v>theater</v>
      </c>
      <c r="R1591" t="str">
        <f>REPLACE(N1591,1,FIND("/",N1591),"")</f>
        <v>plays</v>
      </c>
      <c r="S1591" s="12">
        <f>(((J1591/60)/60)/24)+DATE(1970,1,1)</f>
        <v>41938.709421296298</v>
      </c>
      <c r="T1591" s="12">
        <f>(((I1591/60)/60)/24)+DATE(1970,1,1)</f>
        <v>41966.916666666672</v>
      </c>
      <c r="W1591" s="19">
        <f>_xlfn.DAYS(T1591,S1591)</f>
        <v>28</v>
      </c>
      <c r="X1591" s="20">
        <f>L1591/W1591</f>
        <v>3.3928571428571428</v>
      </c>
      <c r="Y1591" s="21">
        <f>E1591/W1591</f>
        <v>102.42821428571428</v>
      </c>
    </row>
    <row r="1592" spans="1:25" ht="48" x14ac:dyDescent="0.2">
      <c r="A1592">
        <v>3777</v>
      </c>
      <c r="B1592" s="3" t="s">
        <v>3774</v>
      </c>
      <c r="C1592" s="3" t="s">
        <v>7887</v>
      </c>
      <c r="D1592">
        <v>2000</v>
      </c>
      <c r="E1592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8305</v>
      </c>
      <c r="O1592" s="6">
        <f>(E1592/D1592)*100</f>
        <v>143.19999999999999</v>
      </c>
      <c r="P1592" s="7">
        <f>E1592/L1592</f>
        <v>48.542372881355931</v>
      </c>
      <c r="Q1592" t="str">
        <f>LEFT(N1592,FIND("/",N1592)-1)</f>
        <v>theater</v>
      </c>
      <c r="R1592" t="str">
        <f>REPLACE(N1592,1,FIND("/",N1592),"")</f>
        <v>musical</v>
      </c>
      <c r="S1592" s="12">
        <f>(((J1592/60)/60)/24)+DATE(1970,1,1)</f>
        <v>41887.111354166671</v>
      </c>
      <c r="T1592" s="12">
        <f>(((I1592/60)/60)/24)+DATE(1970,1,1)</f>
        <v>41909.166666666664</v>
      </c>
      <c r="W1592" s="19">
        <f>_xlfn.DAYS(T1592,S1592)</f>
        <v>22</v>
      </c>
      <c r="X1592" s="20">
        <f>L1592/W1592</f>
        <v>2.6818181818181817</v>
      </c>
      <c r="Y1592" s="21">
        <f>E1592/W1592</f>
        <v>130.18181818181819</v>
      </c>
    </row>
    <row r="1593" spans="1:25" ht="48" x14ac:dyDescent="0.2">
      <c r="A1593">
        <v>3230</v>
      </c>
      <c r="B1593" s="3" t="s">
        <v>3230</v>
      </c>
      <c r="C1593" s="3" t="s">
        <v>7340</v>
      </c>
      <c r="D1593">
        <v>2600</v>
      </c>
      <c r="E1593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8271</v>
      </c>
      <c r="O1593" s="6">
        <f>(E1593/D1593)*100</f>
        <v>109.88461538461539</v>
      </c>
      <c r="P1593" s="7">
        <f>E1593/L1593</f>
        <v>77.21621621621621</v>
      </c>
      <c r="Q1593" t="str">
        <f>LEFT(N1593,FIND("/",N1593)-1)</f>
        <v>theater</v>
      </c>
      <c r="R1593" t="str">
        <f>REPLACE(N1593,1,FIND("/",N1593),"")</f>
        <v>plays</v>
      </c>
      <c r="S1593" s="12">
        <f>(((J1593/60)/60)/24)+DATE(1970,1,1)</f>
        <v>41898.168125000004</v>
      </c>
      <c r="T1593" s="12">
        <f>(((I1593/60)/60)/24)+DATE(1970,1,1)</f>
        <v>41913.165972222225</v>
      </c>
      <c r="W1593" s="19">
        <f>_xlfn.DAYS(T1593,S1593)</f>
        <v>15</v>
      </c>
      <c r="X1593" s="20">
        <f>L1593/W1593</f>
        <v>2.4666666666666668</v>
      </c>
      <c r="Y1593" s="21">
        <f>E1593/W1593</f>
        <v>190.46666666666667</v>
      </c>
    </row>
    <row r="1594" spans="1:25" ht="48" x14ac:dyDescent="0.2">
      <c r="A1594">
        <v>3484</v>
      </c>
      <c r="B1594" s="3" t="s">
        <v>3483</v>
      </c>
      <c r="C1594" s="3" t="s">
        <v>7594</v>
      </c>
      <c r="D1594">
        <v>2500</v>
      </c>
      <c r="E1594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8271</v>
      </c>
      <c r="O1594" s="6">
        <f>(E1594/D1594)*100</f>
        <v>114.24000000000001</v>
      </c>
      <c r="P1594" s="7">
        <f>E1594/L1594</f>
        <v>64.909090909090907</v>
      </c>
      <c r="Q1594" t="str">
        <f>LEFT(N1594,FIND("/",N1594)-1)</f>
        <v>theater</v>
      </c>
      <c r="R1594" t="str">
        <f>REPLACE(N1594,1,FIND("/",N1594),"")</f>
        <v>plays</v>
      </c>
      <c r="S1594" s="12">
        <f>(((J1594/60)/60)/24)+DATE(1970,1,1)</f>
        <v>42506.760405092587</v>
      </c>
      <c r="T1594" s="12">
        <f>(((I1594/60)/60)/24)+DATE(1970,1,1)</f>
        <v>42536.760405092587</v>
      </c>
      <c r="W1594" s="19">
        <f>_xlfn.DAYS(T1594,S1594)</f>
        <v>30</v>
      </c>
      <c r="X1594" s="20">
        <f>L1594/W1594</f>
        <v>1.4666666666666666</v>
      </c>
      <c r="Y1594" s="21">
        <f>E1594/W1594</f>
        <v>95.2</v>
      </c>
    </row>
    <row r="1595" spans="1:25" ht="48" x14ac:dyDescent="0.2">
      <c r="A1595">
        <v>1374</v>
      </c>
      <c r="B1595" s="3" t="s">
        <v>1375</v>
      </c>
      <c r="C1595" s="3" t="s">
        <v>5484</v>
      </c>
      <c r="D1595">
        <v>1500</v>
      </c>
      <c r="E1595">
        <v>2842</v>
      </c>
      <c r="F1595" t="s">
        <v>8219</v>
      </c>
      <c r="G1595" t="s">
        <v>8224</v>
      </c>
      <c r="H1595" t="s">
        <v>8246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8276</v>
      </c>
      <c r="O1595" s="6">
        <f>(E1595/D1595)*100</f>
        <v>189.46666666666667</v>
      </c>
      <c r="P1595" s="7">
        <f>E1595/L1595</f>
        <v>43.060606060606062</v>
      </c>
      <c r="Q1595" t="str">
        <f>LEFT(N1595,FIND("/",N1595)-1)</f>
        <v>music</v>
      </c>
      <c r="R1595" t="str">
        <f>REPLACE(N1595,1,FIND("/",N1595),"")</f>
        <v>rock</v>
      </c>
      <c r="S1595" s="12">
        <f>(((J1595/60)/60)/24)+DATE(1970,1,1)</f>
        <v>42424.161898148144</v>
      </c>
      <c r="T1595" s="12">
        <f>(((I1595/60)/60)/24)+DATE(1970,1,1)</f>
        <v>42454.12023148148</v>
      </c>
      <c r="W1595" s="19">
        <f>_xlfn.DAYS(T1595,S1595)</f>
        <v>30</v>
      </c>
      <c r="X1595" s="20">
        <f>L1595/W1595</f>
        <v>2.2000000000000002</v>
      </c>
      <c r="Y1595" s="21">
        <f>E1595/W1595</f>
        <v>94.733333333333334</v>
      </c>
    </row>
    <row r="1596" spans="1:25" ht="48" x14ac:dyDescent="0.2">
      <c r="A1596">
        <v>1016</v>
      </c>
      <c r="B1596" s="3" t="s">
        <v>1017</v>
      </c>
      <c r="C1596" s="3" t="s">
        <v>5126</v>
      </c>
      <c r="D1596">
        <v>100000</v>
      </c>
      <c r="E1596">
        <v>2842</v>
      </c>
      <c r="F1596" t="s">
        <v>8220</v>
      </c>
      <c r="G1596" t="s">
        <v>8224</v>
      </c>
      <c r="H1596" t="s">
        <v>8246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8273</v>
      </c>
      <c r="O1596" s="6">
        <f>(E1596/D1596)*100</f>
        <v>2.8420000000000001</v>
      </c>
      <c r="P1596" s="7">
        <f>E1596/L1596</f>
        <v>74.78947368421052</v>
      </c>
      <c r="Q1596" t="str">
        <f>LEFT(N1596,FIND("/",N1596)-1)</f>
        <v>technology</v>
      </c>
      <c r="R1596" t="str">
        <f>REPLACE(N1596,1,FIND("/",N1596),"")</f>
        <v>wearables</v>
      </c>
      <c r="S1596" s="12">
        <f>(((J1596/60)/60)/24)+DATE(1970,1,1)</f>
        <v>42422.107129629629</v>
      </c>
      <c r="T1596" s="12">
        <f>(((I1596/60)/60)/24)+DATE(1970,1,1)</f>
        <v>42467.065462962957</v>
      </c>
      <c r="W1596" s="19">
        <f>_xlfn.DAYS(T1596,S1596)</f>
        <v>45</v>
      </c>
      <c r="X1596" s="20">
        <f>L1596/W1596</f>
        <v>0.84444444444444444</v>
      </c>
      <c r="Y1596" s="21">
        <f>E1596/W1596</f>
        <v>63.155555555555559</v>
      </c>
    </row>
    <row r="1597" spans="1:25" ht="48" x14ac:dyDescent="0.2">
      <c r="A1597">
        <v>1392</v>
      </c>
      <c r="B1597" s="3" t="s">
        <v>1393</v>
      </c>
      <c r="C1597" s="3" t="s">
        <v>5502</v>
      </c>
      <c r="D1597">
        <v>2500</v>
      </c>
      <c r="E1597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8276</v>
      </c>
      <c r="O1597" s="6">
        <f>(E1597/D1597)*100</f>
        <v>113.64000000000001</v>
      </c>
      <c r="P1597" s="7">
        <f>E1597/L1597</f>
        <v>27.317307692307693</v>
      </c>
      <c r="Q1597" t="str">
        <f>LEFT(N1597,FIND("/",N1597)-1)</f>
        <v>music</v>
      </c>
      <c r="R1597" t="str">
        <f>REPLACE(N1597,1,FIND("/",N1597),"")</f>
        <v>rock</v>
      </c>
      <c r="S1597" s="12">
        <f>(((J1597/60)/60)/24)+DATE(1970,1,1)</f>
        <v>42401.154930555553</v>
      </c>
      <c r="T1597" s="12">
        <f>(((I1597/60)/60)/24)+DATE(1970,1,1)</f>
        <v>42432.154930555553</v>
      </c>
      <c r="W1597" s="19">
        <f>_xlfn.DAYS(T1597,S1597)</f>
        <v>31</v>
      </c>
      <c r="X1597" s="20">
        <f>L1597/W1597</f>
        <v>3.3548387096774195</v>
      </c>
      <c r="Y1597" s="21">
        <f>E1597/W1597</f>
        <v>91.645161290322577</v>
      </c>
    </row>
    <row r="1598" spans="1:25" ht="48" x14ac:dyDescent="0.2">
      <c r="A1598">
        <v>2671</v>
      </c>
      <c r="B1598" s="3" t="s">
        <v>2671</v>
      </c>
      <c r="C1598" s="3" t="s">
        <v>6781</v>
      </c>
      <c r="D1598">
        <v>25000</v>
      </c>
      <c r="E1598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6">
        <f>(E1598/D1598)*100</f>
        <v>11.343999999999999</v>
      </c>
      <c r="P1598" s="7">
        <f>E1598/L1598</f>
        <v>33.761904761904759</v>
      </c>
      <c r="Q1598" t="str">
        <f>LEFT(N1598,FIND("/",N1598)-1)</f>
        <v>technology</v>
      </c>
      <c r="R1598" t="str">
        <f>REPLACE(N1598,1,FIND("/",N1598),"")</f>
        <v>makerspaces</v>
      </c>
      <c r="S1598" s="12">
        <f>(((J1598/60)/60)/24)+DATE(1970,1,1)</f>
        <v>41962.749027777783</v>
      </c>
      <c r="T1598" s="12">
        <f>(((I1598/60)/60)/24)+DATE(1970,1,1)</f>
        <v>41992.818055555559</v>
      </c>
      <c r="W1598" s="19">
        <f>_xlfn.DAYS(T1598,S1598)</f>
        <v>30</v>
      </c>
      <c r="X1598" s="20">
        <f>L1598/W1598</f>
        <v>2.8</v>
      </c>
      <c r="Y1598" s="21">
        <f>E1598/W1598</f>
        <v>94.533333333333331</v>
      </c>
    </row>
    <row r="1599" spans="1:25" ht="48" x14ac:dyDescent="0.2">
      <c r="A1599">
        <v>803</v>
      </c>
      <c r="B1599" s="3" t="s">
        <v>804</v>
      </c>
      <c r="C1599" s="3" t="s">
        <v>4913</v>
      </c>
      <c r="D1599">
        <v>2300</v>
      </c>
      <c r="E1599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8276</v>
      </c>
      <c r="O1599" s="6">
        <f>(E1599/D1599)*100</f>
        <v>123.2608695652174</v>
      </c>
      <c r="P1599" s="7">
        <f>E1599/L1599</f>
        <v>74.60526315789474</v>
      </c>
      <c r="Q1599" t="str">
        <f>LEFT(N1599,FIND("/",N1599)-1)</f>
        <v>music</v>
      </c>
      <c r="R1599" t="str">
        <f>REPLACE(N1599,1,FIND("/",N1599),"")</f>
        <v>rock</v>
      </c>
      <c r="S1599" s="12">
        <f>(((J1599/60)/60)/24)+DATE(1970,1,1)</f>
        <v>40665.949976851851</v>
      </c>
      <c r="T1599" s="12">
        <f>(((I1599/60)/60)/24)+DATE(1970,1,1)</f>
        <v>40692.041666666664</v>
      </c>
      <c r="W1599" s="19">
        <f>_xlfn.DAYS(T1599,S1599)</f>
        <v>27</v>
      </c>
      <c r="X1599" s="20">
        <f>L1599/W1599</f>
        <v>1.4074074074074074</v>
      </c>
      <c r="Y1599" s="21">
        <f>E1599/W1599</f>
        <v>105</v>
      </c>
    </row>
    <row r="1600" spans="1:25" ht="48" x14ac:dyDescent="0.2">
      <c r="A1600">
        <v>402</v>
      </c>
      <c r="B1600" s="3" t="s">
        <v>403</v>
      </c>
      <c r="C1600" s="3" t="s">
        <v>4512</v>
      </c>
      <c r="D1600">
        <v>2000</v>
      </c>
      <c r="E1600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8269</v>
      </c>
      <c r="O1600" s="6">
        <f>(E1600/D1600)*100</f>
        <v>141.65</v>
      </c>
      <c r="P1600" s="7">
        <f>E1600/L1600</f>
        <v>65.883720930232556</v>
      </c>
      <c r="Q1600" t="str">
        <f>LEFT(N1600,FIND("/",N1600)-1)</f>
        <v>film &amp; video</v>
      </c>
      <c r="R1600" t="str">
        <f>REPLACE(N1600,1,FIND("/",N1600),"")</f>
        <v>documentary</v>
      </c>
      <c r="S1600" s="12">
        <f>(((J1600/60)/60)/24)+DATE(1970,1,1)</f>
        <v>42292.539548611108</v>
      </c>
      <c r="T1600" s="12">
        <f>(((I1600/60)/60)/24)+DATE(1970,1,1)</f>
        <v>42313.58121527778</v>
      </c>
      <c r="W1600" s="19">
        <f>_xlfn.DAYS(T1600,S1600)</f>
        <v>21</v>
      </c>
      <c r="X1600" s="20">
        <f>L1600/W1600</f>
        <v>2.0476190476190474</v>
      </c>
      <c r="Y1600" s="21">
        <f>E1600/W1600</f>
        <v>134.9047619047619</v>
      </c>
    </row>
    <row r="1601" spans="1:25" ht="32" x14ac:dyDescent="0.2">
      <c r="A1601">
        <v>1650</v>
      </c>
      <c r="B1601" s="3" t="s">
        <v>1651</v>
      </c>
      <c r="C1601" s="3" t="s">
        <v>5760</v>
      </c>
      <c r="D1601">
        <v>2000</v>
      </c>
      <c r="E1601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8292</v>
      </c>
      <c r="O1601" s="6">
        <f>(E1601/D1601)*100</f>
        <v>141.55000000000001</v>
      </c>
      <c r="P1601" s="7">
        <f>E1601/L1601</f>
        <v>88.46875</v>
      </c>
      <c r="Q1601" t="str">
        <f>LEFT(N1601,FIND("/",N1601)-1)</f>
        <v>music</v>
      </c>
      <c r="R1601" t="str">
        <f>REPLACE(N1601,1,FIND("/",N1601),"")</f>
        <v>pop</v>
      </c>
      <c r="S1601" s="12">
        <f>(((J1601/60)/60)/24)+DATE(1970,1,1)</f>
        <v>41526.435613425929</v>
      </c>
      <c r="T1601" s="12">
        <f>(((I1601/60)/60)/24)+DATE(1970,1,1)</f>
        <v>41556.435613425929</v>
      </c>
      <c r="W1601" s="19">
        <f>_xlfn.DAYS(T1601,S1601)</f>
        <v>30</v>
      </c>
      <c r="X1601" s="20">
        <f>L1601/W1601</f>
        <v>1.0666666666666667</v>
      </c>
      <c r="Y1601" s="21">
        <f>E1601/W1601</f>
        <v>94.36666666666666</v>
      </c>
    </row>
    <row r="1602" spans="1:25" ht="48" x14ac:dyDescent="0.2">
      <c r="A1602">
        <v>793</v>
      </c>
      <c r="B1602" s="3" t="s">
        <v>794</v>
      </c>
      <c r="C1602" s="3" t="s">
        <v>4903</v>
      </c>
      <c r="D1602">
        <v>2750</v>
      </c>
      <c r="E1602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8276</v>
      </c>
      <c r="O1602" s="6">
        <f>(E1602/D1602)*100</f>
        <v>102.77927272727271</v>
      </c>
      <c r="P1602" s="7">
        <f>E1602/L1602</f>
        <v>88.325937499999995</v>
      </c>
      <c r="Q1602" t="str">
        <f>LEFT(N1602,FIND("/",N1602)-1)</f>
        <v>music</v>
      </c>
      <c r="R1602" t="str">
        <f>REPLACE(N1602,1,FIND("/",N1602),"")</f>
        <v>rock</v>
      </c>
      <c r="S1602" s="12">
        <f>(((J1602/60)/60)/24)+DATE(1970,1,1)</f>
        <v>41442.741249999999</v>
      </c>
      <c r="T1602" s="12">
        <f>(((I1602/60)/60)/24)+DATE(1970,1,1)</f>
        <v>41458.207638888889</v>
      </c>
      <c r="W1602" s="19">
        <f>_xlfn.DAYS(T1602,S1602)</f>
        <v>16</v>
      </c>
      <c r="X1602" s="20">
        <f>L1602/W1602</f>
        <v>2</v>
      </c>
      <c r="Y1602" s="21">
        <f>E1602/W1602</f>
        <v>176.65187499999999</v>
      </c>
    </row>
    <row r="1603" spans="1:25" ht="48" x14ac:dyDescent="0.2">
      <c r="A1603">
        <v>4036</v>
      </c>
      <c r="B1603" s="3" t="s">
        <v>4032</v>
      </c>
      <c r="C1603" s="3" t="s">
        <v>7438</v>
      </c>
      <c r="D1603">
        <v>6000</v>
      </c>
      <c r="E1603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6">
        <f>(E1603/D1603)*100</f>
        <v>47.05</v>
      </c>
      <c r="P1603" s="7">
        <f>E1603/L1603</f>
        <v>166.05882352941177</v>
      </c>
      <c r="Q1603" t="str">
        <f>LEFT(N1603,FIND("/",N1603)-1)</f>
        <v>theater</v>
      </c>
      <c r="R1603" t="str">
        <f>REPLACE(N1603,1,FIND("/",N1603),"")</f>
        <v>plays</v>
      </c>
      <c r="S1603" s="12">
        <f>(((J1603/60)/60)/24)+DATE(1970,1,1)</f>
        <v>41804.937083333331</v>
      </c>
      <c r="T1603" s="12">
        <f>(((I1603/60)/60)/24)+DATE(1970,1,1)</f>
        <v>41821.9375</v>
      </c>
      <c r="W1603" s="19">
        <f>_xlfn.DAYS(T1603,S1603)</f>
        <v>17</v>
      </c>
      <c r="X1603" s="20">
        <f>L1603/W1603</f>
        <v>1</v>
      </c>
      <c r="Y1603" s="21">
        <f>E1603/W1603</f>
        <v>166.05882352941177</v>
      </c>
    </row>
    <row r="1604" spans="1:25" ht="32" x14ac:dyDescent="0.2">
      <c r="A1604">
        <v>3263</v>
      </c>
      <c r="B1604" s="3" t="s">
        <v>3263</v>
      </c>
      <c r="C1604" s="3" t="s">
        <v>7373</v>
      </c>
      <c r="D1604">
        <v>2500</v>
      </c>
      <c r="E1604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8271</v>
      </c>
      <c r="O1604" s="6">
        <f>(E1604/D1604)*100</f>
        <v>112.1664</v>
      </c>
      <c r="P1604" s="7">
        <f>E1604/L1604</f>
        <v>41.237647058823526</v>
      </c>
      <c r="Q1604" t="str">
        <f>LEFT(N1604,FIND("/",N1604)-1)</f>
        <v>theater</v>
      </c>
      <c r="R1604" t="str">
        <f>REPLACE(N1604,1,FIND("/",N1604),"")</f>
        <v>plays</v>
      </c>
      <c r="S1604" s="12">
        <f>(((J1604/60)/60)/24)+DATE(1970,1,1)</f>
        <v>42284.516064814816</v>
      </c>
      <c r="T1604" s="12">
        <f>(((I1604/60)/60)/24)+DATE(1970,1,1)</f>
        <v>42307.875</v>
      </c>
      <c r="W1604" s="19">
        <f>_xlfn.DAYS(T1604,S1604)</f>
        <v>23</v>
      </c>
      <c r="X1604" s="20">
        <f>L1604/W1604</f>
        <v>2.9565217391304346</v>
      </c>
      <c r="Y1604" s="21">
        <f>E1604/W1604</f>
        <v>121.91999999999999</v>
      </c>
    </row>
    <row r="1605" spans="1:25" ht="32" x14ac:dyDescent="0.2">
      <c r="A1605">
        <v>3457</v>
      </c>
      <c r="B1605" s="3" t="s">
        <v>3456</v>
      </c>
      <c r="C1605" s="3" t="s">
        <v>7567</v>
      </c>
      <c r="D1605">
        <v>2000</v>
      </c>
      <c r="E1605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8271</v>
      </c>
      <c r="O1605" s="6">
        <f>(E1605/D1605)*100</f>
        <v>140.19999999999999</v>
      </c>
      <c r="P1605" s="7">
        <f>E1605/L1605</f>
        <v>50.981818181818184</v>
      </c>
      <c r="Q1605" t="str">
        <f>LEFT(N1605,FIND("/",N1605)-1)</f>
        <v>theater</v>
      </c>
      <c r="R1605" t="str">
        <f>REPLACE(N1605,1,FIND("/",N1605),"")</f>
        <v>plays</v>
      </c>
      <c r="S1605" s="12">
        <f>(((J1605/60)/60)/24)+DATE(1970,1,1)</f>
        <v>42016.706678240742</v>
      </c>
      <c r="T1605" s="12">
        <f>(((I1605/60)/60)/24)+DATE(1970,1,1)</f>
        <v>42047.249305555553</v>
      </c>
      <c r="W1605" s="19">
        <f>_xlfn.DAYS(T1605,S1605)</f>
        <v>31</v>
      </c>
      <c r="X1605" s="20">
        <f>L1605/W1605</f>
        <v>1.7741935483870968</v>
      </c>
      <c r="Y1605" s="21">
        <f>E1605/W1605</f>
        <v>90.451612903225808</v>
      </c>
    </row>
    <row r="1606" spans="1:25" ht="48" x14ac:dyDescent="0.2">
      <c r="A1606">
        <v>2626</v>
      </c>
      <c r="B1606" s="3" t="s">
        <v>2626</v>
      </c>
      <c r="C1606" s="3" t="s">
        <v>6736</v>
      </c>
      <c r="D1606">
        <v>2500</v>
      </c>
      <c r="E160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8301</v>
      </c>
      <c r="O1606" s="6">
        <f>(E1606/D1606)*100</f>
        <v>112.00000000000001</v>
      </c>
      <c r="P1606" s="7">
        <f>E1606/L1606</f>
        <v>56</v>
      </c>
      <c r="Q1606" t="str">
        <f>LEFT(N1606,FIND("/",N1606)-1)</f>
        <v>technology</v>
      </c>
      <c r="R1606" t="str">
        <f>REPLACE(N1606,1,FIND("/",N1606),"")</f>
        <v>space exploration</v>
      </c>
      <c r="S1606" s="12">
        <f>(((J1606/60)/60)/24)+DATE(1970,1,1)</f>
        <v>42128.628113425926</v>
      </c>
      <c r="T1606" s="12">
        <f>(((I1606/60)/60)/24)+DATE(1970,1,1)</f>
        <v>42158.628113425926</v>
      </c>
      <c r="W1606" s="19">
        <f>_xlfn.DAYS(T1606,S1606)</f>
        <v>30</v>
      </c>
      <c r="X1606" s="20">
        <f>L1606/W1606</f>
        <v>1.6666666666666667</v>
      </c>
      <c r="Y1606" s="21">
        <f>E1606/W1606</f>
        <v>93.333333333333329</v>
      </c>
    </row>
    <row r="1607" spans="1:25" ht="48" x14ac:dyDescent="0.2">
      <c r="A1607">
        <v>2880</v>
      </c>
      <c r="B1607" s="3" t="s">
        <v>2880</v>
      </c>
      <c r="C1607" s="3" t="s">
        <v>6990</v>
      </c>
      <c r="D1607">
        <v>12000</v>
      </c>
      <c r="E1607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8271</v>
      </c>
      <c r="O1607" s="6">
        <f>(E1607/D1607)*100</f>
        <v>23.333333333333332</v>
      </c>
      <c r="P1607" s="7">
        <f>E1607/L1607</f>
        <v>96.551724137931032</v>
      </c>
      <c r="Q1607" t="str">
        <f>LEFT(N1607,FIND("/",N1607)-1)</f>
        <v>theater</v>
      </c>
      <c r="R1607" t="str">
        <f>REPLACE(N1607,1,FIND("/",N1607),"")</f>
        <v>plays</v>
      </c>
      <c r="S1607" s="12">
        <f>(((J1607/60)/60)/24)+DATE(1970,1,1)</f>
        <v>42192.905694444446</v>
      </c>
      <c r="T1607" s="12">
        <f>(((I1607/60)/60)/24)+DATE(1970,1,1)</f>
        <v>42236.711805555555</v>
      </c>
      <c r="W1607" s="19">
        <f>_xlfn.DAYS(T1607,S1607)</f>
        <v>44</v>
      </c>
      <c r="X1607" s="20">
        <f>L1607/W1607</f>
        <v>0.65909090909090906</v>
      </c>
      <c r="Y1607" s="21">
        <f>E1607/W1607</f>
        <v>63.636363636363633</v>
      </c>
    </row>
    <row r="1608" spans="1:25" ht="48" x14ac:dyDescent="0.2">
      <c r="A1608">
        <v>1669</v>
      </c>
      <c r="B1608" s="3" t="s">
        <v>1670</v>
      </c>
      <c r="C1608" s="3" t="s">
        <v>5779</v>
      </c>
      <c r="D1608">
        <v>2000</v>
      </c>
      <c r="E1608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8292</v>
      </c>
      <c r="O1608" s="6">
        <f>(E1608/D1608)*100</f>
        <v>139.75</v>
      </c>
      <c r="P1608" s="7">
        <f>E1608/L1608</f>
        <v>53.75</v>
      </c>
      <c r="Q1608" t="str">
        <f>LEFT(N1608,FIND("/",N1608)-1)</f>
        <v>music</v>
      </c>
      <c r="R1608" t="str">
        <f>REPLACE(N1608,1,FIND("/",N1608),"")</f>
        <v>pop</v>
      </c>
      <c r="S1608" s="12">
        <f>(((J1608/60)/60)/24)+DATE(1970,1,1)</f>
        <v>42461.885138888887</v>
      </c>
      <c r="T1608" s="12">
        <f>(((I1608/60)/60)/24)+DATE(1970,1,1)</f>
        <v>42521.885138888887</v>
      </c>
      <c r="W1608" s="19">
        <f>_xlfn.DAYS(T1608,S1608)</f>
        <v>60</v>
      </c>
      <c r="X1608" s="20">
        <f>L1608/W1608</f>
        <v>0.8666666666666667</v>
      </c>
      <c r="Y1608" s="21">
        <f>E1608/W1608</f>
        <v>46.583333333333336</v>
      </c>
    </row>
    <row r="1609" spans="1:25" ht="48" x14ac:dyDescent="0.2">
      <c r="A1609">
        <v>1864</v>
      </c>
      <c r="B1609" s="3" t="s">
        <v>1865</v>
      </c>
      <c r="C1609" s="3" t="s">
        <v>5974</v>
      </c>
      <c r="D1609">
        <v>6500</v>
      </c>
      <c r="E1609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6">
        <f>(E1609/D1609)*100</f>
        <v>42.892307692307689</v>
      </c>
      <c r="P1609" s="7">
        <f>E1609/L1609</f>
        <v>58.083333333333336</v>
      </c>
      <c r="Q1609" t="str">
        <f>LEFT(N1609,FIND("/",N1609)-1)</f>
        <v>games</v>
      </c>
      <c r="R1609" t="str">
        <f>REPLACE(N1609,1,FIND("/",N1609),"")</f>
        <v>mobile games</v>
      </c>
      <c r="S1609" s="12">
        <f>(((J1609/60)/60)/24)+DATE(1970,1,1)</f>
        <v>41733.716435185182</v>
      </c>
      <c r="T1609" s="12">
        <f>(((I1609/60)/60)/24)+DATE(1970,1,1)</f>
        <v>41763.716435185182</v>
      </c>
      <c r="W1609" s="19">
        <f>_xlfn.DAYS(T1609,S1609)</f>
        <v>30</v>
      </c>
      <c r="X1609" s="20">
        <f>L1609/W1609</f>
        <v>1.6</v>
      </c>
      <c r="Y1609" s="21">
        <f>E1609/W1609</f>
        <v>92.933333333333337</v>
      </c>
    </row>
    <row r="1610" spans="1:25" ht="48" x14ac:dyDescent="0.2">
      <c r="A1610">
        <v>3337</v>
      </c>
      <c r="B1610" s="3" t="s">
        <v>3337</v>
      </c>
      <c r="C1610" s="3" t="s">
        <v>7447</v>
      </c>
      <c r="D1610">
        <v>2500</v>
      </c>
      <c r="E1610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8271</v>
      </c>
      <c r="O1610" s="6">
        <f>(E1610/D1610)*100</f>
        <v>110.2</v>
      </c>
      <c r="P1610" s="7">
        <f>E1610/L1610</f>
        <v>81.029411764705884</v>
      </c>
      <c r="Q1610" t="str">
        <f>LEFT(N1610,FIND("/",N1610)-1)</f>
        <v>theater</v>
      </c>
      <c r="R1610" t="str">
        <f>REPLACE(N1610,1,FIND("/",N1610),"")</f>
        <v>plays</v>
      </c>
      <c r="S1610" s="12">
        <f>(((J1610/60)/60)/24)+DATE(1970,1,1)</f>
        <v>41901.282025462962</v>
      </c>
      <c r="T1610" s="12">
        <f>(((I1610/60)/60)/24)+DATE(1970,1,1)</f>
        <v>41922.875</v>
      </c>
      <c r="W1610" s="19">
        <f>_xlfn.DAYS(T1610,S1610)</f>
        <v>21</v>
      </c>
      <c r="X1610" s="20">
        <f>L1610/W1610</f>
        <v>1.6190476190476191</v>
      </c>
      <c r="Y1610" s="21">
        <f>E1610/W1610</f>
        <v>131.1904761904762</v>
      </c>
    </row>
    <row r="1611" spans="1:25" ht="48" x14ac:dyDescent="0.2">
      <c r="A1611">
        <v>38</v>
      </c>
      <c r="B1611" s="3" t="s">
        <v>40</v>
      </c>
      <c r="C1611" s="3" t="s">
        <v>4149</v>
      </c>
      <c r="D1611">
        <v>2500</v>
      </c>
      <c r="E1611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8265</v>
      </c>
      <c r="O1611" s="6">
        <f>(E1611/D1611)*100</f>
        <v>110.04</v>
      </c>
      <c r="P1611" s="7">
        <f>E1611/L1611</f>
        <v>41.68181818181818</v>
      </c>
      <c r="Q1611" t="str">
        <f>LEFT(N1611,FIND("/",N1611)-1)</f>
        <v>film &amp; video</v>
      </c>
      <c r="R1611" t="str">
        <f>REPLACE(N1611,1,FIND("/",N1611),"")</f>
        <v>television</v>
      </c>
      <c r="S1611" s="12">
        <f>(((J1611/60)/60)/24)+DATE(1970,1,1)</f>
        <v>41375.057222222218</v>
      </c>
      <c r="T1611" s="12">
        <f>(((I1611/60)/60)/24)+DATE(1970,1,1)</f>
        <v>41405.057222222218</v>
      </c>
      <c r="W1611" s="19">
        <f>_xlfn.DAYS(T1611,S1611)</f>
        <v>30</v>
      </c>
      <c r="X1611" s="20">
        <f>L1611/W1611</f>
        <v>2.2000000000000002</v>
      </c>
      <c r="Y1611" s="21">
        <f>E1611/W1611</f>
        <v>91.7</v>
      </c>
    </row>
    <row r="1612" spans="1:25" ht="48" x14ac:dyDescent="0.2">
      <c r="A1612">
        <v>3530</v>
      </c>
      <c r="B1612" s="3" t="s">
        <v>3529</v>
      </c>
      <c r="C1612" s="3" t="s">
        <v>7640</v>
      </c>
      <c r="D1612">
        <v>2750</v>
      </c>
      <c r="E1612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8271</v>
      </c>
      <c r="O1612" s="6">
        <f>(E1612/D1612)*100</f>
        <v>100</v>
      </c>
      <c r="P1612" s="7">
        <f>E1612/L1612</f>
        <v>125</v>
      </c>
      <c r="Q1612" t="str">
        <f>LEFT(N1612,FIND("/",N1612)-1)</f>
        <v>theater</v>
      </c>
      <c r="R1612" t="str">
        <f>REPLACE(N1612,1,FIND("/",N1612),"")</f>
        <v>plays</v>
      </c>
      <c r="S1612" s="12">
        <f>(((J1612/60)/60)/24)+DATE(1970,1,1)</f>
        <v>42442.623344907406</v>
      </c>
      <c r="T1612" s="12">
        <f>(((I1612/60)/60)/24)+DATE(1970,1,1)</f>
        <v>42470.833333333328</v>
      </c>
      <c r="W1612" s="19">
        <f>_xlfn.DAYS(T1612,S1612)</f>
        <v>28</v>
      </c>
      <c r="X1612" s="20">
        <f>L1612/W1612</f>
        <v>0.7857142857142857</v>
      </c>
      <c r="Y1612" s="21">
        <f>E1612/W1612</f>
        <v>98.214285714285708</v>
      </c>
    </row>
    <row r="1613" spans="1:25" ht="48" x14ac:dyDescent="0.2">
      <c r="A1613">
        <v>3311</v>
      </c>
      <c r="B1613" s="3" t="s">
        <v>3311</v>
      </c>
      <c r="C1613" s="3" t="s">
        <v>7421</v>
      </c>
      <c r="D1613">
        <v>2500</v>
      </c>
      <c r="E1613">
        <v>2746</v>
      </c>
      <c r="F1613" t="s">
        <v>8219</v>
      </c>
      <c r="G1613" t="s">
        <v>8224</v>
      </c>
      <c r="H1613" t="s">
        <v>8246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8271</v>
      </c>
      <c r="O1613" s="6">
        <f>(E1613/D1613)*100</f>
        <v>109.84</v>
      </c>
      <c r="P1613" s="7">
        <f>E1613/L1613</f>
        <v>61.022222222222226</v>
      </c>
      <c r="Q1613" t="str">
        <f>LEFT(N1613,FIND("/",N1613)-1)</f>
        <v>theater</v>
      </c>
      <c r="R1613" t="str">
        <f>REPLACE(N1613,1,FIND("/",N1613),"")</f>
        <v>plays</v>
      </c>
      <c r="S1613" s="12">
        <f>(((J1613/60)/60)/24)+DATE(1970,1,1)</f>
        <v>42264.29178240741</v>
      </c>
      <c r="T1613" s="12">
        <f>(((I1613/60)/60)/24)+DATE(1970,1,1)</f>
        <v>42294.29178240741</v>
      </c>
      <c r="W1613" s="19">
        <f>_xlfn.DAYS(T1613,S1613)</f>
        <v>30</v>
      </c>
      <c r="X1613" s="20">
        <f>L1613/W1613</f>
        <v>1.5</v>
      </c>
      <c r="Y1613" s="21">
        <f>E1613/W1613</f>
        <v>91.533333333333331</v>
      </c>
    </row>
    <row r="1614" spans="1:25" ht="48" x14ac:dyDescent="0.2">
      <c r="A1614">
        <v>519</v>
      </c>
      <c r="B1614" s="3" t="s">
        <v>520</v>
      </c>
      <c r="C1614" s="3" t="s">
        <v>4629</v>
      </c>
      <c r="D1614">
        <v>12001</v>
      </c>
      <c r="E1614">
        <v>2746</v>
      </c>
      <c r="F1614" t="s">
        <v>8221</v>
      </c>
      <c r="G1614" t="s">
        <v>8224</v>
      </c>
      <c r="H1614" t="s">
        <v>8246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8270</v>
      </c>
      <c r="O1614" s="6">
        <f>(E1614/D1614)*100</f>
        <v>22.881426547787683</v>
      </c>
      <c r="P1614" s="7">
        <f>E1614/L1614</f>
        <v>39.228571428571428</v>
      </c>
      <c r="Q1614" t="str">
        <f>LEFT(N1614,FIND("/",N1614)-1)</f>
        <v>film &amp; video</v>
      </c>
      <c r="R1614" t="str">
        <f>REPLACE(N1614,1,FIND("/",N1614),"")</f>
        <v>animation</v>
      </c>
      <c r="S1614" s="12">
        <f>(((J1614/60)/60)/24)+DATE(1970,1,1)</f>
        <v>41218.391446759262</v>
      </c>
      <c r="T1614" s="12">
        <f>(((I1614/60)/60)/24)+DATE(1970,1,1)</f>
        <v>41248.391446759262</v>
      </c>
      <c r="W1614" s="19">
        <f>_xlfn.DAYS(T1614,S1614)</f>
        <v>30</v>
      </c>
      <c r="X1614" s="20">
        <f>L1614/W1614</f>
        <v>2.3333333333333335</v>
      </c>
      <c r="Y1614" s="21">
        <f>E1614/W1614</f>
        <v>91.533333333333331</v>
      </c>
    </row>
    <row r="1615" spans="1:25" ht="48" x14ac:dyDescent="0.2">
      <c r="A1615">
        <v>720</v>
      </c>
      <c r="B1615" s="3" t="s">
        <v>721</v>
      </c>
      <c r="C1615" s="3" t="s">
        <v>4830</v>
      </c>
      <c r="D1615">
        <v>1900</v>
      </c>
      <c r="E1615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8274</v>
      </c>
      <c r="O1615" s="6">
        <f>(E1615/D1615)*100</f>
        <v>143.94736842105263</v>
      </c>
      <c r="P1615" s="7">
        <f>E1615/L1615</f>
        <v>66.707317073170728</v>
      </c>
      <c r="Q1615" t="str">
        <f>LEFT(N1615,FIND("/",N1615)-1)</f>
        <v>publishing</v>
      </c>
      <c r="R1615" t="str">
        <f>REPLACE(N1615,1,FIND("/",N1615),"")</f>
        <v>nonfiction</v>
      </c>
      <c r="S1615" s="12">
        <f>(((J1615/60)/60)/24)+DATE(1970,1,1)</f>
        <v>40909.649201388893</v>
      </c>
      <c r="T1615" s="12">
        <f>(((I1615/60)/60)/24)+DATE(1970,1,1)</f>
        <v>40937.649201388893</v>
      </c>
      <c r="W1615" s="19">
        <f>_xlfn.DAYS(T1615,S1615)</f>
        <v>28</v>
      </c>
      <c r="X1615" s="20">
        <f>L1615/W1615</f>
        <v>1.4642857142857142</v>
      </c>
      <c r="Y1615" s="21">
        <f>E1615/W1615</f>
        <v>97.678571428571431</v>
      </c>
    </row>
    <row r="1616" spans="1:25" ht="48" x14ac:dyDescent="0.2">
      <c r="A1616">
        <v>1900</v>
      </c>
      <c r="B1616" s="3" t="s">
        <v>1901</v>
      </c>
      <c r="C1616" s="3" t="s">
        <v>6010</v>
      </c>
      <c r="D1616">
        <v>2500</v>
      </c>
      <c r="E161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8279</v>
      </c>
      <c r="O1616" s="6">
        <f>(E1616/D1616)*100</f>
        <v>109.3644</v>
      </c>
      <c r="P1616" s="7">
        <f>E1616/L1616</f>
        <v>50.631666666666668</v>
      </c>
      <c r="Q1616" t="str">
        <f>LEFT(N1616,FIND("/",N1616)-1)</f>
        <v>music</v>
      </c>
      <c r="R1616" t="str">
        <f>REPLACE(N1616,1,FIND("/",N1616),"")</f>
        <v>indie rock</v>
      </c>
      <c r="S1616" s="12">
        <f>(((J1616/60)/60)/24)+DATE(1970,1,1)</f>
        <v>41160.871886574074</v>
      </c>
      <c r="T1616" s="12">
        <f>(((I1616/60)/60)/24)+DATE(1970,1,1)</f>
        <v>41188.415972222225</v>
      </c>
      <c r="W1616" s="19">
        <f>_xlfn.DAYS(T1616,S1616)</f>
        <v>28</v>
      </c>
      <c r="X1616" s="20">
        <f>L1616/W1616</f>
        <v>1.9285714285714286</v>
      </c>
      <c r="Y1616" s="21">
        <f>E1616/W1616</f>
        <v>97.646785714285713</v>
      </c>
    </row>
    <row r="1617" spans="1:25" ht="48" x14ac:dyDescent="0.2">
      <c r="A1617">
        <v>1402</v>
      </c>
      <c r="B1617" s="3" t="s">
        <v>1403</v>
      </c>
      <c r="C1617" s="3" t="s">
        <v>5512</v>
      </c>
      <c r="D1617">
        <v>2500</v>
      </c>
      <c r="E1617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8276</v>
      </c>
      <c r="O1617" s="6">
        <f>(E1617/D1617)*100</f>
        <v>109.16</v>
      </c>
      <c r="P1617" s="7">
        <f>E1617/L1617</f>
        <v>24.150442477876105</v>
      </c>
      <c r="Q1617" t="str">
        <f>LEFT(N1617,FIND("/",N1617)-1)</f>
        <v>music</v>
      </c>
      <c r="R1617" t="str">
        <f>REPLACE(N1617,1,FIND("/",N1617),"")</f>
        <v>rock</v>
      </c>
      <c r="S1617" s="12">
        <f>(((J1617/60)/60)/24)+DATE(1970,1,1)</f>
        <v>42065.053368055553</v>
      </c>
      <c r="T1617" s="12">
        <f>(((I1617/60)/60)/24)+DATE(1970,1,1)</f>
        <v>42125.011701388896</v>
      </c>
      <c r="W1617" s="19">
        <f>_xlfn.DAYS(T1617,S1617)</f>
        <v>60</v>
      </c>
      <c r="X1617" s="20">
        <f>L1617/W1617</f>
        <v>1.8833333333333333</v>
      </c>
      <c r="Y1617" s="21">
        <f>E1617/W1617</f>
        <v>45.483333333333334</v>
      </c>
    </row>
    <row r="1618" spans="1:25" ht="48" x14ac:dyDescent="0.2">
      <c r="A1618">
        <v>3202</v>
      </c>
      <c r="B1618" s="3" t="s">
        <v>3202</v>
      </c>
      <c r="C1618" s="3" t="s">
        <v>7312</v>
      </c>
      <c r="D1618">
        <v>5000</v>
      </c>
      <c r="E1618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6">
        <f>(E1618/D1618)*100</f>
        <v>54.52</v>
      </c>
      <c r="P1618" s="7">
        <f>E1618/L1618</f>
        <v>109.04</v>
      </c>
      <c r="Q1618" t="str">
        <f>LEFT(N1618,FIND("/",N1618)-1)</f>
        <v>theater</v>
      </c>
      <c r="R1618" t="str">
        <f>REPLACE(N1618,1,FIND("/",N1618),"")</f>
        <v>musical</v>
      </c>
      <c r="S1618" s="12">
        <f>(((J1618/60)/60)/24)+DATE(1970,1,1)</f>
        <v>42293.853541666671</v>
      </c>
      <c r="T1618" s="12">
        <f>(((I1618/60)/60)/24)+DATE(1970,1,1)</f>
        <v>42352.249305555553</v>
      </c>
      <c r="W1618" s="19">
        <f>_xlfn.DAYS(T1618,S1618)</f>
        <v>59</v>
      </c>
      <c r="X1618" s="20">
        <f>L1618/W1618</f>
        <v>0.42372881355932202</v>
      </c>
      <c r="Y1618" s="21">
        <f>E1618/W1618</f>
        <v>46.203389830508478</v>
      </c>
    </row>
    <row r="1619" spans="1:25" ht="48" x14ac:dyDescent="0.2">
      <c r="A1619">
        <v>3183</v>
      </c>
      <c r="B1619" s="3" t="s">
        <v>3183</v>
      </c>
      <c r="C1619" s="3" t="s">
        <v>7293</v>
      </c>
      <c r="D1619">
        <v>2500</v>
      </c>
      <c r="E1619">
        <v>2725</v>
      </c>
      <c r="F1619" t="s">
        <v>8219</v>
      </c>
      <c r="G1619" t="s">
        <v>8224</v>
      </c>
      <c r="H1619" t="s">
        <v>8246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8271</v>
      </c>
      <c r="O1619" s="6">
        <f>(E1619/D1619)*100</f>
        <v>109.00000000000001</v>
      </c>
      <c r="P1619" s="7">
        <f>E1619/L1619</f>
        <v>40.073529411764703</v>
      </c>
      <c r="Q1619" t="str">
        <f>LEFT(N1619,FIND("/",N1619)-1)</f>
        <v>theater</v>
      </c>
      <c r="R1619" t="str">
        <f>REPLACE(N1619,1,FIND("/",N1619),"")</f>
        <v>plays</v>
      </c>
      <c r="S1619" s="12">
        <f>(((J1619/60)/60)/24)+DATE(1970,1,1)</f>
        <v>41491.79478009259</v>
      </c>
      <c r="T1619" s="12">
        <f>(((I1619/60)/60)/24)+DATE(1970,1,1)</f>
        <v>41509.79478009259</v>
      </c>
      <c r="W1619" s="19">
        <f>_xlfn.DAYS(T1619,S1619)</f>
        <v>18</v>
      </c>
      <c r="X1619" s="20">
        <f>L1619/W1619</f>
        <v>3.7777777777777777</v>
      </c>
      <c r="Y1619" s="21">
        <f>E1619/W1619</f>
        <v>151.38888888888889</v>
      </c>
    </row>
    <row r="1620" spans="1:25" ht="80" x14ac:dyDescent="0.2">
      <c r="A1620">
        <v>587</v>
      </c>
      <c r="B1620" s="3" t="s">
        <v>588</v>
      </c>
      <c r="C1620" s="3" t="s">
        <v>4697</v>
      </c>
      <c r="D1620">
        <v>30000</v>
      </c>
      <c r="E1620">
        <v>2725</v>
      </c>
      <c r="F1620" t="s">
        <v>8221</v>
      </c>
      <c r="G1620" t="s">
        <v>8229</v>
      </c>
      <c r="H1620" t="s">
        <v>8251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8272</v>
      </c>
      <c r="O1620" s="6">
        <f>(E1620/D1620)*100</f>
        <v>9.0833333333333339</v>
      </c>
      <c r="P1620" s="7">
        <f>E1620/L1620</f>
        <v>389.28571428571428</v>
      </c>
      <c r="Q1620" t="str">
        <f>LEFT(N1620,FIND("/",N1620)-1)</f>
        <v>technology</v>
      </c>
      <c r="R1620" t="str">
        <f>REPLACE(N1620,1,FIND("/",N1620),"")</f>
        <v>web</v>
      </c>
      <c r="S1620" s="12">
        <f>(((J1620/60)/60)/24)+DATE(1970,1,1)</f>
        <v>42080.757326388892</v>
      </c>
      <c r="T1620" s="12">
        <f>(((I1620/60)/60)/24)+DATE(1970,1,1)</f>
        <v>42110.757326388892</v>
      </c>
      <c r="W1620" s="19">
        <f>_xlfn.DAYS(T1620,S1620)</f>
        <v>30</v>
      </c>
      <c r="X1620" s="20">
        <f>L1620/W1620</f>
        <v>0.23333333333333334</v>
      </c>
      <c r="Y1620" s="21">
        <f>E1620/W1620</f>
        <v>90.833333333333329</v>
      </c>
    </row>
    <row r="1621" spans="1:25" ht="16" x14ac:dyDescent="0.2">
      <c r="A1621">
        <v>2147</v>
      </c>
      <c r="B1621" s="3" t="s">
        <v>2148</v>
      </c>
      <c r="C1621" s="3" t="s">
        <v>6257</v>
      </c>
      <c r="D1621">
        <v>390000</v>
      </c>
      <c r="E1621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6">
        <f>(E1621/D1621)*100</f>
        <v>0.69641025641025645</v>
      </c>
      <c r="P1621" s="7">
        <f>E1621/L1621</f>
        <v>49.381818181818183</v>
      </c>
      <c r="Q1621" t="str">
        <f>LEFT(N1621,FIND("/",N1621)-1)</f>
        <v>games</v>
      </c>
      <c r="R1621" t="str">
        <f>REPLACE(N1621,1,FIND("/",N1621),"")</f>
        <v>video games</v>
      </c>
      <c r="S1621" s="12">
        <f>(((J1621/60)/60)/24)+DATE(1970,1,1)</f>
        <v>41927.295694444445</v>
      </c>
      <c r="T1621" s="12">
        <f>(((I1621/60)/60)/24)+DATE(1970,1,1)</f>
        <v>41959.337361111116</v>
      </c>
      <c r="W1621" s="19">
        <f>_xlfn.DAYS(T1621,S1621)</f>
        <v>32</v>
      </c>
      <c r="X1621" s="20">
        <f>L1621/W1621</f>
        <v>1.71875</v>
      </c>
      <c r="Y1621" s="21">
        <f>E1621/W1621</f>
        <v>84.875</v>
      </c>
    </row>
    <row r="1622" spans="1:25" ht="48" x14ac:dyDescent="0.2">
      <c r="A1622">
        <v>2456</v>
      </c>
      <c r="B1622" s="3" t="s">
        <v>2457</v>
      </c>
      <c r="C1622" s="3" t="s">
        <v>6566</v>
      </c>
      <c r="D1622">
        <v>1500</v>
      </c>
      <c r="E1622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8298</v>
      </c>
      <c r="O1622" s="6">
        <f>(E1622/D1622)*100</f>
        <v>180.86666666666667</v>
      </c>
      <c r="P1622" s="7">
        <f>E1622/L1622</f>
        <v>40.492537313432834</v>
      </c>
      <c r="Q1622" t="str">
        <f>LEFT(N1622,FIND("/",N1622)-1)</f>
        <v>food</v>
      </c>
      <c r="R1622" t="str">
        <f>REPLACE(N1622,1,FIND("/",N1622),"")</f>
        <v>small batch</v>
      </c>
      <c r="S1622" s="12">
        <f>(((J1622/60)/60)/24)+DATE(1970,1,1)</f>
        <v>42761.961099537039</v>
      </c>
      <c r="T1622" s="12">
        <f>(((I1622/60)/60)/24)+DATE(1970,1,1)</f>
        <v>42791.961099537039</v>
      </c>
      <c r="W1622" s="19">
        <f>_xlfn.DAYS(T1622,S1622)</f>
        <v>30</v>
      </c>
      <c r="X1622" s="20">
        <f>L1622/W1622</f>
        <v>2.2333333333333334</v>
      </c>
      <c r="Y1622" s="21">
        <f>E1622/W1622</f>
        <v>90.433333333333337</v>
      </c>
    </row>
    <row r="1623" spans="1:25" ht="48" x14ac:dyDescent="0.2">
      <c r="A1623">
        <v>1935</v>
      </c>
      <c r="B1623" s="3" t="s">
        <v>1936</v>
      </c>
      <c r="C1623" s="3" t="s">
        <v>6045</v>
      </c>
      <c r="D1623">
        <v>2500</v>
      </c>
      <c r="E1623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8279</v>
      </c>
      <c r="O1623" s="6">
        <f>(E1623/D1623)*100</f>
        <v>108.4</v>
      </c>
      <c r="P1623" s="7">
        <f>E1623/L1623</f>
        <v>54.2</v>
      </c>
      <c r="Q1623" t="str">
        <f>LEFT(N1623,FIND("/",N1623)-1)</f>
        <v>music</v>
      </c>
      <c r="R1623" t="str">
        <f>REPLACE(N1623,1,FIND("/",N1623),"")</f>
        <v>indie rock</v>
      </c>
      <c r="S1623" s="12">
        <f>(((J1623/60)/60)/24)+DATE(1970,1,1)</f>
        <v>41773.932534722226</v>
      </c>
      <c r="T1623" s="12">
        <f>(((I1623/60)/60)/24)+DATE(1970,1,1)</f>
        <v>41811.207638888889</v>
      </c>
      <c r="W1623" s="19">
        <f>_xlfn.DAYS(T1623,S1623)</f>
        <v>38</v>
      </c>
      <c r="X1623" s="20">
        <f>L1623/W1623</f>
        <v>1.3157894736842106</v>
      </c>
      <c r="Y1623" s="21">
        <f>E1623/W1623</f>
        <v>71.315789473684205</v>
      </c>
    </row>
    <row r="1624" spans="1:25" ht="48" x14ac:dyDescent="0.2">
      <c r="A1624">
        <v>1601</v>
      </c>
      <c r="B1624" s="3" t="s">
        <v>1602</v>
      </c>
      <c r="C1624" s="3" t="s">
        <v>5711</v>
      </c>
      <c r="D1624">
        <v>2500</v>
      </c>
      <c r="E1624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8276</v>
      </c>
      <c r="O1624" s="6">
        <f>(E1624/D1624)*100</f>
        <v>108.2492</v>
      </c>
      <c r="P1624" s="7">
        <f>E1624/L1624</f>
        <v>48.325535714285714</v>
      </c>
      <c r="Q1624" t="str">
        <f>LEFT(N1624,FIND("/",N1624)-1)</f>
        <v>music</v>
      </c>
      <c r="R1624" t="str">
        <f>REPLACE(N1624,1,FIND("/",N1624),"")</f>
        <v>rock</v>
      </c>
      <c r="S1624" s="12">
        <f>(((J1624/60)/60)/24)+DATE(1970,1,1)</f>
        <v>40638.092974537038</v>
      </c>
      <c r="T1624" s="12">
        <f>(((I1624/60)/60)/24)+DATE(1970,1,1)</f>
        <v>40668.092974537038</v>
      </c>
      <c r="W1624" s="19">
        <f>_xlfn.DAYS(T1624,S1624)</f>
        <v>30</v>
      </c>
      <c r="X1624" s="20">
        <f>L1624/W1624</f>
        <v>1.8666666666666667</v>
      </c>
      <c r="Y1624" s="21">
        <f>E1624/W1624</f>
        <v>90.207666666666668</v>
      </c>
    </row>
    <row r="1625" spans="1:25" ht="48" x14ac:dyDescent="0.2">
      <c r="A1625">
        <v>2810</v>
      </c>
      <c r="B1625" s="3" t="s">
        <v>2810</v>
      </c>
      <c r="C1625" s="3" t="s">
        <v>6920</v>
      </c>
      <c r="D1625">
        <v>2500</v>
      </c>
      <c r="E1625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8271</v>
      </c>
      <c r="O1625" s="6">
        <f>(E1625/D1625)*100</f>
        <v>108.2</v>
      </c>
      <c r="P1625" s="7">
        <f>E1625/L1625</f>
        <v>47.456140350877192</v>
      </c>
      <c r="Q1625" t="str">
        <f>LEFT(N1625,FIND("/",N1625)-1)</f>
        <v>theater</v>
      </c>
      <c r="R1625" t="str">
        <f>REPLACE(N1625,1,FIND("/",N1625),"")</f>
        <v>plays</v>
      </c>
      <c r="S1625" s="12">
        <f>(((J1625/60)/60)/24)+DATE(1970,1,1)</f>
        <v>41759.13962962963</v>
      </c>
      <c r="T1625" s="12">
        <f>(((I1625/60)/60)/24)+DATE(1970,1,1)</f>
        <v>41791.165972222225</v>
      </c>
      <c r="W1625" s="19">
        <f>_xlfn.DAYS(T1625,S1625)</f>
        <v>32</v>
      </c>
      <c r="X1625" s="20">
        <f>L1625/W1625</f>
        <v>1.78125</v>
      </c>
      <c r="Y1625" s="21">
        <f>E1625/W1625</f>
        <v>84.53125</v>
      </c>
    </row>
    <row r="1626" spans="1:25" ht="48" x14ac:dyDescent="0.2">
      <c r="A1626">
        <v>864</v>
      </c>
      <c r="B1626" s="3" t="s">
        <v>865</v>
      </c>
      <c r="C1626" s="3" t="s">
        <v>4974</v>
      </c>
      <c r="D1626">
        <v>6500</v>
      </c>
      <c r="E1626">
        <v>2700</v>
      </c>
      <c r="F1626" t="s">
        <v>8221</v>
      </c>
      <c r="G1626" t="s">
        <v>8224</v>
      </c>
      <c r="H1626" t="s">
        <v>8246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8278</v>
      </c>
      <c r="O1626" s="6">
        <f>(E1626/D1626)*100</f>
        <v>41.53846153846154</v>
      </c>
      <c r="P1626" s="7">
        <f>E1626/L1626</f>
        <v>34.177215189873415</v>
      </c>
      <c r="Q1626" t="str">
        <f>LEFT(N1626,FIND("/",N1626)-1)</f>
        <v>music</v>
      </c>
      <c r="R1626" t="str">
        <f>REPLACE(N1626,1,FIND("/",N1626),"")</f>
        <v>jazz</v>
      </c>
      <c r="S1626" s="12">
        <f>(((J1626/60)/60)/24)+DATE(1970,1,1)</f>
        <v>41541.106921296298</v>
      </c>
      <c r="T1626" s="12">
        <f>(((I1626/60)/60)/24)+DATE(1970,1,1)</f>
        <v>41563.415972222225</v>
      </c>
      <c r="W1626" s="19">
        <f>_xlfn.DAYS(T1626,S1626)</f>
        <v>22</v>
      </c>
      <c r="X1626" s="20">
        <f>L1626/W1626</f>
        <v>3.5909090909090908</v>
      </c>
      <c r="Y1626" s="21">
        <f>E1626/W1626</f>
        <v>122.72727272727273</v>
      </c>
    </row>
    <row r="1627" spans="1:25" ht="48" x14ac:dyDescent="0.2">
      <c r="A1627">
        <v>2934</v>
      </c>
      <c r="B1627" s="3" t="s">
        <v>2934</v>
      </c>
      <c r="C1627" s="3" t="s">
        <v>7044</v>
      </c>
      <c r="D1627">
        <v>2500</v>
      </c>
      <c r="E1627">
        <v>2700</v>
      </c>
      <c r="F1627" t="s">
        <v>8219</v>
      </c>
      <c r="G1627" t="s">
        <v>8229</v>
      </c>
      <c r="H1627" t="s">
        <v>8251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8305</v>
      </c>
      <c r="O1627" s="6">
        <f>(E1627/D1627)*100</f>
        <v>108</v>
      </c>
      <c r="P1627" s="7">
        <f>E1627/L1627</f>
        <v>72.972972972972968</v>
      </c>
      <c r="Q1627" t="str">
        <f>LEFT(N1627,FIND("/",N1627)-1)</f>
        <v>theater</v>
      </c>
      <c r="R1627" t="str">
        <f>REPLACE(N1627,1,FIND("/",N1627),"")</f>
        <v>musical</v>
      </c>
      <c r="S1627" s="12">
        <f>(((J1627/60)/60)/24)+DATE(1970,1,1)</f>
        <v>41775.636157407411</v>
      </c>
      <c r="T1627" s="12">
        <f>(((I1627/60)/60)/24)+DATE(1970,1,1)</f>
        <v>41805.636157407411</v>
      </c>
      <c r="W1627" s="19">
        <f>_xlfn.DAYS(T1627,S1627)</f>
        <v>30</v>
      </c>
      <c r="X1627" s="20">
        <f>L1627/W1627</f>
        <v>1.2333333333333334</v>
      </c>
      <c r="Y1627" s="21">
        <f>E1627/W1627</f>
        <v>90</v>
      </c>
    </row>
    <row r="1628" spans="1:25" ht="48" x14ac:dyDescent="0.2">
      <c r="A1628">
        <v>3139</v>
      </c>
      <c r="B1628" s="3" t="s">
        <v>3139</v>
      </c>
      <c r="C1628" s="3" t="s">
        <v>7249</v>
      </c>
      <c r="D1628">
        <v>50000</v>
      </c>
      <c r="E1628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8271</v>
      </c>
      <c r="O1628" s="6">
        <f>(E1628/D1628)*100</f>
        <v>5.4</v>
      </c>
      <c r="P1628" s="7">
        <f>E1628/L1628</f>
        <v>450</v>
      </c>
      <c r="Q1628" t="str">
        <f>LEFT(N1628,FIND("/",N1628)-1)</f>
        <v>theater</v>
      </c>
      <c r="R1628" t="str">
        <f>REPLACE(N1628,1,FIND("/",N1628),"")</f>
        <v>plays</v>
      </c>
      <c r="S1628" s="12">
        <f>(((J1628/60)/60)/24)+DATE(1970,1,1)</f>
        <v>42785.270370370374</v>
      </c>
      <c r="T1628" s="12">
        <f>(((I1628/60)/60)/24)+DATE(1970,1,1)</f>
        <v>42819.189583333333</v>
      </c>
      <c r="W1628" s="19">
        <f>_xlfn.DAYS(T1628,S1628)</f>
        <v>34</v>
      </c>
      <c r="X1628" s="20">
        <f>L1628/W1628</f>
        <v>0.17647058823529413</v>
      </c>
      <c r="Y1628" s="21">
        <f>E1628/W1628</f>
        <v>79.411764705882348</v>
      </c>
    </row>
    <row r="1629" spans="1:25" ht="48" x14ac:dyDescent="0.2">
      <c r="A1629">
        <v>1199</v>
      </c>
      <c r="B1629" s="3" t="s">
        <v>1200</v>
      </c>
      <c r="C1629" s="3" t="s">
        <v>5309</v>
      </c>
      <c r="D1629">
        <v>2658</v>
      </c>
      <c r="E1629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8285</v>
      </c>
      <c r="O1629" s="6">
        <f>(E1629/D1629)*100</f>
        <v>101.31677953348381</v>
      </c>
      <c r="P1629" s="7">
        <f>E1629/L1629</f>
        <v>299.22222222222223</v>
      </c>
      <c r="Q1629" t="str">
        <f>LEFT(N1629,FIND("/",N1629)-1)</f>
        <v>photography</v>
      </c>
      <c r="R1629" t="str">
        <f>REPLACE(N1629,1,FIND("/",N1629),"")</f>
        <v>photobooks</v>
      </c>
      <c r="S1629" s="12">
        <f>(((J1629/60)/60)/24)+DATE(1970,1,1)</f>
        <v>42161.770833333328</v>
      </c>
      <c r="T1629" s="12">
        <f>(((I1629/60)/60)/24)+DATE(1970,1,1)</f>
        <v>42193.770833333328</v>
      </c>
      <c r="W1629" s="19">
        <f>_xlfn.DAYS(T1629,S1629)</f>
        <v>32</v>
      </c>
      <c r="X1629" s="20">
        <f>L1629/W1629</f>
        <v>0.28125</v>
      </c>
      <c r="Y1629" s="21">
        <f>E1629/W1629</f>
        <v>84.15625</v>
      </c>
    </row>
    <row r="1630" spans="1:25" ht="48" x14ac:dyDescent="0.2">
      <c r="A1630">
        <v>1673</v>
      </c>
      <c r="B1630" s="3" t="s">
        <v>1674</v>
      </c>
      <c r="C1630" s="3" t="s">
        <v>5783</v>
      </c>
      <c r="D1630">
        <v>2100</v>
      </c>
      <c r="E1630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8292</v>
      </c>
      <c r="O1630" s="6">
        <f>(E1630/D1630)*100</f>
        <v>128.09523809523807</v>
      </c>
      <c r="P1630" s="7">
        <f>E1630/L1630</f>
        <v>45.593220338983052</v>
      </c>
      <c r="Q1630" t="str">
        <f>LEFT(N1630,FIND("/",N1630)-1)</f>
        <v>music</v>
      </c>
      <c r="R1630" t="str">
        <f>REPLACE(N1630,1,FIND("/",N1630),"")</f>
        <v>pop</v>
      </c>
      <c r="S1630" s="12">
        <f>(((J1630/60)/60)/24)+DATE(1970,1,1)</f>
        <v>42039.878379629634</v>
      </c>
      <c r="T1630" s="12">
        <f>(((I1630/60)/60)/24)+DATE(1970,1,1)</f>
        <v>42069.878379629634</v>
      </c>
      <c r="W1630" s="19">
        <f>_xlfn.DAYS(T1630,S1630)</f>
        <v>30</v>
      </c>
      <c r="X1630" s="20">
        <f>L1630/W1630</f>
        <v>1.9666666666666666</v>
      </c>
      <c r="Y1630" s="21">
        <f>E1630/W1630</f>
        <v>89.666666666666671</v>
      </c>
    </row>
    <row r="1631" spans="1:25" ht="48" x14ac:dyDescent="0.2">
      <c r="A1631">
        <v>3503</v>
      </c>
      <c r="B1631" s="3" t="s">
        <v>3502</v>
      </c>
      <c r="C1631" s="3" t="s">
        <v>7613</v>
      </c>
      <c r="D1631">
        <v>2500</v>
      </c>
      <c r="E1631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8271</v>
      </c>
      <c r="O1631" s="6">
        <f>(E1631/D1631)*100</f>
        <v>107.55999999999999</v>
      </c>
      <c r="P1631" s="7">
        <f>E1631/L1631</f>
        <v>70.763157894736835</v>
      </c>
      <c r="Q1631" t="str">
        <f>LEFT(N1631,FIND("/",N1631)-1)</f>
        <v>theater</v>
      </c>
      <c r="R1631" t="str">
        <f>REPLACE(N1631,1,FIND("/",N1631),"")</f>
        <v>plays</v>
      </c>
      <c r="S1631" s="12">
        <f>(((J1631/60)/60)/24)+DATE(1970,1,1)</f>
        <v>42545.478333333333</v>
      </c>
      <c r="T1631" s="12">
        <f>(((I1631/60)/60)/24)+DATE(1970,1,1)</f>
        <v>42575.478333333333</v>
      </c>
      <c r="W1631" s="19">
        <f>_xlfn.DAYS(T1631,S1631)</f>
        <v>30</v>
      </c>
      <c r="X1631" s="20">
        <f>L1631/W1631</f>
        <v>1.2666666666666666</v>
      </c>
      <c r="Y1631" s="21">
        <f>E1631/W1631</f>
        <v>89.63333333333334</v>
      </c>
    </row>
    <row r="1632" spans="1:25" ht="48" x14ac:dyDescent="0.2">
      <c r="A1632">
        <v>820</v>
      </c>
      <c r="B1632" s="3" t="s">
        <v>821</v>
      </c>
      <c r="C1632" s="3" t="s">
        <v>4930</v>
      </c>
      <c r="D1632">
        <v>2000</v>
      </c>
      <c r="E1632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8276</v>
      </c>
      <c r="O1632" s="6">
        <f>(E1632/D1632)*100</f>
        <v>134.05000000000001</v>
      </c>
      <c r="P1632" s="7">
        <f>E1632/L1632</f>
        <v>70.55263157894737</v>
      </c>
      <c r="Q1632" t="str">
        <f>LEFT(N1632,FIND("/",N1632)-1)</f>
        <v>music</v>
      </c>
      <c r="R1632" t="str">
        <f>REPLACE(N1632,1,FIND("/",N1632),"")</f>
        <v>rock</v>
      </c>
      <c r="S1632" s="12">
        <f>(((J1632/60)/60)/24)+DATE(1970,1,1)</f>
        <v>41768.841921296298</v>
      </c>
      <c r="T1632" s="12">
        <f>(((I1632/60)/60)/24)+DATE(1970,1,1)</f>
        <v>41799.208333333336</v>
      </c>
      <c r="W1632" s="19">
        <f>_xlfn.DAYS(T1632,S1632)</f>
        <v>31</v>
      </c>
      <c r="X1632" s="20">
        <f>L1632/W1632</f>
        <v>1.2258064516129032</v>
      </c>
      <c r="Y1632" s="21">
        <f>E1632/W1632</f>
        <v>86.483870967741936</v>
      </c>
    </row>
    <row r="1633" spans="1:25" ht="48" x14ac:dyDescent="0.2">
      <c r="A1633">
        <v>2940</v>
      </c>
      <c r="B1633" s="3" t="s">
        <v>2940</v>
      </c>
      <c r="C1633" s="3" t="s">
        <v>7050</v>
      </c>
      <c r="D1633">
        <v>2500</v>
      </c>
      <c r="E1633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8305</v>
      </c>
      <c r="O1633" s="6">
        <f>(E1633/D1633)*100</f>
        <v>107.24000000000001</v>
      </c>
      <c r="P1633" s="7">
        <f>E1633/L1633</f>
        <v>81.242424242424249</v>
      </c>
      <c r="Q1633" t="str">
        <f>LEFT(N1633,FIND("/",N1633)-1)</f>
        <v>theater</v>
      </c>
      <c r="R1633" t="str">
        <f>REPLACE(N1633,1,FIND("/",N1633),"")</f>
        <v>musical</v>
      </c>
      <c r="S1633" s="12">
        <f>(((J1633/60)/60)/24)+DATE(1970,1,1)</f>
        <v>41982.773356481484</v>
      </c>
      <c r="T1633" s="12">
        <f>(((I1633/60)/60)/24)+DATE(1970,1,1)</f>
        <v>42022.773356481484</v>
      </c>
      <c r="W1633" s="19">
        <f>_xlfn.DAYS(T1633,S1633)</f>
        <v>40</v>
      </c>
      <c r="X1633" s="20">
        <f>L1633/W1633</f>
        <v>0.82499999999999996</v>
      </c>
      <c r="Y1633" s="21">
        <f>E1633/W1633</f>
        <v>67.025000000000006</v>
      </c>
    </row>
    <row r="1634" spans="1:25" ht="48" x14ac:dyDescent="0.2">
      <c r="A1634">
        <v>3615</v>
      </c>
      <c r="B1634" s="3" t="s">
        <v>3613</v>
      </c>
      <c r="C1634" s="3" t="s">
        <v>7725</v>
      </c>
      <c r="D1634">
        <v>2500</v>
      </c>
      <c r="E1634">
        <v>2670</v>
      </c>
      <c r="F1634" t="s">
        <v>8219</v>
      </c>
      <c r="G1634" t="s">
        <v>8225</v>
      </c>
      <c r="H1634" t="s">
        <v>8247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8271</v>
      </c>
      <c r="O1634" s="6">
        <f>(E1634/D1634)*100</f>
        <v>106.80000000000001</v>
      </c>
      <c r="P1634" s="7">
        <f>E1634/L1634</f>
        <v>37.083333333333336</v>
      </c>
      <c r="Q1634" t="str">
        <f>LEFT(N1634,FIND("/",N1634)-1)</f>
        <v>theater</v>
      </c>
      <c r="R1634" t="str">
        <f>REPLACE(N1634,1,FIND("/",N1634),"")</f>
        <v>plays</v>
      </c>
      <c r="S1634" s="12">
        <f>(((J1634/60)/60)/24)+DATE(1970,1,1)</f>
        <v>42318.593703703707</v>
      </c>
      <c r="T1634" s="12">
        <f>(((I1634/60)/60)/24)+DATE(1970,1,1)</f>
        <v>42348.593703703707</v>
      </c>
      <c r="W1634" s="19">
        <f>_xlfn.DAYS(T1634,S1634)</f>
        <v>30</v>
      </c>
      <c r="X1634" s="20">
        <f>L1634/W1634</f>
        <v>2.4</v>
      </c>
      <c r="Y1634" s="21">
        <f>E1634/W1634</f>
        <v>89</v>
      </c>
    </row>
    <row r="1635" spans="1:25" ht="48" x14ac:dyDescent="0.2">
      <c r="A1635">
        <v>1901</v>
      </c>
      <c r="B1635" s="3" t="s">
        <v>1902</v>
      </c>
      <c r="C1635" s="3" t="s">
        <v>6011</v>
      </c>
      <c r="D1635">
        <v>99000</v>
      </c>
      <c r="E1635">
        <v>2670</v>
      </c>
      <c r="F1635" t="s">
        <v>8221</v>
      </c>
      <c r="G1635" t="s">
        <v>8225</v>
      </c>
      <c r="H1635" t="s">
        <v>8247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8294</v>
      </c>
      <c r="O1635" s="6">
        <f>(E1635/D1635)*100</f>
        <v>2.6969696969696968</v>
      </c>
      <c r="P1635" s="7">
        <f>E1635/L1635</f>
        <v>106.8</v>
      </c>
      <c r="Q1635" t="str">
        <f>LEFT(N1635,FIND("/",N1635)-1)</f>
        <v>technology</v>
      </c>
      <c r="R1635" t="str">
        <f>REPLACE(N1635,1,FIND("/",N1635),"")</f>
        <v>gadgets</v>
      </c>
      <c r="S1635" s="12">
        <f>(((J1635/60)/60)/24)+DATE(1970,1,1)</f>
        <v>42116.54315972222</v>
      </c>
      <c r="T1635" s="12">
        <f>(((I1635/60)/60)/24)+DATE(1970,1,1)</f>
        <v>42146.541666666672</v>
      </c>
      <c r="W1635" s="19">
        <f>_xlfn.DAYS(T1635,S1635)</f>
        <v>30</v>
      </c>
      <c r="X1635" s="20">
        <f>L1635/W1635</f>
        <v>0.83333333333333337</v>
      </c>
      <c r="Y1635" s="21">
        <f>E1635/W1635</f>
        <v>89</v>
      </c>
    </row>
    <row r="1636" spans="1:25" ht="48" x14ac:dyDescent="0.2">
      <c r="A1636">
        <v>3164</v>
      </c>
      <c r="B1636" s="3" t="s">
        <v>3164</v>
      </c>
      <c r="C1636" s="3" t="s">
        <v>7274</v>
      </c>
      <c r="D1636">
        <v>2500</v>
      </c>
      <c r="E163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8271</v>
      </c>
      <c r="O1636" s="6">
        <f>(E1636/D1636)*100</f>
        <v>106.76</v>
      </c>
      <c r="P1636" s="7">
        <f>E1636/L1636</f>
        <v>37.591549295774648</v>
      </c>
      <c r="Q1636" t="str">
        <f>LEFT(N1636,FIND("/",N1636)-1)</f>
        <v>theater</v>
      </c>
      <c r="R1636" t="str">
        <f>REPLACE(N1636,1,FIND("/",N1636),"")</f>
        <v>plays</v>
      </c>
      <c r="S1636" s="12">
        <f>(((J1636/60)/60)/24)+DATE(1970,1,1)</f>
        <v>41766.80572916667</v>
      </c>
      <c r="T1636" s="12">
        <f>(((I1636/60)/60)/24)+DATE(1970,1,1)</f>
        <v>41799.80572916667</v>
      </c>
      <c r="W1636" s="19">
        <f>_xlfn.DAYS(T1636,S1636)</f>
        <v>33</v>
      </c>
      <c r="X1636" s="20">
        <f>L1636/W1636</f>
        <v>2.1515151515151514</v>
      </c>
      <c r="Y1636" s="21">
        <f>E1636/W1636</f>
        <v>80.878787878787875</v>
      </c>
    </row>
    <row r="1637" spans="1:25" ht="48" x14ac:dyDescent="0.2">
      <c r="A1637">
        <v>2829</v>
      </c>
      <c r="B1637" s="3" t="s">
        <v>2829</v>
      </c>
      <c r="C1637" s="3" t="s">
        <v>6939</v>
      </c>
      <c r="D1637">
        <v>2500</v>
      </c>
      <c r="E1637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8271</v>
      </c>
      <c r="O1637" s="6">
        <f>(E1637/D1637)*100</f>
        <v>106.52</v>
      </c>
      <c r="P1637" s="7">
        <f>E1637/L1637</f>
        <v>35.039473684210527</v>
      </c>
      <c r="Q1637" t="str">
        <f>LEFT(N1637,FIND("/",N1637)-1)</f>
        <v>theater</v>
      </c>
      <c r="R1637" t="str">
        <f>REPLACE(N1637,1,FIND("/",N1637),"")</f>
        <v>plays</v>
      </c>
      <c r="S1637" s="12">
        <f>(((J1637/60)/60)/24)+DATE(1970,1,1)</f>
        <v>42495.434236111112</v>
      </c>
      <c r="T1637" s="12">
        <f>(((I1637/60)/60)/24)+DATE(1970,1,1)</f>
        <v>42523.434236111112</v>
      </c>
      <c r="W1637" s="19">
        <f>_xlfn.DAYS(T1637,S1637)</f>
        <v>28</v>
      </c>
      <c r="X1637" s="20">
        <f>L1637/W1637</f>
        <v>2.7142857142857144</v>
      </c>
      <c r="Y1637" s="21">
        <f>E1637/W1637</f>
        <v>95.107142857142861</v>
      </c>
    </row>
    <row r="1638" spans="1:25" ht="48" x14ac:dyDescent="0.2">
      <c r="A1638">
        <v>2275</v>
      </c>
      <c r="B1638" s="3" t="s">
        <v>2276</v>
      </c>
      <c r="C1638" s="3" t="s">
        <v>6385</v>
      </c>
      <c r="D1638">
        <v>650</v>
      </c>
      <c r="E1638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8297</v>
      </c>
      <c r="O1638" s="6">
        <f>(E1638/D1638)*100</f>
        <v>407.76923076923077</v>
      </c>
      <c r="P1638" s="7">
        <f>E1638/L1638</f>
        <v>33.550632911392405</v>
      </c>
      <c r="Q1638" t="str">
        <f>LEFT(N1638,FIND("/",N1638)-1)</f>
        <v>games</v>
      </c>
      <c r="R1638" t="str">
        <f>REPLACE(N1638,1,FIND("/",N1638),"")</f>
        <v>tabletop games</v>
      </c>
      <c r="S1638" s="12">
        <f>(((J1638/60)/60)/24)+DATE(1970,1,1)</f>
        <v>41965.616655092599</v>
      </c>
      <c r="T1638" s="12">
        <f>(((I1638/60)/60)/24)+DATE(1970,1,1)</f>
        <v>41995.616655092599</v>
      </c>
      <c r="W1638" s="19">
        <f>_xlfn.DAYS(T1638,S1638)</f>
        <v>30</v>
      </c>
      <c r="X1638" s="20">
        <f>L1638/W1638</f>
        <v>2.6333333333333333</v>
      </c>
      <c r="Y1638" s="21">
        <f>E1638/W1638</f>
        <v>88.35</v>
      </c>
    </row>
    <row r="1639" spans="1:25" ht="48" x14ac:dyDescent="0.2">
      <c r="A1639">
        <v>3823</v>
      </c>
      <c r="B1639" s="3" t="s">
        <v>3820</v>
      </c>
      <c r="C1639" s="3" t="s">
        <v>7932</v>
      </c>
      <c r="D1639">
        <v>2500</v>
      </c>
      <c r="E1639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8271</v>
      </c>
      <c r="O1639" s="6">
        <f>(E1639/D1639)*100</f>
        <v>106</v>
      </c>
      <c r="P1639" s="7">
        <f>E1639/L1639</f>
        <v>64.634146341463421</v>
      </c>
      <c r="Q1639" t="str">
        <f>LEFT(N1639,FIND("/",N1639)-1)</f>
        <v>theater</v>
      </c>
      <c r="R1639" t="str">
        <f>REPLACE(N1639,1,FIND("/",N1639),"")</f>
        <v>plays</v>
      </c>
      <c r="S1639" s="12">
        <f>(((J1639/60)/60)/24)+DATE(1970,1,1)</f>
        <v>42170.910231481481</v>
      </c>
      <c r="T1639" s="12">
        <f>(((I1639/60)/60)/24)+DATE(1970,1,1)</f>
        <v>42205.165972222225</v>
      </c>
      <c r="W1639" s="19">
        <f>_xlfn.DAYS(T1639,S1639)</f>
        <v>35</v>
      </c>
      <c r="X1639" s="20">
        <f>L1639/W1639</f>
        <v>1.1714285714285715</v>
      </c>
      <c r="Y1639" s="21">
        <f>E1639/W1639</f>
        <v>75.714285714285708</v>
      </c>
    </row>
    <row r="1640" spans="1:25" ht="48" x14ac:dyDescent="0.2">
      <c r="A1640">
        <v>3247</v>
      </c>
      <c r="B1640" s="3" t="s">
        <v>3247</v>
      </c>
      <c r="C1640" s="3" t="s">
        <v>7357</v>
      </c>
      <c r="D1640">
        <v>2500</v>
      </c>
      <c r="E1640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8271</v>
      </c>
      <c r="O1640" s="6">
        <f>(E1640/D1640)*100</f>
        <v>105.86</v>
      </c>
      <c r="P1640" s="7">
        <f>E1640/L1640</f>
        <v>46.429824561403507</v>
      </c>
      <c r="Q1640" t="str">
        <f>LEFT(N1640,FIND("/",N1640)-1)</f>
        <v>theater</v>
      </c>
      <c r="R1640" t="str">
        <f>REPLACE(N1640,1,FIND("/",N1640),"")</f>
        <v>plays</v>
      </c>
      <c r="S1640" s="12">
        <f>(((J1640/60)/60)/24)+DATE(1970,1,1)</f>
        <v>42167.434166666666</v>
      </c>
      <c r="T1640" s="12">
        <f>(((I1640/60)/60)/24)+DATE(1970,1,1)</f>
        <v>42197.434166666666</v>
      </c>
      <c r="W1640" s="19">
        <f>_xlfn.DAYS(T1640,S1640)</f>
        <v>30</v>
      </c>
      <c r="X1640" s="20">
        <f>L1640/W1640</f>
        <v>1.9</v>
      </c>
      <c r="Y1640" s="21">
        <f>E1640/W1640</f>
        <v>88.216666666666669</v>
      </c>
    </row>
    <row r="1641" spans="1:25" ht="48" x14ac:dyDescent="0.2">
      <c r="A1641">
        <v>1214</v>
      </c>
      <c r="B1641" s="3" t="s">
        <v>1215</v>
      </c>
      <c r="C1641" s="3" t="s">
        <v>5324</v>
      </c>
      <c r="D1641">
        <v>2000</v>
      </c>
      <c r="E1641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8285</v>
      </c>
      <c r="O1641" s="6">
        <f>(E1641/D1641)*100</f>
        <v>131.80000000000001</v>
      </c>
      <c r="P1641" s="7">
        <f>E1641/L1641</f>
        <v>105.44</v>
      </c>
      <c r="Q1641" t="str">
        <f>LEFT(N1641,FIND("/",N1641)-1)</f>
        <v>photography</v>
      </c>
      <c r="R1641" t="str">
        <f>REPLACE(N1641,1,FIND("/",N1641),"")</f>
        <v>photobooks</v>
      </c>
      <c r="S1641" s="12">
        <f>(((J1641/60)/60)/24)+DATE(1970,1,1)</f>
        <v>42104.840335648143</v>
      </c>
      <c r="T1641" s="12">
        <f>(((I1641/60)/60)/24)+DATE(1970,1,1)</f>
        <v>42164.840335648143</v>
      </c>
      <c r="W1641" s="19">
        <f>_xlfn.DAYS(T1641,S1641)</f>
        <v>60</v>
      </c>
      <c r="X1641" s="20">
        <f>L1641/W1641</f>
        <v>0.41666666666666669</v>
      </c>
      <c r="Y1641" s="21">
        <f>E1641/W1641</f>
        <v>43.93333333333333</v>
      </c>
    </row>
    <row r="1642" spans="1:25" ht="48" x14ac:dyDescent="0.2">
      <c r="A1642">
        <v>3328</v>
      </c>
      <c r="B1642" s="3" t="s">
        <v>3328</v>
      </c>
      <c r="C1642" s="3" t="s">
        <v>7438</v>
      </c>
      <c r="D1642">
        <v>1800</v>
      </c>
      <c r="E1642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8271</v>
      </c>
      <c r="O1642" s="6">
        <f>(E1642/D1642)*100</f>
        <v>146.38888888888889</v>
      </c>
      <c r="P1642" s="7">
        <f>E1642/L1642</f>
        <v>292.77777777777777</v>
      </c>
      <c r="Q1642" t="str">
        <f>LEFT(N1642,FIND("/",N1642)-1)</f>
        <v>theater</v>
      </c>
      <c r="R1642" t="str">
        <f>REPLACE(N1642,1,FIND("/",N1642),"")</f>
        <v>plays</v>
      </c>
      <c r="S1642" s="12">
        <f>(((J1642/60)/60)/24)+DATE(1970,1,1)</f>
        <v>41822.57503472222</v>
      </c>
      <c r="T1642" s="12">
        <f>(((I1642/60)/60)/24)+DATE(1970,1,1)</f>
        <v>41825.041666666664</v>
      </c>
      <c r="W1642" s="19">
        <f>_xlfn.DAYS(T1642,S1642)</f>
        <v>3</v>
      </c>
      <c r="X1642" s="20">
        <f>L1642/W1642</f>
        <v>3</v>
      </c>
      <c r="Y1642" s="21">
        <f>E1642/W1642</f>
        <v>878.33333333333337</v>
      </c>
    </row>
    <row r="1643" spans="1:25" ht="32" x14ac:dyDescent="0.2">
      <c r="A1643">
        <v>1928</v>
      </c>
      <c r="B1643" s="3" t="s">
        <v>1929</v>
      </c>
      <c r="C1643" s="3" t="s">
        <v>6038</v>
      </c>
      <c r="D1643">
        <v>2550</v>
      </c>
      <c r="E1643">
        <v>2630</v>
      </c>
      <c r="F1643" t="s">
        <v>8219</v>
      </c>
      <c r="G1643" t="s">
        <v>8224</v>
      </c>
      <c r="H1643" t="s">
        <v>8246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8279</v>
      </c>
      <c r="O1643" s="6">
        <f>(E1643/D1643)*100</f>
        <v>103.1372549019608</v>
      </c>
      <c r="P1643" s="7">
        <f>E1643/L1643</f>
        <v>77.352941176470594</v>
      </c>
      <c r="Q1643" t="str">
        <f>LEFT(N1643,FIND("/",N1643)-1)</f>
        <v>music</v>
      </c>
      <c r="R1643" t="str">
        <f>REPLACE(N1643,1,FIND("/",N1643),"")</f>
        <v>indie rock</v>
      </c>
      <c r="S1643" s="12">
        <f>(((J1643/60)/60)/24)+DATE(1970,1,1)</f>
        <v>41371.648078703707</v>
      </c>
      <c r="T1643" s="12">
        <f>(((I1643/60)/60)/24)+DATE(1970,1,1)</f>
        <v>41401.648078703707</v>
      </c>
      <c r="W1643" s="19">
        <f>_xlfn.DAYS(T1643,S1643)</f>
        <v>30</v>
      </c>
      <c r="X1643" s="20">
        <f>L1643/W1643</f>
        <v>1.1333333333333333</v>
      </c>
      <c r="Y1643" s="21">
        <f>E1643/W1643</f>
        <v>87.666666666666671</v>
      </c>
    </row>
    <row r="1644" spans="1:25" ht="48" x14ac:dyDescent="0.2">
      <c r="A1644">
        <v>2366</v>
      </c>
      <c r="B1644" s="3" t="s">
        <v>2367</v>
      </c>
      <c r="C1644" s="3" t="s">
        <v>6476</v>
      </c>
      <c r="D1644">
        <v>25000</v>
      </c>
      <c r="E1644">
        <v>2630</v>
      </c>
      <c r="F1644" t="s">
        <v>8220</v>
      </c>
      <c r="G1644" t="s">
        <v>8225</v>
      </c>
      <c r="H1644" t="s">
        <v>8247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8272</v>
      </c>
      <c r="O1644" s="6">
        <f>(E1644/D1644)*100</f>
        <v>10.52</v>
      </c>
      <c r="P1644" s="7">
        <f>E1644/L1644</f>
        <v>97.407407407407405</v>
      </c>
      <c r="Q1644" t="str">
        <f>LEFT(N1644,FIND("/",N1644)-1)</f>
        <v>technology</v>
      </c>
      <c r="R1644" t="str">
        <f>REPLACE(N1644,1,FIND("/",N1644),"")</f>
        <v>web</v>
      </c>
      <c r="S1644" s="12">
        <f>(((J1644/60)/60)/24)+DATE(1970,1,1)</f>
        <v>42268.531631944439</v>
      </c>
      <c r="T1644" s="12">
        <f>(((I1644/60)/60)/24)+DATE(1970,1,1)</f>
        <v>42298.531631944439</v>
      </c>
      <c r="W1644" s="19">
        <f>_xlfn.DAYS(T1644,S1644)</f>
        <v>30</v>
      </c>
      <c r="X1644" s="20">
        <f>L1644/W1644</f>
        <v>0.9</v>
      </c>
      <c r="Y1644" s="21">
        <f>E1644/W1644</f>
        <v>87.666666666666671</v>
      </c>
    </row>
    <row r="1645" spans="1:25" ht="48" x14ac:dyDescent="0.2">
      <c r="A1645">
        <v>3306</v>
      </c>
      <c r="B1645" s="3" t="s">
        <v>3306</v>
      </c>
      <c r="C1645" s="3" t="s">
        <v>7416</v>
      </c>
      <c r="D1645">
        <v>1500</v>
      </c>
      <c r="E1645">
        <v>2630</v>
      </c>
      <c r="F1645" t="s">
        <v>8219</v>
      </c>
      <c r="G1645" t="s">
        <v>8224</v>
      </c>
      <c r="H1645" t="s">
        <v>8246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8271</v>
      </c>
      <c r="O1645" s="6">
        <f>(E1645/D1645)*100</f>
        <v>175.33333333333334</v>
      </c>
      <c r="P1645" s="7">
        <f>E1645/L1645</f>
        <v>48.703703703703702</v>
      </c>
      <c r="Q1645" t="str">
        <f>LEFT(N1645,FIND("/",N1645)-1)</f>
        <v>theater</v>
      </c>
      <c r="R1645" t="str">
        <f>REPLACE(N1645,1,FIND("/",N1645),"")</f>
        <v>plays</v>
      </c>
      <c r="S1645" s="12">
        <f>(((J1645/60)/60)/24)+DATE(1970,1,1)</f>
        <v>42493.219236111108</v>
      </c>
      <c r="T1645" s="12">
        <f>(((I1645/60)/60)/24)+DATE(1970,1,1)</f>
        <v>42531.125</v>
      </c>
      <c r="W1645" s="19">
        <f>_xlfn.DAYS(T1645,S1645)</f>
        <v>38</v>
      </c>
      <c r="X1645" s="20">
        <f>L1645/W1645</f>
        <v>1.4210526315789473</v>
      </c>
      <c r="Y1645" s="21">
        <f>E1645/W1645</f>
        <v>69.21052631578948</v>
      </c>
    </row>
    <row r="1646" spans="1:25" ht="48" x14ac:dyDescent="0.2">
      <c r="A1646">
        <v>3550</v>
      </c>
      <c r="B1646" s="3" t="s">
        <v>3549</v>
      </c>
      <c r="C1646" s="3" t="s">
        <v>7660</v>
      </c>
      <c r="D1646">
        <v>2500</v>
      </c>
      <c r="E164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8271</v>
      </c>
      <c r="O1646" s="6">
        <f>(E1646/D1646)*100</f>
        <v>104.80000000000001</v>
      </c>
      <c r="P1646" s="7">
        <f>E1646/L1646</f>
        <v>40.9375</v>
      </c>
      <c r="Q1646" t="str">
        <f>LEFT(N1646,FIND("/",N1646)-1)</f>
        <v>theater</v>
      </c>
      <c r="R1646" t="str">
        <f>REPLACE(N1646,1,FIND("/",N1646),"")</f>
        <v>plays</v>
      </c>
      <c r="S1646" s="12">
        <f>(((J1646/60)/60)/24)+DATE(1970,1,1)</f>
        <v>42462.893495370372</v>
      </c>
      <c r="T1646" s="12">
        <f>(((I1646/60)/60)/24)+DATE(1970,1,1)</f>
        <v>42492.893495370372</v>
      </c>
      <c r="W1646" s="19">
        <f>_xlfn.DAYS(T1646,S1646)</f>
        <v>30</v>
      </c>
      <c r="X1646" s="20">
        <f>L1646/W1646</f>
        <v>2.1333333333333333</v>
      </c>
      <c r="Y1646" s="21">
        <f>E1646/W1646</f>
        <v>87.333333333333329</v>
      </c>
    </row>
    <row r="1647" spans="1:25" ht="32" x14ac:dyDescent="0.2">
      <c r="A1647">
        <v>2475</v>
      </c>
      <c r="B1647" s="3" t="s">
        <v>2476</v>
      </c>
      <c r="C1647" s="3" t="s">
        <v>6585</v>
      </c>
      <c r="D1647">
        <v>2500</v>
      </c>
      <c r="E1647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8279</v>
      </c>
      <c r="O1647" s="6">
        <f>(E1647/D1647)*100</f>
        <v>104.71999999999998</v>
      </c>
      <c r="P1647" s="7">
        <f>E1647/L1647</f>
        <v>32.320987654320987</v>
      </c>
      <c r="Q1647" t="str">
        <f>LEFT(N1647,FIND("/",N1647)-1)</f>
        <v>music</v>
      </c>
      <c r="R1647" t="str">
        <f>REPLACE(N1647,1,FIND("/",N1647),"")</f>
        <v>indie rock</v>
      </c>
      <c r="S1647" s="12">
        <f>(((J1647/60)/60)/24)+DATE(1970,1,1)</f>
        <v>40310.287673611114</v>
      </c>
      <c r="T1647" s="12">
        <f>(((I1647/60)/60)/24)+DATE(1970,1,1)</f>
        <v>40369.916666666664</v>
      </c>
      <c r="W1647" s="19">
        <f>_xlfn.DAYS(T1647,S1647)</f>
        <v>59</v>
      </c>
      <c r="X1647" s="20">
        <f>L1647/W1647</f>
        <v>1.3728813559322033</v>
      </c>
      <c r="Y1647" s="21">
        <f>E1647/W1647</f>
        <v>44.372881355932201</v>
      </c>
    </row>
    <row r="1648" spans="1:25" ht="48" x14ac:dyDescent="0.2">
      <c r="A1648">
        <v>3654</v>
      </c>
      <c r="B1648" s="3" t="s">
        <v>3651</v>
      </c>
      <c r="C1648" s="3" t="s">
        <v>7764</v>
      </c>
      <c r="D1648">
        <v>1500</v>
      </c>
      <c r="E1648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8271</v>
      </c>
      <c r="O1648" s="6">
        <f>(E1648/D1648)*100</f>
        <v>174.4</v>
      </c>
      <c r="P1648" s="7">
        <f>E1648/L1648</f>
        <v>68.84210526315789</v>
      </c>
      <c r="Q1648" t="str">
        <f>LEFT(N1648,FIND("/",N1648)-1)</f>
        <v>theater</v>
      </c>
      <c r="R1648" t="str">
        <f>REPLACE(N1648,1,FIND("/",N1648),"")</f>
        <v>plays</v>
      </c>
      <c r="S1648" s="12">
        <f>(((J1648/60)/60)/24)+DATE(1970,1,1)</f>
        <v>42440.416504629626</v>
      </c>
      <c r="T1648" s="12">
        <f>(((I1648/60)/60)/24)+DATE(1970,1,1)</f>
        <v>42463.708333333328</v>
      </c>
      <c r="W1648" s="19">
        <f>_xlfn.DAYS(T1648,S1648)</f>
        <v>23</v>
      </c>
      <c r="X1648" s="20">
        <f>L1648/W1648</f>
        <v>1.6521739130434783</v>
      </c>
      <c r="Y1648" s="21">
        <f>E1648/W1648</f>
        <v>113.73913043478261</v>
      </c>
    </row>
    <row r="1649" spans="1:25" ht="48" x14ac:dyDescent="0.2">
      <c r="A1649">
        <v>87</v>
      </c>
      <c r="B1649" s="3" t="s">
        <v>89</v>
      </c>
      <c r="C1649" s="3" t="s">
        <v>4198</v>
      </c>
      <c r="D1649">
        <v>2500</v>
      </c>
      <c r="E1649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8266</v>
      </c>
      <c r="O1649" s="6">
        <f>(E1649/D1649)*100</f>
        <v>104.60000000000001</v>
      </c>
      <c r="P1649" s="7">
        <f>E1649/L1649</f>
        <v>104.6</v>
      </c>
      <c r="Q1649" t="str">
        <f>LEFT(N1649,FIND("/",N1649)-1)</f>
        <v>film &amp; video</v>
      </c>
      <c r="R1649" t="str">
        <f>REPLACE(N1649,1,FIND("/",N1649),"")</f>
        <v>shorts</v>
      </c>
      <c r="S1649" s="12">
        <f>(((J1649/60)/60)/24)+DATE(1970,1,1)</f>
        <v>40322.53938657407</v>
      </c>
      <c r="T1649" s="12">
        <f>(((I1649/60)/60)/24)+DATE(1970,1,1)</f>
        <v>40332.070138888892</v>
      </c>
      <c r="W1649" s="19">
        <f>_xlfn.DAYS(T1649,S1649)</f>
        <v>10</v>
      </c>
      <c r="X1649" s="20">
        <f>L1649/W1649</f>
        <v>2.5</v>
      </c>
      <c r="Y1649" s="21">
        <f>E1649/W1649</f>
        <v>261.5</v>
      </c>
    </row>
    <row r="1650" spans="1:25" ht="32" x14ac:dyDescent="0.2">
      <c r="A1650">
        <v>851</v>
      </c>
      <c r="B1650" s="3" t="s">
        <v>852</v>
      </c>
      <c r="C1650" s="3" t="s">
        <v>4961</v>
      </c>
      <c r="D1650">
        <v>2000</v>
      </c>
      <c r="E1650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8277</v>
      </c>
      <c r="O1650" s="6">
        <f>(E1650/D1650)*100</f>
        <v>130.44999999999999</v>
      </c>
      <c r="P1650" s="7">
        <f>E1650/L1650</f>
        <v>37.271428571428572</v>
      </c>
      <c r="Q1650" t="str">
        <f>LEFT(N1650,FIND("/",N1650)-1)</f>
        <v>music</v>
      </c>
      <c r="R1650" t="str">
        <f>REPLACE(N1650,1,FIND("/",N1650),"")</f>
        <v>metal</v>
      </c>
      <c r="S1650" s="12">
        <f>(((J1650/60)/60)/24)+DATE(1970,1,1)</f>
        <v>42522.880243055552</v>
      </c>
      <c r="T1650" s="12">
        <f>(((I1650/60)/60)/24)+DATE(1970,1,1)</f>
        <v>42582.822916666672</v>
      </c>
      <c r="W1650" s="19">
        <f>_xlfn.DAYS(T1650,S1650)</f>
        <v>60</v>
      </c>
      <c r="X1650" s="20">
        <f>L1650/W1650</f>
        <v>1.1666666666666667</v>
      </c>
      <c r="Y1650" s="21">
        <f>E1650/W1650</f>
        <v>43.483333333333334</v>
      </c>
    </row>
    <row r="1651" spans="1:25" ht="48" x14ac:dyDescent="0.2">
      <c r="A1651">
        <v>3199</v>
      </c>
      <c r="B1651" s="3" t="s">
        <v>3199</v>
      </c>
      <c r="C1651" s="3" t="s">
        <v>7309</v>
      </c>
      <c r="D1651">
        <v>5000</v>
      </c>
      <c r="E1651">
        <v>2608</v>
      </c>
      <c r="F1651" t="s">
        <v>8221</v>
      </c>
      <c r="G1651" t="s">
        <v>8224</v>
      </c>
      <c r="H1651" t="s">
        <v>8246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8305</v>
      </c>
      <c r="O1651" s="6">
        <f>(E1651/D1651)*100</f>
        <v>52.16</v>
      </c>
      <c r="P1651" s="7">
        <f>E1651/L1651</f>
        <v>49.20754716981132</v>
      </c>
      <c r="Q1651" t="str">
        <f>LEFT(N1651,FIND("/",N1651)-1)</f>
        <v>theater</v>
      </c>
      <c r="R1651" t="str">
        <f>REPLACE(N1651,1,FIND("/",N1651),"")</f>
        <v>musical</v>
      </c>
      <c r="S1651" s="12">
        <f>(((J1651/60)/60)/24)+DATE(1970,1,1)</f>
        <v>41858.761782407404</v>
      </c>
      <c r="T1651" s="12">
        <f>(((I1651/60)/60)/24)+DATE(1970,1,1)</f>
        <v>41888.875</v>
      </c>
      <c r="W1651" s="19">
        <f>_xlfn.DAYS(T1651,S1651)</f>
        <v>30</v>
      </c>
      <c r="X1651" s="20">
        <f>L1651/W1651</f>
        <v>1.7666666666666666</v>
      </c>
      <c r="Y1651" s="21">
        <f>E1651/W1651</f>
        <v>86.933333333333337</v>
      </c>
    </row>
    <row r="1652" spans="1:25" ht="48" x14ac:dyDescent="0.2">
      <c r="A1652">
        <v>842</v>
      </c>
      <c r="B1652" s="3" t="s">
        <v>843</v>
      </c>
      <c r="C1652" s="3" t="s">
        <v>4952</v>
      </c>
      <c r="D1652">
        <v>2500</v>
      </c>
      <c r="E1652">
        <v>2608</v>
      </c>
      <c r="F1652" t="s">
        <v>8219</v>
      </c>
      <c r="G1652" t="s">
        <v>8229</v>
      </c>
      <c r="H1652" t="s">
        <v>8251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8277</v>
      </c>
      <c r="O1652" s="6">
        <f>(E1652/D1652)*100</f>
        <v>104.32</v>
      </c>
      <c r="P1652" s="7">
        <f>E1652/L1652</f>
        <v>66.871794871794876</v>
      </c>
      <c r="Q1652" t="str">
        <f>LEFT(N1652,FIND("/",N1652)-1)</f>
        <v>music</v>
      </c>
      <c r="R1652" t="str">
        <f>REPLACE(N1652,1,FIND("/",N1652),"")</f>
        <v>metal</v>
      </c>
      <c r="S1652" s="12">
        <f>(((J1652/60)/60)/24)+DATE(1970,1,1)</f>
        <v>41526.592395833337</v>
      </c>
      <c r="T1652" s="12">
        <f>(((I1652/60)/60)/24)+DATE(1970,1,1)</f>
        <v>41561.165972222225</v>
      </c>
      <c r="W1652" s="19">
        <f>_xlfn.DAYS(T1652,S1652)</f>
        <v>35</v>
      </c>
      <c r="X1652" s="20">
        <f>L1652/W1652</f>
        <v>1.1142857142857143</v>
      </c>
      <c r="Y1652" s="21">
        <f>E1652/W1652</f>
        <v>74.51428571428572</v>
      </c>
    </row>
    <row r="1653" spans="1:25" ht="48" x14ac:dyDescent="0.2">
      <c r="A1653">
        <v>975</v>
      </c>
      <c r="B1653" s="3" t="s">
        <v>976</v>
      </c>
      <c r="C1653" s="3" t="s">
        <v>5085</v>
      </c>
      <c r="D1653">
        <v>100000</v>
      </c>
      <c r="E1653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6">
        <f>(E1653/D1653)*100</f>
        <v>2.6069999999999998</v>
      </c>
      <c r="P1653" s="7">
        <f>E1653/L1653</f>
        <v>108.625</v>
      </c>
      <c r="Q1653" t="str">
        <f>LEFT(N1653,FIND("/",N1653)-1)</f>
        <v>technology</v>
      </c>
      <c r="R1653" t="str">
        <f>REPLACE(N1653,1,FIND("/",N1653),"")</f>
        <v>wearables</v>
      </c>
      <c r="S1653" s="12">
        <f>(((J1653/60)/60)/24)+DATE(1970,1,1)</f>
        <v>42489.696585648147</v>
      </c>
      <c r="T1653" s="12">
        <f>(((I1653/60)/60)/24)+DATE(1970,1,1)</f>
        <v>42549.696585648147</v>
      </c>
      <c r="W1653" s="19">
        <f>_xlfn.DAYS(T1653,S1653)</f>
        <v>60</v>
      </c>
      <c r="X1653" s="20">
        <f>L1653/W1653</f>
        <v>0.4</v>
      </c>
      <c r="Y1653" s="21">
        <f>E1653/W1653</f>
        <v>43.45</v>
      </c>
    </row>
    <row r="1654" spans="1:25" ht="32" x14ac:dyDescent="0.2">
      <c r="A1654">
        <v>1259</v>
      </c>
      <c r="B1654" s="3" t="s">
        <v>1260</v>
      </c>
      <c r="C1654" s="3" t="s">
        <v>5369</v>
      </c>
      <c r="D1654">
        <v>2500</v>
      </c>
      <c r="E1654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8276</v>
      </c>
      <c r="O1654" s="6">
        <f>(E1654/D1654)*100</f>
        <v>104.24</v>
      </c>
      <c r="P1654" s="7">
        <f>E1654/L1654</f>
        <v>27.145833333333332</v>
      </c>
      <c r="Q1654" t="str">
        <f>LEFT(N1654,FIND("/",N1654)-1)</f>
        <v>music</v>
      </c>
      <c r="R1654" t="str">
        <f>REPLACE(N1654,1,FIND("/",N1654),"")</f>
        <v>rock</v>
      </c>
      <c r="S1654" s="12">
        <f>(((J1654/60)/60)/24)+DATE(1970,1,1)</f>
        <v>41766.970648148148</v>
      </c>
      <c r="T1654" s="12">
        <f>(((I1654/60)/60)/24)+DATE(1970,1,1)</f>
        <v>41799.165972222225</v>
      </c>
      <c r="W1654" s="19">
        <f>_xlfn.DAYS(T1654,S1654)</f>
        <v>33</v>
      </c>
      <c r="X1654" s="20">
        <f>L1654/W1654</f>
        <v>2.9090909090909092</v>
      </c>
      <c r="Y1654" s="21">
        <f>E1654/W1654</f>
        <v>78.969696969696969</v>
      </c>
    </row>
    <row r="1655" spans="1:25" ht="48" x14ac:dyDescent="0.2">
      <c r="A1655">
        <v>3438</v>
      </c>
      <c r="B1655" s="3" t="s">
        <v>3437</v>
      </c>
      <c r="C1655" s="3" t="s">
        <v>7548</v>
      </c>
      <c r="D1655">
        <v>2500</v>
      </c>
      <c r="E1655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8271</v>
      </c>
      <c r="O1655" s="6">
        <f>(E1655/D1655)*100</f>
        <v>104.2</v>
      </c>
      <c r="P1655" s="7">
        <f>E1655/L1655</f>
        <v>186.07142857142858</v>
      </c>
      <c r="Q1655" t="str">
        <f>LEFT(N1655,FIND("/",N1655)-1)</f>
        <v>theater</v>
      </c>
      <c r="R1655" t="str">
        <f>REPLACE(N1655,1,FIND("/",N1655),"")</f>
        <v>plays</v>
      </c>
      <c r="S1655" s="12">
        <f>(((J1655/60)/60)/24)+DATE(1970,1,1)</f>
        <v>42100.927858796291</v>
      </c>
      <c r="T1655" s="12">
        <f>(((I1655/60)/60)/24)+DATE(1970,1,1)</f>
        <v>42126.875</v>
      </c>
      <c r="W1655" s="19">
        <f>_xlfn.DAYS(T1655,S1655)</f>
        <v>26</v>
      </c>
      <c r="X1655" s="20">
        <f>L1655/W1655</f>
        <v>0.53846153846153844</v>
      </c>
      <c r="Y1655" s="21">
        <f>E1655/W1655</f>
        <v>100.19230769230769</v>
      </c>
    </row>
    <row r="1656" spans="1:25" ht="48" x14ac:dyDescent="0.2">
      <c r="A1656">
        <v>1893</v>
      </c>
      <c r="B1656" s="3" t="s">
        <v>1894</v>
      </c>
      <c r="C1656" s="3" t="s">
        <v>6003</v>
      </c>
      <c r="D1656">
        <v>2500</v>
      </c>
      <c r="E1656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8279</v>
      </c>
      <c r="O1656" s="6">
        <f>(E1656/D1656)*100</f>
        <v>104</v>
      </c>
      <c r="P1656" s="7">
        <f>E1656/L1656</f>
        <v>57.777777777777779</v>
      </c>
      <c r="Q1656" t="str">
        <f>LEFT(N1656,FIND("/",N1656)-1)</f>
        <v>music</v>
      </c>
      <c r="R1656" t="str">
        <f>REPLACE(N1656,1,FIND("/",N1656),"")</f>
        <v>indie rock</v>
      </c>
      <c r="S1656" s="12">
        <f>(((J1656/60)/60)/24)+DATE(1970,1,1)</f>
        <v>40632.94195601852</v>
      </c>
      <c r="T1656" s="12">
        <f>(((I1656/60)/60)/24)+DATE(1970,1,1)</f>
        <v>40649.165972222225</v>
      </c>
      <c r="W1656" s="19">
        <f>_xlfn.DAYS(T1656,S1656)</f>
        <v>17</v>
      </c>
      <c r="X1656" s="20">
        <f>L1656/W1656</f>
        <v>2.6470588235294117</v>
      </c>
      <c r="Y1656" s="21">
        <f>E1656/W1656</f>
        <v>152.94117647058823</v>
      </c>
    </row>
    <row r="1657" spans="1:25" ht="48" x14ac:dyDescent="0.2">
      <c r="A1657">
        <v>2840</v>
      </c>
      <c r="B1657" s="3" t="s">
        <v>2840</v>
      </c>
      <c r="C1657" s="3" t="s">
        <v>6950</v>
      </c>
      <c r="D1657">
        <v>2500</v>
      </c>
      <c r="E1657">
        <v>2600</v>
      </c>
      <c r="F1657" t="s">
        <v>8219</v>
      </c>
      <c r="G1657" t="s">
        <v>8225</v>
      </c>
      <c r="H1657" t="s">
        <v>8247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8271</v>
      </c>
      <c r="O1657" s="6">
        <f>(E1657/D1657)*100</f>
        <v>104</v>
      </c>
      <c r="P1657" s="7">
        <f>E1657/L1657</f>
        <v>19.696969696969695</v>
      </c>
      <c r="Q1657" t="str">
        <f>LEFT(N1657,FIND("/",N1657)-1)</f>
        <v>theater</v>
      </c>
      <c r="R1657" t="str">
        <f>REPLACE(N1657,1,FIND("/",N1657),"")</f>
        <v>plays</v>
      </c>
      <c r="S1657" s="12">
        <f>(((J1657/60)/60)/24)+DATE(1970,1,1)</f>
        <v>42060.035636574074</v>
      </c>
      <c r="T1657" s="12">
        <f>(((I1657/60)/60)/24)+DATE(1970,1,1)</f>
        <v>42081.708333333328</v>
      </c>
      <c r="W1657" s="19">
        <f>_xlfn.DAYS(T1657,S1657)</f>
        <v>21</v>
      </c>
      <c r="X1657" s="20">
        <f>L1657/W1657</f>
        <v>6.2857142857142856</v>
      </c>
      <c r="Y1657" s="21">
        <f>E1657/W1657</f>
        <v>123.80952380952381</v>
      </c>
    </row>
    <row r="1658" spans="1:25" ht="48" x14ac:dyDescent="0.2">
      <c r="A1658">
        <v>3365</v>
      </c>
      <c r="B1658" s="3" t="s">
        <v>3364</v>
      </c>
      <c r="C1658" s="3" t="s">
        <v>7475</v>
      </c>
      <c r="D1658">
        <v>2500</v>
      </c>
      <c r="E1658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8271</v>
      </c>
      <c r="O1658" s="6">
        <f>(E1658/D1658)*100</f>
        <v>104</v>
      </c>
      <c r="P1658" s="7">
        <f>E1658/L1658</f>
        <v>866.66666666666663</v>
      </c>
      <c r="Q1658" t="str">
        <f>LEFT(N1658,FIND("/",N1658)-1)</f>
        <v>theater</v>
      </c>
      <c r="R1658" t="str">
        <f>REPLACE(N1658,1,FIND("/",N1658),"")</f>
        <v>plays</v>
      </c>
      <c r="S1658" s="12">
        <f>(((J1658/60)/60)/24)+DATE(1970,1,1)</f>
        <v>42321.101759259262</v>
      </c>
      <c r="T1658" s="12">
        <f>(((I1658/60)/60)/24)+DATE(1970,1,1)</f>
        <v>42351.101759259262</v>
      </c>
      <c r="W1658" s="19">
        <f>_xlfn.DAYS(T1658,S1658)</f>
        <v>30</v>
      </c>
      <c r="X1658" s="20">
        <f>L1658/W1658</f>
        <v>0.1</v>
      </c>
      <c r="Y1658" s="21">
        <f>E1658/W1658</f>
        <v>86.666666666666671</v>
      </c>
    </row>
    <row r="1659" spans="1:25" ht="32" x14ac:dyDescent="0.2">
      <c r="A1659">
        <v>1360</v>
      </c>
      <c r="B1659" s="3" t="s">
        <v>1361</v>
      </c>
      <c r="C1659" s="3" t="s">
        <v>5470</v>
      </c>
      <c r="D1659">
        <v>1500</v>
      </c>
      <c r="E1659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8274</v>
      </c>
      <c r="O1659" s="6">
        <f>(E1659/D1659)*100</f>
        <v>173.2</v>
      </c>
      <c r="P1659" s="7">
        <f>E1659/L1659</f>
        <v>32.074074074074076</v>
      </c>
      <c r="Q1659" t="str">
        <f>LEFT(N1659,FIND("/",N1659)-1)</f>
        <v>publishing</v>
      </c>
      <c r="R1659" t="str">
        <f>REPLACE(N1659,1,FIND("/",N1659),"")</f>
        <v>nonfiction</v>
      </c>
      <c r="S1659" s="12">
        <f>(((J1659/60)/60)/24)+DATE(1970,1,1)</f>
        <v>41095.900694444441</v>
      </c>
      <c r="T1659" s="12">
        <f>(((I1659/60)/60)/24)+DATE(1970,1,1)</f>
        <v>41123.900694444441</v>
      </c>
      <c r="W1659" s="19">
        <f>_xlfn.DAYS(T1659,S1659)</f>
        <v>28</v>
      </c>
      <c r="X1659" s="20">
        <f>L1659/W1659</f>
        <v>2.8928571428571428</v>
      </c>
      <c r="Y1659" s="21">
        <f>E1659/W1659</f>
        <v>92.785714285714292</v>
      </c>
    </row>
    <row r="1660" spans="1:25" ht="48" x14ac:dyDescent="0.2">
      <c r="A1660">
        <v>376</v>
      </c>
      <c r="B1660" s="3" t="s">
        <v>377</v>
      </c>
      <c r="C1660" s="3" t="s">
        <v>4486</v>
      </c>
      <c r="D1660">
        <v>2450</v>
      </c>
      <c r="E1660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8269</v>
      </c>
      <c r="O1660" s="6">
        <f>(E1660/D1660)*100</f>
        <v>105.9591836734694</v>
      </c>
      <c r="P1660" s="7">
        <f>E1660/L1660</f>
        <v>54.083333333333336</v>
      </c>
      <c r="Q1660" t="str">
        <f>LEFT(N1660,FIND("/",N1660)-1)</f>
        <v>film &amp; video</v>
      </c>
      <c r="R1660" t="str">
        <f>REPLACE(N1660,1,FIND("/",N1660),"")</f>
        <v>documentary</v>
      </c>
      <c r="S1660" s="12">
        <f>(((J1660/60)/60)/24)+DATE(1970,1,1)</f>
        <v>42576.452731481477</v>
      </c>
      <c r="T1660" s="12">
        <f>(((I1660/60)/60)/24)+DATE(1970,1,1)</f>
        <v>42607.452731481477</v>
      </c>
      <c r="W1660" s="19">
        <f>_xlfn.DAYS(T1660,S1660)</f>
        <v>31</v>
      </c>
      <c r="X1660" s="20">
        <f>L1660/W1660</f>
        <v>1.5483870967741935</v>
      </c>
      <c r="Y1660" s="21">
        <f>E1660/W1660</f>
        <v>83.741935483870961</v>
      </c>
    </row>
    <row r="1661" spans="1:25" ht="96" x14ac:dyDescent="0.2">
      <c r="A1661">
        <v>3505</v>
      </c>
      <c r="B1661" s="3" t="s">
        <v>3504</v>
      </c>
      <c r="C1661" s="3" t="s">
        <v>7615</v>
      </c>
      <c r="D1661">
        <v>2500</v>
      </c>
      <c r="E1661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8271</v>
      </c>
      <c r="O1661" s="6">
        <f>(E1661/D1661)*100</f>
        <v>103.76</v>
      </c>
      <c r="P1661" s="7">
        <f>E1661/L1661</f>
        <v>66.512820512820511</v>
      </c>
      <c r="Q1661" t="str">
        <f>LEFT(N1661,FIND("/",N1661)-1)</f>
        <v>theater</v>
      </c>
      <c r="R1661" t="str">
        <f>REPLACE(N1661,1,FIND("/",N1661),"")</f>
        <v>plays</v>
      </c>
      <c r="S1661" s="12">
        <f>(((J1661/60)/60)/24)+DATE(1970,1,1)</f>
        <v>41760.935706018521</v>
      </c>
      <c r="T1661" s="12">
        <f>(((I1661/60)/60)/24)+DATE(1970,1,1)</f>
        <v>41772.166666666664</v>
      </c>
      <c r="W1661" s="19">
        <f>_xlfn.DAYS(T1661,S1661)</f>
        <v>12</v>
      </c>
      <c r="X1661" s="20">
        <f>L1661/W1661</f>
        <v>3.25</v>
      </c>
      <c r="Y1661" s="21">
        <f>E1661/W1661</f>
        <v>216.16666666666666</v>
      </c>
    </row>
    <row r="1662" spans="1:25" ht="48" x14ac:dyDescent="0.2">
      <c r="A1662">
        <v>3278</v>
      </c>
      <c r="B1662" s="3" t="s">
        <v>3278</v>
      </c>
      <c r="C1662" s="3" t="s">
        <v>7388</v>
      </c>
      <c r="D1662">
        <v>2500</v>
      </c>
      <c r="E1662">
        <v>2585</v>
      </c>
      <c r="F1662" t="s">
        <v>8219</v>
      </c>
      <c r="G1662" t="s">
        <v>8225</v>
      </c>
      <c r="H1662" t="s">
        <v>8247</v>
      </c>
      <c r="I1662">
        <v>1433017303</v>
      </c>
      <c r="J1662">
        <v>1430425303</v>
      </c>
      <c r="K1662" t="b">
        <v>1</v>
      </c>
      <c r="L1662">
        <v>34</v>
      </c>
      <c r="M1662" t="b">
        <v>1</v>
      </c>
      <c r="N1662" t="s">
        <v>8271</v>
      </c>
      <c r="O1662" s="6">
        <f>(E1662/D1662)*100</f>
        <v>103.4</v>
      </c>
      <c r="P1662" s="7">
        <f>E1662/L1662</f>
        <v>76.029411764705884</v>
      </c>
      <c r="Q1662" t="str">
        <f>LEFT(N1662,FIND("/",N1662)-1)</f>
        <v>theater</v>
      </c>
      <c r="R1662" t="str">
        <f>REPLACE(N1662,1,FIND("/",N1662),"")</f>
        <v>plays</v>
      </c>
      <c r="S1662" s="12">
        <f>(((J1662/60)/60)/24)+DATE(1970,1,1)</f>
        <v>42124.848414351851</v>
      </c>
      <c r="T1662" s="12">
        <f>(((I1662/60)/60)/24)+DATE(1970,1,1)</f>
        <v>42154.848414351851</v>
      </c>
      <c r="W1662" s="19">
        <f>_xlfn.DAYS(T1662,S1662)</f>
        <v>30</v>
      </c>
      <c r="X1662" s="20">
        <f>L1662/W1662</f>
        <v>1.1333333333333333</v>
      </c>
      <c r="Y1662" s="21">
        <f>E1662/W1662</f>
        <v>86.166666666666671</v>
      </c>
    </row>
    <row r="1663" spans="1:25" ht="48" x14ac:dyDescent="0.2">
      <c r="A1663">
        <v>2540</v>
      </c>
      <c r="B1663" s="3" t="s">
        <v>2540</v>
      </c>
      <c r="C1663" s="3" t="s">
        <v>6650</v>
      </c>
      <c r="D1663">
        <v>2500</v>
      </c>
      <c r="E1663">
        <v>2585</v>
      </c>
      <c r="F1663" t="s">
        <v>8219</v>
      </c>
      <c r="G1663" t="s">
        <v>8224</v>
      </c>
      <c r="H1663" t="s">
        <v>8246</v>
      </c>
      <c r="I1663">
        <v>1319904721</v>
      </c>
      <c r="J1663">
        <v>1314720721</v>
      </c>
      <c r="K1663" t="b">
        <v>0</v>
      </c>
      <c r="L1663">
        <v>27</v>
      </c>
      <c r="M1663" t="b">
        <v>1</v>
      </c>
      <c r="N1663" t="s">
        <v>8300</v>
      </c>
      <c r="O1663" s="6">
        <f>(E1663/D1663)*100</f>
        <v>103.4</v>
      </c>
      <c r="P1663" s="7">
        <f>E1663/L1663</f>
        <v>95.740740740740748</v>
      </c>
      <c r="Q1663" t="str">
        <f>LEFT(N1663,FIND("/",N1663)-1)</f>
        <v>music</v>
      </c>
      <c r="R1663" t="str">
        <f>REPLACE(N1663,1,FIND("/",N1663),"")</f>
        <v>classical music</v>
      </c>
      <c r="S1663" s="12">
        <f>(((J1663/60)/60)/24)+DATE(1970,1,1)</f>
        <v>40785.675011574072</v>
      </c>
      <c r="T1663" s="12">
        <f>(((I1663/60)/60)/24)+DATE(1970,1,1)</f>
        <v>40845.675011574072</v>
      </c>
      <c r="W1663" s="19">
        <f>_xlfn.DAYS(T1663,S1663)</f>
        <v>60</v>
      </c>
      <c r="X1663" s="20">
        <f>L1663/W1663</f>
        <v>0.45</v>
      </c>
      <c r="Y1663" s="21">
        <f>E1663/W1663</f>
        <v>43.083333333333336</v>
      </c>
    </row>
    <row r="1664" spans="1:25" ht="48" x14ac:dyDescent="0.2">
      <c r="A1664">
        <v>1507</v>
      </c>
      <c r="B1664" s="3" t="s">
        <v>1508</v>
      </c>
      <c r="C1664" s="3" t="s">
        <v>5617</v>
      </c>
      <c r="D1664">
        <v>1200</v>
      </c>
      <c r="E1664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8285</v>
      </c>
      <c r="O1664" s="6">
        <f>(E1664/D1664)*100</f>
        <v>215</v>
      </c>
      <c r="P1664" s="7">
        <f>E1664/L1664</f>
        <v>78.181818181818187</v>
      </c>
      <c r="Q1664" t="str">
        <f>LEFT(N1664,FIND("/",N1664)-1)</f>
        <v>photography</v>
      </c>
      <c r="R1664" t="str">
        <f>REPLACE(N1664,1,FIND("/",N1664),"")</f>
        <v>photobooks</v>
      </c>
      <c r="S1664" s="12">
        <f>(((J1664/60)/60)/24)+DATE(1970,1,1)</f>
        <v>40254.450335648151</v>
      </c>
      <c r="T1664" s="12">
        <f>(((I1664/60)/60)/24)+DATE(1970,1,1)</f>
        <v>40313.340277777781</v>
      </c>
      <c r="W1664" s="19">
        <f>_xlfn.DAYS(T1664,S1664)</f>
        <v>59</v>
      </c>
      <c r="X1664" s="20">
        <f>L1664/W1664</f>
        <v>0.55932203389830504</v>
      </c>
      <c r="Y1664" s="21">
        <f>E1664/W1664</f>
        <v>43.728813559322035</v>
      </c>
    </row>
    <row r="1665" spans="1:25" ht="48" x14ac:dyDescent="0.2">
      <c r="A1665">
        <v>3178</v>
      </c>
      <c r="B1665" s="3" t="s">
        <v>3178</v>
      </c>
      <c r="C1665" s="3" t="s">
        <v>7288</v>
      </c>
      <c r="D1665">
        <v>1500</v>
      </c>
      <c r="E1665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8271</v>
      </c>
      <c r="O1665" s="6">
        <f>(E1665/D1665)*100</f>
        <v>171.73333333333335</v>
      </c>
      <c r="P1665" s="7">
        <f>E1665/L1665</f>
        <v>33.025641025641029</v>
      </c>
      <c r="Q1665" t="str">
        <f>LEFT(N1665,FIND("/",N1665)-1)</f>
        <v>theater</v>
      </c>
      <c r="R1665" t="str">
        <f>REPLACE(N1665,1,FIND("/",N1665),"")</f>
        <v>plays</v>
      </c>
      <c r="S1665" s="12">
        <f>(((J1665/60)/60)/24)+DATE(1970,1,1)</f>
        <v>41806.605034722219</v>
      </c>
      <c r="T1665" s="12">
        <f>(((I1665/60)/60)/24)+DATE(1970,1,1)</f>
        <v>41836.605034722219</v>
      </c>
      <c r="W1665" s="19">
        <f>_xlfn.DAYS(T1665,S1665)</f>
        <v>30</v>
      </c>
      <c r="X1665" s="20">
        <f>L1665/W1665</f>
        <v>2.6</v>
      </c>
      <c r="Y1665" s="21">
        <f>E1665/W1665</f>
        <v>85.86666666666666</v>
      </c>
    </row>
    <row r="1666" spans="1:25" ht="32" x14ac:dyDescent="0.2">
      <c r="A1666">
        <v>3264</v>
      </c>
      <c r="B1666" s="3" t="s">
        <v>3264</v>
      </c>
      <c r="C1666" s="3" t="s">
        <v>7374</v>
      </c>
      <c r="D1666">
        <v>2500</v>
      </c>
      <c r="E166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8271</v>
      </c>
      <c r="O1666" s="6">
        <f>(E1666/D1666)*100</f>
        <v>103</v>
      </c>
      <c r="P1666" s="7">
        <f>E1666/L1666</f>
        <v>52.551020408163268</v>
      </c>
      <c r="Q1666" t="str">
        <f>LEFT(N1666,FIND("/",N1666)-1)</f>
        <v>theater</v>
      </c>
      <c r="R1666" t="str">
        <f>REPLACE(N1666,1,FIND("/",N1666),"")</f>
        <v>plays</v>
      </c>
      <c r="S1666" s="12">
        <f>(((J1666/60)/60)/24)+DATE(1970,1,1)</f>
        <v>42016.800208333334</v>
      </c>
      <c r="T1666" s="12">
        <f>(((I1666/60)/60)/24)+DATE(1970,1,1)</f>
        <v>42032.916666666672</v>
      </c>
      <c r="W1666" s="19">
        <f>_xlfn.DAYS(T1666,S1666)</f>
        <v>16</v>
      </c>
      <c r="X1666" s="20">
        <f>L1666/W1666</f>
        <v>3.0625</v>
      </c>
      <c r="Y1666" s="21">
        <f>E1666/W1666</f>
        <v>160.9375</v>
      </c>
    </row>
    <row r="1667" spans="1:25" ht="48" x14ac:dyDescent="0.2">
      <c r="A1667">
        <v>3538</v>
      </c>
      <c r="B1667" s="3" t="s">
        <v>3537</v>
      </c>
      <c r="C1667" s="3" t="s">
        <v>7648</v>
      </c>
      <c r="D1667">
        <v>2000</v>
      </c>
      <c r="E1667">
        <v>2569</v>
      </c>
      <c r="F1667" t="s">
        <v>8219</v>
      </c>
      <c r="G1667" t="s">
        <v>8225</v>
      </c>
      <c r="H1667" t="s">
        <v>8247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8271</v>
      </c>
      <c r="O1667" s="6">
        <f>(E1667/D1667)*100</f>
        <v>128.44999999999999</v>
      </c>
      <c r="P1667" s="7">
        <f>E1667/L1667</f>
        <v>30.951807228915662</v>
      </c>
      <c r="Q1667" t="str">
        <f>LEFT(N1667,FIND("/",N1667)-1)</f>
        <v>theater</v>
      </c>
      <c r="R1667" t="str">
        <f>REPLACE(N1667,1,FIND("/",N1667),"")</f>
        <v>plays</v>
      </c>
      <c r="S1667" s="12">
        <f>(((J1667/60)/60)/24)+DATE(1970,1,1)</f>
        <v>42571.420601851853</v>
      </c>
      <c r="T1667" s="12">
        <f>(((I1667/60)/60)/24)+DATE(1970,1,1)</f>
        <v>42599.420601851853</v>
      </c>
      <c r="W1667" s="19">
        <f>_xlfn.DAYS(T1667,S1667)</f>
        <v>28</v>
      </c>
      <c r="X1667" s="20">
        <f>L1667/W1667</f>
        <v>2.9642857142857144</v>
      </c>
      <c r="Y1667" s="21">
        <f>E1667/W1667</f>
        <v>91.75</v>
      </c>
    </row>
    <row r="1668" spans="1:25" ht="48" x14ac:dyDescent="0.2">
      <c r="A1668">
        <v>2933</v>
      </c>
      <c r="B1668" s="3" t="s">
        <v>2933</v>
      </c>
      <c r="C1668" s="3" t="s">
        <v>7043</v>
      </c>
      <c r="D1668">
        <v>2500</v>
      </c>
      <c r="E1668">
        <v>2569</v>
      </c>
      <c r="F1668" t="s">
        <v>8219</v>
      </c>
      <c r="G1668" t="s">
        <v>8224</v>
      </c>
      <c r="H1668" t="s">
        <v>8246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8305</v>
      </c>
      <c r="O1668" s="6">
        <f>(E1668/D1668)*100</f>
        <v>102.76</v>
      </c>
      <c r="P1668" s="7">
        <f>E1668/L1668</f>
        <v>47.574074074074076</v>
      </c>
      <c r="Q1668" t="str">
        <f>LEFT(N1668,FIND("/",N1668)-1)</f>
        <v>theater</v>
      </c>
      <c r="R1668" t="str">
        <f>REPLACE(N1668,1,FIND("/",N1668),"")</f>
        <v>musical</v>
      </c>
      <c r="S1668" s="12">
        <f>(((J1668/60)/60)/24)+DATE(1970,1,1)</f>
        <v>42495.956631944442</v>
      </c>
      <c r="T1668" s="12">
        <f>(((I1668/60)/60)/24)+DATE(1970,1,1)</f>
        <v>42525.956631944442</v>
      </c>
      <c r="W1668" s="19">
        <f>_xlfn.DAYS(T1668,S1668)</f>
        <v>30</v>
      </c>
      <c r="X1668" s="20">
        <f>L1668/W1668</f>
        <v>1.8</v>
      </c>
      <c r="Y1668" s="21">
        <f>E1668/W1668</f>
        <v>85.63333333333334</v>
      </c>
    </row>
    <row r="1669" spans="1:25" ht="32" x14ac:dyDescent="0.2">
      <c r="A1669">
        <v>3597</v>
      </c>
      <c r="B1669" s="3" t="s">
        <v>3596</v>
      </c>
      <c r="C1669" s="3" t="s">
        <v>7707</v>
      </c>
      <c r="D1669">
        <v>2500</v>
      </c>
      <c r="E1669">
        <v>2565</v>
      </c>
      <c r="F1669" t="s">
        <v>8219</v>
      </c>
      <c r="G1669" t="s">
        <v>8224</v>
      </c>
      <c r="H1669" t="s">
        <v>8246</v>
      </c>
      <c r="I1669">
        <v>1456984740</v>
      </c>
      <c r="J1669">
        <v>1455717790</v>
      </c>
      <c r="K1669" t="b">
        <v>0</v>
      </c>
      <c r="L1669">
        <v>33</v>
      </c>
      <c r="M1669" t="b">
        <v>1</v>
      </c>
      <c r="N1669" t="s">
        <v>8271</v>
      </c>
      <c r="O1669" s="6">
        <f>(E1669/D1669)*100</f>
        <v>102.60000000000001</v>
      </c>
      <c r="P1669" s="7">
        <f>E1669/L1669</f>
        <v>77.727272727272734</v>
      </c>
      <c r="Q1669" t="str">
        <f>LEFT(N1669,FIND("/",N1669)-1)</f>
        <v>theater</v>
      </c>
      <c r="R1669" t="str">
        <f>REPLACE(N1669,1,FIND("/",N1669),"")</f>
        <v>plays</v>
      </c>
      <c r="S1669" s="12">
        <f>(((J1669/60)/60)/24)+DATE(1970,1,1)</f>
        <v>42417.585532407407</v>
      </c>
      <c r="T1669" s="12">
        <f>(((I1669/60)/60)/24)+DATE(1970,1,1)</f>
        <v>42432.249305555553</v>
      </c>
      <c r="W1669" s="19">
        <f>_xlfn.DAYS(T1669,S1669)</f>
        <v>15</v>
      </c>
      <c r="X1669" s="20">
        <f>L1669/W1669</f>
        <v>2.2000000000000002</v>
      </c>
      <c r="Y1669" s="21">
        <f>E1669/W1669</f>
        <v>171</v>
      </c>
    </row>
    <row r="1670" spans="1:25" ht="48" x14ac:dyDescent="0.2">
      <c r="A1670">
        <v>3441</v>
      </c>
      <c r="B1670" s="3" t="s">
        <v>3440</v>
      </c>
      <c r="C1670" s="3" t="s">
        <v>7551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8271</v>
      </c>
      <c r="O1670" s="6">
        <f>(E1670/D1670)*100</f>
        <v>102.60000000000001</v>
      </c>
      <c r="P1670" s="7">
        <f>E1670/L1670</f>
        <v>59.651162790697676</v>
      </c>
      <c r="Q1670" t="str">
        <f>LEFT(N1670,FIND("/",N1670)-1)</f>
        <v>theater</v>
      </c>
      <c r="R1670" t="str">
        <f>REPLACE(N1670,1,FIND("/",N1670),"")</f>
        <v>plays</v>
      </c>
      <c r="S1670" s="12">
        <f>(((J1670/60)/60)/24)+DATE(1970,1,1)</f>
        <v>42294.429641203707</v>
      </c>
      <c r="T1670" s="12">
        <f>(((I1670/60)/60)/24)+DATE(1970,1,1)</f>
        <v>42321.845138888893</v>
      </c>
      <c r="W1670" s="19">
        <f>_xlfn.DAYS(T1670,S1670)</f>
        <v>27</v>
      </c>
      <c r="X1670" s="20">
        <f>L1670/W1670</f>
        <v>1.5925925925925926</v>
      </c>
      <c r="Y1670" s="21">
        <f>E1670/W1670</f>
        <v>95</v>
      </c>
    </row>
    <row r="1671" spans="1:25" ht="32" x14ac:dyDescent="0.2">
      <c r="A1671">
        <v>2315</v>
      </c>
      <c r="B1671" s="3" t="s">
        <v>2316</v>
      </c>
      <c r="C1671" s="3" t="s">
        <v>6425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1336238743</v>
      </c>
      <c r="J1671">
        <v>1333646743</v>
      </c>
      <c r="K1671" t="b">
        <v>1</v>
      </c>
      <c r="L1671">
        <v>64</v>
      </c>
      <c r="M1671" t="b">
        <v>1</v>
      </c>
      <c r="N1671" t="s">
        <v>8279</v>
      </c>
      <c r="O1671" s="6">
        <f>(E1671/D1671)*100</f>
        <v>102.60000000000001</v>
      </c>
      <c r="P1671" s="7">
        <f>E1671/L1671</f>
        <v>40.078125</v>
      </c>
      <c r="Q1671" t="str">
        <f>LEFT(N1671,FIND("/",N1671)-1)</f>
        <v>music</v>
      </c>
      <c r="R1671" t="str">
        <f>REPLACE(N1671,1,FIND("/",N1671),"")</f>
        <v>indie rock</v>
      </c>
      <c r="S1671" s="12">
        <f>(((J1671/60)/60)/24)+DATE(1970,1,1)</f>
        <v>41004.72619212963</v>
      </c>
      <c r="T1671" s="12">
        <f>(((I1671/60)/60)/24)+DATE(1970,1,1)</f>
        <v>41034.72619212963</v>
      </c>
      <c r="W1671" s="19">
        <f>_xlfn.DAYS(T1671,S1671)</f>
        <v>30</v>
      </c>
      <c r="X1671" s="20">
        <f>L1671/W1671</f>
        <v>2.1333333333333333</v>
      </c>
      <c r="Y1671" s="21">
        <f>E1671/W1671</f>
        <v>85.5</v>
      </c>
    </row>
    <row r="1672" spans="1:25" ht="48" x14ac:dyDescent="0.2">
      <c r="A1672">
        <v>2809</v>
      </c>
      <c r="B1672" s="3" t="s">
        <v>2809</v>
      </c>
      <c r="C1672" s="3" t="s">
        <v>6919</v>
      </c>
      <c r="D1672">
        <v>2500</v>
      </c>
      <c r="E1672">
        <v>2560</v>
      </c>
      <c r="F1672" t="s">
        <v>8219</v>
      </c>
      <c r="G1672" t="s">
        <v>8224</v>
      </c>
      <c r="H1672" t="s">
        <v>8246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8271</v>
      </c>
      <c r="O1672" s="6">
        <f>(E1672/D1672)*100</f>
        <v>102.4</v>
      </c>
      <c r="P1672" s="7">
        <f>E1672/L1672</f>
        <v>121.9047619047619</v>
      </c>
      <c r="Q1672" t="str">
        <f>LEFT(N1672,FIND("/",N1672)-1)</f>
        <v>theater</v>
      </c>
      <c r="R1672" t="str">
        <f>REPLACE(N1672,1,FIND("/",N1672),"")</f>
        <v>plays</v>
      </c>
      <c r="S1672" s="12">
        <f>(((J1672/60)/60)/24)+DATE(1970,1,1)</f>
        <v>42451.496817129635</v>
      </c>
      <c r="T1672" s="12">
        <f>(((I1672/60)/60)/24)+DATE(1970,1,1)</f>
        <v>42459.610416666663</v>
      </c>
      <c r="W1672" s="19">
        <f>_xlfn.DAYS(T1672,S1672)</f>
        <v>8</v>
      </c>
      <c r="X1672" s="20">
        <f>L1672/W1672</f>
        <v>2.625</v>
      </c>
      <c r="Y1672" s="21">
        <f>E1672/W1672</f>
        <v>320</v>
      </c>
    </row>
    <row r="1673" spans="1:25" ht="48" x14ac:dyDescent="0.2">
      <c r="A1673">
        <v>3268</v>
      </c>
      <c r="B1673" s="3" t="s">
        <v>3268</v>
      </c>
      <c r="C1673" s="3" t="s">
        <v>7378</v>
      </c>
      <c r="D1673">
        <v>2000</v>
      </c>
      <c r="E1673">
        <v>2560</v>
      </c>
      <c r="F1673" t="s">
        <v>8219</v>
      </c>
      <c r="G1673" t="s">
        <v>8224</v>
      </c>
      <c r="H1673" t="s">
        <v>8246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8271</v>
      </c>
      <c r="O1673" s="6">
        <f>(E1673/D1673)*100</f>
        <v>128</v>
      </c>
      <c r="P1673" s="7">
        <f>E1673/L1673</f>
        <v>60.952380952380949</v>
      </c>
      <c r="Q1673" t="str">
        <f>LEFT(N1673,FIND("/",N1673)-1)</f>
        <v>theater</v>
      </c>
      <c r="R1673" t="str">
        <f>REPLACE(N1673,1,FIND("/",N1673),"")</f>
        <v>plays</v>
      </c>
      <c r="S1673" s="12">
        <f>(((J1673/60)/60)/24)+DATE(1970,1,1)</f>
        <v>42590.90425925926</v>
      </c>
      <c r="T1673" s="12">
        <f>(((I1673/60)/60)/24)+DATE(1970,1,1)</f>
        <v>42606.90425925926</v>
      </c>
      <c r="W1673" s="19">
        <f>_xlfn.DAYS(T1673,S1673)</f>
        <v>16</v>
      </c>
      <c r="X1673" s="20">
        <f>L1673/W1673</f>
        <v>2.625</v>
      </c>
      <c r="Y1673" s="21">
        <f>E1673/W1673</f>
        <v>160</v>
      </c>
    </row>
    <row r="1674" spans="1:25" ht="112" x14ac:dyDescent="0.2">
      <c r="A1674">
        <v>3561</v>
      </c>
      <c r="B1674" s="3" t="s">
        <v>3560</v>
      </c>
      <c r="C1674" s="3" t="s">
        <v>7671</v>
      </c>
      <c r="D1674">
        <v>2500</v>
      </c>
      <c r="E1674">
        <v>2560</v>
      </c>
      <c r="F1674" t="s">
        <v>8219</v>
      </c>
      <c r="G1674" t="s">
        <v>8224</v>
      </c>
      <c r="H1674" t="s">
        <v>8246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8271</v>
      </c>
      <c r="O1674" s="6">
        <f>(E1674/D1674)*100</f>
        <v>102.4</v>
      </c>
      <c r="P1674" s="7">
        <f>E1674/L1674</f>
        <v>47.407407407407405</v>
      </c>
      <c r="Q1674" t="str">
        <f>LEFT(N1674,FIND("/",N1674)-1)</f>
        <v>theater</v>
      </c>
      <c r="R1674" t="str">
        <f>REPLACE(N1674,1,FIND("/",N1674),"")</f>
        <v>plays</v>
      </c>
      <c r="S1674" s="12">
        <f>(((J1674/60)/60)/24)+DATE(1970,1,1)</f>
        <v>42203.680300925931</v>
      </c>
      <c r="T1674" s="12">
        <f>(((I1674/60)/60)/24)+DATE(1970,1,1)</f>
        <v>42221.774999999994</v>
      </c>
      <c r="W1674" s="19">
        <f>_xlfn.DAYS(T1674,S1674)</f>
        <v>18</v>
      </c>
      <c r="X1674" s="20">
        <f>L1674/W1674</f>
        <v>3</v>
      </c>
      <c r="Y1674" s="21">
        <f>E1674/W1674</f>
        <v>142.22222222222223</v>
      </c>
    </row>
    <row r="1675" spans="1:25" ht="48" x14ac:dyDescent="0.2">
      <c r="A1675">
        <v>3603</v>
      </c>
      <c r="B1675" s="3" t="s">
        <v>3602</v>
      </c>
      <c r="C1675" s="3" t="s">
        <v>7713</v>
      </c>
      <c r="D1675">
        <v>1500</v>
      </c>
      <c r="E1675">
        <v>2560</v>
      </c>
      <c r="F1675" t="s">
        <v>8219</v>
      </c>
      <c r="G1675" t="s">
        <v>8224</v>
      </c>
      <c r="H1675" t="s">
        <v>8246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8271</v>
      </c>
      <c r="O1675" s="6">
        <f>(E1675/D1675)*100</f>
        <v>170.66666666666669</v>
      </c>
      <c r="P1675" s="7">
        <f>E1675/L1675</f>
        <v>44.912280701754383</v>
      </c>
      <c r="Q1675" t="str">
        <f>LEFT(N1675,FIND("/",N1675)-1)</f>
        <v>theater</v>
      </c>
      <c r="R1675" t="str">
        <f>REPLACE(N1675,1,FIND("/",N1675),"")</f>
        <v>plays</v>
      </c>
      <c r="S1675" s="12">
        <f>(((J1675/60)/60)/24)+DATE(1970,1,1)</f>
        <v>42283.864351851851</v>
      </c>
      <c r="T1675" s="12">
        <f>(((I1675/60)/60)/24)+DATE(1970,1,1)</f>
        <v>42313.906018518523</v>
      </c>
      <c r="W1675" s="19">
        <f>_xlfn.DAYS(T1675,S1675)</f>
        <v>30</v>
      </c>
      <c r="X1675" s="20">
        <f>L1675/W1675</f>
        <v>1.9</v>
      </c>
      <c r="Y1675" s="21">
        <f>E1675/W1675</f>
        <v>85.333333333333329</v>
      </c>
    </row>
    <row r="1676" spans="1:25" ht="48" x14ac:dyDescent="0.2">
      <c r="A1676">
        <v>3487</v>
      </c>
      <c r="B1676" s="3" t="s">
        <v>3486</v>
      </c>
      <c r="C1676" s="3" t="s">
        <v>7597</v>
      </c>
      <c r="D1676">
        <v>2000</v>
      </c>
      <c r="E1676">
        <v>2555</v>
      </c>
      <c r="F1676" t="s">
        <v>8219</v>
      </c>
      <c r="G1676" t="s">
        <v>8225</v>
      </c>
      <c r="H1676" t="s">
        <v>8247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8271</v>
      </c>
      <c r="O1676" s="6">
        <f>(E1676/D1676)*100</f>
        <v>127.75000000000001</v>
      </c>
      <c r="P1676" s="7">
        <f>E1676/L1676</f>
        <v>38.712121212121211</v>
      </c>
      <c r="Q1676" t="str">
        <f>LEFT(N1676,FIND("/",N1676)-1)</f>
        <v>theater</v>
      </c>
      <c r="R1676" t="str">
        <f>REPLACE(N1676,1,FIND("/",N1676),"")</f>
        <v>plays</v>
      </c>
      <c r="S1676" s="12">
        <f>(((J1676/60)/60)/24)+DATE(1970,1,1)</f>
        <v>42149.940416666665</v>
      </c>
      <c r="T1676" s="12">
        <f>(((I1676/60)/60)/24)+DATE(1970,1,1)</f>
        <v>42179.940416666665</v>
      </c>
      <c r="W1676" s="19">
        <f>_xlfn.DAYS(T1676,S1676)</f>
        <v>30</v>
      </c>
      <c r="X1676" s="20">
        <f>L1676/W1676</f>
        <v>2.2000000000000002</v>
      </c>
      <c r="Y1676" s="21">
        <f>E1676/W1676</f>
        <v>85.166666666666671</v>
      </c>
    </row>
    <row r="1677" spans="1:25" ht="48" x14ac:dyDescent="0.2">
      <c r="A1677">
        <v>1347</v>
      </c>
      <c r="B1677" s="3" t="s">
        <v>1348</v>
      </c>
      <c r="C1677" s="3" t="s">
        <v>5457</v>
      </c>
      <c r="D1677">
        <v>2500</v>
      </c>
      <c r="E1677">
        <v>2555</v>
      </c>
      <c r="F1677" t="s">
        <v>8219</v>
      </c>
      <c r="G1677" t="s">
        <v>8224</v>
      </c>
      <c r="H1677" t="s">
        <v>8246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8274</v>
      </c>
      <c r="O1677" s="6">
        <f>(E1677/D1677)*100</f>
        <v>102.2</v>
      </c>
      <c r="P1677" s="7">
        <f>E1677/L1677</f>
        <v>82.41935483870968</v>
      </c>
      <c r="Q1677" t="str">
        <f>LEFT(N1677,FIND("/",N1677)-1)</f>
        <v>publishing</v>
      </c>
      <c r="R1677" t="str">
        <f>REPLACE(N1677,1,FIND("/",N1677),"")</f>
        <v>nonfiction</v>
      </c>
      <c r="S1677" s="12">
        <f>(((J1677/60)/60)/24)+DATE(1970,1,1)</f>
        <v>42040.638020833328</v>
      </c>
      <c r="T1677" s="12">
        <f>(((I1677/60)/60)/24)+DATE(1970,1,1)</f>
        <v>42070.638020833328</v>
      </c>
      <c r="W1677" s="19">
        <f>_xlfn.DAYS(T1677,S1677)</f>
        <v>30</v>
      </c>
      <c r="X1677" s="20">
        <f>L1677/W1677</f>
        <v>1.0333333333333334</v>
      </c>
      <c r="Y1677" s="21">
        <f>E1677/W1677</f>
        <v>85.166666666666671</v>
      </c>
    </row>
    <row r="1678" spans="1:25" ht="32" x14ac:dyDescent="0.2">
      <c r="A1678">
        <v>758</v>
      </c>
      <c r="B1678" s="3" t="s">
        <v>759</v>
      </c>
      <c r="C1678" s="3" t="s">
        <v>4868</v>
      </c>
      <c r="D1678">
        <v>2500</v>
      </c>
      <c r="E1678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8274</v>
      </c>
      <c r="O1678" s="6">
        <f>(E1678/D1678)*100</f>
        <v>102</v>
      </c>
      <c r="P1678" s="7">
        <f>E1678/L1678</f>
        <v>134.21052631578948</v>
      </c>
      <c r="Q1678" t="str">
        <f>LEFT(N1678,FIND("/",N1678)-1)</f>
        <v>publishing</v>
      </c>
      <c r="R1678" t="str">
        <f>REPLACE(N1678,1,FIND("/",N1678),"")</f>
        <v>nonfiction</v>
      </c>
      <c r="S1678" s="12">
        <f>(((J1678/60)/60)/24)+DATE(1970,1,1)</f>
        <v>40429.836435185185</v>
      </c>
      <c r="T1678" s="12">
        <f>(((I1678/60)/60)/24)+DATE(1970,1,1)</f>
        <v>40459.836435185185</v>
      </c>
      <c r="W1678" s="19">
        <f>_xlfn.DAYS(T1678,S1678)</f>
        <v>30</v>
      </c>
      <c r="X1678" s="20">
        <f>L1678/W1678</f>
        <v>0.6333333333333333</v>
      </c>
      <c r="Y1678" s="21">
        <f>E1678/W1678</f>
        <v>85</v>
      </c>
    </row>
    <row r="1679" spans="1:25" ht="48" x14ac:dyDescent="0.2">
      <c r="A1679">
        <v>986</v>
      </c>
      <c r="B1679" s="3" t="s">
        <v>987</v>
      </c>
      <c r="C1679" s="3" t="s">
        <v>5096</v>
      </c>
      <c r="D1679">
        <v>20000</v>
      </c>
      <c r="E1679">
        <v>2550</v>
      </c>
      <c r="F1679" t="s">
        <v>8221</v>
      </c>
      <c r="G1679" t="s">
        <v>8225</v>
      </c>
      <c r="H1679" t="s">
        <v>8247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8273</v>
      </c>
      <c r="O1679" s="6">
        <f>(E1679/D1679)*100</f>
        <v>12.75</v>
      </c>
      <c r="P1679" s="7">
        <f>E1679/L1679</f>
        <v>110.8695652173913</v>
      </c>
      <c r="Q1679" t="str">
        <f>LEFT(N1679,FIND("/",N1679)-1)</f>
        <v>technology</v>
      </c>
      <c r="R1679" t="str">
        <f>REPLACE(N1679,1,FIND("/",N1679),"")</f>
        <v>wearables</v>
      </c>
      <c r="S1679" s="12">
        <f>(((J1679/60)/60)/24)+DATE(1970,1,1)</f>
        <v>42324.767361111109</v>
      </c>
      <c r="T1679" s="12">
        <f>(((I1679/60)/60)/24)+DATE(1970,1,1)</f>
        <v>42379</v>
      </c>
      <c r="W1679" s="19">
        <f>_xlfn.DAYS(T1679,S1679)</f>
        <v>55</v>
      </c>
      <c r="X1679" s="20">
        <f>L1679/W1679</f>
        <v>0.41818181818181815</v>
      </c>
      <c r="Y1679" s="21">
        <f>E1679/W1679</f>
        <v>46.363636363636367</v>
      </c>
    </row>
    <row r="1680" spans="1:25" ht="48" x14ac:dyDescent="0.2">
      <c r="A1680">
        <v>3207</v>
      </c>
      <c r="B1680" s="3" t="s">
        <v>3207</v>
      </c>
      <c r="C1680" s="3" t="s">
        <v>7317</v>
      </c>
      <c r="D1680">
        <v>5500</v>
      </c>
      <c r="E1680">
        <v>2550</v>
      </c>
      <c r="F1680" t="s">
        <v>8221</v>
      </c>
      <c r="G1680" t="s">
        <v>8224</v>
      </c>
      <c r="H1680" t="s">
        <v>8246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8305</v>
      </c>
      <c r="O1680" s="6">
        <f>(E1680/D1680)*100</f>
        <v>46.36363636363636</v>
      </c>
      <c r="P1680" s="7">
        <f>E1680/L1680</f>
        <v>70.833333333333329</v>
      </c>
      <c r="Q1680" t="str">
        <f>LEFT(N1680,FIND("/",N1680)-1)</f>
        <v>theater</v>
      </c>
      <c r="R1680" t="str">
        <f>REPLACE(N1680,1,FIND("/",N1680),"")</f>
        <v>musical</v>
      </c>
      <c r="S1680" s="12">
        <f>(((J1680/60)/60)/24)+DATE(1970,1,1)</f>
        <v>42057.277858796297</v>
      </c>
      <c r="T1680" s="12">
        <f>(((I1680/60)/60)/24)+DATE(1970,1,1)</f>
        <v>42117.236192129625</v>
      </c>
      <c r="W1680" s="19">
        <f>_xlfn.DAYS(T1680,S1680)</f>
        <v>60</v>
      </c>
      <c r="X1680" s="20">
        <f>L1680/W1680</f>
        <v>0.6</v>
      </c>
      <c r="Y1680" s="21">
        <f>E1680/W1680</f>
        <v>42.5</v>
      </c>
    </row>
    <row r="1681" spans="1:25" ht="48" x14ac:dyDescent="0.2">
      <c r="A1681">
        <v>1295</v>
      </c>
      <c r="B1681" s="3" t="s">
        <v>1296</v>
      </c>
      <c r="C1681" s="3" t="s">
        <v>5405</v>
      </c>
      <c r="D1681">
        <v>2500</v>
      </c>
      <c r="E1681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8271</v>
      </c>
      <c r="O1681" s="6">
        <f>(E1681/D1681)*100</f>
        <v>101.96000000000001</v>
      </c>
      <c r="P1681" s="7">
        <f>E1681/L1681</f>
        <v>39.828125</v>
      </c>
      <c r="Q1681" t="str">
        <f>LEFT(N1681,FIND("/",N1681)-1)</f>
        <v>theater</v>
      </c>
      <c r="R1681" t="str">
        <f>REPLACE(N1681,1,FIND("/",N1681),"")</f>
        <v>plays</v>
      </c>
      <c r="S1681" s="12">
        <f>(((J1681/60)/60)/24)+DATE(1970,1,1)</f>
        <v>42184.572881944448</v>
      </c>
      <c r="T1681" s="12">
        <f>(((I1681/60)/60)/24)+DATE(1970,1,1)</f>
        <v>42214.708333333328</v>
      </c>
      <c r="W1681" s="19">
        <f>_xlfn.DAYS(T1681,S1681)</f>
        <v>30</v>
      </c>
      <c r="X1681" s="20">
        <f>L1681/W1681</f>
        <v>2.1333333333333333</v>
      </c>
      <c r="Y1681" s="21">
        <f>E1681/W1681</f>
        <v>84.966666666666669</v>
      </c>
    </row>
    <row r="1682" spans="1:25" ht="48" x14ac:dyDescent="0.2">
      <c r="A1682">
        <v>755</v>
      </c>
      <c r="B1682" s="3" t="s">
        <v>756</v>
      </c>
      <c r="C1682" s="3" t="s">
        <v>4865</v>
      </c>
      <c r="D1682">
        <v>2500</v>
      </c>
      <c r="E1682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8274</v>
      </c>
      <c r="O1682" s="6">
        <f>(E1682/D1682)*100</f>
        <v>101.9076</v>
      </c>
      <c r="P1682" s="7">
        <f>E1682/L1682</f>
        <v>37.466029411764708</v>
      </c>
      <c r="Q1682" t="str">
        <f>LEFT(N1682,FIND("/",N1682)-1)</f>
        <v>publishing</v>
      </c>
      <c r="R1682" t="str">
        <f>REPLACE(N1682,1,FIND("/",N1682),"")</f>
        <v>nonfiction</v>
      </c>
      <c r="S1682" s="12">
        <f>(((J1682/60)/60)/24)+DATE(1970,1,1)</f>
        <v>41383.605057870373</v>
      </c>
      <c r="T1682" s="12">
        <f>(((I1682/60)/60)/24)+DATE(1970,1,1)</f>
        <v>41414.02847222222</v>
      </c>
      <c r="W1682" s="19">
        <f>_xlfn.DAYS(T1682,S1682)</f>
        <v>31</v>
      </c>
      <c r="X1682" s="20">
        <f>L1682/W1682</f>
        <v>2.193548387096774</v>
      </c>
      <c r="Y1682" s="21">
        <f>E1682/W1682</f>
        <v>82.183548387096778</v>
      </c>
    </row>
    <row r="1683" spans="1:25" ht="48" x14ac:dyDescent="0.2">
      <c r="A1683">
        <v>3592</v>
      </c>
      <c r="B1683" s="3" t="s">
        <v>3591</v>
      </c>
      <c r="C1683" s="3" t="s">
        <v>7702</v>
      </c>
      <c r="D1683">
        <v>2000</v>
      </c>
      <c r="E1683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8271</v>
      </c>
      <c r="O1683" s="6">
        <f>(E1683/D1683)*100</f>
        <v>127.25</v>
      </c>
      <c r="P1683" s="7">
        <f>E1683/L1683</f>
        <v>72.714285714285708</v>
      </c>
      <c r="Q1683" t="str">
        <f>LEFT(N1683,FIND("/",N1683)-1)</f>
        <v>theater</v>
      </c>
      <c r="R1683" t="str">
        <f>REPLACE(N1683,1,FIND("/",N1683),"")</f>
        <v>plays</v>
      </c>
      <c r="S1683" s="12">
        <f>(((J1683/60)/60)/24)+DATE(1970,1,1)</f>
        <v>41988.829942129625</v>
      </c>
      <c r="T1683" s="12">
        <f>(((I1683/60)/60)/24)+DATE(1970,1,1)</f>
        <v>42046.207638888889</v>
      </c>
      <c r="W1683" s="19">
        <f>_xlfn.DAYS(T1683,S1683)</f>
        <v>58</v>
      </c>
      <c r="X1683" s="20">
        <f>L1683/W1683</f>
        <v>0.60344827586206895</v>
      </c>
      <c r="Y1683" s="21">
        <f>E1683/W1683</f>
        <v>43.879310344827587</v>
      </c>
    </row>
    <row r="1684" spans="1:25" ht="48" x14ac:dyDescent="0.2">
      <c r="A1684">
        <v>860</v>
      </c>
      <c r="B1684" s="3" t="s">
        <v>861</v>
      </c>
      <c r="C1684" s="3" t="s">
        <v>4970</v>
      </c>
      <c r="D1684">
        <v>14000</v>
      </c>
      <c r="E1684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6">
        <f>(E1684/D1684)*100</f>
        <v>18.142857142857142</v>
      </c>
      <c r="P1684" s="7">
        <f>E1684/L1684</f>
        <v>52.916666666666664</v>
      </c>
      <c r="Q1684" t="str">
        <f>LEFT(N1684,FIND("/",N1684)-1)</f>
        <v>music</v>
      </c>
      <c r="R1684" t="str">
        <f>REPLACE(N1684,1,FIND("/",N1684),"")</f>
        <v>jazz</v>
      </c>
      <c r="S1684" s="12">
        <f>(((J1684/60)/60)/24)+DATE(1970,1,1)</f>
        <v>41570.482789351852</v>
      </c>
      <c r="T1684" s="12">
        <f>(((I1684/60)/60)/24)+DATE(1970,1,1)</f>
        <v>41600.524456018517</v>
      </c>
      <c r="W1684" s="19">
        <f>_xlfn.DAYS(T1684,S1684)</f>
        <v>30</v>
      </c>
      <c r="X1684" s="20">
        <f>L1684/W1684</f>
        <v>1.6</v>
      </c>
      <c r="Y1684" s="21">
        <f>E1684/W1684</f>
        <v>84.666666666666671</v>
      </c>
    </row>
    <row r="1685" spans="1:25" ht="48" x14ac:dyDescent="0.2">
      <c r="A1685">
        <v>1241</v>
      </c>
      <c r="B1685" s="3" t="s">
        <v>1242</v>
      </c>
      <c r="C1685" s="3" t="s">
        <v>5351</v>
      </c>
      <c r="D1685">
        <v>5000</v>
      </c>
      <c r="E1685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6">
        <f>(E1685/D1685)*100</f>
        <v>50.739999999999995</v>
      </c>
      <c r="P1685" s="7">
        <f>E1685/L1685</f>
        <v>74.617647058823536</v>
      </c>
      <c r="Q1685" t="str">
        <f>LEFT(N1685,FIND("/",N1685)-1)</f>
        <v>music</v>
      </c>
      <c r="R1685" t="str">
        <f>REPLACE(N1685,1,FIND("/",N1685),"")</f>
        <v>world music</v>
      </c>
      <c r="S1685" s="12">
        <f>(((J1685/60)/60)/24)+DATE(1970,1,1)</f>
        <v>41923.837731481479</v>
      </c>
      <c r="T1685" s="12">
        <f>(((I1685/60)/60)/24)+DATE(1970,1,1)</f>
        <v>41946.249305555553</v>
      </c>
      <c r="W1685" s="19">
        <f>_xlfn.DAYS(T1685,S1685)</f>
        <v>23</v>
      </c>
      <c r="X1685" s="20">
        <f>L1685/W1685</f>
        <v>1.4782608695652173</v>
      </c>
      <c r="Y1685" s="21">
        <f>E1685/W1685</f>
        <v>110.30434782608695</v>
      </c>
    </row>
    <row r="1686" spans="1:25" ht="48" x14ac:dyDescent="0.2">
      <c r="A1686">
        <v>726</v>
      </c>
      <c r="B1686" s="3" t="s">
        <v>727</v>
      </c>
      <c r="C1686" s="3" t="s">
        <v>4836</v>
      </c>
      <c r="D1686">
        <v>2500</v>
      </c>
      <c r="E1686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8274</v>
      </c>
      <c r="O1686" s="6">
        <f>(E1686/D1686)*100</f>
        <v>101.4</v>
      </c>
      <c r="P1686" s="7">
        <f>E1686/L1686</f>
        <v>72.428571428571431</v>
      </c>
      <c r="Q1686" t="str">
        <f>LEFT(N1686,FIND("/",N1686)-1)</f>
        <v>publishing</v>
      </c>
      <c r="R1686" t="str">
        <f>REPLACE(N1686,1,FIND("/",N1686),"")</f>
        <v>nonfiction</v>
      </c>
      <c r="S1686" s="12">
        <f>(((J1686/60)/60)/24)+DATE(1970,1,1)</f>
        <v>41346.042673611111</v>
      </c>
      <c r="T1686" s="12">
        <f>(((I1686/60)/60)/24)+DATE(1970,1,1)</f>
        <v>41376.042673611111</v>
      </c>
      <c r="W1686" s="19">
        <f>_xlfn.DAYS(T1686,S1686)</f>
        <v>30</v>
      </c>
      <c r="X1686" s="20">
        <f>L1686/W1686</f>
        <v>1.1666666666666667</v>
      </c>
      <c r="Y1686" s="21">
        <f>E1686/W1686</f>
        <v>84.5</v>
      </c>
    </row>
    <row r="1687" spans="1:25" ht="32" x14ac:dyDescent="0.2">
      <c r="A1687">
        <v>1641</v>
      </c>
      <c r="B1687" s="3" t="s">
        <v>1642</v>
      </c>
      <c r="C1687" s="3" t="s">
        <v>5751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8292</v>
      </c>
      <c r="O1687" s="6">
        <f>(E1687/D1687)*100</f>
        <v>101.4</v>
      </c>
      <c r="P1687" s="7">
        <f>E1687/L1687</f>
        <v>97.5</v>
      </c>
      <c r="Q1687" t="str">
        <f>LEFT(N1687,FIND("/",N1687)-1)</f>
        <v>music</v>
      </c>
      <c r="R1687" t="str">
        <f>REPLACE(N1687,1,FIND("/",N1687),"")</f>
        <v>pop</v>
      </c>
      <c r="S1687" s="12">
        <f>(((J1687/60)/60)/24)+DATE(1970,1,1)</f>
        <v>41962.596574074079</v>
      </c>
      <c r="T1687" s="12">
        <f>(((I1687/60)/60)/24)+DATE(1970,1,1)</f>
        <v>41992.596574074079</v>
      </c>
      <c r="W1687" s="19">
        <f>_xlfn.DAYS(T1687,S1687)</f>
        <v>30</v>
      </c>
      <c r="X1687" s="20">
        <f>L1687/W1687</f>
        <v>0.8666666666666667</v>
      </c>
      <c r="Y1687" s="21">
        <f>E1687/W1687</f>
        <v>84.5</v>
      </c>
    </row>
    <row r="1688" spans="1:25" ht="48" x14ac:dyDescent="0.2">
      <c r="A1688">
        <v>2986</v>
      </c>
      <c r="B1688" s="3" t="s">
        <v>2986</v>
      </c>
      <c r="C1688" s="3" t="s">
        <v>7096</v>
      </c>
      <c r="D1688">
        <v>2400</v>
      </c>
      <c r="E1688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8303</v>
      </c>
      <c r="O1688" s="6">
        <f>(E1688/D1688)*100</f>
        <v>105.5</v>
      </c>
      <c r="P1688" s="7">
        <f>E1688/L1688</f>
        <v>45.214285714285715</v>
      </c>
      <c r="Q1688" t="str">
        <f>LEFT(N1688,FIND("/",N1688)-1)</f>
        <v>theater</v>
      </c>
      <c r="R1688" t="str">
        <f>REPLACE(N1688,1,FIND("/",N1688),"")</f>
        <v>spaces</v>
      </c>
      <c r="S1688" s="12">
        <f>(((J1688/60)/60)/24)+DATE(1970,1,1)</f>
        <v>42431.500069444446</v>
      </c>
      <c r="T1688" s="12">
        <f>(((I1688/60)/60)/24)+DATE(1970,1,1)</f>
        <v>42491.458402777775</v>
      </c>
      <c r="W1688" s="19">
        <f>_xlfn.DAYS(T1688,S1688)</f>
        <v>60</v>
      </c>
      <c r="X1688" s="20">
        <f>L1688/W1688</f>
        <v>0.93333333333333335</v>
      </c>
      <c r="Y1688" s="21">
        <f>E1688/W1688</f>
        <v>42.2</v>
      </c>
    </row>
    <row r="1689" spans="1:25" ht="48" x14ac:dyDescent="0.2">
      <c r="A1689">
        <v>1697</v>
      </c>
      <c r="B1689" s="3" t="s">
        <v>1698</v>
      </c>
      <c r="C1689" s="3" t="s">
        <v>5807</v>
      </c>
      <c r="D1689">
        <v>12500</v>
      </c>
      <c r="E1689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6">
        <f>(E1689/D1689)*100</f>
        <v>20.208000000000002</v>
      </c>
      <c r="P1689" s="7">
        <f>E1689/L1689</f>
        <v>114.81818181818181</v>
      </c>
      <c r="Q1689" t="str">
        <f>LEFT(N1689,FIND("/",N1689)-1)</f>
        <v>music</v>
      </c>
      <c r="R1689" t="str">
        <f>REPLACE(N1689,1,FIND("/",N1689),"")</f>
        <v>faith</v>
      </c>
      <c r="S1689" s="12">
        <f>(((J1689/60)/60)/24)+DATE(1970,1,1)</f>
        <v>42805.032962962956</v>
      </c>
      <c r="T1689" s="12">
        <f>(((I1689/60)/60)/24)+DATE(1970,1,1)</f>
        <v>42834.991296296299</v>
      </c>
      <c r="W1689" s="19">
        <f>_xlfn.DAYS(T1689,S1689)</f>
        <v>29</v>
      </c>
      <c r="X1689" s="20">
        <f>L1689/W1689</f>
        <v>0.75862068965517238</v>
      </c>
      <c r="Y1689" s="21">
        <f>E1689/W1689</f>
        <v>87.103448275862064</v>
      </c>
    </row>
    <row r="1690" spans="1:25" ht="48" x14ac:dyDescent="0.2">
      <c r="A1690">
        <v>3320</v>
      </c>
      <c r="B1690" s="3" t="s">
        <v>3320</v>
      </c>
      <c r="C1690" s="3" t="s">
        <v>7430</v>
      </c>
      <c r="D1690">
        <v>2500</v>
      </c>
      <c r="E1690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8271</v>
      </c>
      <c r="O1690" s="6">
        <f>(E1690/D1690)*100</f>
        <v>101</v>
      </c>
      <c r="P1690" s="7">
        <f>E1690/L1690</f>
        <v>66.44736842105263</v>
      </c>
      <c r="Q1690" t="str">
        <f>LEFT(N1690,FIND("/",N1690)-1)</f>
        <v>theater</v>
      </c>
      <c r="R1690" t="str">
        <f>REPLACE(N1690,1,FIND("/",N1690),"")</f>
        <v>plays</v>
      </c>
      <c r="S1690" s="12">
        <f>(((J1690/60)/60)/24)+DATE(1970,1,1)</f>
        <v>42513.045798611114</v>
      </c>
      <c r="T1690" s="12">
        <f>(((I1690/60)/60)/24)+DATE(1970,1,1)</f>
        <v>42543.045798611114</v>
      </c>
      <c r="W1690" s="19">
        <f>_xlfn.DAYS(T1690,S1690)</f>
        <v>30</v>
      </c>
      <c r="X1690" s="20">
        <f>L1690/W1690</f>
        <v>1.2666666666666666</v>
      </c>
      <c r="Y1690" s="21">
        <f>E1690/W1690</f>
        <v>84.166666666666671</v>
      </c>
    </row>
    <row r="1691" spans="1:25" ht="48" x14ac:dyDescent="0.2">
      <c r="A1691">
        <v>3890</v>
      </c>
      <c r="B1691" s="3" t="s">
        <v>3887</v>
      </c>
      <c r="C1691" s="3" t="s">
        <v>7998</v>
      </c>
      <c r="D1691">
        <v>15000</v>
      </c>
      <c r="E1691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6">
        <f>(E1691/D1691)*100</f>
        <v>16.826666666666668</v>
      </c>
      <c r="P1691" s="7">
        <f>E1691/L1691</f>
        <v>315.5</v>
      </c>
      <c r="Q1691" t="str">
        <f>LEFT(N1691,FIND("/",N1691)-1)</f>
        <v>theater</v>
      </c>
      <c r="R1691" t="str">
        <f>REPLACE(N1691,1,FIND("/",N1691),"")</f>
        <v>plays</v>
      </c>
      <c r="S1691" s="12">
        <f>(((J1691/60)/60)/24)+DATE(1970,1,1)</f>
        <v>42171.758611111116</v>
      </c>
      <c r="T1691" s="12">
        <f>(((I1691/60)/60)/24)+DATE(1970,1,1)</f>
        <v>42231.758611111116</v>
      </c>
      <c r="W1691" s="19">
        <f>_xlfn.DAYS(T1691,S1691)</f>
        <v>60</v>
      </c>
      <c r="X1691" s="20">
        <f>L1691/W1691</f>
        <v>0.13333333333333333</v>
      </c>
      <c r="Y1691" s="21">
        <f>E1691/W1691</f>
        <v>42.06666666666667</v>
      </c>
    </row>
    <row r="1692" spans="1:25" ht="48" x14ac:dyDescent="0.2">
      <c r="A1692">
        <v>765</v>
      </c>
      <c r="B1692" s="3" t="s">
        <v>766</v>
      </c>
      <c r="C1692" s="3" t="s">
        <v>4875</v>
      </c>
      <c r="D1692">
        <v>7000</v>
      </c>
      <c r="E1692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8275</v>
      </c>
      <c r="O1692" s="6">
        <f>(E1692/D1692)*100</f>
        <v>36.014285714285712</v>
      </c>
      <c r="P1692" s="7">
        <f>E1692/L1692</f>
        <v>57.295454545454547</v>
      </c>
      <c r="Q1692" t="str">
        <f>LEFT(N1692,FIND("/",N1692)-1)</f>
        <v>publishing</v>
      </c>
      <c r="R1692" t="str">
        <f>REPLACE(N1692,1,FIND("/",N1692),"")</f>
        <v>fiction</v>
      </c>
      <c r="S1692" s="12">
        <f>(((J1692/60)/60)/24)+DATE(1970,1,1)</f>
        <v>41901.542638888888</v>
      </c>
      <c r="T1692" s="12">
        <f>(((I1692/60)/60)/24)+DATE(1970,1,1)</f>
        <v>41931.542638888888</v>
      </c>
      <c r="W1692" s="19">
        <f>_xlfn.DAYS(T1692,S1692)</f>
        <v>30</v>
      </c>
      <c r="X1692" s="20">
        <f>L1692/W1692</f>
        <v>1.4666666666666666</v>
      </c>
      <c r="Y1692" s="21">
        <f>E1692/W1692</f>
        <v>84.033333333333331</v>
      </c>
    </row>
    <row r="1693" spans="1:25" ht="32" x14ac:dyDescent="0.2">
      <c r="A1693">
        <v>3778</v>
      </c>
      <c r="B1693" s="3" t="s">
        <v>3775</v>
      </c>
      <c r="C1693" s="3" t="s">
        <v>7888</v>
      </c>
      <c r="D1693">
        <v>2400</v>
      </c>
      <c r="E1693">
        <v>2521</v>
      </c>
      <c r="F1693" t="s">
        <v>8219</v>
      </c>
      <c r="G1693" t="s">
        <v>8224</v>
      </c>
      <c r="H1693" t="s">
        <v>8246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8305</v>
      </c>
      <c r="O1693" s="6">
        <f>(E1693/D1693)*100</f>
        <v>105.04166666666667</v>
      </c>
      <c r="P1693" s="7">
        <f>E1693/L1693</f>
        <v>70.027777777777771</v>
      </c>
      <c r="Q1693" t="str">
        <f>LEFT(N1693,FIND("/",N1693)-1)</f>
        <v>theater</v>
      </c>
      <c r="R1693" t="str">
        <f>REPLACE(N1693,1,FIND("/",N1693),"")</f>
        <v>musical</v>
      </c>
      <c r="S1693" s="12">
        <f>(((J1693/60)/60)/24)+DATE(1970,1,1)</f>
        <v>41989.819212962961</v>
      </c>
      <c r="T1693" s="12">
        <f>(((I1693/60)/60)/24)+DATE(1970,1,1)</f>
        <v>42049.819212962961</v>
      </c>
      <c r="W1693" s="19">
        <f>_xlfn.DAYS(T1693,S1693)</f>
        <v>60</v>
      </c>
      <c r="X1693" s="20">
        <f>L1693/W1693</f>
        <v>0.6</v>
      </c>
      <c r="Y1693" s="21">
        <f>E1693/W1693</f>
        <v>42.016666666666666</v>
      </c>
    </row>
    <row r="1694" spans="1:25" ht="48" x14ac:dyDescent="0.2">
      <c r="A1694">
        <v>3614</v>
      </c>
      <c r="B1694" s="3" t="s">
        <v>3439</v>
      </c>
      <c r="C1694" s="3" t="s">
        <v>7724</v>
      </c>
      <c r="D1694">
        <v>2500</v>
      </c>
      <c r="E1694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8271</v>
      </c>
      <c r="O1694" s="6">
        <f>(E1694/D1694)*100</f>
        <v>100.8</v>
      </c>
      <c r="P1694" s="7">
        <f>E1694/L1694</f>
        <v>35.492957746478872</v>
      </c>
      <c r="Q1694" t="str">
        <f>LEFT(N1694,FIND("/",N1694)-1)</f>
        <v>theater</v>
      </c>
      <c r="R1694" t="str">
        <f>REPLACE(N1694,1,FIND("/",N1694),"")</f>
        <v>plays</v>
      </c>
      <c r="S1694" s="12">
        <f>(((J1694/60)/60)/24)+DATE(1970,1,1)</f>
        <v>42144.041851851856</v>
      </c>
      <c r="T1694" s="12">
        <f>(((I1694/60)/60)/24)+DATE(1970,1,1)</f>
        <v>42174.041851851856</v>
      </c>
      <c r="W1694" s="19">
        <f>_xlfn.DAYS(T1694,S1694)</f>
        <v>30</v>
      </c>
      <c r="X1694" s="20">
        <f>L1694/W1694</f>
        <v>2.3666666666666667</v>
      </c>
      <c r="Y1694" s="21">
        <f>E1694/W1694</f>
        <v>84</v>
      </c>
    </row>
    <row r="1695" spans="1:25" ht="48" x14ac:dyDescent="0.2">
      <c r="A1695">
        <v>3699</v>
      </c>
      <c r="B1695" s="3" t="s">
        <v>3696</v>
      </c>
      <c r="C1695" s="3" t="s">
        <v>7809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8271</v>
      </c>
      <c r="O1695" s="6">
        <f>(E1695/D1695)*100</f>
        <v>100.8</v>
      </c>
      <c r="P1695" s="7">
        <f>E1695/L1695</f>
        <v>63</v>
      </c>
      <c r="Q1695" t="str">
        <f>LEFT(N1695,FIND("/",N1695)-1)</f>
        <v>theater</v>
      </c>
      <c r="R1695" t="str">
        <f>REPLACE(N1695,1,FIND("/",N1695),"")</f>
        <v>plays</v>
      </c>
      <c r="S1695" s="12">
        <f>(((J1695/60)/60)/24)+DATE(1970,1,1)</f>
        <v>41897.602037037039</v>
      </c>
      <c r="T1695" s="12">
        <f>(((I1695/60)/60)/24)+DATE(1970,1,1)</f>
        <v>41927.602037037039</v>
      </c>
      <c r="W1695" s="19">
        <f>_xlfn.DAYS(T1695,S1695)</f>
        <v>30</v>
      </c>
      <c r="X1695" s="20">
        <f>L1695/W1695</f>
        <v>1.3333333333333333</v>
      </c>
      <c r="Y1695" s="21">
        <f>E1695/W1695</f>
        <v>84</v>
      </c>
    </row>
    <row r="1696" spans="1:25" ht="32" x14ac:dyDescent="0.2">
      <c r="A1696">
        <v>3318</v>
      </c>
      <c r="B1696" s="3" t="s">
        <v>3318</v>
      </c>
      <c r="C1696" s="3" t="s">
        <v>7428</v>
      </c>
      <c r="D1696">
        <v>2000</v>
      </c>
      <c r="E169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8271</v>
      </c>
      <c r="O1696" s="6">
        <f>(E1696/D1696)*100</f>
        <v>125.6</v>
      </c>
      <c r="P1696" s="7">
        <f>E1696/L1696</f>
        <v>78.5</v>
      </c>
      <c r="Q1696" t="str">
        <f>LEFT(N1696,FIND("/",N1696)-1)</f>
        <v>theater</v>
      </c>
      <c r="R1696" t="str">
        <f>REPLACE(N1696,1,FIND("/",N1696),"")</f>
        <v>plays</v>
      </c>
      <c r="S1696" s="12">
        <f>(((J1696/60)/60)/24)+DATE(1970,1,1)</f>
        <v>42431.302002314813</v>
      </c>
      <c r="T1696" s="12">
        <f>(((I1696/60)/60)/24)+DATE(1970,1,1)</f>
        <v>42471.104166666672</v>
      </c>
      <c r="W1696" s="19">
        <f>_xlfn.DAYS(T1696,S1696)</f>
        <v>40</v>
      </c>
      <c r="X1696" s="20">
        <f>L1696/W1696</f>
        <v>0.8</v>
      </c>
      <c r="Y1696" s="21">
        <f>E1696/W1696</f>
        <v>62.8</v>
      </c>
    </row>
    <row r="1697" spans="1:25" ht="32" x14ac:dyDescent="0.2">
      <c r="A1697">
        <v>792</v>
      </c>
      <c r="B1697" s="3" t="s">
        <v>793</v>
      </c>
      <c r="C1697" s="3" t="s">
        <v>4902</v>
      </c>
      <c r="D1697">
        <v>2500</v>
      </c>
      <c r="E1697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8276</v>
      </c>
      <c r="O1697" s="6">
        <f>(E1697/D1697)*100</f>
        <v>100.44440000000002</v>
      </c>
      <c r="P1697" s="7">
        <f>E1697/L1697</f>
        <v>41.851833333333339</v>
      </c>
      <c r="Q1697" t="str">
        <f>LEFT(N1697,FIND("/",N1697)-1)</f>
        <v>music</v>
      </c>
      <c r="R1697" t="str">
        <f>REPLACE(N1697,1,FIND("/",N1697),"")</f>
        <v>rock</v>
      </c>
      <c r="S1697" s="12">
        <f>(((J1697/60)/60)/24)+DATE(1970,1,1)</f>
        <v>41555.873645833337</v>
      </c>
      <c r="T1697" s="12">
        <f>(((I1697/60)/60)/24)+DATE(1970,1,1)</f>
        <v>41585.915312500001</v>
      </c>
      <c r="W1697" s="19">
        <f>_xlfn.DAYS(T1697,S1697)</f>
        <v>30</v>
      </c>
      <c r="X1697" s="20">
        <f>L1697/W1697</f>
        <v>2</v>
      </c>
      <c r="Y1697" s="21">
        <f>E1697/W1697</f>
        <v>83.703666666666678</v>
      </c>
    </row>
    <row r="1698" spans="1:25" ht="48" x14ac:dyDescent="0.2">
      <c r="A1698">
        <v>1357</v>
      </c>
      <c r="B1698" s="3" t="s">
        <v>1358</v>
      </c>
      <c r="C1698" s="3" t="s">
        <v>5467</v>
      </c>
      <c r="D1698">
        <v>2000</v>
      </c>
      <c r="E1698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8274</v>
      </c>
      <c r="O1698" s="6">
        <f>(E1698/D1698)*100</f>
        <v>125.29999999999998</v>
      </c>
      <c r="P1698" s="7">
        <f>E1698/L1698</f>
        <v>38.553846153846152</v>
      </c>
      <c r="Q1698" t="str">
        <f>LEFT(N1698,FIND("/",N1698)-1)</f>
        <v>publishing</v>
      </c>
      <c r="R1698" t="str">
        <f>REPLACE(N1698,1,FIND("/",N1698),"")</f>
        <v>nonfiction</v>
      </c>
      <c r="S1698" s="12">
        <f>(((J1698/60)/60)/24)+DATE(1970,1,1)</f>
        <v>41304.962233796294</v>
      </c>
      <c r="T1698" s="12">
        <f>(((I1698/60)/60)/24)+DATE(1970,1,1)</f>
        <v>41334.249305555553</v>
      </c>
      <c r="W1698" s="19">
        <f>_xlfn.DAYS(T1698,S1698)</f>
        <v>30</v>
      </c>
      <c r="X1698" s="20">
        <f>L1698/W1698</f>
        <v>2.1666666666666665</v>
      </c>
      <c r="Y1698" s="21">
        <f>E1698/W1698</f>
        <v>83.533333333333331</v>
      </c>
    </row>
    <row r="1699" spans="1:25" ht="48" x14ac:dyDescent="0.2">
      <c r="A1699">
        <v>1635</v>
      </c>
      <c r="B1699" s="3" t="s">
        <v>1636</v>
      </c>
      <c r="C1699" s="3" t="s">
        <v>5745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8276</v>
      </c>
      <c r="O1699" s="6">
        <f>(E1699/D1699)*100</f>
        <v>125.29999999999998</v>
      </c>
      <c r="P1699" s="7">
        <f>E1699/L1699</f>
        <v>67.729729729729726</v>
      </c>
      <c r="Q1699" t="str">
        <f>LEFT(N1699,FIND("/",N1699)-1)</f>
        <v>music</v>
      </c>
      <c r="R1699" t="str">
        <f>REPLACE(N1699,1,FIND("/",N1699),"")</f>
        <v>rock</v>
      </c>
      <c r="S1699" s="12">
        <f>(((J1699/60)/60)/24)+DATE(1970,1,1)</f>
        <v>42502.868761574078</v>
      </c>
      <c r="T1699" s="12">
        <f>(((I1699/60)/60)/24)+DATE(1970,1,1)</f>
        <v>42562.868761574078</v>
      </c>
      <c r="W1699" s="19">
        <f>_xlfn.DAYS(T1699,S1699)</f>
        <v>60</v>
      </c>
      <c r="X1699" s="20">
        <f>L1699/W1699</f>
        <v>0.6166666666666667</v>
      </c>
      <c r="Y1699" s="21">
        <f>E1699/W1699</f>
        <v>41.766666666666666</v>
      </c>
    </row>
    <row r="1700" spans="1:25" ht="48" x14ac:dyDescent="0.2">
      <c r="A1700">
        <v>1842</v>
      </c>
      <c r="B1700" s="3" t="s">
        <v>1843</v>
      </c>
      <c r="C1700" s="3" t="s">
        <v>5952</v>
      </c>
      <c r="D1700">
        <v>2000</v>
      </c>
      <c r="E1700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8276</v>
      </c>
      <c r="O1700" s="6">
        <f>(E1700/D1700)*100</f>
        <v>125.25</v>
      </c>
      <c r="P1700" s="7">
        <f>E1700/L1700</f>
        <v>119.28571428571429</v>
      </c>
      <c r="Q1700" t="str">
        <f>LEFT(N1700,FIND("/",N1700)-1)</f>
        <v>music</v>
      </c>
      <c r="R1700" t="str">
        <f>REPLACE(N1700,1,FIND("/",N1700),"")</f>
        <v>rock</v>
      </c>
      <c r="S1700" s="12">
        <f>(((J1700/60)/60)/24)+DATE(1970,1,1)</f>
        <v>42031.631724537037</v>
      </c>
      <c r="T1700" s="12">
        <f>(((I1700/60)/60)/24)+DATE(1970,1,1)</f>
        <v>42065.249305555553</v>
      </c>
      <c r="W1700" s="19">
        <f>_xlfn.DAYS(T1700,S1700)</f>
        <v>34</v>
      </c>
      <c r="X1700" s="20">
        <f>L1700/W1700</f>
        <v>0.61764705882352944</v>
      </c>
      <c r="Y1700" s="21">
        <f>E1700/W1700</f>
        <v>73.67647058823529</v>
      </c>
    </row>
    <row r="1701" spans="1:25" ht="64" x14ac:dyDescent="0.2">
      <c r="A1701">
        <v>2177</v>
      </c>
      <c r="B1701" s="3" t="s">
        <v>2178</v>
      </c>
      <c r="C1701" s="3" t="s">
        <v>6287</v>
      </c>
      <c r="D1701">
        <v>2500</v>
      </c>
      <c r="E1701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8276</v>
      </c>
      <c r="O1701" s="6">
        <f>(E1701/D1701)*100</f>
        <v>100.12</v>
      </c>
      <c r="P1701" s="7">
        <f>E1701/L1701</f>
        <v>65.868421052631575</v>
      </c>
      <c r="Q1701" t="str">
        <f>LEFT(N1701,FIND("/",N1701)-1)</f>
        <v>music</v>
      </c>
      <c r="R1701" t="str">
        <f>REPLACE(N1701,1,FIND("/",N1701),"")</f>
        <v>rock</v>
      </c>
      <c r="S1701" s="12">
        <f>(((J1701/60)/60)/24)+DATE(1970,1,1)</f>
        <v>42502.250775462962</v>
      </c>
      <c r="T1701" s="12">
        <f>(((I1701/60)/60)/24)+DATE(1970,1,1)</f>
        <v>42527.250775462962</v>
      </c>
      <c r="W1701" s="19">
        <f>_xlfn.DAYS(T1701,S1701)</f>
        <v>25</v>
      </c>
      <c r="X1701" s="20">
        <f>L1701/W1701</f>
        <v>1.52</v>
      </c>
      <c r="Y1701" s="21">
        <f>E1701/W1701</f>
        <v>100.12</v>
      </c>
    </row>
    <row r="1702" spans="1:25" ht="48" x14ac:dyDescent="0.2">
      <c r="A1702">
        <v>2246</v>
      </c>
      <c r="B1702" s="3" t="s">
        <v>2247</v>
      </c>
      <c r="C1702" s="3" t="s">
        <v>6356</v>
      </c>
      <c r="D1702">
        <v>2500</v>
      </c>
      <c r="E1702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8297</v>
      </c>
      <c r="O1702" s="6">
        <f>(E1702/D1702)*100</f>
        <v>100.12</v>
      </c>
      <c r="P1702" s="7">
        <f>E1702/L1702</f>
        <v>43.912280701754383</v>
      </c>
      <c r="Q1702" t="str">
        <f>LEFT(N1702,FIND("/",N1702)-1)</f>
        <v>games</v>
      </c>
      <c r="R1702" t="str">
        <f>REPLACE(N1702,1,FIND("/",N1702),"")</f>
        <v>tabletop games</v>
      </c>
      <c r="S1702" s="12">
        <f>(((J1702/60)/60)/24)+DATE(1970,1,1)</f>
        <v>42221.79178240741</v>
      </c>
      <c r="T1702" s="12">
        <f>(((I1702/60)/60)/24)+DATE(1970,1,1)</f>
        <v>42251.79178240741</v>
      </c>
      <c r="W1702" s="19">
        <f>_xlfn.DAYS(T1702,S1702)</f>
        <v>30</v>
      </c>
      <c r="X1702" s="20">
        <f>L1702/W1702</f>
        <v>1.9</v>
      </c>
      <c r="Y1702" s="21">
        <f>E1702/W1702</f>
        <v>83.433333333333337</v>
      </c>
    </row>
    <row r="1703" spans="1:25" ht="48" x14ac:dyDescent="0.2">
      <c r="A1703">
        <v>3312</v>
      </c>
      <c r="B1703" s="3" t="s">
        <v>3312</v>
      </c>
      <c r="C1703" s="3" t="s">
        <v>7422</v>
      </c>
      <c r="D1703">
        <v>2500</v>
      </c>
      <c r="E1703">
        <v>2501</v>
      </c>
      <c r="F1703" t="s">
        <v>8219</v>
      </c>
      <c r="G1703" t="s">
        <v>8224</v>
      </c>
      <c r="H1703" t="s">
        <v>8246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8271</v>
      </c>
      <c r="O1703" s="6">
        <f>(E1703/D1703)*100</f>
        <v>100.03999999999999</v>
      </c>
      <c r="P1703" s="7">
        <f>E1703/L1703</f>
        <v>61</v>
      </c>
      <c r="Q1703" t="str">
        <f>LEFT(N1703,FIND("/",N1703)-1)</f>
        <v>theater</v>
      </c>
      <c r="R1703" t="str">
        <f>REPLACE(N1703,1,FIND("/",N1703),"")</f>
        <v>plays</v>
      </c>
      <c r="S1703" s="12">
        <f>(((J1703/60)/60)/24)+DATE(1970,1,1)</f>
        <v>42664.809560185182</v>
      </c>
      <c r="T1703" s="12">
        <f>(((I1703/60)/60)/24)+DATE(1970,1,1)</f>
        <v>42685.916666666672</v>
      </c>
      <c r="W1703" s="19">
        <f>_xlfn.DAYS(T1703,S1703)</f>
        <v>21</v>
      </c>
      <c r="X1703" s="20">
        <f>L1703/W1703</f>
        <v>1.9523809523809523</v>
      </c>
      <c r="Y1703" s="21">
        <f>E1703/W1703</f>
        <v>119.0952380952381</v>
      </c>
    </row>
    <row r="1704" spans="1:25" ht="48" x14ac:dyDescent="0.2">
      <c r="A1704">
        <v>2420</v>
      </c>
      <c r="B1704" s="3" t="s">
        <v>2421</v>
      </c>
      <c r="C1704" s="3" t="s">
        <v>6530</v>
      </c>
      <c r="D1704">
        <v>16870</v>
      </c>
      <c r="E1704">
        <v>2501</v>
      </c>
      <c r="F1704" t="s">
        <v>8221</v>
      </c>
      <c r="G1704" t="s">
        <v>8224</v>
      </c>
      <c r="H1704" t="s">
        <v>8246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8284</v>
      </c>
      <c r="O1704" s="6">
        <f>(E1704/D1704)*100</f>
        <v>14.825133372851216</v>
      </c>
      <c r="P1704" s="7">
        <f>E1704/L1704</f>
        <v>69.472222222222229</v>
      </c>
      <c r="Q1704" t="str">
        <f>LEFT(N1704,FIND("/",N1704)-1)</f>
        <v>food</v>
      </c>
      <c r="R1704" t="str">
        <f>REPLACE(N1704,1,FIND("/",N1704),"")</f>
        <v>food trucks</v>
      </c>
      <c r="S1704" s="12">
        <f>(((J1704/60)/60)/24)+DATE(1970,1,1)</f>
        <v>41893.028877314813</v>
      </c>
      <c r="T1704" s="12">
        <f>(((I1704/60)/60)/24)+DATE(1970,1,1)</f>
        <v>41953.070543981477</v>
      </c>
      <c r="W1704" s="19">
        <f>_xlfn.DAYS(T1704,S1704)</f>
        <v>60</v>
      </c>
      <c r="X1704" s="20">
        <f>L1704/W1704</f>
        <v>0.6</v>
      </c>
      <c r="Y1704" s="21">
        <f>E1704/W1704</f>
        <v>41.68333333333333</v>
      </c>
    </row>
    <row r="1705" spans="1:25" ht="48" x14ac:dyDescent="0.2">
      <c r="A1705">
        <v>1829</v>
      </c>
      <c r="B1705" s="3" t="s">
        <v>1830</v>
      </c>
      <c r="C1705" s="3" t="s">
        <v>5939</v>
      </c>
      <c r="D1705">
        <v>1500</v>
      </c>
      <c r="E1705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8276</v>
      </c>
      <c r="O1705" s="6">
        <f>(E1705/D1705)*100</f>
        <v>166.68333333333334</v>
      </c>
      <c r="P1705" s="7">
        <f>E1705/L1705</f>
        <v>75.765151515151516</v>
      </c>
      <c r="Q1705" t="str">
        <f>LEFT(N1705,FIND("/",N1705)-1)</f>
        <v>music</v>
      </c>
      <c r="R1705" t="str">
        <f>REPLACE(N1705,1,FIND("/",N1705),"")</f>
        <v>rock</v>
      </c>
      <c r="S1705" s="12">
        <f>(((J1705/60)/60)/24)+DATE(1970,1,1)</f>
        <v>40516.087627314817</v>
      </c>
      <c r="T1705" s="12">
        <f>(((I1705/60)/60)/24)+DATE(1970,1,1)</f>
        <v>40564.916666666664</v>
      </c>
      <c r="W1705" s="19">
        <f>_xlfn.DAYS(T1705,S1705)</f>
        <v>48</v>
      </c>
      <c r="X1705" s="20">
        <f>L1705/W1705</f>
        <v>0.6875</v>
      </c>
      <c r="Y1705" s="21">
        <f>E1705/W1705</f>
        <v>52.088541666666664</v>
      </c>
    </row>
    <row r="1706" spans="1:25" ht="48" x14ac:dyDescent="0.2">
      <c r="A1706">
        <v>3774</v>
      </c>
      <c r="B1706" s="3" t="s">
        <v>3771</v>
      </c>
      <c r="C1706" s="3" t="s">
        <v>7884</v>
      </c>
      <c r="D1706">
        <v>2500</v>
      </c>
      <c r="E1706">
        <v>2500</v>
      </c>
      <c r="F1706" t="s">
        <v>8219</v>
      </c>
      <c r="G1706" t="s">
        <v>8229</v>
      </c>
      <c r="H1706" t="s">
        <v>8251</v>
      </c>
      <c r="I1706">
        <v>1428606055</v>
      </c>
      <c r="J1706">
        <v>1427223655</v>
      </c>
      <c r="K1706" t="b">
        <v>0</v>
      </c>
      <c r="L1706">
        <v>25</v>
      </c>
      <c r="M1706" t="b">
        <v>1</v>
      </c>
      <c r="N1706" t="s">
        <v>8305</v>
      </c>
      <c r="O1706" s="6">
        <f>(E1706/D1706)*100</f>
        <v>100</v>
      </c>
      <c r="P1706" s="7">
        <f>E1706/L1706</f>
        <v>100</v>
      </c>
      <c r="Q1706" t="str">
        <f>LEFT(N1706,FIND("/",N1706)-1)</f>
        <v>theater</v>
      </c>
      <c r="R1706" t="str">
        <f>REPLACE(N1706,1,FIND("/",N1706),"")</f>
        <v>musical</v>
      </c>
      <c r="S1706" s="12">
        <f>(((J1706/60)/60)/24)+DATE(1970,1,1)</f>
        <v>42087.792303240742</v>
      </c>
      <c r="T1706" s="12">
        <f>(((I1706/60)/60)/24)+DATE(1970,1,1)</f>
        <v>42103.792303240742</v>
      </c>
      <c r="W1706" s="19">
        <f>_xlfn.DAYS(T1706,S1706)</f>
        <v>16</v>
      </c>
      <c r="X1706" s="20">
        <f>L1706/W1706</f>
        <v>1.5625</v>
      </c>
      <c r="Y1706" s="21">
        <f>E1706/W1706</f>
        <v>156.25</v>
      </c>
    </row>
    <row r="1707" spans="1:25" ht="32" x14ac:dyDescent="0.2">
      <c r="A1707">
        <v>3287</v>
      </c>
      <c r="B1707" s="3" t="s">
        <v>3287</v>
      </c>
      <c r="C1707" s="3" t="s">
        <v>7397</v>
      </c>
      <c r="D1707">
        <v>2500</v>
      </c>
      <c r="E1707">
        <v>2500</v>
      </c>
      <c r="F1707" t="s">
        <v>8219</v>
      </c>
      <c r="G1707" t="s">
        <v>8229</v>
      </c>
      <c r="H1707" t="s">
        <v>8251</v>
      </c>
      <c r="I1707">
        <v>1448733628</v>
      </c>
      <c r="J1707">
        <v>1446573628</v>
      </c>
      <c r="K1707" t="b">
        <v>0</v>
      </c>
      <c r="L1707">
        <v>34</v>
      </c>
      <c r="M1707" t="b">
        <v>1</v>
      </c>
      <c r="N1707" t="s">
        <v>8271</v>
      </c>
      <c r="O1707" s="6">
        <f>(E1707/D1707)*100</f>
        <v>100</v>
      </c>
      <c r="P1707" s="7">
        <f>E1707/L1707</f>
        <v>73.529411764705884</v>
      </c>
      <c r="Q1707" t="str">
        <f>LEFT(N1707,FIND("/",N1707)-1)</f>
        <v>theater</v>
      </c>
      <c r="R1707" t="str">
        <f>REPLACE(N1707,1,FIND("/",N1707),"")</f>
        <v>plays</v>
      </c>
      <c r="S1707" s="12">
        <f>(((J1707/60)/60)/24)+DATE(1970,1,1)</f>
        <v>42311.750324074077</v>
      </c>
      <c r="T1707" s="12">
        <f>(((I1707/60)/60)/24)+DATE(1970,1,1)</f>
        <v>42336.750324074077</v>
      </c>
      <c r="W1707" s="19">
        <f>_xlfn.DAYS(T1707,S1707)</f>
        <v>25</v>
      </c>
      <c r="X1707" s="20">
        <f>L1707/W1707</f>
        <v>1.36</v>
      </c>
      <c r="Y1707" s="21">
        <f>E1707/W1707</f>
        <v>100</v>
      </c>
    </row>
    <row r="1708" spans="1:25" ht="48" x14ac:dyDescent="0.2">
      <c r="A1708">
        <v>1302</v>
      </c>
      <c r="B1708" s="3" t="s">
        <v>1303</v>
      </c>
      <c r="C1708" s="3" t="s">
        <v>5412</v>
      </c>
      <c r="D1708">
        <v>2500</v>
      </c>
      <c r="E1708">
        <v>2500</v>
      </c>
      <c r="F1708" t="s">
        <v>8219</v>
      </c>
      <c r="G1708" t="s">
        <v>8224</v>
      </c>
      <c r="H1708" t="s">
        <v>8246</v>
      </c>
      <c r="I1708">
        <v>1480559011</v>
      </c>
      <c r="J1708">
        <v>1477963411</v>
      </c>
      <c r="K1708" t="b">
        <v>0</v>
      </c>
      <c r="L1708">
        <v>50</v>
      </c>
      <c r="M1708" t="b">
        <v>1</v>
      </c>
      <c r="N1708" t="s">
        <v>8271</v>
      </c>
      <c r="O1708" s="6">
        <f>(E1708/D1708)*100</f>
        <v>100</v>
      </c>
      <c r="P1708" s="7">
        <f>E1708/L1708</f>
        <v>50</v>
      </c>
      <c r="Q1708" t="str">
        <f>LEFT(N1708,FIND("/",N1708)-1)</f>
        <v>theater</v>
      </c>
      <c r="R1708" t="str">
        <f>REPLACE(N1708,1,FIND("/",N1708),"")</f>
        <v>plays</v>
      </c>
      <c r="S1708" s="12">
        <f>(((J1708/60)/60)/24)+DATE(1970,1,1)</f>
        <v>42675.057997685188</v>
      </c>
      <c r="T1708" s="12">
        <f>(((I1708/60)/60)/24)+DATE(1970,1,1)</f>
        <v>42705.099664351852</v>
      </c>
      <c r="W1708" s="19">
        <f>_xlfn.DAYS(T1708,S1708)</f>
        <v>30</v>
      </c>
      <c r="X1708" s="20">
        <f>L1708/W1708</f>
        <v>1.6666666666666667</v>
      </c>
      <c r="Y1708" s="21">
        <f>E1708/W1708</f>
        <v>83.333333333333329</v>
      </c>
    </row>
    <row r="1709" spans="1:25" ht="48" x14ac:dyDescent="0.2">
      <c r="A1709">
        <v>2466</v>
      </c>
      <c r="B1709" s="3" t="s">
        <v>2467</v>
      </c>
      <c r="C1709" s="3" t="s">
        <v>6576</v>
      </c>
      <c r="D1709">
        <v>2500</v>
      </c>
      <c r="E1709">
        <v>2500</v>
      </c>
      <c r="F1709" t="s">
        <v>8219</v>
      </c>
      <c r="G1709" t="s">
        <v>8224</v>
      </c>
      <c r="H1709" t="s">
        <v>8246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8279</v>
      </c>
      <c r="O1709" s="6">
        <f>(E1709/D1709)*100</f>
        <v>100</v>
      </c>
      <c r="P1709" s="7">
        <f>E1709/L1709</f>
        <v>48.07692307692308</v>
      </c>
      <c r="Q1709" t="str">
        <f>LEFT(N1709,FIND("/",N1709)-1)</f>
        <v>music</v>
      </c>
      <c r="R1709" t="str">
        <f>REPLACE(N1709,1,FIND("/",N1709),"")</f>
        <v>indie rock</v>
      </c>
      <c r="S1709" s="12">
        <f>(((J1709/60)/60)/24)+DATE(1970,1,1)</f>
        <v>41373.102465277778</v>
      </c>
      <c r="T1709" s="12">
        <f>(((I1709/60)/60)/24)+DATE(1970,1,1)</f>
        <v>41403.102465277778</v>
      </c>
      <c r="W1709" s="19">
        <f>_xlfn.DAYS(T1709,S1709)</f>
        <v>30</v>
      </c>
      <c r="X1709" s="20">
        <f>L1709/W1709</f>
        <v>1.7333333333333334</v>
      </c>
      <c r="Y1709" s="21">
        <f>E1709/W1709</f>
        <v>83.333333333333329</v>
      </c>
    </row>
    <row r="1710" spans="1:25" ht="32" x14ac:dyDescent="0.2">
      <c r="A1710">
        <v>3544</v>
      </c>
      <c r="B1710" s="3" t="s">
        <v>3543</v>
      </c>
      <c r="C1710" s="3" t="s">
        <v>7654</v>
      </c>
      <c r="D1710">
        <v>2500</v>
      </c>
      <c r="E1710">
        <v>2500</v>
      </c>
      <c r="F1710" t="s">
        <v>8219</v>
      </c>
      <c r="G1710" t="s">
        <v>8224</v>
      </c>
      <c r="H1710" t="s">
        <v>8246</v>
      </c>
      <c r="I1710">
        <v>1425758257</v>
      </c>
      <c r="J1710">
        <v>1423166257</v>
      </c>
      <c r="K1710" t="b">
        <v>0</v>
      </c>
      <c r="L1710">
        <v>24</v>
      </c>
      <c r="M1710" t="b">
        <v>1</v>
      </c>
      <c r="N1710" t="s">
        <v>8271</v>
      </c>
      <c r="O1710" s="6">
        <f>(E1710/D1710)*100</f>
        <v>100</v>
      </c>
      <c r="P1710" s="7">
        <f>E1710/L1710</f>
        <v>104.16666666666667</v>
      </c>
      <c r="Q1710" t="str">
        <f>LEFT(N1710,FIND("/",N1710)-1)</f>
        <v>theater</v>
      </c>
      <c r="R1710" t="str">
        <f>REPLACE(N1710,1,FIND("/",N1710),"")</f>
        <v>plays</v>
      </c>
      <c r="S1710" s="12">
        <f>(((J1710/60)/60)/24)+DATE(1970,1,1)</f>
        <v>42040.831678240742</v>
      </c>
      <c r="T1710" s="12">
        <f>(((I1710/60)/60)/24)+DATE(1970,1,1)</f>
        <v>42070.831678240742</v>
      </c>
      <c r="W1710" s="19">
        <f>_xlfn.DAYS(T1710,S1710)</f>
        <v>30</v>
      </c>
      <c r="X1710" s="20">
        <f>L1710/W1710</f>
        <v>0.8</v>
      </c>
      <c r="Y1710" s="21">
        <f>E1710/W1710</f>
        <v>83.333333333333329</v>
      </c>
    </row>
    <row r="1711" spans="1:25" ht="48" x14ac:dyDescent="0.2">
      <c r="A1711">
        <v>3516</v>
      </c>
      <c r="B1711" s="3" t="s">
        <v>3515</v>
      </c>
      <c r="C1711" s="3" t="s">
        <v>7626</v>
      </c>
      <c r="D1711">
        <v>2500</v>
      </c>
      <c r="E1711">
        <v>2500</v>
      </c>
      <c r="F1711" t="s">
        <v>8219</v>
      </c>
      <c r="G1711" t="s">
        <v>8224</v>
      </c>
      <c r="H1711" t="s">
        <v>8246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8271</v>
      </c>
      <c r="O1711" s="6">
        <f>(E1711/D1711)*100</f>
        <v>100</v>
      </c>
      <c r="P1711" s="7">
        <f>E1711/L1711</f>
        <v>227.27272727272728</v>
      </c>
      <c r="Q1711" t="str">
        <f>LEFT(N1711,FIND("/",N1711)-1)</f>
        <v>theater</v>
      </c>
      <c r="R1711" t="str">
        <f>REPLACE(N1711,1,FIND("/",N1711),"")</f>
        <v>plays</v>
      </c>
      <c r="S1711" s="12">
        <f>(((J1711/60)/60)/24)+DATE(1970,1,1)</f>
        <v>41856.010069444441</v>
      </c>
      <c r="T1711" s="12">
        <f>(((I1711/60)/60)/24)+DATE(1970,1,1)</f>
        <v>41890.125</v>
      </c>
      <c r="W1711" s="19">
        <f>_xlfn.DAYS(T1711,S1711)</f>
        <v>34</v>
      </c>
      <c r="X1711" s="20">
        <f>L1711/W1711</f>
        <v>0.3235294117647059</v>
      </c>
      <c r="Y1711" s="21">
        <f>E1711/W1711</f>
        <v>73.529411764705884</v>
      </c>
    </row>
    <row r="1712" spans="1:25" ht="48" x14ac:dyDescent="0.2">
      <c r="A1712">
        <v>4040</v>
      </c>
      <c r="B1712" s="3" t="s">
        <v>4036</v>
      </c>
      <c r="C1712" s="3" t="s">
        <v>8144</v>
      </c>
      <c r="D1712">
        <v>8000</v>
      </c>
      <c r="E1712">
        <v>2500</v>
      </c>
      <c r="F1712" t="s">
        <v>8221</v>
      </c>
      <c r="G1712" t="s">
        <v>8224</v>
      </c>
      <c r="H1712" t="s">
        <v>8246</v>
      </c>
      <c r="I1712">
        <v>1437188400</v>
      </c>
      <c r="J1712">
        <v>1432100004</v>
      </c>
      <c r="K1712" t="b">
        <v>0</v>
      </c>
      <c r="L1712">
        <v>2</v>
      </c>
      <c r="M1712" t="b">
        <v>0</v>
      </c>
      <c r="N1712" t="s">
        <v>8271</v>
      </c>
      <c r="O1712" s="6">
        <f>(E1712/D1712)*100</f>
        <v>31.25</v>
      </c>
      <c r="P1712" s="7">
        <f>E1712/L1712</f>
        <v>1250</v>
      </c>
      <c r="Q1712" t="str">
        <f>LEFT(N1712,FIND("/",N1712)-1)</f>
        <v>theater</v>
      </c>
      <c r="R1712" t="str">
        <f>REPLACE(N1712,1,FIND("/",N1712),"")</f>
        <v>plays</v>
      </c>
      <c r="S1712" s="12">
        <f>(((J1712/60)/60)/24)+DATE(1970,1,1)</f>
        <v>42144.231527777782</v>
      </c>
      <c r="T1712" s="12">
        <f>(((I1712/60)/60)/24)+DATE(1970,1,1)</f>
        <v>42203.125</v>
      </c>
      <c r="W1712" s="19">
        <f>_xlfn.DAYS(T1712,S1712)</f>
        <v>59</v>
      </c>
      <c r="X1712" s="20">
        <f>L1712/W1712</f>
        <v>3.3898305084745763E-2</v>
      </c>
      <c r="Y1712" s="21">
        <f>E1712/W1712</f>
        <v>42.372881355932201</v>
      </c>
    </row>
    <row r="1713" spans="1:25" ht="48" x14ac:dyDescent="0.2">
      <c r="A1713">
        <v>2095</v>
      </c>
      <c r="B1713" s="3" t="s">
        <v>2096</v>
      </c>
      <c r="C1713" s="3" t="s">
        <v>6205</v>
      </c>
      <c r="D1713">
        <v>2500</v>
      </c>
      <c r="E1713">
        <v>2500</v>
      </c>
      <c r="F1713" t="s">
        <v>8219</v>
      </c>
      <c r="G1713" t="s">
        <v>8224</v>
      </c>
      <c r="H1713" t="s">
        <v>8246</v>
      </c>
      <c r="I1713">
        <v>1317576973</v>
      </c>
      <c r="J1713">
        <v>1312392973</v>
      </c>
      <c r="K1713" t="b">
        <v>0</v>
      </c>
      <c r="L1713">
        <v>22</v>
      </c>
      <c r="M1713" t="b">
        <v>1</v>
      </c>
      <c r="N1713" t="s">
        <v>8279</v>
      </c>
      <c r="O1713" s="6">
        <f>(E1713/D1713)*100</f>
        <v>100</v>
      </c>
      <c r="P1713" s="7">
        <f>E1713/L1713</f>
        <v>113.63636363636364</v>
      </c>
      <c r="Q1713" t="str">
        <f>LEFT(N1713,FIND("/",N1713)-1)</f>
        <v>music</v>
      </c>
      <c r="R1713" t="str">
        <f>REPLACE(N1713,1,FIND("/",N1713),"")</f>
        <v>indie rock</v>
      </c>
      <c r="S1713" s="12">
        <f>(((J1713/60)/60)/24)+DATE(1970,1,1)</f>
        <v>40758.733483796292</v>
      </c>
      <c r="T1713" s="12">
        <f>(((I1713/60)/60)/24)+DATE(1970,1,1)</f>
        <v>40818.733483796292</v>
      </c>
      <c r="W1713" s="19">
        <f>_xlfn.DAYS(T1713,S1713)</f>
        <v>60</v>
      </c>
      <c r="X1713" s="20">
        <f>L1713/W1713</f>
        <v>0.36666666666666664</v>
      </c>
      <c r="Y1713" s="21">
        <f>E1713/W1713</f>
        <v>41.666666666666664</v>
      </c>
    </row>
    <row r="1714" spans="1:25" ht="48" x14ac:dyDescent="0.2">
      <c r="A1714">
        <v>2670</v>
      </c>
      <c r="B1714" s="3" t="s">
        <v>2670</v>
      </c>
      <c r="C1714" s="3" t="s">
        <v>6780</v>
      </c>
      <c r="D1714">
        <v>38888</v>
      </c>
      <c r="E1714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6">
        <f>(E1714/D1714)*100</f>
        <v>6.4158609339642041</v>
      </c>
      <c r="P1714" s="7">
        <f>E1714/L1714</f>
        <v>41.583333333333336</v>
      </c>
      <c r="Q1714" t="str">
        <f>LEFT(N1714,FIND("/",N1714)-1)</f>
        <v>technology</v>
      </c>
      <c r="R1714" t="str">
        <f>REPLACE(N1714,1,FIND("/",N1714),"")</f>
        <v>makerspaces</v>
      </c>
      <c r="S1714" s="12">
        <f>(((J1714/60)/60)/24)+DATE(1970,1,1)</f>
        <v>41821.020601851851</v>
      </c>
      <c r="T1714" s="12">
        <f>(((I1714/60)/60)/24)+DATE(1970,1,1)</f>
        <v>41849.020601851851</v>
      </c>
      <c r="W1714" s="19">
        <f>_xlfn.DAYS(T1714,S1714)</f>
        <v>28</v>
      </c>
      <c r="X1714" s="20">
        <f>L1714/W1714</f>
        <v>2.1428571428571428</v>
      </c>
      <c r="Y1714" s="21">
        <f>E1714/W1714</f>
        <v>89.107142857142861</v>
      </c>
    </row>
    <row r="1715" spans="1:25" ht="48" x14ac:dyDescent="0.2">
      <c r="A1715">
        <v>3937</v>
      </c>
      <c r="B1715" s="3" t="s">
        <v>3934</v>
      </c>
      <c r="C1715" s="3" t="s">
        <v>8045</v>
      </c>
      <c r="D1715">
        <v>2885</v>
      </c>
      <c r="E1715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6">
        <f>(E1715/D1715)*100</f>
        <v>86.135181975736558</v>
      </c>
      <c r="P1715" s="7">
        <f>E1715/L1715</f>
        <v>248.5</v>
      </c>
      <c r="Q1715" t="str">
        <f>LEFT(N1715,FIND("/",N1715)-1)</f>
        <v>theater</v>
      </c>
      <c r="R1715" t="str">
        <f>REPLACE(N1715,1,FIND("/",N1715),"")</f>
        <v>plays</v>
      </c>
      <c r="S1715" s="12">
        <f>(((J1715/60)/60)/24)+DATE(1970,1,1)</f>
        <v>42534.631481481483</v>
      </c>
      <c r="T1715" s="12">
        <f>(((I1715/60)/60)/24)+DATE(1970,1,1)</f>
        <v>42562.631481481483</v>
      </c>
      <c r="W1715" s="19">
        <f>_xlfn.DAYS(T1715,S1715)</f>
        <v>28</v>
      </c>
      <c r="X1715" s="20">
        <f>L1715/W1715</f>
        <v>0.35714285714285715</v>
      </c>
      <c r="Y1715" s="21">
        <f>E1715/W1715</f>
        <v>88.75</v>
      </c>
    </row>
    <row r="1716" spans="1:25" ht="32" x14ac:dyDescent="0.2">
      <c r="A1716">
        <v>1570</v>
      </c>
      <c r="B1716" s="3" t="s">
        <v>1571</v>
      </c>
      <c r="C1716" s="3" t="s">
        <v>5680</v>
      </c>
      <c r="D1716">
        <v>6000</v>
      </c>
      <c r="E1716">
        <v>2484</v>
      </c>
      <c r="F1716" t="s">
        <v>8220</v>
      </c>
      <c r="G1716" t="s">
        <v>8224</v>
      </c>
      <c r="H1716" t="s">
        <v>8246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8290</v>
      </c>
      <c r="O1716" s="6">
        <f>(E1716/D1716)*100</f>
        <v>41.4</v>
      </c>
      <c r="P1716" s="7">
        <f>E1716/L1716</f>
        <v>47.769230769230766</v>
      </c>
      <c r="Q1716" t="str">
        <f>LEFT(N1716,FIND("/",N1716)-1)</f>
        <v>publishing</v>
      </c>
      <c r="R1716" t="str">
        <f>REPLACE(N1716,1,FIND("/",N1716),"")</f>
        <v>art books</v>
      </c>
      <c r="S1716" s="12">
        <f>(((J1716/60)/60)/24)+DATE(1970,1,1)</f>
        <v>42438.813449074078</v>
      </c>
      <c r="T1716" s="12">
        <f>(((I1716/60)/60)/24)+DATE(1970,1,1)</f>
        <v>42468.771782407406</v>
      </c>
      <c r="W1716" s="19">
        <f>_xlfn.DAYS(T1716,S1716)</f>
        <v>30</v>
      </c>
      <c r="X1716" s="20">
        <f>L1716/W1716</f>
        <v>1.7333333333333334</v>
      </c>
      <c r="Y1716" s="21">
        <f>E1716/W1716</f>
        <v>82.8</v>
      </c>
    </row>
    <row r="1717" spans="1:25" ht="48" x14ac:dyDescent="0.2">
      <c r="A1717">
        <v>945</v>
      </c>
      <c r="B1717" s="3" t="s">
        <v>946</v>
      </c>
      <c r="C1717" s="3" t="s">
        <v>5055</v>
      </c>
      <c r="D1717">
        <v>100000</v>
      </c>
      <c r="E1717">
        <v>2484</v>
      </c>
      <c r="F1717" t="s">
        <v>8221</v>
      </c>
      <c r="G1717" t="s">
        <v>8230</v>
      </c>
      <c r="H1717" t="s">
        <v>8249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8273</v>
      </c>
      <c r="O1717" s="6">
        <f>(E1717/D1717)*100</f>
        <v>2.484</v>
      </c>
      <c r="P1717" s="7">
        <f>E1717/L1717</f>
        <v>155.25</v>
      </c>
      <c r="Q1717" t="str">
        <f>LEFT(N1717,FIND("/",N1717)-1)</f>
        <v>technology</v>
      </c>
      <c r="R1717" t="str">
        <f>REPLACE(N1717,1,FIND("/",N1717),"")</f>
        <v>wearables</v>
      </c>
      <c r="S1717" s="12">
        <f>(((J1717/60)/60)/24)+DATE(1970,1,1)</f>
        <v>42732.872986111113</v>
      </c>
      <c r="T1717" s="12">
        <f>(((I1717/60)/60)/24)+DATE(1970,1,1)</f>
        <v>42784.999305555553</v>
      </c>
      <c r="W1717" s="19">
        <f>_xlfn.DAYS(T1717,S1717)</f>
        <v>52</v>
      </c>
      <c r="X1717" s="20">
        <f>L1717/W1717</f>
        <v>0.30769230769230771</v>
      </c>
      <c r="Y1717" s="21">
        <f>E1717/W1717</f>
        <v>47.769230769230766</v>
      </c>
    </row>
    <row r="1718" spans="1:25" ht="48" x14ac:dyDescent="0.2">
      <c r="A1718">
        <v>3105</v>
      </c>
      <c r="B1718" s="3" t="s">
        <v>3105</v>
      </c>
      <c r="C1718" s="3" t="s">
        <v>7215</v>
      </c>
      <c r="D1718">
        <v>5845</v>
      </c>
      <c r="E1718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6">
        <f>(E1718/D1718)*100</f>
        <v>42.360992301112063</v>
      </c>
      <c r="P1718" s="7">
        <f>E1718/L1718</f>
        <v>79.870967741935488</v>
      </c>
      <c r="Q1718" t="str">
        <f>LEFT(N1718,FIND("/",N1718)-1)</f>
        <v>theater</v>
      </c>
      <c r="R1718" t="str">
        <f>REPLACE(N1718,1,FIND("/",N1718),"")</f>
        <v>spaces</v>
      </c>
      <c r="S1718" s="12">
        <f>(((J1718/60)/60)/24)+DATE(1970,1,1)</f>
        <v>41876.718935185185</v>
      </c>
      <c r="T1718" s="12">
        <f>(((I1718/60)/60)/24)+DATE(1970,1,1)</f>
        <v>41931.208333333336</v>
      </c>
      <c r="W1718" s="19">
        <f>_xlfn.DAYS(T1718,S1718)</f>
        <v>55</v>
      </c>
      <c r="X1718" s="20">
        <f>L1718/W1718</f>
        <v>0.5636363636363636</v>
      </c>
      <c r="Y1718" s="21">
        <f>E1718/W1718</f>
        <v>45.018181818181816</v>
      </c>
    </row>
    <row r="1719" spans="1:25" ht="32" x14ac:dyDescent="0.2">
      <c r="A1719">
        <v>690</v>
      </c>
      <c r="B1719" s="3" t="s">
        <v>691</v>
      </c>
      <c r="C1719" s="3" t="s">
        <v>4800</v>
      </c>
      <c r="D1719">
        <v>20000</v>
      </c>
      <c r="E1719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6">
        <f>(E1719/D1719)*100</f>
        <v>12.34</v>
      </c>
      <c r="P1719" s="7">
        <f>E1719/L1719</f>
        <v>72.588235294117652</v>
      </c>
      <c r="Q1719" t="str">
        <f>LEFT(N1719,FIND("/",N1719)-1)</f>
        <v>technology</v>
      </c>
      <c r="R1719" t="str">
        <f>REPLACE(N1719,1,FIND("/",N1719),"")</f>
        <v>wearables</v>
      </c>
      <c r="S1719" s="12">
        <f>(((J1719/60)/60)/24)+DATE(1970,1,1)</f>
        <v>42579.634733796294</v>
      </c>
      <c r="T1719" s="12">
        <f>(((I1719/60)/60)/24)+DATE(1970,1,1)</f>
        <v>42622.25</v>
      </c>
      <c r="W1719" s="19">
        <f>_xlfn.DAYS(T1719,S1719)</f>
        <v>43</v>
      </c>
      <c r="X1719" s="20">
        <f>L1719/W1719</f>
        <v>0.79069767441860461</v>
      </c>
      <c r="Y1719" s="21">
        <f>E1719/W1719</f>
        <v>57.395348837209305</v>
      </c>
    </row>
    <row r="1720" spans="1:25" ht="48" x14ac:dyDescent="0.2">
      <c r="A1720">
        <v>2218</v>
      </c>
      <c r="B1720" s="3" t="s">
        <v>2219</v>
      </c>
      <c r="C1720" s="3" t="s">
        <v>6328</v>
      </c>
      <c r="D1720">
        <v>2000</v>
      </c>
      <c r="E1720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8280</v>
      </c>
      <c r="O1720" s="6">
        <f>(E1720/D1720)*100</f>
        <v>122.833</v>
      </c>
      <c r="P1720" s="7">
        <f>E1720/L1720</f>
        <v>32.324473684210524</v>
      </c>
      <c r="Q1720" t="str">
        <f>LEFT(N1720,FIND("/",N1720)-1)</f>
        <v>music</v>
      </c>
      <c r="R1720" t="str">
        <f>REPLACE(N1720,1,FIND("/",N1720),"")</f>
        <v>electronic music</v>
      </c>
      <c r="S1720" s="12">
        <f>(((J1720/60)/60)/24)+DATE(1970,1,1)</f>
        <v>41127.812303240738</v>
      </c>
      <c r="T1720" s="12">
        <f>(((I1720/60)/60)/24)+DATE(1970,1,1)</f>
        <v>41150</v>
      </c>
      <c r="W1720" s="19">
        <f>_xlfn.DAYS(T1720,S1720)</f>
        <v>23</v>
      </c>
      <c r="X1720" s="20">
        <f>L1720/W1720</f>
        <v>3.3043478260869565</v>
      </c>
      <c r="Y1720" s="21">
        <f>E1720/W1720</f>
        <v>106.81130434782608</v>
      </c>
    </row>
    <row r="1721" spans="1:25" ht="48" x14ac:dyDescent="0.2">
      <c r="A1721">
        <v>1221</v>
      </c>
      <c r="B1721" s="3" t="s">
        <v>1222</v>
      </c>
      <c r="C1721" s="3" t="s">
        <v>5331</v>
      </c>
      <c r="D1721">
        <v>2200</v>
      </c>
      <c r="E1721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8285</v>
      </c>
      <c r="O1721" s="6">
        <f>(E1721/D1721)*100</f>
        <v>111.40954545454547</v>
      </c>
      <c r="P1721" s="7">
        <f>E1721/L1721</f>
        <v>23.796213592233013</v>
      </c>
      <c r="Q1721" t="str">
        <f>LEFT(N1721,FIND("/",N1721)-1)</f>
        <v>photography</v>
      </c>
      <c r="R1721" t="str">
        <f>REPLACE(N1721,1,FIND("/",N1721),"")</f>
        <v>photobooks</v>
      </c>
      <c r="S1721" s="12">
        <f>(((J1721/60)/60)/24)+DATE(1970,1,1)</f>
        <v>42680.47555555556</v>
      </c>
      <c r="T1721" s="12">
        <f>(((I1721/60)/60)/24)+DATE(1970,1,1)</f>
        <v>42708</v>
      </c>
      <c r="W1721" s="19">
        <f>_xlfn.DAYS(T1721,S1721)</f>
        <v>28</v>
      </c>
      <c r="X1721" s="20">
        <f>L1721/W1721</f>
        <v>3.6785714285714284</v>
      </c>
      <c r="Y1721" s="21">
        <f>E1721/W1721</f>
        <v>87.536071428571432</v>
      </c>
    </row>
    <row r="1722" spans="1:25" ht="48" x14ac:dyDescent="0.2">
      <c r="A1722">
        <v>892</v>
      </c>
      <c r="B1722" s="3" t="s">
        <v>893</v>
      </c>
      <c r="C1722" s="3" t="s">
        <v>5002</v>
      </c>
      <c r="D1722">
        <v>6000</v>
      </c>
      <c r="E172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6">
        <f>(E1722/D1722)*100</f>
        <v>40.75</v>
      </c>
      <c r="P1722" s="7">
        <f>E1722/L1722</f>
        <v>143.8235294117647</v>
      </c>
      <c r="Q1722" t="str">
        <f>LEFT(N1722,FIND("/",N1722)-1)</f>
        <v>music</v>
      </c>
      <c r="R1722" t="str">
        <f>REPLACE(N1722,1,FIND("/",N1722),"")</f>
        <v>indie rock</v>
      </c>
      <c r="S1722" s="12">
        <f>(((J1722/60)/60)/24)+DATE(1970,1,1)</f>
        <v>40304.20003472222</v>
      </c>
      <c r="T1722" s="12">
        <f>(((I1722/60)/60)/24)+DATE(1970,1,1)</f>
        <v>40391.166666666664</v>
      </c>
      <c r="W1722" s="19">
        <f>_xlfn.DAYS(T1722,S1722)</f>
        <v>87</v>
      </c>
      <c r="X1722" s="20">
        <f>L1722/W1722</f>
        <v>0.19540229885057472</v>
      </c>
      <c r="Y1722" s="21">
        <f>E1722/W1722</f>
        <v>28.103448275862068</v>
      </c>
    </row>
    <row r="1723" spans="1:25" ht="80" x14ac:dyDescent="0.2">
      <c r="A1723">
        <v>3290</v>
      </c>
      <c r="B1723" s="3" t="s">
        <v>3290</v>
      </c>
      <c r="C1723" s="3" t="s">
        <v>7400</v>
      </c>
      <c r="D1723">
        <v>2000</v>
      </c>
      <c r="E1723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8271</v>
      </c>
      <c r="O1723" s="6">
        <f>(E1723/D1723)*100</f>
        <v>121.2</v>
      </c>
      <c r="P1723" s="7">
        <f>E1723/L1723</f>
        <v>33.666666666666664</v>
      </c>
      <c r="Q1723" t="str">
        <f>LEFT(N1723,FIND("/",N1723)-1)</f>
        <v>theater</v>
      </c>
      <c r="R1723" t="str">
        <f>REPLACE(N1723,1,FIND("/",N1723),"")</f>
        <v>plays</v>
      </c>
      <c r="S1723" s="12">
        <f>(((J1723/60)/60)/24)+DATE(1970,1,1)</f>
        <v>42775.51494212963</v>
      </c>
      <c r="T1723" s="12">
        <f>(((I1723/60)/60)/24)+DATE(1970,1,1)</f>
        <v>42805.51494212963</v>
      </c>
      <c r="W1723" s="19">
        <f>_xlfn.DAYS(T1723,S1723)</f>
        <v>30</v>
      </c>
      <c r="X1723" s="20">
        <f>L1723/W1723</f>
        <v>2.4</v>
      </c>
      <c r="Y1723" s="21">
        <f>E1723/W1723</f>
        <v>80.8</v>
      </c>
    </row>
    <row r="1724" spans="1:25" ht="32" x14ac:dyDescent="0.2">
      <c r="A1724">
        <v>1931</v>
      </c>
      <c r="B1724" s="3" t="s">
        <v>1932</v>
      </c>
      <c r="C1724" s="3" t="s">
        <v>6041</v>
      </c>
      <c r="D1724">
        <v>2000</v>
      </c>
      <c r="E1724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8279</v>
      </c>
      <c r="O1724" s="6">
        <f>(E1724/D1724)*100</f>
        <v>120.601</v>
      </c>
      <c r="P1724" s="7">
        <f>E1724/L1724</f>
        <v>48.240400000000001</v>
      </c>
      <c r="Q1724" t="str">
        <f>LEFT(N1724,FIND("/",N1724)-1)</f>
        <v>music</v>
      </c>
      <c r="R1724" t="str">
        <f>REPLACE(N1724,1,FIND("/",N1724),"")</f>
        <v>indie rock</v>
      </c>
      <c r="S1724" s="12">
        <f>(((J1724/60)/60)/24)+DATE(1970,1,1)</f>
        <v>41037.892465277779</v>
      </c>
      <c r="T1724" s="12">
        <f>(((I1724/60)/60)/24)+DATE(1970,1,1)</f>
        <v>41051.145833333336</v>
      </c>
      <c r="W1724" s="19">
        <f>_xlfn.DAYS(T1724,S1724)</f>
        <v>14</v>
      </c>
      <c r="X1724" s="20">
        <f>L1724/W1724</f>
        <v>3.5714285714285716</v>
      </c>
      <c r="Y1724" s="21">
        <f>E1724/W1724</f>
        <v>172.28714285714287</v>
      </c>
    </row>
    <row r="1725" spans="1:25" ht="48" x14ac:dyDescent="0.2">
      <c r="A1725">
        <v>537</v>
      </c>
      <c r="B1725" s="3" t="s">
        <v>538</v>
      </c>
      <c r="C1725" s="3" t="s">
        <v>4647</v>
      </c>
      <c r="D1725">
        <v>2000</v>
      </c>
      <c r="E1725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8271</v>
      </c>
      <c r="O1725" s="6">
        <f>(E1725/D1725)*100</f>
        <v>120.5</v>
      </c>
      <c r="P1725" s="7">
        <f>E1725/L1725</f>
        <v>40.847457627118644</v>
      </c>
      <c r="Q1725" t="str">
        <f>LEFT(N1725,FIND("/",N1725)-1)</f>
        <v>theater</v>
      </c>
      <c r="R1725" t="str">
        <f>REPLACE(N1725,1,FIND("/",N1725),"")</f>
        <v>plays</v>
      </c>
      <c r="S1725" s="12">
        <f>(((J1725/60)/60)/24)+DATE(1970,1,1)</f>
        <v>42282.768414351856</v>
      </c>
      <c r="T1725" s="12">
        <f>(((I1725/60)/60)/24)+DATE(1970,1,1)</f>
        <v>42312.810081018513</v>
      </c>
      <c r="W1725" s="19">
        <f>_xlfn.DAYS(T1725,S1725)</f>
        <v>30</v>
      </c>
      <c r="X1725" s="20">
        <f>L1725/W1725</f>
        <v>1.9666666666666666</v>
      </c>
      <c r="Y1725" s="21">
        <f>E1725/W1725</f>
        <v>80.333333333333329</v>
      </c>
    </row>
    <row r="1726" spans="1:25" ht="48" x14ac:dyDescent="0.2">
      <c r="A1726">
        <v>2838</v>
      </c>
      <c r="B1726" s="3" t="s">
        <v>2838</v>
      </c>
      <c r="C1726" s="3" t="s">
        <v>6948</v>
      </c>
      <c r="D1726">
        <v>2000</v>
      </c>
      <c r="E1726">
        <v>2405</v>
      </c>
      <c r="F1726" t="s">
        <v>8219</v>
      </c>
      <c r="G1726" t="s">
        <v>8224</v>
      </c>
      <c r="H1726" t="s">
        <v>8246</v>
      </c>
      <c r="I1726">
        <v>1407967200</v>
      </c>
      <c r="J1726">
        <v>1406039696</v>
      </c>
      <c r="K1726" t="b">
        <v>0</v>
      </c>
      <c r="L1726">
        <v>54</v>
      </c>
      <c r="M1726" t="b">
        <v>1</v>
      </c>
      <c r="N1726" t="s">
        <v>8271</v>
      </c>
      <c r="O1726" s="6">
        <f>(E1726/D1726)*100</f>
        <v>120.24999999999999</v>
      </c>
      <c r="P1726" s="7">
        <f>E1726/L1726</f>
        <v>44.537037037037038</v>
      </c>
      <c r="Q1726" t="str">
        <f>LEFT(N1726,FIND("/",N1726)-1)</f>
        <v>theater</v>
      </c>
      <c r="R1726" t="str">
        <f>REPLACE(N1726,1,FIND("/",N1726),"")</f>
        <v>plays</v>
      </c>
      <c r="S1726" s="12">
        <f>(((J1726/60)/60)/24)+DATE(1970,1,1)</f>
        <v>41842.607592592591</v>
      </c>
      <c r="T1726" s="12">
        <f>(((I1726/60)/60)/24)+DATE(1970,1,1)</f>
        <v>41864.916666666664</v>
      </c>
      <c r="W1726" s="19">
        <f>_xlfn.DAYS(T1726,S1726)</f>
        <v>22</v>
      </c>
      <c r="X1726" s="20">
        <f>L1726/W1726</f>
        <v>2.4545454545454546</v>
      </c>
      <c r="Y1726" s="21">
        <f>E1726/W1726</f>
        <v>109.31818181818181</v>
      </c>
    </row>
    <row r="1727" spans="1:25" ht="48" x14ac:dyDescent="0.2">
      <c r="A1727">
        <v>1245</v>
      </c>
      <c r="B1727" s="3" t="s">
        <v>1246</v>
      </c>
      <c r="C1727" s="3" t="s">
        <v>5355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1402755834</v>
      </c>
      <c r="J1727">
        <v>1400163834</v>
      </c>
      <c r="K1727" t="b">
        <v>1</v>
      </c>
      <c r="L1727">
        <v>17</v>
      </c>
      <c r="M1727" t="b">
        <v>1</v>
      </c>
      <c r="N1727" t="s">
        <v>8276</v>
      </c>
      <c r="O1727" s="6">
        <f>(E1727/D1727)*100</f>
        <v>120.24999999999999</v>
      </c>
      <c r="P1727" s="7">
        <f>E1727/L1727</f>
        <v>141.47058823529412</v>
      </c>
      <c r="Q1727" t="str">
        <f>LEFT(N1727,FIND("/",N1727)-1)</f>
        <v>music</v>
      </c>
      <c r="R1727" t="str">
        <f>REPLACE(N1727,1,FIND("/",N1727),"")</f>
        <v>rock</v>
      </c>
      <c r="S1727" s="12">
        <f>(((J1727/60)/60)/24)+DATE(1970,1,1)</f>
        <v>41774.599930555552</v>
      </c>
      <c r="T1727" s="12">
        <f>(((I1727/60)/60)/24)+DATE(1970,1,1)</f>
        <v>41804.599930555552</v>
      </c>
      <c r="W1727" s="19">
        <f>_xlfn.DAYS(T1727,S1727)</f>
        <v>30</v>
      </c>
      <c r="X1727" s="20">
        <f>L1727/W1727</f>
        <v>0.56666666666666665</v>
      </c>
      <c r="Y1727" s="21">
        <f>E1727/W1727</f>
        <v>80.166666666666671</v>
      </c>
    </row>
    <row r="1728" spans="1:25" ht="48" x14ac:dyDescent="0.2">
      <c r="A1728">
        <v>2827</v>
      </c>
      <c r="B1728" s="3" t="s">
        <v>2827</v>
      </c>
      <c r="C1728" s="3" t="s">
        <v>6937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1464971400</v>
      </c>
      <c r="J1728">
        <v>1462379066</v>
      </c>
      <c r="K1728" t="b">
        <v>0</v>
      </c>
      <c r="L1728">
        <v>23</v>
      </c>
      <c r="M1728" t="b">
        <v>1</v>
      </c>
      <c r="N1728" t="s">
        <v>8271</v>
      </c>
      <c r="O1728" s="6">
        <f>(E1728/D1728)*100</f>
        <v>120.24999999999999</v>
      </c>
      <c r="P1728" s="7">
        <f>E1728/L1728</f>
        <v>104.56521739130434</v>
      </c>
      <c r="Q1728" t="str">
        <f>LEFT(N1728,FIND("/",N1728)-1)</f>
        <v>theater</v>
      </c>
      <c r="R1728" t="str">
        <f>REPLACE(N1728,1,FIND("/",N1728),"")</f>
        <v>plays</v>
      </c>
      <c r="S1728" s="12">
        <f>(((J1728/60)/60)/24)+DATE(1970,1,1)</f>
        <v>42494.683634259258</v>
      </c>
      <c r="T1728" s="12">
        <f>(((I1728/60)/60)/24)+DATE(1970,1,1)</f>
        <v>42524.6875</v>
      </c>
      <c r="W1728" s="19">
        <f>_xlfn.DAYS(T1728,S1728)</f>
        <v>30</v>
      </c>
      <c r="X1728" s="20">
        <f>L1728/W1728</f>
        <v>0.76666666666666672</v>
      </c>
      <c r="Y1728" s="21">
        <f>E1728/W1728</f>
        <v>80.166666666666671</v>
      </c>
    </row>
    <row r="1729" spans="1:25" ht="16" x14ac:dyDescent="0.2">
      <c r="A1729">
        <v>1689</v>
      </c>
      <c r="B1729" s="3" t="s">
        <v>1690</v>
      </c>
      <c r="C1729" s="3" t="s">
        <v>5799</v>
      </c>
      <c r="D1729">
        <v>2400</v>
      </c>
      <c r="E1729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8293</v>
      </c>
      <c r="O1729" s="6">
        <f>(E1729/D1729)*100</f>
        <v>100</v>
      </c>
      <c r="P1729" s="7">
        <f>E1729/L1729</f>
        <v>171.42857142857142</v>
      </c>
      <c r="Q1729" t="str">
        <f>LEFT(N1729,FIND("/",N1729)-1)</f>
        <v>music</v>
      </c>
      <c r="R1729" t="str">
        <f>REPLACE(N1729,1,FIND("/",N1729),"")</f>
        <v>faith</v>
      </c>
      <c r="S1729" s="12">
        <f>(((J1729/60)/60)/24)+DATE(1970,1,1)</f>
        <v>42780.942476851851</v>
      </c>
      <c r="T1729" s="12">
        <f>(((I1729/60)/60)/24)+DATE(1970,1,1)</f>
        <v>42810.900810185187</v>
      </c>
      <c r="W1729" s="19">
        <f>_xlfn.DAYS(T1729,S1729)</f>
        <v>30</v>
      </c>
      <c r="X1729" s="20">
        <f>L1729/W1729</f>
        <v>0.46666666666666667</v>
      </c>
      <c r="Y1729" s="21">
        <f>E1729/W1729</f>
        <v>80</v>
      </c>
    </row>
    <row r="1730" spans="1:25" ht="48" x14ac:dyDescent="0.2">
      <c r="A1730">
        <v>3555</v>
      </c>
      <c r="B1730" s="3" t="s">
        <v>3554</v>
      </c>
      <c r="C1730" s="3" t="s">
        <v>7665</v>
      </c>
      <c r="D1730">
        <v>2400</v>
      </c>
      <c r="E1730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8271</v>
      </c>
      <c r="O1730" s="6">
        <f>(E1730/D1730)*100</f>
        <v>100</v>
      </c>
      <c r="P1730" s="7">
        <f>E1730/L1730</f>
        <v>171.42857142857142</v>
      </c>
      <c r="Q1730" t="str">
        <f>LEFT(N1730,FIND("/",N1730)-1)</f>
        <v>theater</v>
      </c>
      <c r="R1730" t="str">
        <f>REPLACE(N1730,1,FIND("/",N1730),"")</f>
        <v>plays</v>
      </c>
      <c r="S1730" s="12">
        <f>(((J1730/60)/60)/24)+DATE(1970,1,1)</f>
        <v>42661.442060185189</v>
      </c>
      <c r="T1730" s="12">
        <f>(((I1730/60)/60)/24)+DATE(1970,1,1)</f>
        <v>42691.483726851846</v>
      </c>
      <c r="W1730" s="19">
        <f>_xlfn.DAYS(T1730,S1730)</f>
        <v>30</v>
      </c>
      <c r="X1730" s="20">
        <f>L1730/W1730</f>
        <v>0.46666666666666667</v>
      </c>
      <c r="Y1730" s="21">
        <f>E1730/W1730</f>
        <v>80</v>
      </c>
    </row>
    <row r="1731" spans="1:25" ht="32" x14ac:dyDescent="0.2">
      <c r="A1731">
        <v>813</v>
      </c>
      <c r="B1731" s="3" t="s">
        <v>814</v>
      </c>
      <c r="C1731" s="3" t="s">
        <v>4923</v>
      </c>
      <c r="D1731">
        <v>1500</v>
      </c>
      <c r="E1731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8276</v>
      </c>
      <c r="O1731" s="6">
        <f>(E1731/D1731)*100</f>
        <v>159.99600000000001</v>
      </c>
      <c r="P1731" s="7">
        <f>E1731/L1731</f>
        <v>24.999375000000001</v>
      </c>
      <c r="Q1731" t="str">
        <f>LEFT(N1731,FIND("/",N1731)-1)</f>
        <v>music</v>
      </c>
      <c r="R1731" t="str">
        <f>REPLACE(N1731,1,FIND("/",N1731),"")</f>
        <v>rock</v>
      </c>
      <c r="S1731" s="12">
        <f>(((J1731/60)/60)/24)+DATE(1970,1,1)</f>
        <v>41080.960243055553</v>
      </c>
      <c r="T1731" s="12">
        <f>(((I1731/60)/60)/24)+DATE(1970,1,1)</f>
        <v>41110.960243055553</v>
      </c>
      <c r="W1731" s="19">
        <f>_xlfn.DAYS(T1731,S1731)</f>
        <v>30</v>
      </c>
      <c r="X1731" s="20">
        <f>L1731/W1731</f>
        <v>3.2</v>
      </c>
      <c r="Y1731" s="21">
        <f>E1731/W1731</f>
        <v>79.998000000000005</v>
      </c>
    </row>
    <row r="1732" spans="1:25" ht="48" x14ac:dyDescent="0.2">
      <c r="A1732">
        <v>1692</v>
      </c>
      <c r="B1732" s="3" t="s">
        <v>1693</v>
      </c>
      <c r="C1732" s="3" t="s">
        <v>5802</v>
      </c>
      <c r="D1732">
        <v>5000</v>
      </c>
      <c r="E173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6">
        <f>(E1732/D1732)*100</f>
        <v>47.8</v>
      </c>
      <c r="P1732" s="7">
        <f>E1732/L1732</f>
        <v>159.33333333333334</v>
      </c>
      <c r="Q1732" t="str">
        <f>LEFT(N1732,FIND("/",N1732)-1)</f>
        <v>music</v>
      </c>
      <c r="R1732" t="str">
        <f>REPLACE(N1732,1,FIND("/",N1732),"")</f>
        <v>faith</v>
      </c>
      <c r="S1732" s="12">
        <f>(((J1732/60)/60)/24)+DATE(1970,1,1)</f>
        <v>42788.151238425926</v>
      </c>
      <c r="T1732" s="12">
        <f>(((I1732/60)/60)/24)+DATE(1970,1,1)</f>
        <v>42820.999305555553</v>
      </c>
      <c r="W1732" s="19">
        <f>_xlfn.DAYS(T1732,S1732)</f>
        <v>32</v>
      </c>
      <c r="X1732" s="20">
        <f>L1732/W1732</f>
        <v>0.46875</v>
      </c>
      <c r="Y1732" s="21">
        <f>E1732/W1732</f>
        <v>74.6875</v>
      </c>
    </row>
    <row r="1733" spans="1:25" ht="48" x14ac:dyDescent="0.2">
      <c r="A1733">
        <v>3347</v>
      </c>
      <c r="B1733" s="3" t="s">
        <v>3347</v>
      </c>
      <c r="C1733" s="3" t="s">
        <v>7457</v>
      </c>
      <c r="D1733">
        <v>2000</v>
      </c>
      <c r="E1733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8271</v>
      </c>
      <c r="O1733" s="6">
        <f>(E1733/D1733)*100</f>
        <v>119.44999999999999</v>
      </c>
      <c r="P1733" s="7">
        <f>E1733/L1733</f>
        <v>108.59090909090909</v>
      </c>
      <c r="Q1733" t="str">
        <f>LEFT(N1733,FIND("/",N1733)-1)</f>
        <v>theater</v>
      </c>
      <c r="R1733" t="str">
        <f>REPLACE(N1733,1,FIND("/",N1733),"")</f>
        <v>plays</v>
      </c>
      <c r="S1733" s="12">
        <f>(((J1733/60)/60)/24)+DATE(1970,1,1)</f>
        <v>42484.551550925928</v>
      </c>
      <c r="T1733" s="12">
        <f>(((I1733/60)/60)/24)+DATE(1970,1,1)</f>
        <v>42498.875</v>
      </c>
      <c r="W1733" s="19">
        <f>_xlfn.DAYS(T1733,S1733)</f>
        <v>14</v>
      </c>
      <c r="X1733" s="20">
        <f>L1733/W1733</f>
        <v>1.5714285714285714</v>
      </c>
      <c r="Y1733" s="21">
        <f>E1733/W1733</f>
        <v>170.64285714285714</v>
      </c>
    </row>
    <row r="1734" spans="1:25" ht="48" x14ac:dyDescent="0.2">
      <c r="A1734">
        <v>72</v>
      </c>
      <c r="B1734" s="3" t="s">
        <v>74</v>
      </c>
      <c r="C1734" s="3" t="s">
        <v>4183</v>
      </c>
      <c r="D1734">
        <v>2200</v>
      </c>
      <c r="E1734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8266</v>
      </c>
      <c r="O1734" s="6">
        <f>(E1734/D1734)*100</f>
        <v>108.40909090909091</v>
      </c>
      <c r="P1734" s="7">
        <f>E1734/L1734</f>
        <v>58.170731707317074</v>
      </c>
      <c r="Q1734" t="str">
        <f>LEFT(N1734,FIND("/",N1734)-1)</f>
        <v>film &amp; video</v>
      </c>
      <c r="R1734" t="str">
        <f>REPLACE(N1734,1,FIND("/",N1734),"")</f>
        <v>shorts</v>
      </c>
      <c r="S1734" s="12">
        <f>(((J1734/60)/60)/24)+DATE(1970,1,1)</f>
        <v>41208.010196759256</v>
      </c>
      <c r="T1734" s="12">
        <f>(((I1734/60)/60)/24)+DATE(1970,1,1)</f>
        <v>41228</v>
      </c>
      <c r="W1734" s="19">
        <f>_xlfn.DAYS(T1734,S1734)</f>
        <v>20</v>
      </c>
      <c r="X1734" s="20">
        <f>L1734/W1734</f>
        <v>2.0499999999999998</v>
      </c>
      <c r="Y1734" s="21">
        <f>E1734/W1734</f>
        <v>119.25</v>
      </c>
    </row>
    <row r="1735" spans="1:25" ht="32" x14ac:dyDescent="0.2">
      <c r="A1735">
        <v>66</v>
      </c>
      <c r="B1735" s="3" t="s">
        <v>68</v>
      </c>
      <c r="C1735" s="3" t="s">
        <v>4177</v>
      </c>
      <c r="D1735">
        <v>2000</v>
      </c>
      <c r="E1735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8266</v>
      </c>
      <c r="O1735" s="6">
        <f>(E1735/D1735)*100</f>
        <v>118.6</v>
      </c>
      <c r="P1735" s="7">
        <f>E1735/L1735</f>
        <v>91.230769230769226</v>
      </c>
      <c r="Q1735" t="str">
        <f>LEFT(N1735,FIND("/",N1735)-1)</f>
        <v>film &amp; video</v>
      </c>
      <c r="R1735" t="str">
        <f>REPLACE(N1735,1,FIND("/",N1735),"")</f>
        <v>shorts</v>
      </c>
      <c r="S1735" s="12">
        <f>(((J1735/60)/60)/24)+DATE(1970,1,1)</f>
        <v>42539.849768518514</v>
      </c>
      <c r="T1735" s="12">
        <f>(((I1735/60)/60)/24)+DATE(1970,1,1)</f>
        <v>42569.849768518514</v>
      </c>
      <c r="W1735" s="19">
        <f>_xlfn.DAYS(T1735,S1735)</f>
        <v>30</v>
      </c>
      <c r="X1735" s="20">
        <f>L1735/W1735</f>
        <v>0.8666666666666667</v>
      </c>
      <c r="Y1735" s="21">
        <f>E1735/W1735</f>
        <v>79.066666666666663</v>
      </c>
    </row>
    <row r="1736" spans="1:25" ht="48" x14ac:dyDescent="0.2">
      <c r="A1736">
        <v>23</v>
      </c>
      <c r="B1736" s="3" t="s">
        <v>25</v>
      </c>
      <c r="C1736" s="3" t="s">
        <v>4134</v>
      </c>
      <c r="D1736">
        <v>2000</v>
      </c>
      <c r="E1736">
        <v>2370</v>
      </c>
      <c r="F1736" t="s">
        <v>8219</v>
      </c>
      <c r="G1736" t="s">
        <v>8224</v>
      </c>
      <c r="H1736" t="s">
        <v>8246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8265</v>
      </c>
      <c r="O1736" s="6">
        <f>(E1736/D1736)*100</f>
        <v>118.5</v>
      </c>
      <c r="P1736" s="7">
        <f>E1736/L1736</f>
        <v>103.04347826086956</v>
      </c>
      <c r="Q1736" t="str">
        <f>LEFT(N1736,FIND("/",N1736)-1)</f>
        <v>film &amp; video</v>
      </c>
      <c r="R1736" t="str">
        <f>REPLACE(N1736,1,FIND("/",N1736),"")</f>
        <v>television</v>
      </c>
      <c r="S1736" s="12">
        <f>(((J1736/60)/60)/24)+DATE(1970,1,1)</f>
        <v>42097.778946759259</v>
      </c>
      <c r="T1736" s="12">
        <f>(((I1736/60)/60)/24)+DATE(1970,1,1)</f>
        <v>42124.638888888891</v>
      </c>
      <c r="W1736" s="19">
        <f>_xlfn.DAYS(T1736,S1736)</f>
        <v>27</v>
      </c>
      <c r="X1736" s="20">
        <f>L1736/W1736</f>
        <v>0.85185185185185186</v>
      </c>
      <c r="Y1736" s="21">
        <f>E1736/W1736</f>
        <v>87.777777777777771</v>
      </c>
    </row>
    <row r="1737" spans="1:25" ht="48" x14ac:dyDescent="0.2">
      <c r="A1737">
        <v>3010</v>
      </c>
      <c r="B1737" s="3" t="s">
        <v>3010</v>
      </c>
      <c r="C1737" s="3" t="s">
        <v>7120</v>
      </c>
      <c r="D1737">
        <v>1500</v>
      </c>
      <c r="E1737">
        <v>2370</v>
      </c>
      <c r="F1737" t="s">
        <v>8219</v>
      </c>
      <c r="G1737" t="s">
        <v>8224</v>
      </c>
      <c r="H1737" t="s">
        <v>8246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8303</v>
      </c>
      <c r="O1737" s="6">
        <f>(E1737/D1737)*100</f>
        <v>158</v>
      </c>
      <c r="P1737" s="7">
        <f>E1737/L1737</f>
        <v>158</v>
      </c>
      <c r="Q1737" t="str">
        <f>LEFT(N1737,FIND("/",N1737)-1)</f>
        <v>theater</v>
      </c>
      <c r="R1737" t="str">
        <f>REPLACE(N1737,1,FIND("/",N1737),"")</f>
        <v>spaces</v>
      </c>
      <c r="S1737" s="12">
        <f>(((J1737/60)/60)/24)+DATE(1970,1,1)</f>
        <v>41996.832395833335</v>
      </c>
      <c r="T1737" s="12">
        <f>(((I1737/60)/60)/24)+DATE(1970,1,1)</f>
        <v>42056.832395833335</v>
      </c>
      <c r="W1737" s="19">
        <f>_xlfn.DAYS(T1737,S1737)</f>
        <v>60</v>
      </c>
      <c r="X1737" s="20">
        <f>L1737/W1737</f>
        <v>0.25</v>
      </c>
      <c r="Y1737" s="21">
        <f>E1737/W1737</f>
        <v>39.5</v>
      </c>
    </row>
    <row r="1738" spans="1:25" ht="48" x14ac:dyDescent="0.2">
      <c r="A1738">
        <v>2845</v>
      </c>
      <c r="B1738" s="3" t="s">
        <v>2845</v>
      </c>
      <c r="C1738" s="3" t="s">
        <v>6955</v>
      </c>
      <c r="D1738">
        <v>7500</v>
      </c>
      <c r="E1738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6">
        <f>(E1738/D1738)*100</f>
        <v>31.546666666666667</v>
      </c>
      <c r="P1738" s="7">
        <f>E1738/L1738</f>
        <v>60.666666666666664</v>
      </c>
      <c r="Q1738" t="str">
        <f>LEFT(N1738,FIND("/",N1738)-1)</f>
        <v>theater</v>
      </c>
      <c r="R1738" t="str">
        <f>REPLACE(N1738,1,FIND("/",N1738),"")</f>
        <v>plays</v>
      </c>
      <c r="S1738" s="12">
        <f>(((J1738/60)/60)/24)+DATE(1970,1,1)</f>
        <v>42103.016585648147</v>
      </c>
      <c r="T1738" s="12">
        <f>(((I1738/60)/60)/24)+DATE(1970,1,1)</f>
        <v>42163.016585648147</v>
      </c>
      <c r="W1738" s="19">
        <f>_xlfn.DAYS(T1738,S1738)</f>
        <v>60</v>
      </c>
      <c r="X1738" s="20">
        <f>L1738/W1738</f>
        <v>0.65</v>
      </c>
      <c r="Y1738" s="21">
        <f>E1738/W1738</f>
        <v>39.43333333333333</v>
      </c>
    </row>
    <row r="1739" spans="1:25" ht="48" x14ac:dyDescent="0.2">
      <c r="A1739">
        <v>105</v>
      </c>
      <c r="B1739" s="3" t="s">
        <v>107</v>
      </c>
      <c r="C1739" s="3" t="s">
        <v>4216</v>
      </c>
      <c r="D1739">
        <v>2200</v>
      </c>
      <c r="E1739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8266</v>
      </c>
      <c r="O1739" s="6">
        <f>(E1739/D1739)*100</f>
        <v>107.40909090909089</v>
      </c>
      <c r="P1739" s="7">
        <f>E1739/L1739</f>
        <v>39.383333333333333</v>
      </c>
      <c r="Q1739" t="str">
        <f>LEFT(N1739,FIND("/",N1739)-1)</f>
        <v>film &amp; video</v>
      </c>
      <c r="R1739" t="str">
        <f>REPLACE(N1739,1,FIND("/",N1739),"")</f>
        <v>shorts</v>
      </c>
      <c r="S1739" s="12">
        <f>(((J1739/60)/60)/24)+DATE(1970,1,1)</f>
        <v>42485.724768518514</v>
      </c>
      <c r="T1739" s="12">
        <f>(((I1739/60)/60)/24)+DATE(1970,1,1)</f>
        <v>42504</v>
      </c>
      <c r="W1739" s="19">
        <f>_xlfn.DAYS(T1739,S1739)</f>
        <v>19</v>
      </c>
      <c r="X1739" s="20">
        <f>L1739/W1739</f>
        <v>3.1578947368421053</v>
      </c>
      <c r="Y1739" s="21">
        <f>E1739/W1739</f>
        <v>124.36842105263158</v>
      </c>
    </row>
    <row r="1740" spans="1:25" ht="32" x14ac:dyDescent="0.2">
      <c r="A1740">
        <v>3148</v>
      </c>
      <c r="B1740" s="3" t="s">
        <v>3148</v>
      </c>
      <c r="C1740" s="3" t="s">
        <v>7258</v>
      </c>
      <c r="D1740">
        <v>1800</v>
      </c>
      <c r="E1740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8271</v>
      </c>
      <c r="O1740" s="6">
        <f>(E1740/D1740)*100</f>
        <v>131.16666666666669</v>
      </c>
      <c r="P1740" s="7">
        <f>E1740/L1740</f>
        <v>41.421052631578945</v>
      </c>
      <c r="Q1740" t="str">
        <f>LEFT(N1740,FIND("/",N1740)-1)</f>
        <v>theater</v>
      </c>
      <c r="R1740" t="str">
        <f>REPLACE(N1740,1,FIND("/",N1740),"")</f>
        <v>plays</v>
      </c>
      <c r="S1740" s="12">
        <f>(((J1740/60)/60)/24)+DATE(1970,1,1)</f>
        <v>41891.665324074071</v>
      </c>
      <c r="T1740" s="12">
        <f>(((I1740/60)/60)/24)+DATE(1970,1,1)</f>
        <v>41913.166666666664</v>
      </c>
      <c r="W1740" s="19">
        <f>_xlfn.DAYS(T1740,S1740)</f>
        <v>22</v>
      </c>
      <c r="X1740" s="20">
        <f>L1740/W1740</f>
        <v>2.5909090909090908</v>
      </c>
      <c r="Y1740" s="21">
        <f>E1740/W1740</f>
        <v>107.31818181818181</v>
      </c>
    </row>
    <row r="1741" spans="1:25" ht="48" x14ac:dyDescent="0.2">
      <c r="A1741">
        <v>889</v>
      </c>
      <c r="B1741" s="3" t="s">
        <v>890</v>
      </c>
      <c r="C1741" s="3" t="s">
        <v>4999</v>
      </c>
      <c r="D1741">
        <v>25000</v>
      </c>
      <c r="E1741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6">
        <f>(E1741/D1741)*100</f>
        <v>9.4412800000000008</v>
      </c>
      <c r="P1741" s="7">
        <f>E1741/L1741</f>
        <v>73.760000000000005</v>
      </c>
      <c r="Q1741" t="str">
        <f>LEFT(N1741,FIND("/",N1741)-1)</f>
        <v>music</v>
      </c>
      <c r="R1741" t="str">
        <f>REPLACE(N1741,1,FIND("/",N1741),"")</f>
        <v>indie rock</v>
      </c>
      <c r="S1741" s="12">
        <f>(((J1741/60)/60)/24)+DATE(1970,1,1)</f>
        <v>41887.784062500003</v>
      </c>
      <c r="T1741" s="12">
        <f>(((I1741/60)/60)/24)+DATE(1970,1,1)</f>
        <v>41917.784062500003</v>
      </c>
      <c r="W1741" s="19">
        <f>_xlfn.DAYS(T1741,S1741)</f>
        <v>30</v>
      </c>
      <c r="X1741" s="20">
        <f>L1741/W1741</f>
        <v>1.0666666666666667</v>
      </c>
      <c r="Y1741" s="21">
        <f>E1741/W1741</f>
        <v>78.677333333333337</v>
      </c>
    </row>
    <row r="1742" spans="1:25" ht="32" x14ac:dyDescent="0.2">
      <c r="A1742">
        <v>3803</v>
      </c>
      <c r="B1742" s="3" t="s">
        <v>3800</v>
      </c>
      <c r="C1742" s="3" t="s">
        <v>7913</v>
      </c>
      <c r="D1742">
        <v>12000</v>
      </c>
      <c r="E174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6">
        <f>(E1742/D1742)*100</f>
        <v>19.650000000000002</v>
      </c>
      <c r="P1742" s="7">
        <f>E1742/L1742</f>
        <v>58.95</v>
      </c>
      <c r="Q1742" t="str">
        <f>LEFT(N1742,FIND("/",N1742)-1)</f>
        <v>theater</v>
      </c>
      <c r="R1742" t="str">
        <f>REPLACE(N1742,1,FIND("/",N1742),"")</f>
        <v>musical</v>
      </c>
      <c r="S1742" s="12">
        <f>(((J1742/60)/60)/24)+DATE(1970,1,1)</f>
        <v>42403.971851851849</v>
      </c>
      <c r="T1742" s="12">
        <f>(((I1742/60)/60)/24)+DATE(1970,1,1)</f>
        <v>42433.971851851849</v>
      </c>
      <c r="W1742" s="19">
        <f>_xlfn.DAYS(T1742,S1742)</f>
        <v>30</v>
      </c>
      <c r="X1742" s="20">
        <f>L1742/W1742</f>
        <v>1.3333333333333333</v>
      </c>
      <c r="Y1742" s="21">
        <f>E1742/W1742</f>
        <v>78.599999999999994</v>
      </c>
    </row>
    <row r="1743" spans="1:25" ht="48" x14ac:dyDescent="0.2">
      <c r="A1743">
        <v>2927</v>
      </c>
      <c r="B1743" s="3" t="s">
        <v>2927</v>
      </c>
      <c r="C1743" s="3" t="s">
        <v>7037</v>
      </c>
      <c r="D1743">
        <v>1800</v>
      </c>
      <c r="E1743">
        <v>2355</v>
      </c>
      <c r="F1743" t="s">
        <v>8219</v>
      </c>
      <c r="G1743" t="s">
        <v>8224</v>
      </c>
      <c r="H1743" t="s">
        <v>8246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8305</v>
      </c>
      <c r="O1743" s="6">
        <f>(E1743/D1743)*100</f>
        <v>130.83333333333334</v>
      </c>
      <c r="P1743" s="7">
        <f>E1743/L1743</f>
        <v>112.14285714285714</v>
      </c>
      <c r="Q1743" t="str">
        <f>LEFT(N1743,FIND("/",N1743)-1)</f>
        <v>theater</v>
      </c>
      <c r="R1743" t="str">
        <f>REPLACE(N1743,1,FIND("/",N1743),"")</f>
        <v>musical</v>
      </c>
      <c r="S1743" s="12">
        <f>(((J1743/60)/60)/24)+DATE(1970,1,1)</f>
        <v>41806.669317129628</v>
      </c>
      <c r="T1743" s="12">
        <f>(((I1743/60)/60)/24)+DATE(1970,1,1)</f>
        <v>41835.208333333336</v>
      </c>
      <c r="W1743" s="19">
        <f>_xlfn.DAYS(T1743,S1743)</f>
        <v>29</v>
      </c>
      <c r="X1743" s="20">
        <f>L1743/W1743</f>
        <v>0.72413793103448276</v>
      </c>
      <c r="Y1743" s="21">
        <f>E1743/W1743</f>
        <v>81.206896551724142</v>
      </c>
    </row>
    <row r="1744" spans="1:25" ht="48" x14ac:dyDescent="0.2">
      <c r="A1744">
        <v>2106</v>
      </c>
      <c r="B1744" s="3" t="s">
        <v>2107</v>
      </c>
      <c r="C1744" s="3" t="s">
        <v>6216</v>
      </c>
      <c r="D1744">
        <v>2200</v>
      </c>
      <c r="E1744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8279</v>
      </c>
      <c r="O1744" s="6">
        <f>(E1744/D1744)*100</f>
        <v>107.04545454545456</v>
      </c>
      <c r="P1744" s="7">
        <f>E1744/L1744</f>
        <v>53.522727272727273</v>
      </c>
      <c r="Q1744" t="str">
        <f>LEFT(N1744,FIND("/",N1744)-1)</f>
        <v>music</v>
      </c>
      <c r="R1744" t="str">
        <f>REPLACE(N1744,1,FIND("/",N1744),"")</f>
        <v>indie rock</v>
      </c>
      <c r="S1744" s="12">
        <f>(((J1744/60)/60)/24)+DATE(1970,1,1)</f>
        <v>41270.21497685185</v>
      </c>
      <c r="T1744" s="12">
        <f>(((I1744/60)/60)/24)+DATE(1970,1,1)</f>
        <v>41300.21497685185</v>
      </c>
      <c r="W1744" s="19">
        <f>_xlfn.DAYS(T1744,S1744)</f>
        <v>30</v>
      </c>
      <c r="X1744" s="20">
        <f>L1744/W1744</f>
        <v>1.4666666666666666</v>
      </c>
      <c r="Y1744" s="21">
        <f>E1744/W1744</f>
        <v>78.5</v>
      </c>
    </row>
    <row r="1745" spans="1:25" ht="48" x14ac:dyDescent="0.2">
      <c r="A1745">
        <v>1801</v>
      </c>
      <c r="B1745" s="3" t="s">
        <v>1802</v>
      </c>
      <c r="C1745" s="3" t="s">
        <v>5911</v>
      </c>
      <c r="D1745">
        <v>17000</v>
      </c>
      <c r="E1745">
        <v>2355</v>
      </c>
      <c r="F1745" t="s">
        <v>8221</v>
      </c>
      <c r="G1745" t="s">
        <v>8225</v>
      </c>
      <c r="H1745" t="s">
        <v>8247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8285</v>
      </c>
      <c r="O1745" s="6">
        <f>(E1745/D1745)*100</f>
        <v>13.852941176470587</v>
      </c>
      <c r="P1745" s="7">
        <f>E1745/L1745</f>
        <v>63.648648648648646</v>
      </c>
      <c r="Q1745" t="str">
        <f>LEFT(N1745,FIND("/",N1745)-1)</f>
        <v>photography</v>
      </c>
      <c r="R1745" t="str">
        <f>REPLACE(N1745,1,FIND("/",N1745),"")</f>
        <v>photobooks</v>
      </c>
      <c r="S1745" s="12">
        <f>(((J1745/60)/60)/24)+DATE(1970,1,1)</f>
        <v>42321.660509259258</v>
      </c>
      <c r="T1745" s="12">
        <f>(((I1745/60)/60)/24)+DATE(1970,1,1)</f>
        <v>42353.506944444445</v>
      </c>
      <c r="W1745" s="19">
        <f>_xlfn.DAYS(T1745,S1745)</f>
        <v>32</v>
      </c>
      <c r="X1745" s="20">
        <f>L1745/W1745</f>
        <v>1.15625</v>
      </c>
      <c r="Y1745" s="21">
        <f>E1745/W1745</f>
        <v>73.59375</v>
      </c>
    </row>
    <row r="1746" spans="1:25" ht="48" x14ac:dyDescent="0.2">
      <c r="A1746">
        <v>835</v>
      </c>
      <c r="B1746" s="3" t="s">
        <v>836</v>
      </c>
      <c r="C1746" s="3" t="s">
        <v>4945</v>
      </c>
      <c r="D1746">
        <v>2000</v>
      </c>
      <c r="E174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8276</v>
      </c>
      <c r="O1746" s="6">
        <f>(E1746/D1746)*100</f>
        <v>117.25000000000001</v>
      </c>
      <c r="P1746" s="7">
        <f>E1746/L1746</f>
        <v>58.625</v>
      </c>
      <c r="Q1746" t="str">
        <f>LEFT(N1746,FIND("/",N1746)-1)</f>
        <v>music</v>
      </c>
      <c r="R1746" t="str">
        <f>REPLACE(N1746,1,FIND("/",N1746),"")</f>
        <v>rock</v>
      </c>
      <c r="S1746" s="12">
        <f>(((J1746/60)/60)/24)+DATE(1970,1,1)</f>
        <v>41005.45784722222</v>
      </c>
      <c r="T1746" s="12">
        <f>(((I1746/60)/60)/24)+DATE(1970,1,1)</f>
        <v>41048.125</v>
      </c>
      <c r="W1746" s="19">
        <f>_xlfn.DAYS(T1746,S1746)</f>
        <v>43</v>
      </c>
      <c r="X1746" s="20">
        <f>L1746/W1746</f>
        <v>0.93023255813953487</v>
      </c>
      <c r="Y1746" s="21">
        <f>E1746/W1746</f>
        <v>54.534883720930232</v>
      </c>
    </row>
    <row r="1747" spans="1:25" ht="48" x14ac:dyDescent="0.2">
      <c r="A1747">
        <v>1627</v>
      </c>
      <c r="B1747" s="3" t="s">
        <v>1628</v>
      </c>
      <c r="C1747" s="3" t="s">
        <v>5737</v>
      </c>
      <c r="D1747">
        <v>2000</v>
      </c>
      <c r="E1747">
        <v>2340</v>
      </c>
      <c r="F1747" t="s">
        <v>8219</v>
      </c>
      <c r="G1747" t="s">
        <v>8224</v>
      </c>
      <c r="H1747" t="s">
        <v>8246</v>
      </c>
      <c r="I1747">
        <v>1353905940</v>
      </c>
      <c r="J1747">
        <v>1351011489</v>
      </c>
      <c r="K1747" t="b">
        <v>0</v>
      </c>
      <c r="L1747">
        <v>38</v>
      </c>
      <c r="M1747" t="b">
        <v>1</v>
      </c>
      <c r="N1747" t="s">
        <v>8276</v>
      </c>
      <c r="O1747" s="6">
        <f>(E1747/D1747)*100</f>
        <v>117</v>
      </c>
      <c r="P1747" s="7">
        <f>E1747/L1747</f>
        <v>61.578947368421055</v>
      </c>
      <c r="Q1747" t="str">
        <f>LEFT(N1747,FIND("/",N1747)-1)</f>
        <v>music</v>
      </c>
      <c r="R1747" t="str">
        <f>REPLACE(N1747,1,FIND("/",N1747),"")</f>
        <v>rock</v>
      </c>
      <c r="S1747" s="12">
        <f>(((J1747/60)/60)/24)+DATE(1970,1,1)</f>
        <v>41205.707048611112</v>
      </c>
      <c r="T1747" s="12">
        <f>(((I1747/60)/60)/24)+DATE(1970,1,1)</f>
        <v>41239.207638888889</v>
      </c>
      <c r="W1747" s="19">
        <f>_xlfn.DAYS(T1747,S1747)</f>
        <v>34</v>
      </c>
      <c r="X1747" s="20">
        <f>L1747/W1747</f>
        <v>1.1176470588235294</v>
      </c>
      <c r="Y1747" s="21">
        <f>E1747/W1747</f>
        <v>68.82352941176471</v>
      </c>
    </row>
    <row r="1748" spans="1:25" ht="48" x14ac:dyDescent="0.2">
      <c r="A1748">
        <v>1246</v>
      </c>
      <c r="B1748" s="3" t="s">
        <v>1247</v>
      </c>
      <c r="C1748" s="3" t="s">
        <v>5356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1323136949</v>
      </c>
      <c r="J1748">
        <v>1319245349</v>
      </c>
      <c r="K1748" t="b">
        <v>1</v>
      </c>
      <c r="L1748">
        <v>31</v>
      </c>
      <c r="M1748" t="b">
        <v>1</v>
      </c>
      <c r="N1748" t="s">
        <v>8276</v>
      </c>
      <c r="O1748" s="6">
        <f>(E1748/D1748)*100</f>
        <v>117</v>
      </c>
      <c r="P1748" s="7">
        <f>E1748/L1748</f>
        <v>75.483870967741936</v>
      </c>
      <c r="Q1748" t="str">
        <f>LEFT(N1748,FIND("/",N1748)-1)</f>
        <v>music</v>
      </c>
      <c r="R1748" t="str">
        <f>REPLACE(N1748,1,FIND("/",N1748),"")</f>
        <v>rock</v>
      </c>
      <c r="S1748" s="12">
        <f>(((J1748/60)/60)/24)+DATE(1970,1,1)</f>
        <v>40838.043391203704</v>
      </c>
      <c r="T1748" s="12">
        <f>(((I1748/60)/60)/24)+DATE(1970,1,1)</f>
        <v>40883.085057870368</v>
      </c>
      <c r="W1748" s="19">
        <f>_xlfn.DAYS(T1748,S1748)</f>
        <v>45</v>
      </c>
      <c r="X1748" s="20">
        <f>L1748/W1748</f>
        <v>0.68888888888888888</v>
      </c>
      <c r="Y1748" s="21">
        <f>E1748/W1748</f>
        <v>52</v>
      </c>
    </row>
    <row r="1749" spans="1:25" ht="32" x14ac:dyDescent="0.2">
      <c r="A1749">
        <v>1987</v>
      </c>
      <c r="B1749" s="3" t="s">
        <v>1988</v>
      </c>
      <c r="C1749" s="3" t="s">
        <v>6097</v>
      </c>
      <c r="D1749">
        <v>5500</v>
      </c>
      <c r="E1749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6">
        <f>(E1749/D1749)*100</f>
        <v>42.472727272727276</v>
      </c>
      <c r="P1749" s="7">
        <f>E1749/L1749</f>
        <v>83.428571428571431</v>
      </c>
      <c r="Q1749" t="str">
        <f>LEFT(N1749,FIND("/",N1749)-1)</f>
        <v>photography</v>
      </c>
      <c r="R1749" t="str">
        <f>REPLACE(N1749,1,FIND("/",N1749),"")</f>
        <v>people</v>
      </c>
      <c r="S1749" s="12">
        <f>(((J1749/60)/60)/24)+DATE(1970,1,1)</f>
        <v>42034.639768518522</v>
      </c>
      <c r="T1749" s="12">
        <f>(((I1749/60)/60)/24)+DATE(1970,1,1)</f>
        <v>42064.639768518522</v>
      </c>
      <c r="W1749" s="19">
        <f>_xlfn.DAYS(T1749,S1749)</f>
        <v>30</v>
      </c>
      <c r="X1749" s="20">
        <f>L1749/W1749</f>
        <v>0.93333333333333335</v>
      </c>
      <c r="Y1749" s="21">
        <f>E1749/W1749</f>
        <v>77.86666666666666</v>
      </c>
    </row>
    <row r="1750" spans="1:25" ht="48" x14ac:dyDescent="0.2">
      <c r="A1750">
        <v>3767</v>
      </c>
      <c r="B1750" s="3" t="s">
        <v>3764</v>
      </c>
      <c r="C1750" s="3" t="s">
        <v>7877</v>
      </c>
      <c r="D1750">
        <v>2000</v>
      </c>
      <c r="E1750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8305</v>
      </c>
      <c r="O1750" s="6">
        <f>(E1750/D1750)*100</f>
        <v>116.75</v>
      </c>
      <c r="P1750" s="7">
        <f>E1750/L1750</f>
        <v>41.696428571428569</v>
      </c>
      <c r="Q1750" t="str">
        <f>LEFT(N1750,FIND("/",N1750)-1)</f>
        <v>theater</v>
      </c>
      <c r="R1750" t="str">
        <f>REPLACE(N1750,1,FIND("/",N1750),"")</f>
        <v>musical</v>
      </c>
      <c r="S1750" s="12">
        <f>(((J1750/60)/60)/24)+DATE(1970,1,1)</f>
        <v>42050.019641203704</v>
      </c>
      <c r="T1750" s="12">
        <f>(((I1750/60)/60)/24)+DATE(1970,1,1)</f>
        <v>42064.207638888889</v>
      </c>
      <c r="W1750" s="19">
        <f>_xlfn.DAYS(T1750,S1750)</f>
        <v>14</v>
      </c>
      <c r="X1750" s="20">
        <f>L1750/W1750</f>
        <v>4</v>
      </c>
      <c r="Y1750" s="21">
        <f>E1750/W1750</f>
        <v>166.78571428571428</v>
      </c>
    </row>
    <row r="1751" spans="1:25" ht="48" x14ac:dyDescent="0.2">
      <c r="A1751">
        <v>2553</v>
      </c>
      <c r="B1751" s="3" t="s">
        <v>2553</v>
      </c>
      <c r="C1751" s="3" t="s">
        <v>6663</v>
      </c>
      <c r="D1751">
        <v>1500</v>
      </c>
      <c r="E1751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8300</v>
      </c>
      <c r="O1751" s="6">
        <f>(E1751/D1751)*100</f>
        <v>155.53333333333333</v>
      </c>
      <c r="P1751" s="7">
        <f>E1751/L1751</f>
        <v>38.883333333333333</v>
      </c>
      <c r="Q1751" t="str">
        <f>LEFT(N1751,FIND("/",N1751)-1)</f>
        <v>music</v>
      </c>
      <c r="R1751" t="str">
        <f>REPLACE(N1751,1,FIND("/",N1751),"")</f>
        <v>classical music</v>
      </c>
      <c r="S1751" s="12">
        <f>(((J1751/60)/60)/24)+DATE(1970,1,1)</f>
        <v>41113.199155092596</v>
      </c>
      <c r="T1751" s="12">
        <f>(((I1751/60)/60)/24)+DATE(1970,1,1)</f>
        <v>41173.199155092596</v>
      </c>
      <c r="W1751" s="19">
        <f>_xlfn.DAYS(T1751,S1751)</f>
        <v>60</v>
      </c>
      <c r="X1751" s="20">
        <f>L1751/W1751</f>
        <v>1</v>
      </c>
      <c r="Y1751" s="21">
        <f>E1751/W1751</f>
        <v>38.883333333333333</v>
      </c>
    </row>
    <row r="1752" spans="1:25" ht="48" x14ac:dyDescent="0.2">
      <c r="A1752">
        <v>3152</v>
      </c>
      <c r="B1752" s="3" t="s">
        <v>3152</v>
      </c>
      <c r="C1752" s="3" t="s">
        <v>7262</v>
      </c>
      <c r="D1752">
        <v>2200</v>
      </c>
      <c r="E1752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8271</v>
      </c>
      <c r="O1752" s="6">
        <f>(E1752/D1752)*100</f>
        <v>105.95454545454545</v>
      </c>
      <c r="P1752" s="7">
        <f>E1752/L1752</f>
        <v>34.791044776119406</v>
      </c>
      <c r="Q1752" t="str">
        <f>LEFT(N1752,FIND("/",N1752)-1)</f>
        <v>theater</v>
      </c>
      <c r="R1752" t="str">
        <f>REPLACE(N1752,1,FIND("/",N1752),"")</f>
        <v>plays</v>
      </c>
      <c r="S1752" s="12">
        <f>(((J1752/60)/60)/24)+DATE(1970,1,1)</f>
        <v>41550.867673611108</v>
      </c>
      <c r="T1752" s="12">
        <f>(((I1752/60)/60)/24)+DATE(1970,1,1)</f>
        <v>41580.867673611108</v>
      </c>
      <c r="W1752" s="19">
        <f>_xlfn.DAYS(T1752,S1752)</f>
        <v>30</v>
      </c>
      <c r="X1752" s="20">
        <f>L1752/W1752</f>
        <v>2.2333333333333334</v>
      </c>
      <c r="Y1752" s="21">
        <f>E1752/W1752</f>
        <v>77.7</v>
      </c>
    </row>
    <row r="1753" spans="1:25" ht="48" x14ac:dyDescent="0.2">
      <c r="A1753">
        <v>67</v>
      </c>
      <c r="B1753" s="3" t="s">
        <v>69</v>
      </c>
      <c r="C1753" s="3" t="s">
        <v>4178</v>
      </c>
      <c r="D1753">
        <v>2000</v>
      </c>
      <c r="E1753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8266</v>
      </c>
      <c r="O1753" s="6">
        <f>(E1753/D1753)*100</f>
        <v>116.25000000000001</v>
      </c>
      <c r="P1753" s="7">
        <f>E1753/L1753</f>
        <v>116.25</v>
      </c>
      <c r="Q1753" t="str">
        <f>LEFT(N1753,FIND("/",N1753)-1)</f>
        <v>film &amp; video</v>
      </c>
      <c r="R1753" t="str">
        <f>REPLACE(N1753,1,FIND("/",N1753),"")</f>
        <v>shorts</v>
      </c>
      <c r="S1753" s="12">
        <f>(((J1753/60)/60)/24)+DATE(1970,1,1)</f>
        <v>41075.583379629628</v>
      </c>
      <c r="T1753" s="12">
        <f>(((I1753/60)/60)/24)+DATE(1970,1,1)</f>
        <v>41105.583379629628</v>
      </c>
      <c r="W1753" s="19">
        <f>_xlfn.DAYS(T1753,S1753)</f>
        <v>30</v>
      </c>
      <c r="X1753" s="20">
        <f>L1753/W1753</f>
        <v>0.66666666666666663</v>
      </c>
      <c r="Y1753" s="21">
        <f>E1753/W1753</f>
        <v>77.5</v>
      </c>
    </row>
    <row r="1754" spans="1:25" ht="16" x14ac:dyDescent="0.2">
      <c r="A1754">
        <v>2463</v>
      </c>
      <c r="B1754" s="3" t="s">
        <v>2464</v>
      </c>
      <c r="C1754" s="3" t="s">
        <v>6573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8279</v>
      </c>
      <c r="O1754" s="6">
        <f>(E1754/D1754)*100</f>
        <v>116.25000000000001</v>
      </c>
      <c r="P1754" s="7">
        <f>E1754/L1754</f>
        <v>31</v>
      </c>
      <c r="Q1754" t="str">
        <f>LEFT(N1754,FIND("/",N1754)-1)</f>
        <v>music</v>
      </c>
      <c r="R1754" t="str">
        <f>REPLACE(N1754,1,FIND("/",N1754),"")</f>
        <v>indie rock</v>
      </c>
      <c r="S1754" s="12">
        <f>(((J1754/60)/60)/24)+DATE(1970,1,1)</f>
        <v>41341.111400462964</v>
      </c>
      <c r="T1754" s="12">
        <f>(((I1754/60)/60)/24)+DATE(1970,1,1)</f>
        <v>41380.791666666664</v>
      </c>
      <c r="W1754" s="19">
        <f>_xlfn.DAYS(T1754,S1754)</f>
        <v>39</v>
      </c>
      <c r="X1754" s="20">
        <f>L1754/W1754</f>
        <v>1.9230769230769231</v>
      </c>
      <c r="Y1754" s="21">
        <f>E1754/W1754</f>
        <v>59.615384615384613</v>
      </c>
    </row>
    <row r="1755" spans="1:25" ht="48" x14ac:dyDescent="0.2">
      <c r="A1755">
        <v>3313</v>
      </c>
      <c r="B1755" s="3" t="s">
        <v>3313</v>
      </c>
      <c r="C1755" s="3" t="s">
        <v>7423</v>
      </c>
      <c r="D1755">
        <v>2000</v>
      </c>
      <c r="E1755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8271</v>
      </c>
      <c r="O1755" s="6">
        <f>(E1755/D1755)*100</f>
        <v>116.05000000000001</v>
      </c>
      <c r="P1755" s="7">
        <f>E1755/L1755</f>
        <v>80.034482758620683</v>
      </c>
      <c r="Q1755" t="str">
        <f>LEFT(N1755,FIND("/",N1755)-1)</f>
        <v>theater</v>
      </c>
      <c r="R1755" t="str">
        <f>REPLACE(N1755,1,FIND("/",N1755),"")</f>
        <v>plays</v>
      </c>
      <c r="S1755" s="12">
        <f>(((J1755/60)/60)/24)+DATE(1970,1,1)</f>
        <v>42382.244409722218</v>
      </c>
      <c r="T1755" s="12">
        <f>(((I1755/60)/60)/24)+DATE(1970,1,1)</f>
        <v>42396.041666666672</v>
      </c>
      <c r="W1755" s="19">
        <f>_xlfn.DAYS(T1755,S1755)</f>
        <v>14</v>
      </c>
      <c r="X1755" s="20">
        <f>L1755/W1755</f>
        <v>2.0714285714285716</v>
      </c>
      <c r="Y1755" s="21">
        <f>E1755/W1755</f>
        <v>165.78571428571428</v>
      </c>
    </row>
    <row r="1756" spans="1:25" ht="48" x14ac:dyDescent="0.2">
      <c r="A1756">
        <v>697</v>
      </c>
      <c r="B1756" s="3" t="s">
        <v>698</v>
      </c>
      <c r="C1756" s="3" t="s">
        <v>4807</v>
      </c>
      <c r="D1756">
        <v>5000</v>
      </c>
      <c r="E175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6">
        <f>(E1756/D1756)*100</f>
        <v>46.379999999999995</v>
      </c>
      <c r="P1756" s="7">
        <f>E1756/L1756</f>
        <v>20.342105263157894</v>
      </c>
      <c r="Q1756" t="str">
        <f>LEFT(N1756,FIND("/",N1756)-1)</f>
        <v>technology</v>
      </c>
      <c r="R1756" t="str">
        <f>REPLACE(N1756,1,FIND("/",N1756),"")</f>
        <v>wearables</v>
      </c>
      <c r="S1756" s="12">
        <f>(((J1756/60)/60)/24)+DATE(1970,1,1)</f>
        <v>42388.523020833338</v>
      </c>
      <c r="T1756" s="12">
        <f>(((I1756/60)/60)/24)+DATE(1970,1,1)</f>
        <v>42403.523020833338</v>
      </c>
      <c r="W1756" s="19">
        <f>_xlfn.DAYS(T1756,S1756)</f>
        <v>15</v>
      </c>
      <c r="X1756" s="20">
        <f>L1756/W1756</f>
        <v>7.6</v>
      </c>
      <c r="Y1756" s="21">
        <f>E1756/W1756</f>
        <v>154.6</v>
      </c>
    </row>
    <row r="1757" spans="1:25" ht="48" x14ac:dyDescent="0.2">
      <c r="A1757">
        <v>1922</v>
      </c>
      <c r="B1757" s="3" t="s">
        <v>1923</v>
      </c>
      <c r="C1757" s="3" t="s">
        <v>6032</v>
      </c>
      <c r="D1757">
        <v>2000</v>
      </c>
      <c r="E1757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8279</v>
      </c>
      <c r="O1757" s="6">
        <f>(E1757/D1757)*100</f>
        <v>115.55</v>
      </c>
      <c r="P1757" s="7">
        <f>E1757/L1757</f>
        <v>36.109375</v>
      </c>
      <c r="Q1757" t="str">
        <f>LEFT(N1757,FIND("/",N1757)-1)</f>
        <v>music</v>
      </c>
      <c r="R1757" t="str">
        <f>REPLACE(N1757,1,FIND("/",N1757),"")</f>
        <v>indie rock</v>
      </c>
      <c r="S1757" s="12">
        <f>(((J1757/60)/60)/24)+DATE(1970,1,1)</f>
        <v>41590.255868055552</v>
      </c>
      <c r="T1757" s="12">
        <f>(((I1757/60)/60)/24)+DATE(1970,1,1)</f>
        <v>41620.255868055552</v>
      </c>
      <c r="W1757" s="19">
        <f>_xlfn.DAYS(T1757,S1757)</f>
        <v>30</v>
      </c>
      <c r="X1757" s="20">
        <f>L1757/W1757</f>
        <v>2.1333333333333333</v>
      </c>
      <c r="Y1757" s="21">
        <f>E1757/W1757</f>
        <v>77.033333333333331</v>
      </c>
    </row>
    <row r="1758" spans="1:25" ht="48" x14ac:dyDescent="0.2">
      <c r="A1758">
        <v>3448</v>
      </c>
      <c r="B1758" s="3" t="s">
        <v>3447</v>
      </c>
      <c r="C1758" s="3" t="s">
        <v>7558</v>
      </c>
      <c r="D1758">
        <v>2100</v>
      </c>
      <c r="E1758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8271</v>
      </c>
      <c r="O1758" s="6">
        <f>(E1758/D1758)*100</f>
        <v>109.76190476190477</v>
      </c>
      <c r="P1758" s="7">
        <f>E1758/L1758</f>
        <v>51.222222222222221</v>
      </c>
      <c r="Q1758" t="str">
        <f>LEFT(N1758,FIND("/",N1758)-1)</f>
        <v>theater</v>
      </c>
      <c r="R1758" t="str">
        <f>REPLACE(N1758,1,FIND("/",N1758),"")</f>
        <v>plays</v>
      </c>
      <c r="S1758" s="12">
        <f>(((J1758/60)/60)/24)+DATE(1970,1,1)</f>
        <v>41960.119085648148</v>
      </c>
      <c r="T1758" s="12">
        <f>(((I1758/60)/60)/24)+DATE(1970,1,1)</f>
        <v>41990.119085648148</v>
      </c>
      <c r="W1758" s="19">
        <f>_xlfn.DAYS(T1758,S1758)</f>
        <v>30</v>
      </c>
      <c r="X1758" s="20">
        <f>L1758/W1758</f>
        <v>1.5</v>
      </c>
      <c r="Y1758" s="21">
        <f>E1758/W1758</f>
        <v>76.833333333333329</v>
      </c>
    </row>
    <row r="1759" spans="1:25" ht="48" x14ac:dyDescent="0.2">
      <c r="A1759">
        <v>3172</v>
      </c>
      <c r="B1759" s="3" t="s">
        <v>3172</v>
      </c>
      <c r="C1759" s="3" t="s">
        <v>7282</v>
      </c>
      <c r="D1759">
        <v>2000</v>
      </c>
      <c r="E1759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8271</v>
      </c>
      <c r="O1759" s="6">
        <f>(E1759/D1759)*100</f>
        <v>114.99999999999999</v>
      </c>
      <c r="P1759" s="7">
        <f>E1759/L1759</f>
        <v>79.310344827586206</v>
      </c>
      <c r="Q1759" t="str">
        <f>LEFT(N1759,FIND("/",N1759)-1)</f>
        <v>theater</v>
      </c>
      <c r="R1759" t="str">
        <f>REPLACE(N1759,1,FIND("/",N1759),"")</f>
        <v>plays</v>
      </c>
      <c r="S1759" s="12">
        <f>(((J1759/60)/60)/24)+DATE(1970,1,1)</f>
        <v>40923.729953703703</v>
      </c>
      <c r="T1759" s="12">
        <f>(((I1759/60)/60)/24)+DATE(1970,1,1)</f>
        <v>40953.729953703703</v>
      </c>
      <c r="W1759" s="19">
        <f>_xlfn.DAYS(T1759,S1759)</f>
        <v>30</v>
      </c>
      <c r="X1759" s="20">
        <f>L1759/W1759</f>
        <v>0.96666666666666667</v>
      </c>
      <c r="Y1759" s="21">
        <f>E1759/W1759</f>
        <v>76.666666666666671</v>
      </c>
    </row>
    <row r="1760" spans="1:25" ht="48" x14ac:dyDescent="0.2">
      <c r="A1760">
        <v>4105</v>
      </c>
      <c r="B1760" s="3" t="s">
        <v>4101</v>
      </c>
      <c r="C1760" s="3" t="s">
        <v>8208</v>
      </c>
      <c r="D1760">
        <v>33000</v>
      </c>
      <c r="E1760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8271</v>
      </c>
      <c r="O1760" s="6">
        <f>(E1760/D1760)*100</f>
        <v>6.9696969696969706</v>
      </c>
      <c r="P1760" s="7">
        <f>E1760/L1760</f>
        <v>383.33333333333331</v>
      </c>
      <c r="Q1760" t="str">
        <f>LEFT(N1760,FIND("/",N1760)-1)</f>
        <v>theater</v>
      </c>
      <c r="R1760" t="str">
        <f>REPLACE(N1760,1,FIND("/",N1760),"")</f>
        <v>plays</v>
      </c>
      <c r="S1760" s="12">
        <f>(((J1760/60)/60)/24)+DATE(1970,1,1)</f>
        <v>42697.010520833333</v>
      </c>
      <c r="T1760" s="12">
        <f>(((I1760/60)/60)/24)+DATE(1970,1,1)</f>
        <v>42730.010520833333</v>
      </c>
      <c r="W1760" s="19">
        <f>_xlfn.DAYS(T1760,S1760)</f>
        <v>33</v>
      </c>
      <c r="X1760" s="20">
        <f>L1760/W1760</f>
        <v>0.18181818181818182</v>
      </c>
      <c r="Y1760" s="21">
        <f>E1760/W1760</f>
        <v>69.696969696969703</v>
      </c>
    </row>
    <row r="1761" spans="1:25" ht="32" x14ac:dyDescent="0.2">
      <c r="A1761">
        <v>2254</v>
      </c>
      <c r="B1761" s="3" t="s">
        <v>2255</v>
      </c>
      <c r="C1761" s="3" t="s">
        <v>6364</v>
      </c>
      <c r="D1761">
        <v>500</v>
      </c>
      <c r="E1761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8297</v>
      </c>
      <c r="O1761" s="6">
        <f>(E1761/D1761)*100</f>
        <v>459.8</v>
      </c>
      <c r="P1761" s="7">
        <f>E1761/L1761</f>
        <v>11.67005076142132</v>
      </c>
      <c r="Q1761" t="str">
        <f>LEFT(N1761,FIND("/",N1761)-1)</f>
        <v>games</v>
      </c>
      <c r="R1761" t="str">
        <f>REPLACE(N1761,1,FIND("/",N1761),"")</f>
        <v>tabletop games</v>
      </c>
      <c r="S1761" s="12">
        <f>(((J1761/60)/60)/24)+DATE(1970,1,1)</f>
        <v>42752.647777777776</v>
      </c>
      <c r="T1761" s="12">
        <f>(((I1761/60)/60)/24)+DATE(1970,1,1)</f>
        <v>42759.647777777776</v>
      </c>
      <c r="W1761" s="19">
        <f>_xlfn.DAYS(T1761,S1761)</f>
        <v>7</v>
      </c>
      <c r="X1761" s="20">
        <f>L1761/W1761</f>
        <v>28.142857142857142</v>
      </c>
      <c r="Y1761" s="21">
        <f>E1761/W1761</f>
        <v>328.42857142857144</v>
      </c>
    </row>
    <row r="1762" spans="1:25" ht="32" x14ac:dyDescent="0.2">
      <c r="A1762">
        <v>1022</v>
      </c>
      <c r="B1762" s="3" t="s">
        <v>1023</v>
      </c>
      <c r="C1762" s="3" t="s">
        <v>5132</v>
      </c>
      <c r="D1762">
        <v>2000</v>
      </c>
      <c r="E1762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8280</v>
      </c>
      <c r="O1762" s="6">
        <f>(E1762/D1762)*100</f>
        <v>114.9</v>
      </c>
      <c r="P1762" s="7">
        <f>E1762/L1762</f>
        <v>31.054054054054053</v>
      </c>
      <c r="Q1762" t="str">
        <f>LEFT(N1762,FIND("/",N1762)-1)</f>
        <v>music</v>
      </c>
      <c r="R1762" t="str">
        <f>REPLACE(N1762,1,FIND("/",N1762),"")</f>
        <v>electronic music</v>
      </c>
      <c r="S1762" s="12">
        <f>(((J1762/60)/60)/24)+DATE(1970,1,1)</f>
        <v>42111.646724537044</v>
      </c>
      <c r="T1762" s="12">
        <f>(((I1762/60)/60)/24)+DATE(1970,1,1)</f>
        <v>42141.646724537044</v>
      </c>
      <c r="W1762" s="19">
        <f>_xlfn.DAYS(T1762,S1762)</f>
        <v>30</v>
      </c>
      <c r="X1762" s="20">
        <f>L1762/W1762</f>
        <v>2.4666666666666668</v>
      </c>
      <c r="Y1762" s="21">
        <f>E1762/W1762</f>
        <v>76.599999999999994</v>
      </c>
    </row>
    <row r="1763" spans="1:25" ht="48" x14ac:dyDescent="0.2">
      <c r="A1763">
        <v>970</v>
      </c>
      <c r="B1763" s="3" t="s">
        <v>971</v>
      </c>
      <c r="C1763" s="3" t="s">
        <v>5080</v>
      </c>
      <c r="D1763">
        <v>5000</v>
      </c>
      <c r="E1763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6">
        <f>(E1763/D1763)*100</f>
        <v>45.92</v>
      </c>
      <c r="P1763" s="7">
        <f>E1763/L1763</f>
        <v>164</v>
      </c>
      <c r="Q1763" t="str">
        <f>LEFT(N1763,FIND("/",N1763)-1)</f>
        <v>technology</v>
      </c>
      <c r="R1763" t="str">
        <f>REPLACE(N1763,1,FIND("/",N1763),"")</f>
        <v>wearables</v>
      </c>
      <c r="S1763" s="12">
        <f>(((J1763/60)/60)/24)+DATE(1970,1,1)</f>
        <v>42721.220520833333</v>
      </c>
      <c r="T1763" s="12">
        <f>(((I1763/60)/60)/24)+DATE(1970,1,1)</f>
        <v>42758.207638888889</v>
      </c>
      <c r="W1763" s="19">
        <f>_xlfn.DAYS(T1763,S1763)</f>
        <v>37</v>
      </c>
      <c r="X1763" s="20">
        <f>L1763/W1763</f>
        <v>0.3783783783783784</v>
      </c>
      <c r="Y1763" s="21">
        <f>E1763/W1763</f>
        <v>62.054054054054056</v>
      </c>
    </row>
    <row r="1764" spans="1:25" ht="48" x14ac:dyDescent="0.2">
      <c r="A1764">
        <v>1575</v>
      </c>
      <c r="B1764" s="3" t="s">
        <v>1576</v>
      </c>
      <c r="C1764" s="3" t="s">
        <v>5685</v>
      </c>
      <c r="D1764">
        <v>10000</v>
      </c>
      <c r="E1764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6">
        <f>(E1764/D1764)*100</f>
        <v>22.91</v>
      </c>
      <c r="P1764" s="7">
        <f>E1764/L1764</f>
        <v>65.457142857142856</v>
      </c>
      <c r="Q1764" t="str">
        <f>LEFT(N1764,FIND("/",N1764)-1)</f>
        <v>publishing</v>
      </c>
      <c r="R1764" t="str">
        <f>REPLACE(N1764,1,FIND("/",N1764),"")</f>
        <v>art books</v>
      </c>
      <c r="S1764" s="12">
        <f>(((J1764/60)/60)/24)+DATE(1970,1,1)</f>
        <v>41799.524259259262</v>
      </c>
      <c r="T1764" s="12">
        <f>(((I1764/60)/60)/24)+DATE(1970,1,1)</f>
        <v>41829.524259259262</v>
      </c>
      <c r="W1764" s="19">
        <f>_xlfn.DAYS(T1764,S1764)</f>
        <v>30</v>
      </c>
      <c r="X1764" s="20">
        <f>L1764/W1764</f>
        <v>1.1666666666666667</v>
      </c>
      <c r="Y1764" s="21">
        <f>E1764/W1764</f>
        <v>76.36666666666666</v>
      </c>
    </row>
    <row r="1765" spans="1:25" ht="48" x14ac:dyDescent="0.2">
      <c r="A1765">
        <v>3924</v>
      </c>
      <c r="B1765" s="3" t="s">
        <v>3921</v>
      </c>
      <c r="C1765" s="3" t="s">
        <v>8032</v>
      </c>
      <c r="D1765">
        <v>15000</v>
      </c>
      <c r="E1765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6">
        <f>(E1765/D1765)*100</f>
        <v>15.266666666666667</v>
      </c>
      <c r="P1765" s="7">
        <f>E1765/L1765</f>
        <v>57.25</v>
      </c>
      <c r="Q1765" t="str">
        <f>LEFT(N1765,FIND("/",N1765)-1)</f>
        <v>theater</v>
      </c>
      <c r="R1765" t="str">
        <f>REPLACE(N1765,1,FIND("/",N1765),"")</f>
        <v>plays</v>
      </c>
      <c r="S1765" s="12">
        <f>(((J1765/60)/60)/24)+DATE(1970,1,1)</f>
        <v>41786.959745370368</v>
      </c>
      <c r="T1765" s="12">
        <f>(((I1765/60)/60)/24)+DATE(1970,1,1)</f>
        <v>41816.959745370368</v>
      </c>
      <c r="W1765" s="19">
        <f>_xlfn.DAYS(T1765,S1765)</f>
        <v>30</v>
      </c>
      <c r="X1765" s="20">
        <f>L1765/W1765</f>
        <v>1.3333333333333333</v>
      </c>
      <c r="Y1765" s="21">
        <f>E1765/W1765</f>
        <v>76.333333333333329</v>
      </c>
    </row>
    <row r="1766" spans="1:25" ht="48" x14ac:dyDescent="0.2">
      <c r="A1766">
        <v>3570</v>
      </c>
      <c r="B1766" s="3" t="s">
        <v>3569</v>
      </c>
      <c r="C1766" s="3" t="s">
        <v>7680</v>
      </c>
      <c r="D1766">
        <v>2000</v>
      </c>
      <c r="E176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8271</v>
      </c>
      <c r="O1766" s="6">
        <f>(E1766/D1766)*100</f>
        <v>114.35</v>
      </c>
      <c r="P1766" s="7">
        <f>E1766/L1766</f>
        <v>87.961538461538467</v>
      </c>
      <c r="Q1766" t="str">
        <f>LEFT(N1766,FIND("/",N1766)-1)</f>
        <v>theater</v>
      </c>
      <c r="R1766" t="str">
        <f>REPLACE(N1766,1,FIND("/",N1766),"")</f>
        <v>plays</v>
      </c>
      <c r="S1766" s="12">
        <f>(((J1766/60)/60)/24)+DATE(1970,1,1)</f>
        <v>41976.331979166673</v>
      </c>
      <c r="T1766" s="12">
        <f>(((I1766/60)/60)/24)+DATE(1970,1,1)</f>
        <v>42004.291666666672</v>
      </c>
      <c r="W1766" s="19">
        <f>_xlfn.DAYS(T1766,S1766)</f>
        <v>28</v>
      </c>
      <c r="X1766" s="20">
        <f>L1766/W1766</f>
        <v>0.9285714285714286</v>
      </c>
      <c r="Y1766" s="21">
        <f>E1766/W1766</f>
        <v>81.678571428571431</v>
      </c>
    </row>
    <row r="1767" spans="1:25" ht="32" x14ac:dyDescent="0.2">
      <c r="A1767">
        <v>1767</v>
      </c>
      <c r="B1767" s="3" t="s">
        <v>1768</v>
      </c>
      <c r="C1767" s="3" t="s">
        <v>5877</v>
      </c>
      <c r="D1767">
        <v>5000</v>
      </c>
      <c r="E1767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6">
        <f>(E1767/D1767)*100</f>
        <v>45.72</v>
      </c>
      <c r="P1767" s="7">
        <f>E1767/L1767</f>
        <v>58.615384615384613</v>
      </c>
      <c r="Q1767" t="str">
        <f>LEFT(N1767,FIND("/",N1767)-1)</f>
        <v>photography</v>
      </c>
      <c r="R1767" t="str">
        <f>REPLACE(N1767,1,FIND("/",N1767),"")</f>
        <v>photobooks</v>
      </c>
      <c r="S1767" s="12">
        <f>(((J1767/60)/60)/24)+DATE(1970,1,1)</f>
        <v>41824.658379629633</v>
      </c>
      <c r="T1767" s="12">
        <f>(((I1767/60)/60)/24)+DATE(1970,1,1)</f>
        <v>41854.658379629633</v>
      </c>
      <c r="W1767" s="19">
        <f>_xlfn.DAYS(T1767,S1767)</f>
        <v>30</v>
      </c>
      <c r="X1767" s="20">
        <f>L1767/W1767</f>
        <v>1.3</v>
      </c>
      <c r="Y1767" s="21">
        <f>E1767/W1767</f>
        <v>76.2</v>
      </c>
    </row>
    <row r="1768" spans="1:25" ht="48" x14ac:dyDescent="0.2">
      <c r="A1768">
        <v>800</v>
      </c>
      <c r="B1768" s="3" t="s">
        <v>801</v>
      </c>
      <c r="C1768" s="3" t="s">
        <v>4910</v>
      </c>
      <c r="D1768">
        <v>1500</v>
      </c>
      <c r="E1768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8276</v>
      </c>
      <c r="O1768" s="6">
        <f>(E1768/D1768)*100</f>
        <v>152.13333333333335</v>
      </c>
      <c r="P1768" s="7">
        <f>E1768/L1768</f>
        <v>40.75</v>
      </c>
      <c r="Q1768" t="str">
        <f>LEFT(N1768,FIND("/",N1768)-1)</f>
        <v>music</v>
      </c>
      <c r="R1768" t="str">
        <f>REPLACE(N1768,1,FIND("/",N1768),"")</f>
        <v>rock</v>
      </c>
      <c r="S1768" s="12">
        <f>(((J1768/60)/60)/24)+DATE(1970,1,1)</f>
        <v>41863.433495370373</v>
      </c>
      <c r="T1768" s="12">
        <f>(((I1768/60)/60)/24)+DATE(1970,1,1)</f>
        <v>41893.433495370373</v>
      </c>
      <c r="W1768" s="19">
        <f>_xlfn.DAYS(T1768,S1768)</f>
        <v>30</v>
      </c>
      <c r="X1768" s="20">
        <f>L1768/W1768</f>
        <v>1.8666666666666667</v>
      </c>
      <c r="Y1768" s="21">
        <f>E1768/W1768</f>
        <v>76.066666666666663</v>
      </c>
    </row>
    <row r="1769" spans="1:25" ht="48" x14ac:dyDescent="0.2">
      <c r="A1769">
        <v>2623</v>
      </c>
      <c r="B1769" s="3" t="s">
        <v>2623</v>
      </c>
      <c r="C1769" s="3" t="s">
        <v>6733</v>
      </c>
      <c r="D1769">
        <v>2000</v>
      </c>
      <c r="E1769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8301</v>
      </c>
      <c r="O1769" s="6">
        <f>(E1769/D1769)*100</f>
        <v>113.99999999999999</v>
      </c>
      <c r="P1769" s="7">
        <f>E1769/L1769</f>
        <v>36.774193548387096</v>
      </c>
      <c r="Q1769" t="str">
        <f>LEFT(N1769,FIND("/",N1769)-1)</f>
        <v>technology</v>
      </c>
      <c r="R1769" t="str">
        <f>REPLACE(N1769,1,FIND("/",N1769),"")</f>
        <v>space exploration</v>
      </c>
      <c r="S1769" s="12">
        <f>(((J1769/60)/60)/24)+DATE(1970,1,1)</f>
        <v>42692.256550925929</v>
      </c>
      <c r="T1769" s="12">
        <f>(((I1769/60)/60)/24)+DATE(1970,1,1)</f>
        <v>42706.256550925929</v>
      </c>
      <c r="W1769" s="19">
        <f>_xlfn.DAYS(T1769,S1769)</f>
        <v>14</v>
      </c>
      <c r="X1769" s="20">
        <f>L1769/W1769</f>
        <v>4.4285714285714288</v>
      </c>
      <c r="Y1769" s="21">
        <f>E1769/W1769</f>
        <v>162.85714285714286</v>
      </c>
    </row>
    <row r="1770" spans="1:25" ht="48" x14ac:dyDescent="0.2">
      <c r="A1770">
        <v>63</v>
      </c>
      <c r="B1770" s="3" t="s">
        <v>65</v>
      </c>
      <c r="C1770" s="3" t="s">
        <v>4174</v>
      </c>
      <c r="D1770">
        <v>2000</v>
      </c>
      <c r="E1770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8266</v>
      </c>
      <c r="O1770" s="6">
        <f>(E1770/D1770)*100</f>
        <v>113.51849999999999</v>
      </c>
      <c r="P1770" s="7">
        <f>E1770/L1770</f>
        <v>35.474531249999998</v>
      </c>
      <c r="Q1770" t="str">
        <f>LEFT(N1770,FIND("/",N1770)-1)</f>
        <v>film &amp; video</v>
      </c>
      <c r="R1770" t="str">
        <f>REPLACE(N1770,1,FIND("/",N1770),"")</f>
        <v>shorts</v>
      </c>
      <c r="S1770" s="12">
        <f>(((J1770/60)/60)/24)+DATE(1970,1,1)</f>
        <v>41612.912187499998</v>
      </c>
      <c r="T1770" s="12">
        <f>(((I1770/60)/60)/24)+DATE(1970,1,1)</f>
        <v>41636.207638888889</v>
      </c>
      <c r="W1770" s="19">
        <f>_xlfn.DAYS(T1770,S1770)</f>
        <v>24</v>
      </c>
      <c r="X1770" s="20">
        <f>L1770/W1770</f>
        <v>2.6666666666666665</v>
      </c>
      <c r="Y1770" s="21">
        <f>E1770/W1770</f>
        <v>94.598749999999995</v>
      </c>
    </row>
    <row r="1771" spans="1:25" ht="48" x14ac:dyDescent="0.2">
      <c r="A1771">
        <v>2101</v>
      </c>
      <c r="B1771" s="3" t="s">
        <v>2102</v>
      </c>
      <c r="C1771" s="3" t="s">
        <v>6211</v>
      </c>
      <c r="D1771">
        <v>2000</v>
      </c>
      <c r="E1771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8279</v>
      </c>
      <c r="O1771" s="6">
        <f>(E1771/D1771)*100</f>
        <v>113.25</v>
      </c>
      <c r="P1771" s="7">
        <f>E1771/L1771</f>
        <v>51.477272727272727</v>
      </c>
      <c r="Q1771" t="str">
        <f>LEFT(N1771,FIND("/",N1771)-1)</f>
        <v>music</v>
      </c>
      <c r="R1771" t="str">
        <f>REPLACE(N1771,1,FIND("/",N1771),"")</f>
        <v>indie rock</v>
      </c>
      <c r="S1771" s="12">
        <f>(((J1771/60)/60)/24)+DATE(1970,1,1)</f>
        <v>40892.149467592593</v>
      </c>
      <c r="T1771" s="12">
        <f>(((I1771/60)/60)/24)+DATE(1970,1,1)</f>
        <v>40952.149467592593</v>
      </c>
      <c r="W1771" s="19">
        <f>_xlfn.DAYS(T1771,S1771)</f>
        <v>60</v>
      </c>
      <c r="X1771" s="20">
        <f>L1771/W1771</f>
        <v>0.73333333333333328</v>
      </c>
      <c r="Y1771" s="21">
        <f>E1771/W1771</f>
        <v>37.75</v>
      </c>
    </row>
    <row r="1772" spans="1:25" ht="48" x14ac:dyDescent="0.2">
      <c r="A1772">
        <v>3478</v>
      </c>
      <c r="B1772" s="3" t="s">
        <v>3477</v>
      </c>
      <c r="C1772" s="3" t="s">
        <v>7588</v>
      </c>
      <c r="D1772">
        <v>2000</v>
      </c>
      <c r="E1772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8271</v>
      </c>
      <c r="O1772" s="6">
        <f>(E1772/D1772)*100</f>
        <v>112.85000000000001</v>
      </c>
      <c r="P1772" s="7">
        <f>E1772/L1772</f>
        <v>39.596491228070178</v>
      </c>
      <c r="Q1772" t="str">
        <f>LEFT(N1772,FIND("/",N1772)-1)</f>
        <v>theater</v>
      </c>
      <c r="R1772" t="str">
        <f>REPLACE(N1772,1,FIND("/",N1772),"")</f>
        <v>plays</v>
      </c>
      <c r="S1772" s="12">
        <f>(((J1772/60)/60)/24)+DATE(1970,1,1)</f>
        <v>42053.916921296302</v>
      </c>
      <c r="T1772" s="12">
        <f>(((I1772/60)/60)/24)+DATE(1970,1,1)</f>
        <v>42079.875</v>
      </c>
      <c r="W1772" s="19">
        <f>_xlfn.DAYS(T1772,S1772)</f>
        <v>26</v>
      </c>
      <c r="X1772" s="20">
        <f>L1772/W1772</f>
        <v>2.1923076923076925</v>
      </c>
      <c r="Y1772" s="21">
        <f>E1772/W1772</f>
        <v>86.807692307692307</v>
      </c>
    </row>
    <row r="1773" spans="1:25" ht="48" x14ac:dyDescent="0.2">
      <c r="A1773">
        <v>714</v>
      </c>
      <c r="B1773" s="3" t="s">
        <v>715</v>
      </c>
      <c r="C1773" s="3" t="s">
        <v>4824</v>
      </c>
      <c r="D1773">
        <v>15000</v>
      </c>
      <c r="E1773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6">
        <f>(E1773/D1773)*100</f>
        <v>14.993333333333334</v>
      </c>
      <c r="P1773" s="7">
        <f>E1773/L1773</f>
        <v>80.321428571428569</v>
      </c>
      <c r="Q1773" t="str">
        <f>LEFT(N1773,FIND("/",N1773)-1)</f>
        <v>technology</v>
      </c>
      <c r="R1773" t="str">
        <f>REPLACE(N1773,1,FIND("/",N1773),"")</f>
        <v>wearables</v>
      </c>
      <c r="S1773" s="12">
        <f>(((J1773/60)/60)/24)+DATE(1970,1,1)</f>
        <v>42734.787986111114</v>
      </c>
      <c r="T1773" s="12">
        <f>(((I1773/60)/60)/24)+DATE(1970,1,1)</f>
        <v>42794.787986111114</v>
      </c>
      <c r="W1773" s="19">
        <f>_xlfn.DAYS(T1773,S1773)</f>
        <v>60</v>
      </c>
      <c r="X1773" s="20">
        <f>L1773/W1773</f>
        <v>0.46666666666666667</v>
      </c>
      <c r="Y1773" s="21">
        <f>E1773/W1773</f>
        <v>37.483333333333334</v>
      </c>
    </row>
    <row r="1774" spans="1:25" ht="32" x14ac:dyDescent="0.2">
      <c r="A1774">
        <v>3170</v>
      </c>
      <c r="B1774" s="3" t="s">
        <v>3170</v>
      </c>
      <c r="C1774" s="3" t="s">
        <v>7280</v>
      </c>
      <c r="D1774">
        <v>2000</v>
      </c>
      <c r="E1774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8271</v>
      </c>
      <c r="O1774" s="6">
        <f>(E1774/D1774)*100</f>
        <v>112.25</v>
      </c>
      <c r="P1774" s="7">
        <f>E1774/L1774</f>
        <v>31.619718309859156</v>
      </c>
      <c r="Q1774" t="str">
        <f>LEFT(N1774,FIND("/",N1774)-1)</f>
        <v>theater</v>
      </c>
      <c r="R1774" t="str">
        <f>REPLACE(N1774,1,FIND("/",N1774),"")</f>
        <v>plays</v>
      </c>
      <c r="S1774" s="12">
        <f>(((J1774/60)/60)/24)+DATE(1970,1,1)</f>
        <v>41789.080370370371</v>
      </c>
      <c r="T1774" s="12">
        <f>(((I1774/60)/60)/24)+DATE(1970,1,1)</f>
        <v>41822.166666666664</v>
      </c>
      <c r="W1774" s="19">
        <f>_xlfn.DAYS(T1774,S1774)</f>
        <v>33</v>
      </c>
      <c r="X1774" s="20">
        <f>L1774/W1774</f>
        <v>2.1515151515151514</v>
      </c>
      <c r="Y1774" s="21">
        <f>E1774/W1774</f>
        <v>68.030303030303031</v>
      </c>
    </row>
    <row r="1775" spans="1:25" ht="48" x14ac:dyDescent="0.2">
      <c r="A1775">
        <v>71</v>
      </c>
      <c r="B1775" s="3" t="s">
        <v>73</v>
      </c>
      <c r="C1775" s="3" t="s">
        <v>4182</v>
      </c>
      <c r="D1775">
        <v>1800</v>
      </c>
      <c r="E1775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8266</v>
      </c>
      <c r="O1775" s="6">
        <f>(E1775/D1775)*100</f>
        <v>123.94444444444443</v>
      </c>
      <c r="P1775" s="7">
        <f>E1775/L1775</f>
        <v>69.71875</v>
      </c>
      <c r="Q1775" t="str">
        <f>LEFT(N1775,FIND("/",N1775)-1)</f>
        <v>film &amp; video</v>
      </c>
      <c r="R1775" t="str">
        <f>REPLACE(N1775,1,FIND("/",N1775),"")</f>
        <v>shorts</v>
      </c>
      <c r="S1775" s="12">
        <f>(((J1775/60)/60)/24)+DATE(1970,1,1)</f>
        <v>40997.271493055552</v>
      </c>
      <c r="T1775" s="12">
        <f>(((I1775/60)/60)/24)+DATE(1970,1,1)</f>
        <v>41057.271493055552</v>
      </c>
      <c r="W1775" s="19">
        <f>_xlfn.DAYS(T1775,S1775)</f>
        <v>60</v>
      </c>
      <c r="X1775" s="20">
        <f>L1775/W1775</f>
        <v>0.53333333333333333</v>
      </c>
      <c r="Y1775" s="21">
        <f>E1775/W1775</f>
        <v>37.18333333333333</v>
      </c>
    </row>
    <row r="1776" spans="1:25" ht="48" x14ac:dyDescent="0.2">
      <c r="A1776">
        <v>801</v>
      </c>
      <c r="B1776" s="3" t="s">
        <v>802</v>
      </c>
      <c r="C1776" s="3" t="s">
        <v>4911</v>
      </c>
      <c r="D1776">
        <v>2000</v>
      </c>
      <c r="E177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8276</v>
      </c>
      <c r="O1776" s="6">
        <f>(E1776/D1776)*100</f>
        <v>111.52149999999999</v>
      </c>
      <c r="P1776" s="7">
        <f>E1776/L1776</f>
        <v>43.733921568627444</v>
      </c>
      <c r="Q1776" t="str">
        <f>LEFT(N1776,FIND("/",N1776)-1)</f>
        <v>music</v>
      </c>
      <c r="R1776" t="str">
        <f>REPLACE(N1776,1,FIND("/",N1776),"")</f>
        <v>rock</v>
      </c>
      <c r="S1776" s="12">
        <f>(((J1776/60)/60)/24)+DATE(1970,1,1)</f>
        <v>40695.795370370368</v>
      </c>
      <c r="T1776" s="12">
        <f>(((I1776/60)/60)/24)+DATE(1970,1,1)</f>
        <v>40725.795370370368</v>
      </c>
      <c r="W1776" s="19">
        <f>_xlfn.DAYS(T1776,S1776)</f>
        <v>30</v>
      </c>
      <c r="X1776" s="20">
        <f>L1776/W1776</f>
        <v>1.7</v>
      </c>
      <c r="Y1776" s="21">
        <f>E1776/W1776</f>
        <v>74.347666666666655</v>
      </c>
    </row>
    <row r="1777" spans="1:25" ht="48" x14ac:dyDescent="0.2">
      <c r="A1777">
        <v>211</v>
      </c>
      <c r="B1777" s="3" t="s">
        <v>213</v>
      </c>
      <c r="C1777" s="3" t="s">
        <v>4321</v>
      </c>
      <c r="D1777">
        <v>5000</v>
      </c>
      <c r="E1777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6">
        <f>(E1777/D1777)*100</f>
        <v>44.6</v>
      </c>
      <c r="P1777" s="7">
        <f>E1777/L1777</f>
        <v>185.83333333333334</v>
      </c>
      <c r="Q1777" t="str">
        <f>LEFT(N1777,FIND("/",N1777)-1)</f>
        <v>film &amp; video</v>
      </c>
      <c r="R1777" t="str">
        <f>REPLACE(N1777,1,FIND("/",N1777),"")</f>
        <v>drama</v>
      </c>
      <c r="S1777" s="12">
        <f>(((J1777/60)/60)/24)+DATE(1970,1,1)</f>
        <v>42236.159918981488</v>
      </c>
      <c r="T1777" s="12">
        <f>(((I1777/60)/60)/24)+DATE(1970,1,1)</f>
        <v>42266.159918981488</v>
      </c>
      <c r="W1777" s="19">
        <f>_xlfn.DAYS(T1777,S1777)</f>
        <v>30</v>
      </c>
      <c r="X1777" s="20">
        <f>L1777/W1777</f>
        <v>0.4</v>
      </c>
      <c r="Y1777" s="21">
        <f>E1777/W1777</f>
        <v>74.333333333333329</v>
      </c>
    </row>
    <row r="1778" spans="1:25" ht="48" x14ac:dyDescent="0.2">
      <c r="A1778">
        <v>2464</v>
      </c>
      <c r="B1778" s="3" t="s">
        <v>2465</v>
      </c>
      <c r="C1778" s="3" t="s">
        <v>6574</v>
      </c>
      <c r="D1778">
        <v>2000</v>
      </c>
      <c r="E1778">
        <v>2222</v>
      </c>
      <c r="F1778" t="s">
        <v>8219</v>
      </c>
      <c r="G1778" t="s">
        <v>8229</v>
      </c>
      <c r="H1778" t="s">
        <v>8251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8279</v>
      </c>
      <c r="O1778" s="6">
        <f>(E1778/D1778)*100</f>
        <v>111.1</v>
      </c>
      <c r="P1778" s="7">
        <f>E1778/L1778</f>
        <v>51.674418604651166</v>
      </c>
      <c r="Q1778" t="str">
        <f>LEFT(N1778,FIND("/",N1778)-1)</f>
        <v>music</v>
      </c>
      <c r="R1778" t="str">
        <f>REPLACE(N1778,1,FIND("/",N1778),"")</f>
        <v>indie rock</v>
      </c>
      <c r="S1778" s="12">
        <f>(((J1778/60)/60)/24)+DATE(1970,1,1)</f>
        <v>42248.90042824074</v>
      </c>
      <c r="T1778" s="12">
        <f>(((I1778/60)/60)/24)+DATE(1970,1,1)</f>
        <v>42277.811805555553</v>
      </c>
      <c r="W1778" s="19">
        <f>_xlfn.DAYS(T1778,S1778)</f>
        <v>29</v>
      </c>
      <c r="X1778" s="20">
        <f>L1778/W1778</f>
        <v>1.4827586206896552</v>
      </c>
      <c r="Y1778" s="21">
        <f>E1778/W1778</f>
        <v>76.620689655172413</v>
      </c>
    </row>
    <row r="1779" spans="1:25" ht="48" x14ac:dyDescent="0.2">
      <c r="A1779">
        <v>783</v>
      </c>
      <c r="B1779" s="3" t="s">
        <v>784</v>
      </c>
      <c r="C1779" s="3" t="s">
        <v>4893</v>
      </c>
      <c r="D1779">
        <v>1500</v>
      </c>
      <c r="E1779">
        <v>2222</v>
      </c>
      <c r="F1779" t="s">
        <v>8219</v>
      </c>
      <c r="G1779" t="s">
        <v>8224</v>
      </c>
      <c r="H1779" t="s">
        <v>8246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8276</v>
      </c>
      <c r="O1779" s="6">
        <f>(E1779/D1779)*100</f>
        <v>148.13333333333333</v>
      </c>
      <c r="P1779" s="7">
        <f>E1779/L1779</f>
        <v>63.485714285714288</v>
      </c>
      <c r="Q1779" t="str">
        <f>LEFT(N1779,FIND("/",N1779)-1)</f>
        <v>music</v>
      </c>
      <c r="R1779" t="str">
        <f>REPLACE(N1779,1,FIND("/",N1779),"")</f>
        <v>rock</v>
      </c>
      <c r="S1779" s="12">
        <f>(((J1779/60)/60)/24)+DATE(1970,1,1)</f>
        <v>40987.773715277777</v>
      </c>
      <c r="T1779" s="12">
        <f>(((I1779/60)/60)/24)+DATE(1970,1,1)</f>
        <v>41026.916666666664</v>
      </c>
      <c r="W1779" s="19">
        <f>_xlfn.DAYS(T1779,S1779)</f>
        <v>39</v>
      </c>
      <c r="X1779" s="20">
        <f>L1779/W1779</f>
        <v>0.89743589743589747</v>
      </c>
      <c r="Y1779" s="21">
        <f>E1779/W1779</f>
        <v>56.974358974358971</v>
      </c>
    </row>
    <row r="1780" spans="1:25" ht="48" x14ac:dyDescent="0.2">
      <c r="A1780">
        <v>3657</v>
      </c>
      <c r="B1780" s="3" t="s">
        <v>3654</v>
      </c>
      <c r="C1780" s="3" t="s">
        <v>7767</v>
      </c>
      <c r="D1780">
        <v>2000</v>
      </c>
      <c r="E1780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8271</v>
      </c>
      <c r="O1780" s="6">
        <f>(E1780/D1780)*100</f>
        <v>110.75</v>
      </c>
      <c r="P1780" s="7">
        <f>E1780/L1780</f>
        <v>110.75</v>
      </c>
      <c r="Q1780" t="str">
        <f>LEFT(N1780,FIND("/",N1780)-1)</f>
        <v>theater</v>
      </c>
      <c r="R1780" t="str">
        <f>REPLACE(N1780,1,FIND("/",N1780),"")</f>
        <v>plays</v>
      </c>
      <c r="S1780" s="12">
        <f>(((J1780/60)/60)/24)+DATE(1970,1,1)</f>
        <v>42499.629849537043</v>
      </c>
      <c r="T1780" s="12">
        <f>(((I1780/60)/60)/24)+DATE(1970,1,1)</f>
        <v>42522.904166666667</v>
      </c>
      <c r="W1780" s="19">
        <f>_xlfn.DAYS(T1780,S1780)</f>
        <v>23</v>
      </c>
      <c r="X1780" s="20">
        <f>L1780/W1780</f>
        <v>0.86956521739130432</v>
      </c>
      <c r="Y1780" s="21">
        <f>E1780/W1780</f>
        <v>96.304347826086953</v>
      </c>
    </row>
    <row r="1781" spans="1:25" ht="48" x14ac:dyDescent="0.2">
      <c r="A1781">
        <v>3355</v>
      </c>
      <c r="B1781" s="3" t="s">
        <v>3354</v>
      </c>
      <c r="C1781" s="3" t="s">
        <v>7465</v>
      </c>
      <c r="D1781">
        <v>1750</v>
      </c>
      <c r="E1781">
        <v>2210</v>
      </c>
      <c r="F1781" t="s">
        <v>8219</v>
      </c>
      <c r="G1781" t="s">
        <v>8225</v>
      </c>
      <c r="H1781" t="s">
        <v>8247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8271</v>
      </c>
      <c r="O1781" s="6">
        <f>(E1781/D1781)*100</f>
        <v>126.28571428571429</v>
      </c>
      <c r="P1781" s="7">
        <f>E1781/L1781</f>
        <v>147.33333333333334</v>
      </c>
      <c r="Q1781" t="str">
        <f>LEFT(N1781,FIND("/",N1781)-1)</f>
        <v>theater</v>
      </c>
      <c r="R1781" t="str">
        <f>REPLACE(N1781,1,FIND("/",N1781),"")</f>
        <v>plays</v>
      </c>
      <c r="S1781" s="12">
        <f>(((J1781/60)/60)/24)+DATE(1970,1,1)</f>
        <v>42489.619525462964</v>
      </c>
      <c r="T1781" s="12">
        <f>(((I1781/60)/60)/24)+DATE(1970,1,1)</f>
        <v>42500.470138888893</v>
      </c>
      <c r="W1781" s="19">
        <f>_xlfn.DAYS(T1781,S1781)</f>
        <v>11</v>
      </c>
      <c r="X1781" s="20">
        <f>L1781/W1781</f>
        <v>1.3636363636363635</v>
      </c>
      <c r="Y1781" s="21">
        <f>E1781/W1781</f>
        <v>200.90909090909091</v>
      </c>
    </row>
    <row r="1782" spans="1:25" ht="48" x14ac:dyDescent="0.2">
      <c r="A1782">
        <v>3556</v>
      </c>
      <c r="B1782" s="3" t="s">
        <v>3555</v>
      </c>
      <c r="C1782" s="3" t="s">
        <v>7666</v>
      </c>
      <c r="D1782">
        <v>2200</v>
      </c>
      <c r="E1782">
        <v>2210</v>
      </c>
      <c r="F1782" t="s">
        <v>8219</v>
      </c>
      <c r="G1782" t="s">
        <v>8225</v>
      </c>
      <c r="H1782" t="s">
        <v>8247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8271</v>
      </c>
      <c r="O1782" s="6">
        <f>(E1782/D1782)*100</f>
        <v>100.45454545454547</v>
      </c>
      <c r="P1782" s="7">
        <f>E1782/L1782</f>
        <v>110.5</v>
      </c>
      <c r="Q1782" t="str">
        <f>LEFT(N1782,FIND("/",N1782)-1)</f>
        <v>theater</v>
      </c>
      <c r="R1782" t="str">
        <f>REPLACE(N1782,1,FIND("/",N1782),"")</f>
        <v>plays</v>
      </c>
      <c r="S1782" s="12">
        <f>(((J1782/60)/60)/24)+DATE(1970,1,1)</f>
        <v>41808.649583333332</v>
      </c>
      <c r="T1782" s="12">
        <f>(((I1782/60)/60)/24)+DATE(1970,1,1)</f>
        <v>41868.649583333332</v>
      </c>
      <c r="W1782" s="19">
        <f>_xlfn.DAYS(T1782,S1782)</f>
        <v>60</v>
      </c>
      <c r="X1782" s="20">
        <f>L1782/W1782</f>
        <v>0.33333333333333331</v>
      </c>
      <c r="Y1782" s="21">
        <f>E1782/W1782</f>
        <v>36.833333333333336</v>
      </c>
    </row>
    <row r="1783" spans="1:25" ht="48" x14ac:dyDescent="0.2">
      <c r="A1783">
        <v>1646</v>
      </c>
      <c r="B1783" s="3" t="s">
        <v>1647</v>
      </c>
      <c r="C1783" s="3" t="s">
        <v>5756</v>
      </c>
      <c r="D1783">
        <v>2000</v>
      </c>
      <c r="E1783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8292</v>
      </c>
      <c r="O1783" s="6">
        <f>(E1783/D1783)*100</f>
        <v>110.2</v>
      </c>
      <c r="P1783" s="7">
        <f>E1783/L1783</f>
        <v>26.554216867469879</v>
      </c>
      <c r="Q1783" t="str">
        <f>LEFT(N1783,FIND("/",N1783)-1)</f>
        <v>music</v>
      </c>
      <c r="R1783" t="str">
        <f>REPLACE(N1783,1,FIND("/",N1783),"")</f>
        <v>pop</v>
      </c>
      <c r="S1783" s="12">
        <f>(((J1783/60)/60)/24)+DATE(1970,1,1)</f>
        <v>41833.450266203705</v>
      </c>
      <c r="T1783" s="12">
        <f>(((I1783/60)/60)/24)+DATE(1970,1,1)</f>
        <v>41865.757638888892</v>
      </c>
      <c r="W1783" s="19">
        <f>_xlfn.DAYS(T1783,S1783)</f>
        <v>32</v>
      </c>
      <c r="X1783" s="20">
        <f>L1783/W1783</f>
        <v>2.59375</v>
      </c>
      <c r="Y1783" s="21">
        <f>E1783/W1783</f>
        <v>68.875</v>
      </c>
    </row>
    <row r="1784" spans="1:25" ht="48" x14ac:dyDescent="0.2">
      <c r="A1784">
        <v>3679</v>
      </c>
      <c r="B1784" s="3" t="s">
        <v>3676</v>
      </c>
      <c r="C1784" s="3" t="s">
        <v>7789</v>
      </c>
      <c r="D1784">
        <v>2000</v>
      </c>
      <c r="E1784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8271</v>
      </c>
      <c r="O1784" s="6">
        <f>(E1784/D1784)*100</f>
        <v>110.1</v>
      </c>
      <c r="P1784" s="7">
        <f>E1784/L1784</f>
        <v>73.400000000000006</v>
      </c>
      <c r="Q1784" t="str">
        <f>LEFT(N1784,FIND("/",N1784)-1)</f>
        <v>theater</v>
      </c>
      <c r="R1784" t="str">
        <f>REPLACE(N1784,1,FIND("/",N1784),"")</f>
        <v>plays</v>
      </c>
      <c r="S1784" s="12">
        <f>(((J1784/60)/60)/24)+DATE(1970,1,1)</f>
        <v>41786.761354166665</v>
      </c>
      <c r="T1784" s="12">
        <f>(((I1784/60)/60)/24)+DATE(1970,1,1)</f>
        <v>41821.207638888889</v>
      </c>
      <c r="W1784" s="19">
        <f>_xlfn.DAYS(T1784,S1784)</f>
        <v>35</v>
      </c>
      <c r="X1784" s="20">
        <f>L1784/W1784</f>
        <v>0.8571428571428571</v>
      </c>
      <c r="Y1784" s="21">
        <f>E1784/W1784</f>
        <v>62.914285714285711</v>
      </c>
    </row>
    <row r="1785" spans="1:25" ht="16" x14ac:dyDescent="0.2">
      <c r="A1785">
        <v>185</v>
      </c>
      <c r="B1785" s="3" t="s">
        <v>187</v>
      </c>
      <c r="C1785" s="3" t="s">
        <v>4295</v>
      </c>
      <c r="D1785">
        <v>40000</v>
      </c>
      <c r="E1785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6">
        <f>(E1785/D1785)*100</f>
        <v>5.5</v>
      </c>
      <c r="P1785" s="7">
        <f>E1785/L1785</f>
        <v>220</v>
      </c>
      <c r="Q1785" t="str">
        <f>LEFT(N1785,FIND("/",N1785)-1)</f>
        <v>film &amp; video</v>
      </c>
      <c r="R1785" t="str">
        <f>REPLACE(N1785,1,FIND("/",N1785),"")</f>
        <v>drama</v>
      </c>
      <c r="S1785" s="12">
        <f>(((J1785/60)/60)/24)+DATE(1970,1,1)</f>
        <v>42570.91133101852</v>
      </c>
      <c r="T1785" s="12">
        <f>(((I1785/60)/60)/24)+DATE(1970,1,1)</f>
        <v>42600.91133101852</v>
      </c>
      <c r="W1785" s="19">
        <f>_xlfn.DAYS(T1785,S1785)</f>
        <v>30</v>
      </c>
      <c r="X1785" s="20">
        <f>L1785/W1785</f>
        <v>0.33333333333333331</v>
      </c>
      <c r="Y1785" s="21">
        <f>E1785/W1785</f>
        <v>73.333333333333329</v>
      </c>
    </row>
    <row r="1786" spans="1:25" ht="48" x14ac:dyDescent="0.2">
      <c r="A1786">
        <v>1479</v>
      </c>
      <c r="B1786" s="3" t="s">
        <v>1480</v>
      </c>
      <c r="C1786" s="3" t="s">
        <v>5589</v>
      </c>
      <c r="D1786">
        <v>1600</v>
      </c>
      <c r="E178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8288</v>
      </c>
      <c r="O1786" s="6">
        <f>(E1786/D1786)*100</f>
        <v>137.375</v>
      </c>
      <c r="P1786" s="7">
        <f>E1786/L1786</f>
        <v>30.95774647887324</v>
      </c>
      <c r="Q1786" t="str">
        <f>LEFT(N1786,FIND("/",N1786)-1)</f>
        <v>publishing</v>
      </c>
      <c r="R1786" t="str">
        <f>REPLACE(N1786,1,FIND("/",N1786),"")</f>
        <v>radio &amp; podcasts</v>
      </c>
      <c r="S1786" s="12">
        <f>(((J1786/60)/60)/24)+DATE(1970,1,1)</f>
        <v>41754.745243055557</v>
      </c>
      <c r="T1786" s="12">
        <f>(((I1786/60)/60)/24)+DATE(1970,1,1)</f>
        <v>41769.165972222225</v>
      </c>
      <c r="W1786" s="19">
        <f>_xlfn.DAYS(T1786,S1786)</f>
        <v>15</v>
      </c>
      <c r="X1786" s="20">
        <f>L1786/W1786</f>
        <v>4.7333333333333334</v>
      </c>
      <c r="Y1786" s="21">
        <f>E1786/W1786</f>
        <v>146.53333333333333</v>
      </c>
    </row>
    <row r="1787" spans="1:25" ht="32" x14ac:dyDescent="0.2">
      <c r="A1787">
        <v>1726</v>
      </c>
      <c r="B1787" s="3" t="s">
        <v>1727</v>
      </c>
      <c r="C1787" s="3" t="s">
        <v>5836</v>
      </c>
      <c r="D1787">
        <v>6500</v>
      </c>
      <c r="E1787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6">
        <f>(E1787/D1787)*100</f>
        <v>33.784615384615385</v>
      </c>
      <c r="P1787" s="7">
        <f>E1787/L1787</f>
        <v>137.25</v>
      </c>
      <c r="Q1787" t="str">
        <f>LEFT(N1787,FIND("/",N1787)-1)</f>
        <v>music</v>
      </c>
      <c r="R1787" t="str">
        <f>REPLACE(N1787,1,FIND("/",N1787),"")</f>
        <v>faith</v>
      </c>
      <c r="S1787" s="12">
        <f>(((J1787/60)/60)/24)+DATE(1970,1,1)</f>
        <v>41788.919722222221</v>
      </c>
      <c r="T1787" s="12">
        <f>(((I1787/60)/60)/24)+DATE(1970,1,1)</f>
        <v>41817.919722222221</v>
      </c>
      <c r="W1787" s="19">
        <f>_xlfn.DAYS(T1787,S1787)</f>
        <v>29</v>
      </c>
      <c r="X1787" s="20">
        <f>L1787/W1787</f>
        <v>0.55172413793103448</v>
      </c>
      <c r="Y1787" s="21">
        <f>E1787/W1787</f>
        <v>75.724137931034477</v>
      </c>
    </row>
    <row r="1788" spans="1:25" ht="48" x14ac:dyDescent="0.2">
      <c r="A1788">
        <v>109</v>
      </c>
      <c r="B1788" s="3" t="s">
        <v>111</v>
      </c>
      <c r="C1788" s="3" t="s">
        <v>4220</v>
      </c>
      <c r="D1788">
        <v>1000</v>
      </c>
      <c r="E1788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8266</v>
      </c>
      <c r="O1788" s="6">
        <f>(E1788/D1788)*100</f>
        <v>219.49999999999997</v>
      </c>
      <c r="P1788" s="7">
        <f>E1788/L1788</f>
        <v>46.702127659574465</v>
      </c>
      <c r="Q1788" t="str">
        <f>LEFT(N1788,FIND("/",N1788)-1)</f>
        <v>film &amp; video</v>
      </c>
      <c r="R1788" t="str">
        <f>REPLACE(N1788,1,FIND("/",N1788),"")</f>
        <v>shorts</v>
      </c>
      <c r="S1788" s="12">
        <f>(((J1788/60)/60)/24)+DATE(1970,1,1)</f>
        <v>40570.025810185187</v>
      </c>
      <c r="T1788" s="12">
        <f>(((I1788/60)/60)/24)+DATE(1970,1,1)</f>
        <v>40600.025810185187</v>
      </c>
      <c r="W1788" s="19">
        <f>_xlfn.DAYS(T1788,S1788)</f>
        <v>30</v>
      </c>
      <c r="X1788" s="20">
        <f>L1788/W1788</f>
        <v>1.5666666666666667</v>
      </c>
      <c r="Y1788" s="21">
        <f>E1788/W1788</f>
        <v>73.166666666666671</v>
      </c>
    </row>
    <row r="1789" spans="1:25" ht="48" x14ac:dyDescent="0.2">
      <c r="A1789">
        <v>3432</v>
      </c>
      <c r="B1789" s="3" t="s">
        <v>3431</v>
      </c>
      <c r="C1789" s="3" t="s">
        <v>7542</v>
      </c>
      <c r="D1789">
        <v>2000</v>
      </c>
      <c r="E1789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8271</v>
      </c>
      <c r="O1789" s="6">
        <f>(E1789/D1789)*100</f>
        <v>109.65</v>
      </c>
      <c r="P1789" s="7">
        <f>E1789/L1789</f>
        <v>52.214285714285715</v>
      </c>
      <c r="Q1789" t="str">
        <f>LEFT(N1789,FIND("/",N1789)-1)</f>
        <v>theater</v>
      </c>
      <c r="R1789" t="str">
        <f>REPLACE(N1789,1,FIND("/",N1789),"")</f>
        <v>plays</v>
      </c>
      <c r="S1789" s="12">
        <f>(((J1789/60)/60)/24)+DATE(1970,1,1)</f>
        <v>42380.581180555557</v>
      </c>
      <c r="T1789" s="12">
        <f>(((I1789/60)/60)/24)+DATE(1970,1,1)</f>
        <v>42405.916666666672</v>
      </c>
      <c r="W1789" s="19">
        <f>_xlfn.DAYS(T1789,S1789)</f>
        <v>25</v>
      </c>
      <c r="X1789" s="20">
        <f>L1789/W1789</f>
        <v>1.68</v>
      </c>
      <c r="Y1789" s="21">
        <f>E1789/W1789</f>
        <v>87.72</v>
      </c>
    </row>
    <row r="1790" spans="1:25" ht="48" x14ac:dyDescent="0.2">
      <c r="A1790">
        <v>2203</v>
      </c>
      <c r="B1790" s="3" t="s">
        <v>2204</v>
      </c>
      <c r="C1790" s="3" t="s">
        <v>6313</v>
      </c>
      <c r="D1790">
        <v>2000</v>
      </c>
      <c r="E1790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8280</v>
      </c>
      <c r="O1790" s="6">
        <f>(E1790/D1790)*100</f>
        <v>109.55</v>
      </c>
      <c r="P1790" s="7">
        <f>E1790/L1790</f>
        <v>43.82</v>
      </c>
      <c r="Q1790" t="str">
        <f>LEFT(N1790,FIND("/",N1790)-1)</f>
        <v>music</v>
      </c>
      <c r="R1790" t="str">
        <f>REPLACE(N1790,1,FIND("/",N1790),"")</f>
        <v>electronic music</v>
      </c>
      <c r="S1790" s="12">
        <f>(((J1790/60)/60)/24)+DATE(1970,1,1)</f>
        <v>42241.85974537037</v>
      </c>
      <c r="T1790" s="12">
        <f>(((I1790/60)/60)/24)+DATE(1970,1,1)</f>
        <v>42271.85974537037</v>
      </c>
      <c r="W1790" s="19">
        <f>_xlfn.DAYS(T1790,S1790)</f>
        <v>30</v>
      </c>
      <c r="X1790" s="20">
        <f>L1790/W1790</f>
        <v>1.6666666666666667</v>
      </c>
      <c r="Y1790" s="21">
        <f>E1790/W1790</f>
        <v>73.033333333333331</v>
      </c>
    </row>
    <row r="1791" spans="1:25" ht="48" x14ac:dyDescent="0.2">
      <c r="A1791">
        <v>3812</v>
      </c>
      <c r="B1791" s="3" t="s">
        <v>3809</v>
      </c>
      <c r="C1791" s="3" t="s">
        <v>7922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8271</v>
      </c>
      <c r="O1791" s="6">
        <f>(E1791/D1791)*100</f>
        <v>109.55</v>
      </c>
      <c r="P1791" s="7">
        <f>E1791/L1791</f>
        <v>199.18181818181819</v>
      </c>
      <c r="Q1791" t="str">
        <f>LEFT(N1791,FIND("/",N1791)-1)</f>
        <v>theater</v>
      </c>
      <c r="R1791" t="str">
        <f>REPLACE(N1791,1,FIND("/",N1791),"")</f>
        <v>plays</v>
      </c>
      <c r="S1791" s="12">
        <f>(((J1791/60)/60)/24)+DATE(1970,1,1)</f>
        <v>42109.751250000001</v>
      </c>
      <c r="T1791" s="12">
        <f>(((I1791/60)/60)/24)+DATE(1970,1,1)</f>
        <v>42156.165972222225</v>
      </c>
      <c r="W1791" s="19">
        <f>_xlfn.DAYS(T1791,S1791)</f>
        <v>47</v>
      </c>
      <c r="X1791" s="20">
        <f>L1791/W1791</f>
        <v>0.23404255319148937</v>
      </c>
      <c r="Y1791" s="21">
        <f>E1791/W1791</f>
        <v>46.617021276595743</v>
      </c>
    </row>
    <row r="1792" spans="1:25" ht="48" x14ac:dyDescent="0.2">
      <c r="A1792">
        <v>3176</v>
      </c>
      <c r="B1792" s="3" t="s">
        <v>3176</v>
      </c>
      <c r="C1792" s="3" t="s">
        <v>7286</v>
      </c>
      <c r="D1792">
        <v>1900</v>
      </c>
      <c r="E1792">
        <v>2182</v>
      </c>
      <c r="F1792" t="s">
        <v>8219</v>
      </c>
      <c r="G1792" t="s">
        <v>8224</v>
      </c>
      <c r="H1792" t="s">
        <v>8246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8271</v>
      </c>
      <c r="O1792" s="6">
        <f>(E1792/D1792)*100</f>
        <v>114.8421052631579</v>
      </c>
      <c r="P1792" s="7">
        <f>E1792/L1792</f>
        <v>39.672727272727272</v>
      </c>
      <c r="Q1792" t="str">
        <f>LEFT(N1792,FIND("/",N1792)-1)</f>
        <v>theater</v>
      </c>
      <c r="R1792" t="str">
        <f>REPLACE(N1792,1,FIND("/",N1792),"")</f>
        <v>plays</v>
      </c>
      <c r="S1792" s="12">
        <f>(((J1792/60)/60)/24)+DATE(1970,1,1)</f>
        <v>41477.930914351848</v>
      </c>
      <c r="T1792" s="12">
        <f>(((I1792/60)/60)/24)+DATE(1970,1,1)</f>
        <v>41504.625</v>
      </c>
      <c r="W1792" s="19">
        <f>_xlfn.DAYS(T1792,S1792)</f>
        <v>27</v>
      </c>
      <c r="X1792" s="20">
        <f>L1792/W1792</f>
        <v>2.0370370370370372</v>
      </c>
      <c r="Y1792" s="21">
        <f>E1792/W1792</f>
        <v>80.81481481481481</v>
      </c>
    </row>
    <row r="1793" spans="1:25" ht="48" x14ac:dyDescent="0.2">
      <c r="A1793">
        <v>1798</v>
      </c>
      <c r="B1793" s="3" t="s">
        <v>1799</v>
      </c>
      <c r="C1793" s="3" t="s">
        <v>5908</v>
      </c>
      <c r="D1793">
        <v>16000</v>
      </c>
      <c r="E1793">
        <v>2182</v>
      </c>
      <c r="F1793" t="s">
        <v>8221</v>
      </c>
      <c r="G1793" t="s">
        <v>8224</v>
      </c>
      <c r="H1793" t="s">
        <v>8246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8285</v>
      </c>
      <c r="O1793" s="6">
        <f>(E1793/D1793)*100</f>
        <v>13.637499999999999</v>
      </c>
      <c r="P1793" s="7">
        <f>E1793/L1793</f>
        <v>58.972972972972975</v>
      </c>
      <c r="Q1793" t="str">
        <f>LEFT(N1793,FIND("/",N1793)-1)</f>
        <v>photography</v>
      </c>
      <c r="R1793" t="str">
        <f>REPLACE(N1793,1,FIND("/",N1793),"")</f>
        <v>photobooks</v>
      </c>
      <c r="S1793" s="12">
        <f>(((J1793/60)/60)/24)+DATE(1970,1,1)</f>
        <v>42344.32677083333</v>
      </c>
      <c r="T1793" s="12">
        <f>(((I1793/60)/60)/24)+DATE(1970,1,1)</f>
        <v>42404.32677083333</v>
      </c>
      <c r="W1793" s="19">
        <f>_xlfn.DAYS(T1793,S1793)</f>
        <v>60</v>
      </c>
      <c r="X1793" s="20">
        <f>L1793/W1793</f>
        <v>0.6166666666666667</v>
      </c>
      <c r="Y1793" s="21">
        <f>E1793/W1793</f>
        <v>36.366666666666667</v>
      </c>
    </row>
    <row r="1794" spans="1:25" ht="48" x14ac:dyDescent="0.2">
      <c r="A1794">
        <v>1038</v>
      </c>
      <c r="B1794" s="3" t="s">
        <v>1039</v>
      </c>
      <c r="C1794" s="3" t="s">
        <v>5148</v>
      </c>
      <c r="D1794">
        <v>1500</v>
      </c>
      <c r="E1794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8280</v>
      </c>
      <c r="O1794" s="6">
        <f>(E1794/D1794)*100</f>
        <v>145.33333333333334</v>
      </c>
      <c r="P1794" s="7">
        <f>E1794/L1794</f>
        <v>35.73770491803279</v>
      </c>
      <c r="Q1794" t="str">
        <f>LEFT(N1794,FIND("/",N1794)-1)</f>
        <v>music</v>
      </c>
      <c r="R1794" t="str">
        <f>REPLACE(N1794,1,FIND("/",N1794),"")</f>
        <v>electronic music</v>
      </c>
      <c r="S1794" s="12">
        <f>(((J1794/60)/60)/24)+DATE(1970,1,1)</f>
        <v>42418.231747685189</v>
      </c>
      <c r="T1794" s="12">
        <f>(((I1794/60)/60)/24)+DATE(1970,1,1)</f>
        <v>42448.190081018518</v>
      </c>
      <c r="W1794" s="19">
        <f>_xlfn.DAYS(T1794,S1794)</f>
        <v>30</v>
      </c>
      <c r="X1794" s="20">
        <f>L1794/W1794</f>
        <v>2.0333333333333332</v>
      </c>
      <c r="Y1794" s="21">
        <f>E1794/W1794</f>
        <v>72.666666666666671</v>
      </c>
    </row>
    <row r="1795" spans="1:25" ht="48" x14ac:dyDescent="0.2">
      <c r="A1795">
        <v>1742</v>
      </c>
      <c r="B1795" s="3" t="s">
        <v>1743</v>
      </c>
      <c r="C1795" s="3" t="s">
        <v>5852</v>
      </c>
      <c r="D1795">
        <v>2000</v>
      </c>
      <c r="E1795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8285</v>
      </c>
      <c r="O1795" s="6">
        <f>(E1795/D1795)*100</f>
        <v>108.74999999999999</v>
      </c>
      <c r="P1795" s="7">
        <f>E1795/L1795</f>
        <v>63.970588235294116</v>
      </c>
      <c r="Q1795" t="str">
        <f>LEFT(N1795,FIND("/",N1795)-1)</f>
        <v>photography</v>
      </c>
      <c r="R1795" t="str">
        <f>REPLACE(N1795,1,FIND("/",N1795),"")</f>
        <v>photobooks</v>
      </c>
      <c r="S1795" s="12">
        <f>(((J1795/60)/60)/24)+DATE(1970,1,1)</f>
        <v>42710.876967592587</v>
      </c>
      <c r="T1795" s="12">
        <f>(((I1795/60)/60)/24)+DATE(1970,1,1)</f>
        <v>42742.875</v>
      </c>
      <c r="W1795" s="19">
        <f>_xlfn.DAYS(T1795,S1795)</f>
        <v>32</v>
      </c>
      <c r="X1795" s="20">
        <f>L1795/W1795</f>
        <v>1.0625</v>
      </c>
      <c r="Y1795" s="21">
        <f>E1795/W1795</f>
        <v>67.96875</v>
      </c>
    </row>
    <row r="1796" spans="1:25" ht="48" x14ac:dyDescent="0.2">
      <c r="A1796">
        <v>3430</v>
      </c>
      <c r="B1796" s="3" t="s">
        <v>3429</v>
      </c>
      <c r="C1796" s="3" t="s">
        <v>7540</v>
      </c>
      <c r="D1796">
        <v>2000</v>
      </c>
      <c r="E179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8271</v>
      </c>
      <c r="O1796" s="6">
        <f>(E1796/D1796)*100</f>
        <v>108.54949999999999</v>
      </c>
      <c r="P1796" s="7">
        <f>E1796/L1796</f>
        <v>30.152638888888887</v>
      </c>
      <c r="Q1796" t="str">
        <f>LEFT(N1796,FIND("/",N1796)-1)</f>
        <v>theater</v>
      </c>
      <c r="R1796" t="str">
        <f>REPLACE(N1796,1,FIND("/",N1796),"")</f>
        <v>plays</v>
      </c>
      <c r="S1796" s="12">
        <f>(((J1796/60)/60)/24)+DATE(1970,1,1)</f>
        <v>41820.945613425924</v>
      </c>
      <c r="T1796" s="12">
        <f>(((I1796/60)/60)/24)+DATE(1970,1,1)</f>
        <v>41850.945613425924</v>
      </c>
      <c r="W1796" s="19">
        <f>_xlfn.DAYS(T1796,S1796)</f>
        <v>30</v>
      </c>
      <c r="X1796" s="20">
        <f>L1796/W1796</f>
        <v>2.4</v>
      </c>
      <c r="Y1796" s="21">
        <f>E1796/W1796</f>
        <v>72.36633333333333</v>
      </c>
    </row>
    <row r="1797" spans="1:25" ht="48" x14ac:dyDescent="0.2">
      <c r="A1797">
        <v>3296</v>
      </c>
      <c r="B1797" s="3" t="s">
        <v>3296</v>
      </c>
      <c r="C1797" s="3" t="s">
        <v>7406</v>
      </c>
      <c r="D1797">
        <v>1500</v>
      </c>
      <c r="E1797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8271</v>
      </c>
      <c r="O1797" s="6">
        <f>(E1797/D1797)*100</f>
        <v>144.06666666666666</v>
      </c>
      <c r="P1797" s="7">
        <f>E1797/L1797</f>
        <v>45.978723404255319</v>
      </c>
      <c r="Q1797" t="str">
        <f>LEFT(N1797,FIND("/",N1797)-1)</f>
        <v>theater</v>
      </c>
      <c r="R1797" t="str">
        <f>REPLACE(N1797,1,FIND("/",N1797),"")</f>
        <v>plays</v>
      </c>
      <c r="S1797" s="12">
        <f>(((J1797/60)/60)/24)+DATE(1970,1,1)</f>
        <v>42309.756620370375</v>
      </c>
      <c r="T1797" s="12">
        <f>(((I1797/60)/60)/24)+DATE(1970,1,1)</f>
        <v>42330.916666666672</v>
      </c>
      <c r="W1797" s="19">
        <f>_xlfn.DAYS(T1797,S1797)</f>
        <v>21</v>
      </c>
      <c r="X1797" s="20">
        <f>L1797/W1797</f>
        <v>2.2380952380952381</v>
      </c>
      <c r="Y1797" s="21">
        <f>E1797/W1797</f>
        <v>102.9047619047619</v>
      </c>
    </row>
    <row r="1798" spans="1:25" ht="48" x14ac:dyDescent="0.2">
      <c r="A1798">
        <v>3697</v>
      </c>
      <c r="B1798" s="3" t="s">
        <v>3694</v>
      </c>
      <c r="C1798" s="3" t="s">
        <v>7807</v>
      </c>
      <c r="D1798">
        <v>2000</v>
      </c>
      <c r="E1798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8271</v>
      </c>
      <c r="O1798" s="6">
        <f>(E1798/D1798)*100</f>
        <v>108</v>
      </c>
      <c r="P1798" s="7">
        <f>E1798/L1798</f>
        <v>72</v>
      </c>
      <c r="Q1798" t="str">
        <f>LEFT(N1798,FIND("/",N1798)-1)</f>
        <v>theater</v>
      </c>
      <c r="R1798" t="str">
        <f>REPLACE(N1798,1,FIND("/",N1798),"")</f>
        <v>plays</v>
      </c>
      <c r="S1798" s="12">
        <f>(((J1798/60)/60)/24)+DATE(1970,1,1)</f>
        <v>42479.465833333335</v>
      </c>
      <c r="T1798" s="12">
        <f>(((I1798/60)/60)/24)+DATE(1970,1,1)</f>
        <v>42500.465833333335</v>
      </c>
      <c r="W1798" s="19">
        <f>_xlfn.DAYS(T1798,S1798)</f>
        <v>21</v>
      </c>
      <c r="X1798" s="20">
        <f>L1798/W1798</f>
        <v>1.4285714285714286</v>
      </c>
      <c r="Y1798" s="21">
        <f>E1798/W1798</f>
        <v>102.85714285714286</v>
      </c>
    </row>
    <row r="1799" spans="1:25" ht="48" x14ac:dyDescent="0.2">
      <c r="A1799">
        <v>48</v>
      </c>
      <c r="B1799" s="3" t="s">
        <v>50</v>
      </c>
      <c r="C1799" s="3" t="s">
        <v>4159</v>
      </c>
      <c r="D1799">
        <v>2000</v>
      </c>
      <c r="E1799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8265</v>
      </c>
      <c r="O1799" s="6">
        <f>(E1799/D1799)*100</f>
        <v>107.94999999999999</v>
      </c>
      <c r="P1799" s="7">
        <f>E1799/L1799</f>
        <v>56.815789473684212</v>
      </c>
      <c r="Q1799" t="str">
        <f>LEFT(N1799,FIND("/",N1799)-1)</f>
        <v>film &amp; video</v>
      </c>
      <c r="R1799" t="str">
        <f>REPLACE(N1799,1,FIND("/",N1799),"")</f>
        <v>television</v>
      </c>
      <c r="S1799" s="12">
        <f>(((J1799/60)/60)/24)+DATE(1970,1,1)</f>
        <v>42033.516898148147</v>
      </c>
      <c r="T1799" s="12">
        <f>(((I1799/60)/60)/24)+DATE(1970,1,1)</f>
        <v>42064.5</v>
      </c>
      <c r="W1799" s="19">
        <f>_xlfn.DAYS(T1799,S1799)</f>
        <v>31</v>
      </c>
      <c r="X1799" s="20">
        <f>L1799/W1799</f>
        <v>1.2258064516129032</v>
      </c>
      <c r="Y1799" s="21">
        <f>E1799/W1799</f>
        <v>69.645161290322577</v>
      </c>
    </row>
    <row r="1800" spans="1:25" ht="48" x14ac:dyDescent="0.2">
      <c r="A1800">
        <v>1764</v>
      </c>
      <c r="B1800" s="3" t="s">
        <v>1765</v>
      </c>
      <c r="C1800" s="3" t="s">
        <v>5874</v>
      </c>
      <c r="D1800">
        <v>11000</v>
      </c>
      <c r="E1800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6">
        <f>(E1800/D1800)*100</f>
        <v>19.600000000000001</v>
      </c>
      <c r="P1800" s="7">
        <f>E1800/L1800</f>
        <v>55.282051282051285</v>
      </c>
      <c r="Q1800" t="str">
        <f>LEFT(N1800,FIND("/",N1800)-1)</f>
        <v>photography</v>
      </c>
      <c r="R1800" t="str">
        <f>REPLACE(N1800,1,FIND("/",N1800),"")</f>
        <v>photobooks</v>
      </c>
      <c r="S1800" s="12">
        <f>(((J1800/60)/60)/24)+DATE(1970,1,1)</f>
        <v>41825.485868055555</v>
      </c>
      <c r="T1800" s="12">
        <f>(((I1800/60)/60)/24)+DATE(1970,1,1)</f>
        <v>41854.485868055555</v>
      </c>
      <c r="W1800" s="19">
        <f>_xlfn.DAYS(T1800,S1800)</f>
        <v>29</v>
      </c>
      <c r="X1800" s="20">
        <f>L1800/W1800</f>
        <v>1.3448275862068966</v>
      </c>
      <c r="Y1800" s="21">
        <f>E1800/W1800</f>
        <v>74.34482758620689</v>
      </c>
    </row>
    <row r="1801" spans="1:25" ht="48" x14ac:dyDescent="0.2">
      <c r="A1801">
        <v>2826</v>
      </c>
      <c r="B1801" s="3" t="s">
        <v>2826</v>
      </c>
      <c r="C1801" s="3" t="s">
        <v>6936</v>
      </c>
      <c r="D1801">
        <v>2000</v>
      </c>
      <c r="E1801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8271</v>
      </c>
      <c r="O1801" s="6">
        <f>(E1801/D1801)*100</f>
        <v>107.74999999999999</v>
      </c>
      <c r="P1801" s="7">
        <f>E1801/L1801</f>
        <v>113.42105263157895</v>
      </c>
      <c r="Q1801" t="str">
        <f>LEFT(N1801,FIND("/",N1801)-1)</f>
        <v>theater</v>
      </c>
      <c r="R1801" t="str">
        <f>REPLACE(N1801,1,FIND("/",N1801),"")</f>
        <v>plays</v>
      </c>
      <c r="S1801" s="12">
        <f>(((J1801/60)/60)/24)+DATE(1970,1,1)</f>
        <v>42171.034861111111</v>
      </c>
      <c r="T1801" s="12">
        <f>(((I1801/60)/60)/24)+DATE(1970,1,1)</f>
        <v>42195.291666666672</v>
      </c>
      <c r="W1801" s="19">
        <f>_xlfn.DAYS(T1801,S1801)</f>
        <v>24</v>
      </c>
      <c r="X1801" s="20">
        <f>L1801/W1801</f>
        <v>0.79166666666666663</v>
      </c>
      <c r="Y1801" s="21">
        <f>E1801/W1801</f>
        <v>89.791666666666671</v>
      </c>
    </row>
    <row r="1802" spans="1:25" ht="48" x14ac:dyDescent="0.2">
      <c r="A1802">
        <v>2107</v>
      </c>
      <c r="B1802" s="3" t="s">
        <v>2108</v>
      </c>
      <c r="C1802" s="3" t="s">
        <v>6217</v>
      </c>
      <c r="D1802">
        <v>2000</v>
      </c>
      <c r="E1802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8279</v>
      </c>
      <c r="O1802" s="6">
        <f>(E1802/D1802)*100</f>
        <v>107.73299999999999</v>
      </c>
      <c r="P1802" s="7">
        <f>E1802/L1802</f>
        <v>37.149310344827583</v>
      </c>
      <c r="Q1802" t="str">
        <f>LEFT(N1802,FIND("/",N1802)-1)</f>
        <v>music</v>
      </c>
      <c r="R1802" t="str">
        <f>REPLACE(N1802,1,FIND("/",N1802),"")</f>
        <v>indie rock</v>
      </c>
      <c r="S1802" s="12">
        <f>(((J1802/60)/60)/24)+DATE(1970,1,1)</f>
        <v>41934.71056712963</v>
      </c>
      <c r="T1802" s="12">
        <f>(((I1802/60)/60)/24)+DATE(1970,1,1)</f>
        <v>41955.752233796295</v>
      </c>
      <c r="W1802" s="19">
        <f>_xlfn.DAYS(T1802,S1802)</f>
        <v>21</v>
      </c>
      <c r="X1802" s="20">
        <f>L1802/W1802</f>
        <v>2.7619047619047619</v>
      </c>
      <c r="Y1802" s="21">
        <f>E1802/W1802</f>
        <v>102.60285714285713</v>
      </c>
    </row>
    <row r="1803" spans="1:25" ht="48" x14ac:dyDescent="0.2">
      <c r="A1803">
        <v>1096</v>
      </c>
      <c r="B1803" s="3" t="s">
        <v>1097</v>
      </c>
      <c r="C1803" s="3" t="s">
        <v>5206</v>
      </c>
      <c r="D1803">
        <v>12000</v>
      </c>
      <c r="E1803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8282</v>
      </c>
      <c r="O1803" s="6">
        <f>(E1803/D1803)*100</f>
        <v>17.933333333333334</v>
      </c>
      <c r="P1803" s="7">
        <f>E1803/L1803</f>
        <v>74.206896551724142</v>
      </c>
      <c r="Q1803" t="str">
        <f>LEFT(N1803,FIND("/",N1803)-1)</f>
        <v>games</v>
      </c>
      <c r="R1803" t="str">
        <f>REPLACE(N1803,1,FIND("/",N1803),"")</f>
        <v>video games</v>
      </c>
      <c r="S1803" s="12">
        <f>(((J1803/60)/60)/24)+DATE(1970,1,1)</f>
        <v>41885.51798611111</v>
      </c>
      <c r="T1803" s="12">
        <f>(((I1803/60)/60)/24)+DATE(1970,1,1)</f>
        <v>41916.145833333336</v>
      </c>
      <c r="W1803" s="19">
        <f>_xlfn.DAYS(T1803,S1803)</f>
        <v>31</v>
      </c>
      <c r="X1803" s="20">
        <f>L1803/W1803</f>
        <v>0.93548387096774188</v>
      </c>
      <c r="Y1803" s="21">
        <f>E1803/W1803</f>
        <v>69.41935483870968</v>
      </c>
    </row>
    <row r="1804" spans="1:25" ht="48" x14ac:dyDescent="0.2">
      <c r="A1804">
        <v>2792</v>
      </c>
      <c r="B1804" s="3" t="s">
        <v>2792</v>
      </c>
      <c r="C1804" s="3" t="s">
        <v>6902</v>
      </c>
      <c r="D1804">
        <v>2000</v>
      </c>
      <c r="E1804">
        <v>2152</v>
      </c>
      <c r="F1804" t="s">
        <v>8219</v>
      </c>
      <c r="G1804" t="s">
        <v>8224</v>
      </c>
      <c r="H1804" t="s">
        <v>8246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8271</v>
      </c>
      <c r="O1804" s="6">
        <f>(E1804/D1804)*100</f>
        <v>107.60000000000001</v>
      </c>
      <c r="P1804" s="7">
        <f>E1804/L1804</f>
        <v>89.666666666666671</v>
      </c>
      <c r="Q1804" t="str">
        <f>LEFT(N1804,FIND("/",N1804)-1)</f>
        <v>theater</v>
      </c>
      <c r="R1804" t="str">
        <f>REPLACE(N1804,1,FIND("/",N1804),"")</f>
        <v>plays</v>
      </c>
      <c r="S1804" s="12">
        <f>(((J1804/60)/60)/24)+DATE(1970,1,1)</f>
        <v>42183.231006944443</v>
      </c>
      <c r="T1804" s="12">
        <f>(((I1804/60)/60)/24)+DATE(1970,1,1)</f>
        <v>42228.231006944443</v>
      </c>
      <c r="W1804" s="19">
        <f>_xlfn.DAYS(T1804,S1804)</f>
        <v>45</v>
      </c>
      <c r="X1804" s="20">
        <f>L1804/W1804</f>
        <v>0.53333333333333333</v>
      </c>
      <c r="Y1804" s="21">
        <f>E1804/W1804</f>
        <v>47.822222222222223</v>
      </c>
    </row>
    <row r="1805" spans="1:25" ht="48" x14ac:dyDescent="0.2">
      <c r="A1805">
        <v>824</v>
      </c>
      <c r="B1805" s="3" t="s">
        <v>825</v>
      </c>
      <c r="C1805" s="3" t="s">
        <v>4934</v>
      </c>
      <c r="D1805">
        <v>1600</v>
      </c>
      <c r="E1805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8276</v>
      </c>
      <c r="O1805" s="6">
        <f>(E1805/D1805)*100</f>
        <v>134.38124999999999</v>
      </c>
      <c r="P1805" s="7">
        <f>E1805/L1805</f>
        <v>39.816666666666663</v>
      </c>
      <c r="Q1805" t="str">
        <f>LEFT(N1805,FIND("/",N1805)-1)</f>
        <v>music</v>
      </c>
      <c r="R1805" t="str">
        <f>REPLACE(N1805,1,FIND("/",N1805),"")</f>
        <v>rock</v>
      </c>
      <c r="S1805" s="12">
        <f>(((J1805/60)/60)/24)+DATE(1970,1,1)</f>
        <v>40250.242106481484</v>
      </c>
      <c r="T1805" s="12">
        <f>(((I1805/60)/60)/24)+DATE(1970,1,1)</f>
        <v>40286.290972222225</v>
      </c>
      <c r="W1805" s="19">
        <f>_xlfn.DAYS(T1805,S1805)</f>
        <v>36</v>
      </c>
      <c r="X1805" s="20">
        <f>L1805/W1805</f>
        <v>1.5</v>
      </c>
      <c r="Y1805" s="21">
        <f>E1805/W1805</f>
        <v>59.724999999999994</v>
      </c>
    </row>
    <row r="1806" spans="1:25" ht="48" x14ac:dyDescent="0.2">
      <c r="A1806">
        <v>2555</v>
      </c>
      <c r="B1806" s="3" t="s">
        <v>2555</v>
      </c>
      <c r="C1806" s="3" t="s">
        <v>6665</v>
      </c>
      <c r="D1806">
        <v>2000</v>
      </c>
      <c r="E180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8300</v>
      </c>
      <c r="O1806" s="6">
        <f>(E1806/D1806)*100</f>
        <v>107.35</v>
      </c>
      <c r="P1806" s="7">
        <f>E1806/L1806</f>
        <v>61.342857142857142</v>
      </c>
      <c r="Q1806" t="str">
        <f>LEFT(N1806,FIND("/",N1806)-1)</f>
        <v>music</v>
      </c>
      <c r="R1806" t="str">
        <f>REPLACE(N1806,1,FIND("/",N1806),"")</f>
        <v>classical music</v>
      </c>
      <c r="S1806" s="12">
        <f>(((J1806/60)/60)/24)+DATE(1970,1,1)</f>
        <v>41026.655011574076</v>
      </c>
      <c r="T1806" s="12">
        <f>(((I1806/60)/60)/24)+DATE(1970,1,1)</f>
        <v>41057.655011574076</v>
      </c>
      <c r="W1806" s="19">
        <f>_xlfn.DAYS(T1806,S1806)</f>
        <v>31</v>
      </c>
      <c r="X1806" s="20">
        <f>L1806/W1806</f>
        <v>1.1290322580645162</v>
      </c>
      <c r="Y1806" s="21">
        <f>E1806/W1806</f>
        <v>69.258064516129039</v>
      </c>
    </row>
    <row r="1807" spans="1:25" ht="48" x14ac:dyDescent="0.2">
      <c r="A1807">
        <v>2292</v>
      </c>
      <c r="B1807" s="3" t="s">
        <v>2293</v>
      </c>
      <c r="C1807" s="3" t="s">
        <v>6402</v>
      </c>
      <c r="D1807">
        <v>2000</v>
      </c>
      <c r="E1807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8276</v>
      </c>
      <c r="O1807" s="6">
        <f>(E1807/D1807)*100</f>
        <v>107.2505</v>
      </c>
      <c r="P1807" s="7">
        <f>E1807/L1807</f>
        <v>46.630652173913049</v>
      </c>
      <c r="Q1807" t="str">
        <f>LEFT(N1807,FIND("/",N1807)-1)</f>
        <v>music</v>
      </c>
      <c r="R1807" t="str">
        <f>REPLACE(N1807,1,FIND("/",N1807),"")</f>
        <v>rock</v>
      </c>
      <c r="S1807" s="12">
        <f>(((J1807/60)/60)/24)+DATE(1970,1,1)</f>
        <v>40987.697638888887</v>
      </c>
      <c r="T1807" s="12">
        <f>(((I1807/60)/60)/24)+DATE(1970,1,1)</f>
        <v>41017.697638888887</v>
      </c>
      <c r="W1807" s="19">
        <f>_xlfn.DAYS(T1807,S1807)</f>
        <v>30</v>
      </c>
      <c r="X1807" s="20">
        <f>L1807/W1807</f>
        <v>1.5333333333333334</v>
      </c>
      <c r="Y1807" s="21">
        <f>E1807/W1807</f>
        <v>71.500333333333344</v>
      </c>
    </row>
    <row r="1808" spans="1:25" ht="48" x14ac:dyDescent="0.2">
      <c r="A1808">
        <v>3817</v>
      </c>
      <c r="B1808" s="3" t="s">
        <v>3814</v>
      </c>
      <c r="C1808" s="3" t="s">
        <v>7927</v>
      </c>
      <c r="D1808">
        <v>2000</v>
      </c>
      <c r="E1808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8271</v>
      </c>
      <c r="O1808" s="6">
        <f>(E1808/D1808)*100</f>
        <v>107.25</v>
      </c>
      <c r="P1808" s="7">
        <f>E1808/L1808</f>
        <v>107.25</v>
      </c>
      <c r="Q1808" t="str">
        <f>LEFT(N1808,FIND("/",N1808)-1)</f>
        <v>theater</v>
      </c>
      <c r="R1808" t="str">
        <f>REPLACE(N1808,1,FIND("/",N1808),"")</f>
        <v>plays</v>
      </c>
      <c r="S1808" s="12">
        <f>(((J1808/60)/60)/24)+DATE(1970,1,1)</f>
        <v>42284.69694444444</v>
      </c>
      <c r="T1808" s="12">
        <f>(((I1808/60)/60)/24)+DATE(1970,1,1)</f>
        <v>42301.165972222225</v>
      </c>
      <c r="W1808" s="19">
        <f>_xlfn.DAYS(T1808,S1808)</f>
        <v>17</v>
      </c>
      <c r="X1808" s="20">
        <f>L1808/W1808</f>
        <v>1.1764705882352942</v>
      </c>
      <c r="Y1808" s="21">
        <f>E1808/W1808</f>
        <v>126.17647058823529</v>
      </c>
    </row>
    <row r="1809" spans="1:25" ht="32" x14ac:dyDescent="0.2">
      <c r="A1809">
        <v>2468</v>
      </c>
      <c r="B1809" s="3" t="s">
        <v>2469</v>
      </c>
      <c r="C1809" s="3" t="s">
        <v>6578</v>
      </c>
      <c r="D1809">
        <v>2000</v>
      </c>
      <c r="E1809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8279</v>
      </c>
      <c r="O1809" s="6">
        <f>(E1809/D1809)*100</f>
        <v>107.21700000000001</v>
      </c>
      <c r="P1809" s="7">
        <f>E1809/L1809</f>
        <v>36.97137931034483</v>
      </c>
      <c r="Q1809" t="str">
        <f>LEFT(N1809,FIND("/",N1809)-1)</f>
        <v>music</v>
      </c>
      <c r="R1809" t="str">
        <f>REPLACE(N1809,1,FIND("/",N1809),"")</f>
        <v>indie rock</v>
      </c>
      <c r="S1809" s="12">
        <f>(((J1809/60)/60)/24)+DATE(1970,1,1)</f>
        <v>41174.154178240737</v>
      </c>
      <c r="T1809" s="12">
        <f>(((I1809/60)/60)/24)+DATE(1970,1,1)</f>
        <v>41210.208333333336</v>
      </c>
      <c r="W1809" s="19">
        <f>_xlfn.DAYS(T1809,S1809)</f>
        <v>36</v>
      </c>
      <c r="X1809" s="20">
        <f>L1809/W1809</f>
        <v>1.6111111111111112</v>
      </c>
      <c r="Y1809" s="21">
        <f>E1809/W1809</f>
        <v>59.565000000000005</v>
      </c>
    </row>
    <row r="1810" spans="1:25" ht="32" x14ac:dyDescent="0.2">
      <c r="A1810">
        <v>1655</v>
      </c>
      <c r="B1810" s="3" t="s">
        <v>1656</v>
      </c>
      <c r="C1810" s="3" t="s">
        <v>5765</v>
      </c>
      <c r="D1810">
        <v>1500</v>
      </c>
      <c r="E1810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8292</v>
      </c>
      <c r="O1810" s="6">
        <f>(E1810/D1810)*100</f>
        <v>142.86666666666667</v>
      </c>
      <c r="P1810" s="7">
        <f>E1810/L1810</f>
        <v>44.645833333333336</v>
      </c>
      <c r="Q1810" t="str">
        <f>LEFT(N1810,FIND("/",N1810)-1)</f>
        <v>music</v>
      </c>
      <c r="R1810" t="str">
        <f>REPLACE(N1810,1,FIND("/",N1810),"")</f>
        <v>pop</v>
      </c>
      <c r="S1810" s="12">
        <f>(((J1810/60)/60)/24)+DATE(1970,1,1)</f>
        <v>40974.791898148149</v>
      </c>
      <c r="T1810" s="12">
        <f>(((I1810/60)/60)/24)+DATE(1970,1,1)</f>
        <v>41004.750231481477</v>
      </c>
      <c r="W1810" s="19">
        <f>_xlfn.DAYS(T1810,S1810)</f>
        <v>30</v>
      </c>
      <c r="X1810" s="20">
        <f>L1810/W1810</f>
        <v>1.6</v>
      </c>
      <c r="Y1810" s="21">
        <f>E1810/W1810</f>
        <v>71.433333333333337</v>
      </c>
    </row>
    <row r="1811" spans="1:25" ht="64" x14ac:dyDescent="0.2">
      <c r="A1811">
        <v>3407</v>
      </c>
      <c r="B1811" s="3" t="s">
        <v>3406</v>
      </c>
      <c r="C1811" s="3" t="s">
        <v>7517</v>
      </c>
      <c r="D1811">
        <v>2000</v>
      </c>
      <c r="E1811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8271</v>
      </c>
      <c r="O1811" s="6">
        <f>(E1811/D1811)*100</f>
        <v>107.1</v>
      </c>
      <c r="P1811" s="7">
        <f>E1811/L1811</f>
        <v>31.970149253731343</v>
      </c>
      <c r="Q1811" t="str">
        <f>LEFT(N1811,FIND("/",N1811)-1)</f>
        <v>theater</v>
      </c>
      <c r="R1811" t="str">
        <f>REPLACE(N1811,1,FIND("/",N1811),"")</f>
        <v>plays</v>
      </c>
      <c r="S1811" s="12">
        <f>(((J1811/60)/60)/24)+DATE(1970,1,1)</f>
        <v>41796.422326388885</v>
      </c>
      <c r="T1811" s="12">
        <f>(((I1811/60)/60)/24)+DATE(1970,1,1)</f>
        <v>41826.422326388885</v>
      </c>
      <c r="W1811" s="19">
        <f>_xlfn.DAYS(T1811,S1811)</f>
        <v>30</v>
      </c>
      <c r="X1811" s="20">
        <f>L1811/W1811</f>
        <v>2.2333333333333334</v>
      </c>
      <c r="Y1811" s="21">
        <f>E1811/W1811</f>
        <v>71.400000000000006</v>
      </c>
    </row>
    <row r="1812" spans="1:25" ht="48" x14ac:dyDescent="0.2">
      <c r="A1812">
        <v>647</v>
      </c>
      <c r="B1812" s="3" t="s">
        <v>648</v>
      </c>
      <c r="C1812" s="3" t="s">
        <v>4757</v>
      </c>
      <c r="D1812">
        <v>2000</v>
      </c>
      <c r="E1812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8273</v>
      </c>
      <c r="O1812" s="6">
        <f>(E1812/D1812)*100</f>
        <v>107.05</v>
      </c>
      <c r="P1812" s="7">
        <f>E1812/L1812</f>
        <v>125.94117647058823</v>
      </c>
      <c r="Q1812" t="str">
        <f>LEFT(N1812,FIND("/",N1812)-1)</f>
        <v>technology</v>
      </c>
      <c r="R1812" t="str">
        <f>REPLACE(N1812,1,FIND("/",N1812),"")</f>
        <v>wearables</v>
      </c>
      <c r="S1812" s="12">
        <f>(((J1812/60)/60)/24)+DATE(1970,1,1)</f>
        <v>42416.767928240741</v>
      </c>
      <c r="T1812" s="12">
        <f>(((I1812/60)/60)/24)+DATE(1970,1,1)</f>
        <v>42446.726261574076</v>
      </c>
      <c r="W1812" s="19">
        <f>_xlfn.DAYS(T1812,S1812)</f>
        <v>30</v>
      </c>
      <c r="X1812" s="20">
        <f>L1812/W1812</f>
        <v>0.56666666666666665</v>
      </c>
      <c r="Y1812" s="21">
        <f>E1812/W1812</f>
        <v>71.36666666666666</v>
      </c>
    </row>
    <row r="1813" spans="1:25" ht="48" x14ac:dyDescent="0.2">
      <c r="A1813">
        <v>3548</v>
      </c>
      <c r="B1813" s="3" t="s">
        <v>3547</v>
      </c>
      <c r="C1813" s="3" t="s">
        <v>7658</v>
      </c>
      <c r="D1813">
        <v>2100</v>
      </c>
      <c r="E1813">
        <v>2140</v>
      </c>
      <c r="F1813" t="s">
        <v>8219</v>
      </c>
      <c r="G1813" t="s">
        <v>8224</v>
      </c>
      <c r="H1813" t="s">
        <v>8246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8271</v>
      </c>
      <c r="O1813" s="6">
        <f>(E1813/D1813)*100</f>
        <v>101.9047619047619</v>
      </c>
      <c r="P1813" s="7">
        <f>E1813/L1813</f>
        <v>164.61538461538461</v>
      </c>
      <c r="Q1813" t="str">
        <f>LEFT(N1813,FIND("/",N1813)-1)</f>
        <v>theater</v>
      </c>
      <c r="R1813" t="str">
        <f>REPLACE(N1813,1,FIND("/",N1813),"")</f>
        <v>plays</v>
      </c>
      <c r="S1813" s="12">
        <f>(((J1813/60)/60)/24)+DATE(1970,1,1)</f>
        <v>42411.942291666666</v>
      </c>
      <c r="T1813" s="12">
        <f>(((I1813/60)/60)/24)+DATE(1970,1,1)</f>
        <v>42434.041666666672</v>
      </c>
      <c r="W1813" s="19">
        <f>_xlfn.DAYS(T1813,S1813)</f>
        <v>23</v>
      </c>
      <c r="X1813" s="20">
        <f>L1813/W1813</f>
        <v>0.56521739130434778</v>
      </c>
      <c r="Y1813" s="21">
        <f>E1813/W1813</f>
        <v>93.043478260869563</v>
      </c>
    </row>
    <row r="1814" spans="1:25" ht="48" x14ac:dyDescent="0.2">
      <c r="A1814">
        <v>3480</v>
      </c>
      <c r="B1814" s="3" t="s">
        <v>3479</v>
      </c>
      <c r="C1814" s="3" t="s">
        <v>7590</v>
      </c>
      <c r="D1814">
        <v>1500</v>
      </c>
      <c r="E1814">
        <v>2140</v>
      </c>
      <c r="F1814" t="s">
        <v>8219</v>
      </c>
      <c r="G1814" t="s">
        <v>8224</v>
      </c>
      <c r="H1814" t="s">
        <v>8246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8271</v>
      </c>
      <c r="O1814" s="6">
        <f>(E1814/D1814)*100</f>
        <v>142.66666666666669</v>
      </c>
      <c r="P1814" s="7">
        <f>E1814/L1814</f>
        <v>164.61538461538461</v>
      </c>
      <c r="Q1814" t="str">
        <f>LEFT(N1814,FIND("/",N1814)-1)</f>
        <v>theater</v>
      </c>
      <c r="R1814" t="str">
        <f>REPLACE(N1814,1,FIND("/",N1814),"")</f>
        <v>plays</v>
      </c>
      <c r="S1814" s="12">
        <f>(((J1814/60)/60)/24)+DATE(1970,1,1)</f>
        <v>42171.317442129628</v>
      </c>
      <c r="T1814" s="12">
        <f>(((I1814/60)/60)/24)+DATE(1970,1,1)</f>
        <v>42195.875</v>
      </c>
      <c r="W1814" s="19">
        <f>_xlfn.DAYS(T1814,S1814)</f>
        <v>24</v>
      </c>
      <c r="X1814" s="20">
        <f>L1814/W1814</f>
        <v>0.54166666666666663</v>
      </c>
      <c r="Y1814" s="21">
        <f>E1814/W1814</f>
        <v>89.166666666666671</v>
      </c>
    </row>
    <row r="1815" spans="1:25" ht="48" x14ac:dyDescent="0.2">
      <c r="A1815">
        <v>15</v>
      </c>
      <c r="B1815" s="3" t="s">
        <v>17</v>
      </c>
      <c r="C1815" s="3" t="s">
        <v>4126</v>
      </c>
      <c r="D1815">
        <v>2000</v>
      </c>
      <c r="E1815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8265</v>
      </c>
      <c r="O1815" s="6">
        <f>(E1815/D1815)*100</f>
        <v>106.60000000000001</v>
      </c>
      <c r="P1815" s="7">
        <f>E1815/L1815</f>
        <v>21.755102040816325</v>
      </c>
      <c r="Q1815" t="str">
        <f>LEFT(N1815,FIND("/",N1815)-1)</f>
        <v>film &amp; video</v>
      </c>
      <c r="R1815" t="str">
        <f>REPLACE(N1815,1,FIND("/",N1815),"")</f>
        <v>television</v>
      </c>
      <c r="S1815" s="12">
        <f>(((J1815/60)/60)/24)+DATE(1970,1,1)</f>
        <v>42256.391875000001</v>
      </c>
      <c r="T1815" s="12">
        <f>(((I1815/60)/60)/24)+DATE(1970,1,1)</f>
        <v>42274.843055555553</v>
      </c>
      <c r="W1815" s="19">
        <f>_xlfn.DAYS(T1815,S1815)</f>
        <v>18</v>
      </c>
      <c r="X1815" s="20">
        <f>L1815/W1815</f>
        <v>5.4444444444444446</v>
      </c>
      <c r="Y1815" s="21">
        <f>E1815/W1815</f>
        <v>118.44444444444444</v>
      </c>
    </row>
    <row r="1816" spans="1:25" ht="48" x14ac:dyDescent="0.2">
      <c r="A1816">
        <v>1889</v>
      </c>
      <c r="B1816" s="3" t="s">
        <v>1890</v>
      </c>
      <c r="C1816" s="3" t="s">
        <v>5999</v>
      </c>
      <c r="D1816">
        <v>2000</v>
      </c>
      <c r="E181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8279</v>
      </c>
      <c r="O1816" s="6">
        <f>(E1816/D1816)*100</f>
        <v>106.60000000000001</v>
      </c>
      <c r="P1816" s="7">
        <f>E1816/L1816</f>
        <v>48.454545454545453</v>
      </c>
      <c r="Q1816" t="str">
        <f>LEFT(N1816,FIND("/",N1816)-1)</f>
        <v>music</v>
      </c>
      <c r="R1816" t="str">
        <f>REPLACE(N1816,1,FIND("/",N1816),"")</f>
        <v>indie rock</v>
      </c>
      <c r="S1816" s="12">
        <f>(((J1816/60)/60)/24)+DATE(1970,1,1)</f>
        <v>41299.793356481481</v>
      </c>
      <c r="T1816" s="12">
        <f>(((I1816/60)/60)/24)+DATE(1970,1,1)</f>
        <v>41344.751689814817</v>
      </c>
      <c r="W1816" s="19">
        <f>_xlfn.DAYS(T1816,S1816)</f>
        <v>45</v>
      </c>
      <c r="X1816" s="20">
        <f>L1816/W1816</f>
        <v>0.97777777777777775</v>
      </c>
      <c r="Y1816" s="21">
        <f>E1816/W1816</f>
        <v>47.37777777777778</v>
      </c>
    </row>
    <row r="1817" spans="1:25" ht="48" x14ac:dyDescent="0.2">
      <c r="A1817">
        <v>207</v>
      </c>
      <c r="B1817" s="3" t="s">
        <v>209</v>
      </c>
      <c r="C1817" s="3" t="s">
        <v>4317</v>
      </c>
      <c r="D1817">
        <v>14000</v>
      </c>
      <c r="E1817">
        <v>2130</v>
      </c>
      <c r="F1817" t="s">
        <v>8221</v>
      </c>
      <c r="G1817" t="s">
        <v>8229</v>
      </c>
      <c r="H1817" t="s">
        <v>8251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8268</v>
      </c>
      <c r="O1817" s="6">
        <f>(E1817/D1817)*100</f>
        <v>15.214285714285714</v>
      </c>
      <c r="P1817" s="7">
        <f>E1817/L1817</f>
        <v>163.84615384615384</v>
      </c>
      <c r="Q1817" t="str">
        <f>LEFT(N1817,FIND("/",N1817)-1)</f>
        <v>film &amp; video</v>
      </c>
      <c r="R1817" t="str">
        <f>REPLACE(N1817,1,FIND("/",N1817),"")</f>
        <v>drama</v>
      </c>
      <c r="S1817" s="12">
        <f>(((J1817/60)/60)/24)+DATE(1970,1,1)</f>
        <v>41978.197199074071</v>
      </c>
      <c r="T1817" s="12">
        <f>(((I1817/60)/60)/24)+DATE(1970,1,1)</f>
        <v>42008.197199074071</v>
      </c>
      <c r="W1817" s="19">
        <f>_xlfn.DAYS(T1817,S1817)</f>
        <v>30</v>
      </c>
      <c r="X1817" s="20">
        <f>L1817/W1817</f>
        <v>0.43333333333333335</v>
      </c>
      <c r="Y1817" s="21">
        <f>E1817/W1817</f>
        <v>71</v>
      </c>
    </row>
    <row r="1818" spans="1:25" ht="48" x14ac:dyDescent="0.2">
      <c r="A1818">
        <v>2111</v>
      </c>
      <c r="B1818" s="3" t="s">
        <v>2112</v>
      </c>
      <c r="C1818" s="3" t="s">
        <v>6221</v>
      </c>
      <c r="D1818">
        <v>2000</v>
      </c>
      <c r="E1818">
        <v>2130</v>
      </c>
      <c r="F1818" t="s">
        <v>8219</v>
      </c>
      <c r="G1818" t="s">
        <v>8224</v>
      </c>
      <c r="H1818" t="s">
        <v>8246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8279</v>
      </c>
      <c r="O1818" s="6">
        <f>(E1818/D1818)*100</f>
        <v>106.5</v>
      </c>
      <c r="P1818" s="7">
        <f>E1818/L1818</f>
        <v>54.615384615384613</v>
      </c>
      <c r="Q1818" t="str">
        <f>LEFT(N1818,FIND("/",N1818)-1)</f>
        <v>music</v>
      </c>
      <c r="R1818" t="str">
        <f>REPLACE(N1818,1,FIND("/",N1818),"")</f>
        <v>indie rock</v>
      </c>
      <c r="S1818" s="12">
        <f>(((J1818/60)/60)/24)+DATE(1970,1,1)</f>
        <v>40703.197048611109</v>
      </c>
      <c r="T1818" s="12">
        <f>(((I1818/60)/60)/24)+DATE(1970,1,1)</f>
        <v>40770.041666666664</v>
      </c>
      <c r="W1818" s="19">
        <f>_xlfn.DAYS(T1818,S1818)</f>
        <v>67</v>
      </c>
      <c r="X1818" s="20">
        <f>L1818/W1818</f>
        <v>0.58208955223880599</v>
      </c>
      <c r="Y1818" s="21">
        <f>E1818/W1818</f>
        <v>31.791044776119403</v>
      </c>
    </row>
    <row r="1819" spans="1:25" ht="48" x14ac:dyDescent="0.2">
      <c r="A1819">
        <v>3848</v>
      </c>
      <c r="B1819" s="3" t="s">
        <v>3845</v>
      </c>
      <c r="C1819" s="3" t="s">
        <v>7957</v>
      </c>
      <c r="D1819">
        <v>13000</v>
      </c>
      <c r="E1819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6">
        <f>(E1819/D1819)*100</f>
        <v>16.376923076923077</v>
      </c>
      <c r="P1819" s="7">
        <f>E1819/L1819</f>
        <v>49.511627906976742</v>
      </c>
      <c r="Q1819" t="str">
        <f>LEFT(N1819,FIND("/",N1819)-1)</f>
        <v>theater</v>
      </c>
      <c r="R1819" t="str">
        <f>REPLACE(N1819,1,FIND("/",N1819),"")</f>
        <v>plays</v>
      </c>
      <c r="S1819" s="12">
        <f>(((J1819/60)/60)/24)+DATE(1970,1,1)</f>
        <v>42265.817002314812</v>
      </c>
      <c r="T1819" s="12">
        <f>(((I1819/60)/60)/24)+DATE(1970,1,1)</f>
        <v>42295.817002314812</v>
      </c>
      <c r="W1819" s="19">
        <f>_xlfn.DAYS(T1819,S1819)</f>
        <v>30</v>
      </c>
      <c r="X1819" s="20">
        <f>L1819/W1819</f>
        <v>1.4333333333333333</v>
      </c>
      <c r="Y1819" s="21">
        <f>E1819/W1819</f>
        <v>70.966666666666669</v>
      </c>
    </row>
    <row r="1820" spans="1:25" ht="48" x14ac:dyDescent="0.2">
      <c r="A1820">
        <v>3257</v>
      </c>
      <c r="B1820" s="3" t="s">
        <v>3257</v>
      </c>
      <c r="C1820" s="3" t="s">
        <v>7367</v>
      </c>
      <c r="D1820">
        <v>2000</v>
      </c>
      <c r="E1820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8271</v>
      </c>
      <c r="O1820" s="6">
        <f>(E1820/D1820)*100</f>
        <v>106.29949999999999</v>
      </c>
      <c r="P1820" s="7">
        <f>E1820/L1820</f>
        <v>51.853414634146333</v>
      </c>
      <c r="Q1820" t="str">
        <f>LEFT(N1820,FIND("/",N1820)-1)</f>
        <v>theater</v>
      </c>
      <c r="R1820" t="str">
        <f>REPLACE(N1820,1,FIND("/",N1820),"")</f>
        <v>plays</v>
      </c>
      <c r="S1820" s="12">
        <f>(((J1820/60)/60)/24)+DATE(1970,1,1)</f>
        <v>42758.559629629628</v>
      </c>
      <c r="T1820" s="12">
        <f>(((I1820/60)/60)/24)+DATE(1970,1,1)</f>
        <v>42788.559629629628</v>
      </c>
      <c r="W1820" s="19">
        <f>_xlfn.DAYS(T1820,S1820)</f>
        <v>30</v>
      </c>
      <c r="X1820" s="20">
        <f>L1820/W1820</f>
        <v>1.3666666666666667</v>
      </c>
      <c r="Y1820" s="21">
        <f>E1820/W1820</f>
        <v>70.86633333333333</v>
      </c>
    </row>
    <row r="1821" spans="1:25" ht="48" x14ac:dyDescent="0.2">
      <c r="A1821">
        <v>3813</v>
      </c>
      <c r="B1821" s="3" t="s">
        <v>3810</v>
      </c>
      <c r="C1821" s="3" t="s">
        <v>7923</v>
      </c>
      <c r="D1821">
        <v>2100</v>
      </c>
      <c r="E1821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8271</v>
      </c>
      <c r="O1821" s="6">
        <f>(E1821/D1821)*100</f>
        <v>100.95190476190474</v>
      </c>
      <c r="P1821" s="7">
        <f>E1821/L1821</f>
        <v>78.518148148148143</v>
      </c>
      <c r="Q1821" t="str">
        <f>LEFT(N1821,FIND("/",N1821)-1)</f>
        <v>theater</v>
      </c>
      <c r="R1821" t="str">
        <f>REPLACE(N1821,1,FIND("/",N1821),"")</f>
        <v>plays</v>
      </c>
      <c r="S1821" s="12">
        <f>(((J1821/60)/60)/24)+DATE(1970,1,1)</f>
        <v>42497.275706018518</v>
      </c>
      <c r="T1821" s="12">
        <f>(((I1821/60)/60)/24)+DATE(1970,1,1)</f>
        <v>42535.904861111107</v>
      </c>
      <c r="W1821" s="19">
        <f>_xlfn.DAYS(T1821,S1821)</f>
        <v>38</v>
      </c>
      <c r="X1821" s="20">
        <f>L1821/W1821</f>
        <v>0.71052631578947367</v>
      </c>
      <c r="Y1821" s="21">
        <f>E1821/W1821</f>
        <v>55.789210526315784</v>
      </c>
    </row>
    <row r="1822" spans="1:25" ht="48" x14ac:dyDescent="0.2">
      <c r="A1822">
        <v>1552</v>
      </c>
      <c r="B1822" s="3" t="s">
        <v>1553</v>
      </c>
      <c r="C1822" s="3" t="s">
        <v>5662</v>
      </c>
      <c r="D1822">
        <v>4300</v>
      </c>
      <c r="E182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6">
        <f>(E1822/D1822)*100</f>
        <v>49.186046511627907</v>
      </c>
      <c r="P1822" s="7">
        <f>E1822/L1822</f>
        <v>132.1875</v>
      </c>
      <c r="Q1822" t="str">
        <f>LEFT(N1822,FIND("/",N1822)-1)</f>
        <v>photography</v>
      </c>
      <c r="R1822" t="str">
        <f>REPLACE(N1822,1,FIND("/",N1822),"")</f>
        <v>nature</v>
      </c>
      <c r="S1822" s="12">
        <f>(((J1822/60)/60)/24)+DATE(1970,1,1)</f>
        <v>41892.688750000001</v>
      </c>
      <c r="T1822" s="12">
        <f>(((I1822/60)/60)/24)+DATE(1970,1,1)</f>
        <v>41913.165972222225</v>
      </c>
      <c r="W1822" s="19">
        <f>_xlfn.DAYS(T1822,S1822)</f>
        <v>21</v>
      </c>
      <c r="X1822" s="20">
        <f>L1822/W1822</f>
        <v>0.76190476190476186</v>
      </c>
      <c r="Y1822" s="21">
        <f>E1822/W1822</f>
        <v>100.71428571428571</v>
      </c>
    </row>
    <row r="1823" spans="1:25" ht="48" x14ac:dyDescent="0.2">
      <c r="A1823">
        <v>3849</v>
      </c>
      <c r="B1823" s="3" t="s">
        <v>3846</v>
      </c>
      <c r="C1823" s="3" t="s">
        <v>7958</v>
      </c>
      <c r="D1823">
        <v>30000</v>
      </c>
      <c r="E1823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6">
        <f>(E1823/D1823)*100</f>
        <v>7.043333333333333</v>
      </c>
      <c r="P1823" s="7">
        <f>E1823/L1823</f>
        <v>75.464285714285708</v>
      </c>
      <c r="Q1823" t="str">
        <f>LEFT(N1823,FIND("/",N1823)-1)</f>
        <v>theater</v>
      </c>
      <c r="R1823" t="str">
        <f>REPLACE(N1823,1,FIND("/",N1823),"")</f>
        <v>plays</v>
      </c>
      <c r="S1823" s="12">
        <f>(((J1823/60)/60)/24)+DATE(1970,1,1)</f>
        <v>42136.767175925925</v>
      </c>
      <c r="T1823" s="12">
        <f>(((I1823/60)/60)/24)+DATE(1970,1,1)</f>
        <v>42166.767175925925</v>
      </c>
      <c r="W1823" s="19">
        <f>_xlfn.DAYS(T1823,S1823)</f>
        <v>30</v>
      </c>
      <c r="X1823" s="20">
        <f>L1823/W1823</f>
        <v>0.93333333333333335</v>
      </c>
      <c r="Y1823" s="21">
        <f>E1823/W1823</f>
        <v>70.433333333333337</v>
      </c>
    </row>
    <row r="1824" spans="1:25" ht="48" x14ac:dyDescent="0.2">
      <c r="A1824">
        <v>2132</v>
      </c>
      <c r="B1824" s="3" t="s">
        <v>2133</v>
      </c>
      <c r="C1824" s="3" t="s">
        <v>6242</v>
      </c>
      <c r="D1824">
        <v>100000</v>
      </c>
      <c r="E1824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6">
        <f>(E1824/D1824)*100</f>
        <v>2.1129899999999995</v>
      </c>
      <c r="P1824" s="7">
        <f>E1824/L1824</f>
        <v>21.34333333333333</v>
      </c>
      <c r="Q1824" t="str">
        <f>LEFT(N1824,FIND("/",N1824)-1)</f>
        <v>games</v>
      </c>
      <c r="R1824" t="str">
        <f>REPLACE(N1824,1,FIND("/",N1824),"")</f>
        <v>video games</v>
      </c>
      <c r="S1824" s="12">
        <f>(((J1824/60)/60)/24)+DATE(1970,1,1)</f>
        <v>41643.487175925926</v>
      </c>
      <c r="T1824" s="12">
        <f>(((I1824/60)/60)/24)+DATE(1970,1,1)</f>
        <v>41673.487175925926</v>
      </c>
      <c r="W1824" s="19">
        <f>_xlfn.DAYS(T1824,S1824)</f>
        <v>30</v>
      </c>
      <c r="X1824" s="20">
        <f>L1824/W1824</f>
        <v>3.3</v>
      </c>
      <c r="Y1824" s="21">
        <f>E1824/W1824</f>
        <v>70.432999999999993</v>
      </c>
    </row>
    <row r="1825" spans="1:25" ht="48" x14ac:dyDescent="0.2">
      <c r="A1825">
        <v>1283</v>
      </c>
      <c r="B1825" s="3" t="s">
        <v>1284</v>
      </c>
      <c r="C1825" s="3" t="s">
        <v>5393</v>
      </c>
      <c r="D1825">
        <v>1000</v>
      </c>
      <c r="E1825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8276</v>
      </c>
      <c r="O1825" s="6">
        <f>(E1825/D1825)*100</f>
        <v>211.05</v>
      </c>
      <c r="P1825" s="7">
        <f>E1825/L1825</f>
        <v>95.931818181818187</v>
      </c>
      <c r="Q1825" t="str">
        <f>LEFT(N1825,FIND("/",N1825)-1)</f>
        <v>music</v>
      </c>
      <c r="R1825" t="str">
        <f>REPLACE(N1825,1,FIND("/",N1825),"")</f>
        <v>rock</v>
      </c>
      <c r="S1825" s="12">
        <f>(((J1825/60)/60)/24)+DATE(1970,1,1)</f>
        <v>41320.717465277776</v>
      </c>
      <c r="T1825" s="12">
        <f>(((I1825/60)/60)/24)+DATE(1970,1,1)</f>
        <v>41344.166666666664</v>
      </c>
      <c r="W1825" s="19">
        <f>_xlfn.DAYS(T1825,S1825)</f>
        <v>24</v>
      </c>
      <c r="X1825" s="20">
        <f>L1825/W1825</f>
        <v>0.91666666666666663</v>
      </c>
      <c r="Y1825" s="21">
        <f>E1825/W1825</f>
        <v>87.9375</v>
      </c>
    </row>
    <row r="1826" spans="1:25" ht="48" x14ac:dyDescent="0.2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6">
        <f>(E1826/D1826)*100</f>
        <v>105.5</v>
      </c>
      <c r="P1826" s="7">
        <f>E1826/L1826</f>
        <v>60.285714285714285</v>
      </c>
      <c r="Q1826" t="str">
        <f>LEFT(N1826,FIND("/",N1826)-1)</f>
        <v>theater</v>
      </c>
      <c r="R1826" t="str">
        <f>REPLACE(N1826,1,FIND("/",N1826),"")</f>
        <v>plays</v>
      </c>
      <c r="S1826" s="12">
        <f>(((J1826/60)/60)/24)+DATE(1970,1,1)</f>
        <v>42132.036168981482</v>
      </c>
      <c r="T1826" s="12">
        <f>(((I1826/60)/60)/24)+DATE(1970,1,1)</f>
        <v>42186.290972222225</v>
      </c>
      <c r="W1826" s="19">
        <f>_xlfn.DAYS(T1826,S1826)</f>
        <v>54</v>
      </c>
      <c r="X1826" s="20">
        <f>L1826/W1826</f>
        <v>0.64814814814814814</v>
      </c>
      <c r="Y1826" s="21">
        <f>E1826/W1826</f>
        <v>39.074074074074076</v>
      </c>
    </row>
    <row r="1827" spans="1:25" ht="32" x14ac:dyDescent="0.2">
      <c r="A1827">
        <v>2972</v>
      </c>
      <c r="B1827" s="3" t="s">
        <v>2972</v>
      </c>
      <c r="C1827" s="3" t="s">
        <v>7082</v>
      </c>
      <c r="D1827">
        <v>2000</v>
      </c>
      <c r="E1827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8271</v>
      </c>
      <c r="O1827" s="6">
        <f>(E1827/D1827)*100</f>
        <v>105.35000000000001</v>
      </c>
      <c r="P1827" s="7">
        <f>E1827/L1827</f>
        <v>123.94117647058823</v>
      </c>
      <c r="Q1827" t="str">
        <f>LEFT(N1827,FIND("/",N1827)-1)</f>
        <v>theater</v>
      </c>
      <c r="R1827" t="str">
        <f>REPLACE(N1827,1,FIND("/",N1827),"")</f>
        <v>plays</v>
      </c>
      <c r="S1827" s="12">
        <f>(((J1827/60)/60)/24)+DATE(1970,1,1)</f>
        <v>42694.110185185185</v>
      </c>
      <c r="T1827" s="12">
        <f>(((I1827/60)/60)/24)+DATE(1970,1,1)</f>
        <v>42709.041666666672</v>
      </c>
      <c r="W1827" s="19">
        <f>_xlfn.DAYS(T1827,S1827)</f>
        <v>15</v>
      </c>
      <c r="X1827" s="20">
        <f>L1827/W1827</f>
        <v>1.1333333333333333</v>
      </c>
      <c r="Y1827" s="21">
        <f>E1827/W1827</f>
        <v>140.46666666666667</v>
      </c>
    </row>
    <row r="1828" spans="1:25" ht="48" x14ac:dyDescent="0.2">
      <c r="A1828">
        <v>3081</v>
      </c>
      <c r="B1828" s="3" t="s">
        <v>3081</v>
      </c>
      <c r="C1828" s="3" t="s">
        <v>7191</v>
      </c>
      <c r="D1828">
        <v>1000000</v>
      </c>
      <c r="E1828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6">
        <f>(E1828/D1828)*100</f>
        <v>0.21029999999999999</v>
      </c>
      <c r="P1828" s="7">
        <f>E1828/L1828</f>
        <v>420.6</v>
      </c>
      <c r="Q1828" t="str">
        <f>LEFT(N1828,FIND("/",N1828)-1)</f>
        <v>theater</v>
      </c>
      <c r="R1828" t="str">
        <f>REPLACE(N1828,1,FIND("/",N1828),"")</f>
        <v>spaces</v>
      </c>
      <c r="S1828" s="12">
        <f>(((J1828/60)/60)/24)+DATE(1970,1,1)</f>
        <v>42237.181608796294</v>
      </c>
      <c r="T1828" s="12">
        <f>(((I1828/60)/60)/24)+DATE(1970,1,1)</f>
        <v>42267.181608796294</v>
      </c>
      <c r="W1828" s="19">
        <f>_xlfn.DAYS(T1828,S1828)</f>
        <v>30</v>
      </c>
      <c r="X1828" s="20">
        <f>L1828/W1828</f>
        <v>0.16666666666666666</v>
      </c>
      <c r="Y1828" s="21">
        <f>E1828/W1828</f>
        <v>70.099999999999994</v>
      </c>
    </row>
    <row r="1829" spans="1:25" ht="48" x14ac:dyDescent="0.2">
      <c r="A1829">
        <v>3161</v>
      </c>
      <c r="B1829" s="3" t="s">
        <v>3161</v>
      </c>
      <c r="C1829" s="3" t="s">
        <v>7271</v>
      </c>
      <c r="D1829">
        <v>2000</v>
      </c>
      <c r="E1829">
        <v>2102</v>
      </c>
      <c r="F1829" t="s">
        <v>8219</v>
      </c>
      <c r="G1829" t="s">
        <v>8225</v>
      </c>
      <c r="H1829" t="s">
        <v>8247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8271</v>
      </c>
      <c r="O1829" s="6">
        <f>(E1829/D1829)*100</f>
        <v>105.1</v>
      </c>
      <c r="P1829" s="7">
        <f>E1829/L1829</f>
        <v>28.405405405405407</v>
      </c>
      <c r="Q1829" t="str">
        <f>LEFT(N1829,FIND("/",N1829)-1)</f>
        <v>theater</v>
      </c>
      <c r="R1829" t="str">
        <f>REPLACE(N1829,1,FIND("/",N1829),"")</f>
        <v>plays</v>
      </c>
      <c r="S1829" s="12">
        <f>(((J1829/60)/60)/24)+DATE(1970,1,1)</f>
        <v>41897.536134259259</v>
      </c>
      <c r="T1829" s="12">
        <f>(((I1829/60)/60)/24)+DATE(1970,1,1)</f>
        <v>41927.536134259259</v>
      </c>
      <c r="W1829" s="19">
        <f>_xlfn.DAYS(T1829,S1829)</f>
        <v>30</v>
      </c>
      <c r="X1829" s="20">
        <f>L1829/W1829</f>
        <v>2.4666666666666668</v>
      </c>
      <c r="Y1829" s="21">
        <f>E1829/W1829</f>
        <v>70.066666666666663</v>
      </c>
    </row>
    <row r="1830" spans="1:25" ht="48" x14ac:dyDescent="0.2">
      <c r="A1830">
        <v>3814</v>
      </c>
      <c r="B1830" s="3" t="s">
        <v>3811</v>
      </c>
      <c r="C1830" s="3" t="s">
        <v>7924</v>
      </c>
      <c r="D1830">
        <v>1500</v>
      </c>
      <c r="E1830">
        <v>2102</v>
      </c>
      <c r="F1830" t="s">
        <v>8219</v>
      </c>
      <c r="G1830" t="s">
        <v>8224</v>
      </c>
      <c r="H1830" t="s">
        <v>8246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8271</v>
      </c>
      <c r="O1830" s="6">
        <f>(E1830/D1830)*100</f>
        <v>140.13333333333333</v>
      </c>
      <c r="P1830" s="7">
        <f>E1830/L1830</f>
        <v>61.823529411764703</v>
      </c>
      <c r="Q1830" t="str">
        <f>LEFT(N1830,FIND("/",N1830)-1)</f>
        <v>theater</v>
      </c>
      <c r="R1830" t="str">
        <f>REPLACE(N1830,1,FIND("/",N1830),"")</f>
        <v>plays</v>
      </c>
      <c r="S1830" s="12">
        <f>(((J1830/60)/60)/24)+DATE(1970,1,1)</f>
        <v>42058.904074074075</v>
      </c>
      <c r="T1830" s="12">
        <f>(((I1830/60)/60)/24)+DATE(1970,1,1)</f>
        <v>42095.165972222225</v>
      </c>
      <c r="W1830" s="19">
        <f>_xlfn.DAYS(T1830,S1830)</f>
        <v>37</v>
      </c>
      <c r="X1830" s="20">
        <f>L1830/W1830</f>
        <v>0.91891891891891897</v>
      </c>
      <c r="Y1830" s="21">
        <f>E1830/W1830</f>
        <v>56.810810810810814</v>
      </c>
    </row>
    <row r="1831" spans="1:25" ht="48" x14ac:dyDescent="0.2">
      <c r="A1831">
        <v>1825</v>
      </c>
      <c r="B1831" s="3" t="s">
        <v>1826</v>
      </c>
      <c r="C1831" s="3" t="s">
        <v>5935</v>
      </c>
      <c r="D1831">
        <v>2000</v>
      </c>
      <c r="E1831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8276</v>
      </c>
      <c r="O1831" s="6">
        <f>(E1831/D1831)*100</f>
        <v>105.05</v>
      </c>
      <c r="P1831" s="7">
        <f>E1831/L1831</f>
        <v>42.02</v>
      </c>
      <c r="Q1831" t="str">
        <f>LEFT(N1831,FIND("/",N1831)-1)</f>
        <v>music</v>
      </c>
      <c r="R1831" t="str">
        <f>REPLACE(N1831,1,FIND("/",N1831),"")</f>
        <v>rock</v>
      </c>
      <c r="S1831" s="12">
        <f>(((J1831/60)/60)/24)+DATE(1970,1,1)</f>
        <v>41443.83452546296</v>
      </c>
      <c r="T1831" s="12">
        <f>(((I1831/60)/60)/24)+DATE(1970,1,1)</f>
        <v>41466.83452546296</v>
      </c>
      <c r="W1831" s="19">
        <f>_xlfn.DAYS(T1831,S1831)</f>
        <v>23</v>
      </c>
      <c r="X1831" s="20">
        <f>L1831/W1831</f>
        <v>2.1739130434782608</v>
      </c>
      <c r="Y1831" s="21">
        <f>E1831/W1831</f>
        <v>91.347826086956516</v>
      </c>
    </row>
    <row r="1832" spans="1:25" ht="48" x14ac:dyDescent="0.2">
      <c r="A1832">
        <v>3708</v>
      </c>
      <c r="B1832" s="3" t="s">
        <v>3705</v>
      </c>
      <c r="C1832" s="3" t="s">
        <v>7818</v>
      </c>
      <c r="D1832">
        <v>700</v>
      </c>
      <c r="E1832">
        <v>2100</v>
      </c>
      <c r="F1832" t="s">
        <v>8219</v>
      </c>
      <c r="G1832" t="s">
        <v>8224</v>
      </c>
      <c r="H1832" t="s">
        <v>8246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8271</v>
      </c>
      <c r="O1832" s="6">
        <f>(E1832/D1832)*100</f>
        <v>300</v>
      </c>
      <c r="P1832" s="7">
        <f>E1832/L1832</f>
        <v>53.846153846153847</v>
      </c>
      <c r="Q1832" t="str">
        <f>LEFT(N1832,FIND("/",N1832)-1)</f>
        <v>theater</v>
      </c>
      <c r="R1832" t="str">
        <f>REPLACE(N1832,1,FIND("/",N1832),"")</f>
        <v>plays</v>
      </c>
      <c r="S1832" s="12">
        <f>(((J1832/60)/60)/24)+DATE(1970,1,1)</f>
        <v>41810.142199074071</v>
      </c>
      <c r="T1832" s="12">
        <f>(((I1832/60)/60)/24)+DATE(1970,1,1)</f>
        <v>41824.142199074071</v>
      </c>
      <c r="W1832" s="19">
        <f>_xlfn.DAYS(T1832,S1832)</f>
        <v>14</v>
      </c>
      <c r="X1832" s="20">
        <f>L1832/W1832</f>
        <v>2.7857142857142856</v>
      </c>
      <c r="Y1832" s="21">
        <f>E1832/W1832</f>
        <v>150</v>
      </c>
    </row>
    <row r="1833" spans="1:25" ht="48" x14ac:dyDescent="0.2">
      <c r="A1833">
        <v>3386</v>
      </c>
      <c r="B1833" s="3" t="s">
        <v>3385</v>
      </c>
      <c r="C1833" s="3" t="s">
        <v>7496</v>
      </c>
      <c r="D1833">
        <v>2000</v>
      </c>
      <c r="E1833">
        <v>2100</v>
      </c>
      <c r="F1833" t="s">
        <v>8219</v>
      </c>
      <c r="G1833" t="s">
        <v>8224</v>
      </c>
      <c r="H1833" t="s">
        <v>8246</v>
      </c>
      <c r="I1833">
        <v>1417620506</v>
      </c>
      <c r="J1833">
        <v>1415028506</v>
      </c>
      <c r="K1833" t="b">
        <v>0</v>
      </c>
      <c r="L1833">
        <v>41</v>
      </c>
      <c r="M1833" t="b">
        <v>1</v>
      </c>
      <c r="N1833" t="s">
        <v>8271</v>
      </c>
      <c r="O1833" s="6">
        <f>(E1833/D1833)*100</f>
        <v>105</v>
      </c>
      <c r="P1833" s="7">
        <f>E1833/L1833</f>
        <v>51.219512195121951</v>
      </c>
      <c r="Q1833" t="str">
        <f>LEFT(N1833,FIND("/",N1833)-1)</f>
        <v>theater</v>
      </c>
      <c r="R1833" t="str">
        <f>REPLACE(N1833,1,FIND("/",N1833),"")</f>
        <v>plays</v>
      </c>
      <c r="S1833" s="12">
        <f>(((J1833/60)/60)/24)+DATE(1970,1,1)</f>
        <v>41946.644745370373</v>
      </c>
      <c r="T1833" s="12">
        <f>(((I1833/60)/60)/24)+DATE(1970,1,1)</f>
        <v>41976.644745370373</v>
      </c>
      <c r="W1833" s="19">
        <f>_xlfn.DAYS(T1833,S1833)</f>
        <v>30</v>
      </c>
      <c r="X1833" s="20">
        <f>L1833/W1833</f>
        <v>1.3666666666666667</v>
      </c>
      <c r="Y1833" s="21">
        <f>E1833/W1833</f>
        <v>70</v>
      </c>
    </row>
    <row r="1834" spans="1:25" ht="48" x14ac:dyDescent="0.2">
      <c r="A1834">
        <v>2645</v>
      </c>
      <c r="B1834" s="3" t="s">
        <v>2645</v>
      </c>
      <c r="C1834" s="3" t="s">
        <v>6755</v>
      </c>
      <c r="D1834">
        <v>20000</v>
      </c>
      <c r="E1834">
        <v>2100</v>
      </c>
      <c r="F1834" t="s">
        <v>8220</v>
      </c>
      <c r="G1834" t="s">
        <v>8226</v>
      </c>
      <c r="H1834" t="s">
        <v>8248</v>
      </c>
      <c r="I1834">
        <v>1415481203</v>
      </c>
      <c r="J1834">
        <v>1412885603</v>
      </c>
      <c r="K1834" t="b">
        <v>1</v>
      </c>
      <c r="L1834">
        <v>23</v>
      </c>
      <c r="M1834" t="b">
        <v>0</v>
      </c>
      <c r="N1834" t="s">
        <v>8301</v>
      </c>
      <c r="O1834" s="6">
        <f>(E1834/D1834)*100</f>
        <v>10.5</v>
      </c>
      <c r="P1834" s="7">
        <f>E1834/L1834</f>
        <v>91.304347826086953</v>
      </c>
      <c r="Q1834" t="str">
        <f>LEFT(N1834,FIND("/",N1834)-1)</f>
        <v>technology</v>
      </c>
      <c r="R1834" t="str">
        <f>REPLACE(N1834,1,FIND("/",N1834),"")</f>
        <v>space exploration</v>
      </c>
      <c r="S1834" s="12">
        <f>(((J1834/60)/60)/24)+DATE(1970,1,1)</f>
        <v>41921.842627314814</v>
      </c>
      <c r="T1834" s="12">
        <f>(((I1834/60)/60)/24)+DATE(1970,1,1)</f>
        <v>41951.884293981479</v>
      </c>
      <c r="W1834" s="19">
        <f>_xlfn.DAYS(T1834,S1834)</f>
        <v>30</v>
      </c>
      <c r="X1834" s="20">
        <f>L1834/W1834</f>
        <v>0.76666666666666672</v>
      </c>
      <c r="Y1834" s="21">
        <f>E1834/W1834</f>
        <v>70</v>
      </c>
    </row>
    <row r="1835" spans="1:25" ht="64" x14ac:dyDescent="0.2">
      <c r="A1835">
        <v>2534</v>
      </c>
      <c r="B1835" s="3" t="s">
        <v>2534</v>
      </c>
      <c r="C1835" s="3" t="s">
        <v>6644</v>
      </c>
      <c r="D1835">
        <v>2000</v>
      </c>
      <c r="E1835">
        <v>2100</v>
      </c>
      <c r="F1835" t="s">
        <v>8219</v>
      </c>
      <c r="G1835" t="s">
        <v>8224</v>
      </c>
      <c r="H1835" t="s">
        <v>8246</v>
      </c>
      <c r="I1835">
        <v>1262325600</v>
      </c>
      <c r="J1835">
        <v>1257871712</v>
      </c>
      <c r="K1835" t="b">
        <v>0</v>
      </c>
      <c r="L1835">
        <v>14</v>
      </c>
      <c r="M1835" t="b">
        <v>1</v>
      </c>
      <c r="N1835" t="s">
        <v>8300</v>
      </c>
      <c r="O1835" s="6">
        <f>(E1835/D1835)*100</f>
        <v>105</v>
      </c>
      <c r="P1835" s="7">
        <f>E1835/L1835</f>
        <v>150</v>
      </c>
      <c r="Q1835" t="str">
        <f>LEFT(N1835,FIND("/",N1835)-1)</f>
        <v>music</v>
      </c>
      <c r="R1835" t="str">
        <f>REPLACE(N1835,1,FIND("/",N1835),"")</f>
        <v>classical music</v>
      </c>
      <c r="S1835" s="12">
        <f>(((J1835/60)/60)/24)+DATE(1970,1,1)</f>
        <v>40127.700370370374</v>
      </c>
      <c r="T1835" s="12">
        <f>(((I1835/60)/60)/24)+DATE(1970,1,1)</f>
        <v>40179.25</v>
      </c>
      <c r="W1835" s="19">
        <f>_xlfn.DAYS(T1835,S1835)</f>
        <v>52</v>
      </c>
      <c r="X1835" s="20">
        <f>L1835/W1835</f>
        <v>0.26923076923076922</v>
      </c>
      <c r="Y1835" s="21">
        <f>E1835/W1835</f>
        <v>40.384615384615387</v>
      </c>
    </row>
    <row r="1836" spans="1:25" ht="48" x14ac:dyDescent="0.2">
      <c r="A1836">
        <v>2307</v>
      </c>
      <c r="B1836" s="3" t="s">
        <v>2308</v>
      </c>
      <c r="C1836" s="3" t="s">
        <v>6417</v>
      </c>
      <c r="D1836">
        <v>1964.47</v>
      </c>
      <c r="E183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8279</v>
      </c>
      <c r="O1836" s="6">
        <f>(E1836/D1836)*100</f>
        <v>106.65777537961894</v>
      </c>
      <c r="P1836" s="7">
        <f>E1836/L1836</f>
        <v>27.936800000000002</v>
      </c>
      <c r="Q1836" t="str">
        <f>LEFT(N1836,FIND("/",N1836)-1)</f>
        <v>music</v>
      </c>
      <c r="R1836" t="str">
        <f>REPLACE(N1836,1,FIND("/",N1836),"")</f>
        <v>indie rock</v>
      </c>
      <c r="S1836" s="12">
        <f>(((J1836/60)/60)/24)+DATE(1970,1,1)</f>
        <v>41004.802465277775</v>
      </c>
      <c r="T1836" s="12">
        <f>(((I1836/60)/60)/24)+DATE(1970,1,1)</f>
        <v>41034.802407407406</v>
      </c>
      <c r="W1836" s="19">
        <f>_xlfn.DAYS(T1836,S1836)</f>
        <v>30</v>
      </c>
      <c r="X1836" s="20">
        <f>L1836/W1836</f>
        <v>2.5</v>
      </c>
      <c r="Y1836" s="21">
        <f>E1836/W1836</f>
        <v>69.842000000000013</v>
      </c>
    </row>
    <row r="1837" spans="1:25" ht="48" x14ac:dyDescent="0.2">
      <c r="A1837">
        <v>3566</v>
      </c>
      <c r="B1837" s="3" t="s">
        <v>3565</v>
      </c>
      <c r="C1837" s="3" t="s">
        <v>7676</v>
      </c>
      <c r="D1837">
        <v>2000</v>
      </c>
      <c r="E1837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8271</v>
      </c>
      <c r="O1837" s="6">
        <f>(E1837/D1837)*100</f>
        <v>104.75000000000001</v>
      </c>
      <c r="P1837" s="7">
        <f>E1837/L1837</f>
        <v>55.131578947368418</v>
      </c>
      <c r="Q1837" t="str">
        <f>LEFT(N1837,FIND("/",N1837)-1)</f>
        <v>theater</v>
      </c>
      <c r="R1837" t="str">
        <f>REPLACE(N1837,1,FIND("/",N1837),"")</f>
        <v>plays</v>
      </c>
      <c r="S1837" s="12">
        <f>(((J1837/60)/60)/24)+DATE(1970,1,1)</f>
        <v>41997.507905092592</v>
      </c>
      <c r="T1837" s="12">
        <f>(((I1837/60)/60)/24)+DATE(1970,1,1)</f>
        <v>42027.507905092592</v>
      </c>
      <c r="W1837" s="19">
        <f>_xlfn.DAYS(T1837,S1837)</f>
        <v>30</v>
      </c>
      <c r="X1837" s="20">
        <f>L1837/W1837</f>
        <v>1.2666666666666666</v>
      </c>
      <c r="Y1837" s="21">
        <f>E1837/W1837</f>
        <v>69.833333333333329</v>
      </c>
    </row>
    <row r="1838" spans="1:25" ht="48" x14ac:dyDescent="0.2">
      <c r="A1838">
        <v>1298</v>
      </c>
      <c r="B1838" s="3" t="s">
        <v>1299</v>
      </c>
      <c r="C1838" s="3" t="s">
        <v>5408</v>
      </c>
      <c r="D1838">
        <v>2000</v>
      </c>
      <c r="E1838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8271</v>
      </c>
      <c r="O1838" s="6">
        <f>(E1838/D1838)*100</f>
        <v>104.65</v>
      </c>
      <c r="P1838" s="7">
        <f>E1838/L1838</f>
        <v>63.424242424242422</v>
      </c>
      <c r="Q1838" t="str">
        <f>LEFT(N1838,FIND("/",N1838)-1)</f>
        <v>theater</v>
      </c>
      <c r="R1838" t="str">
        <f>REPLACE(N1838,1,FIND("/",N1838),"")</f>
        <v>plays</v>
      </c>
      <c r="S1838" s="12">
        <f>(((J1838/60)/60)/24)+DATE(1970,1,1)</f>
        <v>42458.680925925932</v>
      </c>
      <c r="T1838" s="12">
        <f>(((I1838/60)/60)/24)+DATE(1970,1,1)</f>
        <v>42488.680925925932</v>
      </c>
      <c r="W1838" s="19">
        <f>_xlfn.DAYS(T1838,S1838)</f>
        <v>30</v>
      </c>
      <c r="X1838" s="20">
        <f>L1838/W1838</f>
        <v>1.1000000000000001</v>
      </c>
      <c r="Y1838" s="21">
        <f>E1838/W1838</f>
        <v>69.766666666666666</v>
      </c>
    </row>
    <row r="1839" spans="1:25" ht="48" x14ac:dyDescent="0.2">
      <c r="A1839">
        <v>3601</v>
      </c>
      <c r="B1839" s="3" t="s">
        <v>3600</v>
      </c>
      <c r="C1839" s="3" t="s">
        <v>7711</v>
      </c>
      <c r="D1839">
        <v>2000</v>
      </c>
      <c r="E1839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8271</v>
      </c>
      <c r="O1839" s="6">
        <f>(E1839/D1839)*100</f>
        <v>104.35000000000001</v>
      </c>
      <c r="P1839" s="7">
        <f>E1839/L1839</f>
        <v>39.377358490566039</v>
      </c>
      <c r="Q1839" t="str">
        <f>LEFT(N1839,FIND("/",N1839)-1)</f>
        <v>theater</v>
      </c>
      <c r="R1839" t="str">
        <f>REPLACE(N1839,1,FIND("/",N1839),"")</f>
        <v>plays</v>
      </c>
      <c r="S1839" s="12">
        <f>(((J1839/60)/60)/24)+DATE(1970,1,1)</f>
        <v>41990.99863425926</v>
      </c>
      <c r="T1839" s="12">
        <f>(((I1839/60)/60)/24)+DATE(1970,1,1)</f>
        <v>42020.99863425926</v>
      </c>
      <c r="W1839" s="19">
        <f>_xlfn.DAYS(T1839,S1839)</f>
        <v>30</v>
      </c>
      <c r="X1839" s="20">
        <f>L1839/W1839</f>
        <v>1.7666666666666666</v>
      </c>
      <c r="Y1839" s="21">
        <f>E1839/W1839</f>
        <v>69.566666666666663</v>
      </c>
    </row>
    <row r="1840" spans="1:25" ht="48" x14ac:dyDescent="0.2">
      <c r="A1840">
        <v>3303</v>
      </c>
      <c r="B1840" s="3" t="s">
        <v>3303</v>
      </c>
      <c r="C1840" s="3" t="s">
        <v>7413</v>
      </c>
      <c r="D1840">
        <v>1800</v>
      </c>
      <c r="E1840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8271</v>
      </c>
      <c r="O1840" s="6">
        <f>(E1840/D1840)*100</f>
        <v>115.88888888888889</v>
      </c>
      <c r="P1840" s="7">
        <f>E1840/L1840</f>
        <v>59.6</v>
      </c>
      <c r="Q1840" t="str">
        <f>LEFT(N1840,FIND("/",N1840)-1)</f>
        <v>theater</v>
      </c>
      <c r="R1840" t="str">
        <f>REPLACE(N1840,1,FIND("/",N1840),"")</f>
        <v>plays</v>
      </c>
      <c r="S1840" s="12">
        <f>(((J1840/60)/60)/24)+DATE(1970,1,1)</f>
        <v>42056.65143518518</v>
      </c>
      <c r="T1840" s="12">
        <f>(((I1840/60)/60)/24)+DATE(1970,1,1)</f>
        <v>42091.609768518523</v>
      </c>
      <c r="W1840" s="19">
        <f>_xlfn.DAYS(T1840,S1840)</f>
        <v>35</v>
      </c>
      <c r="X1840" s="20">
        <f>L1840/W1840</f>
        <v>1</v>
      </c>
      <c r="Y1840" s="21">
        <f>E1840/W1840</f>
        <v>59.6</v>
      </c>
    </row>
    <row r="1841" spans="1:25" ht="48" x14ac:dyDescent="0.2">
      <c r="A1841">
        <v>2770</v>
      </c>
      <c r="B1841" s="3" t="s">
        <v>2770</v>
      </c>
      <c r="C1841" s="3" t="s">
        <v>6880</v>
      </c>
      <c r="D1841">
        <v>20000</v>
      </c>
      <c r="E1841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6">
        <f>(E1841/D1841)*100</f>
        <v>10.411249999999999</v>
      </c>
      <c r="P1841" s="7">
        <f>E1841/L1841</f>
        <v>63.098484848484851</v>
      </c>
      <c r="Q1841" t="str">
        <f>LEFT(N1841,FIND("/",N1841)-1)</f>
        <v>publishing</v>
      </c>
      <c r="R1841" t="str">
        <f>REPLACE(N1841,1,FIND("/",N1841),"")</f>
        <v>children's books</v>
      </c>
      <c r="S1841" s="12">
        <f>(((J1841/60)/60)/24)+DATE(1970,1,1)</f>
        <v>41686.705208333333</v>
      </c>
      <c r="T1841" s="12">
        <f>(((I1841/60)/60)/24)+DATE(1970,1,1)</f>
        <v>41716.663541666669</v>
      </c>
      <c r="W1841" s="19">
        <f>_xlfn.DAYS(T1841,S1841)</f>
        <v>30</v>
      </c>
      <c r="X1841" s="20">
        <f>L1841/W1841</f>
        <v>1.1000000000000001</v>
      </c>
      <c r="Y1841" s="21">
        <f>E1841/W1841</f>
        <v>69.408333333333331</v>
      </c>
    </row>
    <row r="1842" spans="1:25" ht="48" x14ac:dyDescent="0.2">
      <c r="A1842">
        <v>64</v>
      </c>
      <c r="B1842" s="3" t="s">
        <v>66</v>
      </c>
      <c r="C1842" s="3" t="s">
        <v>4175</v>
      </c>
      <c r="D1842">
        <v>1200</v>
      </c>
      <c r="E1842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8266</v>
      </c>
      <c r="O1842" s="6">
        <f>(E1842/D1842)*100</f>
        <v>173.33333333333334</v>
      </c>
      <c r="P1842" s="7">
        <f>E1842/L1842</f>
        <v>86.666666666666671</v>
      </c>
      <c r="Q1842" t="str">
        <f>LEFT(N1842,FIND("/",N1842)-1)</f>
        <v>film &amp; video</v>
      </c>
      <c r="R1842" t="str">
        <f>REPLACE(N1842,1,FIND("/",N1842),"")</f>
        <v>shorts</v>
      </c>
      <c r="S1842" s="12">
        <f>(((J1842/60)/60)/24)+DATE(1970,1,1)</f>
        <v>41433.01829861111</v>
      </c>
      <c r="T1842" s="12">
        <f>(((I1842/60)/60)/24)+DATE(1970,1,1)</f>
        <v>41463.01829861111</v>
      </c>
      <c r="W1842" s="19">
        <f>_xlfn.DAYS(T1842,S1842)</f>
        <v>30</v>
      </c>
      <c r="X1842" s="20">
        <f>L1842/W1842</f>
        <v>0.8</v>
      </c>
      <c r="Y1842" s="21">
        <f>E1842/W1842</f>
        <v>69.333333333333329</v>
      </c>
    </row>
    <row r="1843" spans="1:25" ht="48" x14ac:dyDescent="0.2">
      <c r="A1843">
        <v>3477</v>
      </c>
      <c r="B1843" s="3" t="s">
        <v>3476</v>
      </c>
      <c r="C1843" s="3" t="s">
        <v>7587</v>
      </c>
      <c r="D1843">
        <v>1800</v>
      </c>
      <c r="E1843">
        <v>2076</v>
      </c>
      <c r="F1843" t="s">
        <v>8219</v>
      </c>
      <c r="G1843" t="s">
        <v>8224</v>
      </c>
      <c r="H1843" t="s">
        <v>8246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8271</v>
      </c>
      <c r="O1843" s="6">
        <f>(E1843/D1843)*100</f>
        <v>115.33333333333333</v>
      </c>
      <c r="P1843" s="7">
        <f>E1843/L1843</f>
        <v>53.230769230769234</v>
      </c>
      <c r="Q1843" t="str">
        <f>LEFT(N1843,FIND("/",N1843)-1)</f>
        <v>theater</v>
      </c>
      <c r="R1843" t="str">
        <f>REPLACE(N1843,1,FIND("/",N1843),"")</f>
        <v>plays</v>
      </c>
      <c r="S1843" s="12">
        <f>(((J1843/60)/60)/24)+DATE(1970,1,1)</f>
        <v>42128.736608796295</v>
      </c>
      <c r="T1843" s="12">
        <f>(((I1843/60)/60)/24)+DATE(1970,1,1)</f>
        <v>42141.125</v>
      </c>
      <c r="W1843" s="19">
        <f>_xlfn.DAYS(T1843,S1843)</f>
        <v>13</v>
      </c>
      <c r="X1843" s="20">
        <f>L1843/W1843</f>
        <v>3</v>
      </c>
      <c r="Y1843" s="21">
        <f>E1843/W1843</f>
        <v>159.69230769230768</v>
      </c>
    </row>
    <row r="1844" spans="1:25" ht="48" x14ac:dyDescent="0.2">
      <c r="A1844">
        <v>1244</v>
      </c>
      <c r="B1844" s="3" t="s">
        <v>1245</v>
      </c>
      <c r="C1844" s="3" t="s">
        <v>5354</v>
      </c>
      <c r="D1844">
        <v>2000</v>
      </c>
      <c r="E1844">
        <v>2076</v>
      </c>
      <c r="F1844" t="s">
        <v>8219</v>
      </c>
      <c r="G1844" t="s">
        <v>8224</v>
      </c>
      <c r="H1844" t="s">
        <v>8246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8276</v>
      </c>
      <c r="O1844" s="6">
        <f>(E1844/D1844)*100</f>
        <v>103.8</v>
      </c>
      <c r="P1844" s="7">
        <f>E1844/L1844</f>
        <v>46.133333333333333</v>
      </c>
      <c r="Q1844" t="str">
        <f>LEFT(N1844,FIND("/",N1844)-1)</f>
        <v>music</v>
      </c>
      <c r="R1844" t="str">
        <f>REPLACE(N1844,1,FIND("/",N1844),"")</f>
        <v>rock</v>
      </c>
      <c r="S1844" s="12">
        <f>(((J1844/60)/60)/24)+DATE(1970,1,1)</f>
        <v>41355.825497685182</v>
      </c>
      <c r="T1844" s="12">
        <f>(((I1844/60)/60)/24)+DATE(1970,1,1)</f>
        <v>41386.875</v>
      </c>
      <c r="W1844" s="19">
        <f>_xlfn.DAYS(T1844,S1844)</f>
        <v>31</v>
      </c>
      <c r="X1844" s="20">
        <f>L1844/W1844</f>
        <v>1.4516129032258065</v>
      </c>
      <c r="Y1844" s="21">
        <f>E1844/W1844</f>
        <v>66.967741935483872</v>
      </c>
    </row>
    <row r="1845" spans="1:25" ht="48" x14ac:dyDescent="0.2">
      <c r="A1845">
        <v>754</v>
      </c>
      <c r="B1845" s="3" t="s">
        <v>755</v>
      </c>
      <c r="C1845" s="3" t="s">
        <v>4864</v>
      </c>
      <c r="D1845">
        <v>2000</v>
      </c>
      <c r="E1845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8274</v>
      </c>
      <c r="O1845" s="6">
        <f>(E1845/D1845)*100</f>
        <v>103.75000000000001</v>
      </c>
      <c r="P1845" s="7">
        <f>E1845/L1845</f>
        <v>42.346938775510203</v>
      </c>
      <c r="Q1845" t="str">
        <f>LEFT(N1845,FIND("/",N1845)-1)</f>
        <v>publishing</v>
      </c>
      <c r="R1845" t="str">
        <f>REPLACE(N1845,1,FIND("/",N1845),"")</f>
        <v>nonfiction</v>
      </c>
      <c r="S1845" s="12">
        <f>(((J1845/60)/60)/24)+DATE(1970,1,1)</f>
        <v>41249.749085648145</v>
      </c>
      <c r="T1845" s="12">
        <f>(((I1845/60)/60)/24)+DATE(1970,1,1)</f>
        <v>41279.749085648145</v>
      </c>
      <c r="W1845" s="19">
        <f>_xlfn.DAYS(T1845,S1845)</f>
        <v>30</v>
      </c>
      <c r="X1845" s="20">
        <f>L1845/W1845</f>
        <v>1.6333333333333333</v>
      </c>
      <c r="Y1845" s="21">
        <f>E1845/W1845</f>
        <v>69.166666666666671</v>
      </c>
    </row>
    <row r="1846" spans="1:25" ht="48" x14ac:dyDescent="0.2">
      <c r="A1846">
        <v>3379</v>
      </c>
      <c r="B1846" s="3" t="s">
        <v>3378</v>
      </c>
      <c r="C1846" s="3" t="s">
        <v>7489</v>
      </c>
      <c r="D1846">
        <v>2000</v>
      </c>
      <c r="E184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8271</v>
      </c>
      <c r="O1846" s="6">
        <f>(E1846/D1846)*100</f>
        <v>103.64999999999999</v>
      </c>
      <c r="P1846" s="7">
        <f>E1846/L1846</f>
        <v>54.55263157894737</v>
      </c>
      <c r="Q1846" t="str">
        <f>LEFT(N1846,FIND("/",N1846)-1)</f>
        <v>theater</v>
      </c>
      <c r="R1846" t="str">
        <f>REPLACE(N1846,1,FIND("/",N1846),"")</f>
        <v>plays</v>
      </c>
      <c r="S1846" s="12">
        <f>(((J1846/60)/60)/24)+DATE(1970,1,1)</f>
        <v>42225.513888888891</v>
      </c>
      <c r="T1846" s="12">
        <f>(((I1846/60)/60)/24)+DATE(1970,1,1)</f>
        <v>42242.958333333328</v>
      </c>
      <c r="W1846" s="19">
        <f>_xlfn.DAYS(T1846,S1846)</f>
        <v>17</v>
      </c>
      <c r="X1846" s="20">
        <f>L1846/W1846</f>
        <v>2.2352941176470589</v>
      </c>
      <c r="Y1846" s="21">
        <f>E1846/W1846</f>
        <v>121.94117647058823</v>
      </c>
    </row>
    <row r="1847" spans="1:25" ht="48" x14ac:dyDescent="0.2">
      <c r="A1847">
        <v>1165</v>
      </c>
      <c r="B1847" s="3" t="s">
        <v>1166</v>
      </c>
      <c r="C1847" s="3" t="s">
        <v>5275</v>
      </c>
      <c r="D1847">
        <v>10000</v>
      </c>
      <c r="E1847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6">
        <f>(E1847/D1847)*100</f>
        <v>20.705000000000002</v>
      </c>
      <c r="P1847" s="7">
        <f>E1847/L1847</f>
        <v>82.82</v>
      </c>
      <c r="Q1847" t="str">
        <f>LEFT(N1847,FIND("/",N1847)-1)</f>
        <v>food</v>
      </c>
      <c r="R1847" t="str">
        <f>REPLACE(N1847,1,FIND("/",N1847),"")</f>
        <v>food trucks</v>
      </c>
      <c r="S1847" s="12">
        <f>(((J1847/60)/60)/24)+DATE(1970,1,1)</f>
        <v>41792.214467592588</v>
      </c>
      <c r="T1847" s="12">
        <f>(((I1847/60)/60)/24)+DATE(1970,1,1)</f>
        <v>41826.214467592588</v>
      </c>
      <c r="W1847" s="19">
        <f>_xlfn.DAYS(T1847,S1847)</f>
        <v>34</v>
      </c>
      <c r="X1847" s="20">
        <f>L1847/W1847</f>
        <v>0.73529411764705888</v>
      </c>
      <c r="Y1847" s="21">
        <f>E1847/W1847</f>
        <v>60.897058823529413</v>
      </c>
    </row>
    <row r="1848" spans="1:25" ht="48" x14ac:dyDescent="0.2">
      <c r="A1848">
        <v>3195</v>
      </c>
      <c r="B1848" s="3" t="s">
        <v>3195</v>
      </c>
      <c r="C1848" s="3" t="s">
        <v>7305</v>
      </c>
      <c r="D1848">
        <v>3500</v>
      </c>
      <c r="E1848">
        <v>2070</v>
      </c>
      <c r="F1848" t="s">
        <v>8221</v>
      </c>
      <c r="G1848" t="s">
        <v>8224</v>
      </c>
      <c r="H1848" t="s">
        <v>8246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8305</v>
      </c>
      <c r="O1848" s="6">
        <f>(E1848/D1848)*100</f>
        <v>59.142857142857139</v>
      </c>
      <c r="P1848" s="7">
        <f>E1848/L1848</f>
        <v>53.07692307692308</v>
      </c>
      <c r="Q1848" t="str">
        <f>LEFT(N1848,FIND("/",N1848)-1)</f>
        <v>theater</v>
      </c>
      <c r="R1848" t="str">
        <f>REPLACE(N1848,1,FIND("/",N1848),"")</f>
        <v>musical</v>
      </c>
      <c r="S1848" s="12">
        <f>(((J1848/60)/60)/24)+DATE(1970,1,1)</f>
        <v>42017.594236111108</v>
      </c>
      <c r="T1848" s="12">
        <f>(((I1848/60)/60)/24)+DATE(1970,1,1)</f>
        <v>42047.594236111108</v>
      </c>
      <c r="W1848" s="19">
        <f>_xlfn.DAYS(T1848,S1848)</f>
        <v>30</v>
      </c>
      <c r="X1848" s="20">
        <f>L1848/W1848</f>
        <v>1.3</v>
      </c>
      <c r="Y1848" s="21">
        <f>E1848/W1848</f>
        <v>69</v>
      </c>
    </row>
    <row r="1849" spans="1:25" ht="48" x14ac:dyDescent="0.2">
      <c r="A1849">
        <v>144</v>
      </c>
      <c r="B1849" s="3" t="s">
        <v>146</v>
      </c>
      <c r="C1849" s="3" t="s">
        <v>4254</v>
      </c>
      <c r="D1849">
        <v>7500</v>
      </c>
      <c r="E1849">
        <v>2070</v>
      </c>
      <c r="F1849" t="s">
        <v>8220</v>
      </c>
      <c r="G1849" t="s">
        <v>8229</v>
      </c>
      <c r="H1849" t="s">
        <v>8251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8267</v>
      </c>
      <c r="O1849" s="6">
        <f>(E1849/D1849)*100</f>
        <v>27.6</v>
      </c>
      <c r="P1849" s="7">
        <f>E1849/L1849</f>
        <v>55.945945945945944</v>
      </c>
      <c r="Q1849" t="str">
        <f>LEFT(N1849,FIND("/",N1849)-1)</f>
        <v>film &amp; video</v>
      </c>
      <c r="R1849" t="str">
        <f>REPLACE(N1849,1,FIND("/",N1849),"")</f>
        <v>science fiction</v>
      </c>
      <c r="S1849" s="12">
        <f>(((J1849/60)/60)/24)+DATE(1970,1,1)</f>
        <v>42047.762407407412</v>
      </c>
      <c r="T1849" s="12">
        <f>(((I1849/60)/60)/24)+DATE(1970,1,1)</f>
        <v>42107.72074074074</v>
      </c>
      <c r="W1849" s="19">
        <f>_xlfn.DAYS(T1849,S1849)</f>
        <v>60</v>
      </c>
      <c r="X1849" s="20">
        <f>L1849/W1849</f>
        <v>0.6166666666666667</v>
      </c>
      <c r="Y1849" s="21">
        <f>E1849/W1849</f>
        <v>34.5</v>
      </c>
    </row>
    <row r="1850" spans="1:25" ht="48" x14ac:dyDescent="0.2">
      <c r="A1850">
        <v>383</v>
      </c>
      <c r="B1850" s="3" t="s">
        <v>384</v>
      </c>
      <c r="C1850" s="3" t="s">
        <v>4493</v>
      </c>
      <c r="D1850">
        <v>999</v>
      </c>
      <c r="E1850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8269</v>
      </c>
      <c r="O1850" s="6">
        <f>(E1850/D1850)*100</f>
        <v>206.70670670670671</v>
      </c>
      <c r="P1850" s="7">
        <f>E1850/L1850</f>
        <v>43.020833333333336</v>
      </c>
      <c r="Q1850" t="str">
        <f>LEFT(N1850,FIND("/",N1850)-1)</f>
        <v>film &amp; video</v>
      </c>
      <c r="R1850" t="str">
        <f>REPLACE(N1850,1,FIND("/",N1850),"")</f>
        <v>documentary</v>
      </c>
      <c r="S1850" s="12">
        <f>(((J1850/60)/60)/24)+DATE(1970,1,1)</f>
        <v>41755.117581018516</v>
      </c>
      <c r="T1850" s="12">
        <f>(((I1850/60)/60)/24)+DATE(1970,1,1)</f>
        <v>41778.117581018516</v>
      </c>
      <c r="W1850" s="19">
        <f>_xlfn.DAYS(T1850,S1850)</f>
        <v>23</v>
      </c>
      <c r="X1850" s="20">
        <f>L1850/W1850</f>
        <v>2.0869565217391304</v>
      </c>
      <c r="Y1850" s="21">
        <f>E1850/W1850</f>
        <v>89.782608695652172</v>
      </c>
    </row>
    <row r="1851" spans="1:25" ht="48" x14ac:dyDescent="0.2">
      <c r="A1851">
        <v>2485</v>
      </c>
      <c r="B1851" s="3" t="s">
        <v>2485</v>
      </c>
      <c r="C1851" s="3" t="s">
        <v>6595</v>
      </c>
      <c r="D1851">
        <v>2000</v>
      </c>
      <c r="E1851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8279</v>
      </c>
      <c r="O1851" s="6">
        <f>(E1851/D1851)*100</f>
        <v>103.25</v>
      </c>
      <c r="P1851" s="7">
        <f>E1851/L1851</f>
        <v>50.365853658536587</v>
      </c>
      <c r="Q1851" t="str">
        <f>LEFT(N1851,FIND("/",N1851)-1)</f>
        <v>music</v>
      </c>
      <c r="R1851" t="str">
        <f>REPLACE(N1851,1,FIND("/",N1851),"")</f>
        <v>indie rock</v>
      </c>
      <c r="S1851" s="12">
        <f>(((J1851/60)/60)/24)+DATE(1970,1,1)</f>
        <v>40793.998599537037</v>
      </c>
      <c r="T1851" s="12">
        <f>(((I1851/60)/60)/24)+DATE(1970,1,1)</f>
        <v>40828.998599537037</v>
      </c>
      <c r="W1851" s="19">
        <f>_xlfn.DAYS(T1851,S1851)</f>
        <v>35</v>
      </c>
      <c r="X1851" s="20">
        <f>L1851/W1851</f>
        <v>1.1714285714285715</v>
      </c>
      <c r="Y1851" s="21">
        <f>E1851/W1851</f>
        <v>59</v>
      </c>
    </row>
    <row r="1852" spans="1:25" ht="48" x14ac:dyDescent="0.2">
      <c r="A1852">
        <v>3535</v>
      </c>
      <c r="B1852" s="3" t="s">
        <v>3534</v>
      </c>
      <c r="C1852" s="3" t="s">
        <v>7645</v>
      </c>
      <c r="D1852">
        <v>2000</v>
      </c>
      <c r="E1852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8271</v>
      </c>
      <c r="O1852" s="6">
        <f>(E1852/D1852)*100</f>
        <v>103.15</v>
      </c>
      <c r="P1852" s="7">
        <f>E1852/L1852</f>
        <v>44.847826086956523</v>
      </c>
      <c r="Q1852" t="str">
        <f>LEFT(N1852,FIND("/",N1852)-1)</f>
        <v>theater</v>
      </c>
      <c r="R1852" t="str">
        <f>REPLACE(N1852,1,FIND("/",N1852),"")</f>
        <v>plays</v>
      </c>
      <c r="S1852" s="12">
        <f>(((J1852/60)/60)/24)+DATE(1970,1,1)</f>
        <v>42248.640162037031</v>
      </c>
      <c r="T1852" s="12">
        <f>(((I1852/60)/60)/24)+DATE(1970,1,1)</f>
        <v>42279.75</v>
      </c>
      <c r="W1852" s="19">
        <f>_xlfn.DAYS(T1852,S1852)</f>
        <v>31</v>
      </c>
      <c r="X1852" s="20">
        <f>L1852/W1852</f>
        <v>1.4838709677419355</v>
      </c>
      <c r="Y1852" s="21">
        <f>E1852/W1852</f>
        <v>66.548387096774192</v>
      </c>
    </row>
    <row r="1853" spans="1:25" ht="48" x14ac:dyDescent="0.2">
      <c r="A1853">
        <v>3465</v>
      </c>
      <c r="B1853" s="3" t="s">
        <v>3464</v>
      </c>
      <c r="C1853" s="3" t="s">
        <v>7575</v>
      </c>
      <c r="D1853">
        <v>2000</v>
      </c>
      <c r="E1853">
        <v>2060</v>
      </c>
      <c r="F1853" t="s">
        <v>8219</v>
      </c>
      <c r="G1853" t="s">
        <v>8225</v>
      </c>
      <c r="H1853" t="s">
        <v>8247</v>
      </c>
      <c r="I1853">
        <v>1439136000</v>
      </c>
      <c r="J1853">
        <v>1436972472</v>
      </c>
      <c r="K1853" t="b">
        <v>0</v>
      </c>
      <c r="L1853">
        <v>36</v>
      </c>
      <c r="M1853" t="b">
        <v>1</v>
      </c>
      <c r="N1853" t="s">
        <v>8271</v>
      </c>
      <c r="O1853" s="6">
        <f>(E1853/D1853)*100</f>
        <v>103</v>
      </c>
      <c r="P1853" s="7">
        <f>E1853/L1853</f>
        <v>57.222222222222221</v>
      </c>
      <c r="Q1853" t="str">
        <f>LEFT(N1853,FIND("/",N1853)-1)</f>
        <v>theater</v>
      </c>
      <c r="R1853" t="str">
        <f>REPLACE(N1853,1,FIND("/",N1853),"")</f>
        <v>plays</v>
      </c>
      <c r="S1853" s="12">
        <f>(((J1853/60)/60)/24)+DATE(1970,1,1)</f>
        <v>42200.625833333332</v>
      </c>
      <c r="T1853" s="12">
        <f>(((I1853/60)/60)/24)+DATE(1970,1,1)</f>
        <v>42225.666666666672</v>
      </c>
      <c r="W1853" s="19">
        <f>_xlfn.DAYS(T1853,S1853)</f>
        <v>25</v>
      </c>
      <c r="X1853" s="20">
        <f>L1853/W1853</f>
        <v>1.44</v>
      </c>
      <c r="Y1853" s="21">
        <f>E1853/W1853</f>
        <v>82.4</v>
      </c>
    </row>
    <row r="1854" spans="1:25" ht="48" x14ac:dyDescent="0.2">
      <c r="A1854">
        <v>3280</v>
      </c>
      <c r="B1854" s="3" t="s">
        <v>3280</v>
      </c>
      <c r="C1854" s="3" t="s">
        <v>7390</v>
      </c>
      <c r="D1854">
        <v>2000</v>
      </c>
      <c r="E1854">
        <v>2060</v>
      </c>
      <c r="F1854" t="s">
        <v>8219</v>
      </c>
      <c r="G1854" t="s">
        <v>8224</v>
      </c>
      <c r="H1854" t="s">
        <v>8246</v>
      </c>
      <c r="I1854">
        <v>1433134800</v>
      </c>
      <c r="J1854">
        <v>1430158198</v>
      </c>
      <c r="K1854" t="b">
        <v>0</v>
      </c>
      <c r="L1854">
        <v>30</v>
      </c>
      <c r="M1854" t="b">
        <v>1</v>
      </c>
      <c r="N1854" t="s">
        <v>8271</v>
      </c>
      <c r="O1854" s="6">
        <f>(E1854/D1854)*100</f>
        <v>103</v>
      </c>
      <c r="P1854" s="7">
        <f>E1854/L1854</f>
        <v>68.666666666666671</v>
      </c>
      <c r="Q1854" t="str">
        <f>LEFT(N1854,FIND("/",N1854)-1)</f>
        <v>theater</v>
      </c>
      <c r="R1854" t="str">
        <f>REPLACE(N1854,1,FIND("/",N1854),"")</f>
        <v>plays</v>
      </c>
      <c r="S1854" s="12">
        <f>(((J1854/60)/60)/24)+DATE(1970,1,1)</f>
        <v>42121.756921296299</v>
      </c>
      <c r="T1854" s="12">
        <f>(((I1854/60)/60)/24)+DATE(1970,1,1)</f>
        <v>42156.208333333328</v>
      </c>
      <c r="W1854" s="19">
        <f>_xlfn.DAYS(T1854,S1854)</f>
        <v>35</v>
      </c>
      <c r="X1854" s="20">
        <f>L1854/W1854</f>
        <v>0.8571428571428571</v>
      </c>
      <c r="Y1854" s="21">
        <f>E1854/W1854</f>
        <v>58.857142857142854</v>
      </c>
    </row>
    <row r="1855" spans="1:25" ht="48" x14ac:dyDescent="0.2">
      <c r="A1855">
        <v>3876</v>
      </c>
      <c r="B1855" s="3" t="s">
        <v>3873</v>
      </c>
      <c r="C1855" s="3" t="s">
        <v>7985</v>
      </c>
      <c r="D1855">
        <v>3900</v>
      </c>
      <c r="E1855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6">
        <f>(E1855/D1855)*100</f>
        <v>52.794871794871788</v>
      </c>
      <c r="P1855" s="7">
        <f>E1855/L1855</f>
        <v>44.760869565217391</v>
      </c>
      <c r="Q1855" t="str">
        <f>LEFT(N1855,FIND("/",N1855)-1)</f>
        <v>theater</v>
      </c>
      <c r="R1855" t="str">
        <f>REPLACE(N1855,1,FIND("/",N1855),"")</f>
        <v>musical</v>
      </c>
      <c r="S1855" s="12">
        <f>(((J1855/60)/60)/24)+DATE(1970,1,1)</f>
        <v>42372.624166666668</v>
      </c>
      <c r="T1855" s="12">
        <f>(((I1855/60)/60)/24)+DATE(1970,1,1)</f>
        <v>42402.624166666668</v>
      </c>
      <c r="W1855" s="19">
        <f>_xlfn.DAYS(T1855,S1855)</f>
        <v>30</v>
      </c>
      <c r="X1855" s="20">
        <f>L1855/W1855</f>
        <v>1.5333333333333334</v>
      </c>
      <c r="Y1855" s="21">
        <f>E1855/W1855</f>
        <v>68.63333333333334</v>
      </c>
    </row>
    <row r="1856" spans="1:25" ht="48" x14ac:dyDescent="0.2">
      <c r="A1856">
        <v>817</v>
      </c>
      <c r="B1856" s="3" t="s">
        <v>818</v>
      </c>
      <c r="C1856" s="3" t="s">
        <v>4927</v>
      </c>
      <c r="D1856">
        <v>1500</v>
      </c>
      <c r="E185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8276</v>
      </c>
      <c r="O1856" s="6">
        <f>(E1856/D1856)*100</f>
        <v>137.11066666666665</v>
      </c>
      <c r="P1856" s="7">
        <f>E1856/L1856</f>
        <v>89.419999999999987</v>
      </c>
      <c r="Q1856" t="str">
        <f>LEFT(N1856,FIND("/",N1856)-1)</f>
        <v>music</v>
      </c>
      <c r="R1856" t="str">
        <f>REPLACE(N1856,1,FIND("/",N1856),"")</f>
        <v>rock</v>
      </c>
      <c r="S1856" s="12">
        <f>(((J1856/60)/60)/24)+DATE(1970,1,1)</f>
        <v>40925.599664351852</v>
      </c>
      <c r="T1856" s="12">
        <f>(((I1856/60)/60)/24)+DATE(1970,1,1)</f>
        <v>40979.207638888889</v>
      </c>
      <c r="W1856" s="19">
        <f>_xlfn.DAYS(T1856,S1856)</f>
        <v>54</v>
      </c>
      <c r="X1856" s="20">
        <f>L1856/W1856</f>
        <v>0.42592592592592593</v>
      </c>
      <c r="Y1856" s="21">
        <f>E1856/W1856</f>
        <v>38.086296296296297</v>
      </c>
    </row>
    <row r="1857" spans="1:25" ht="48" x14ac:dyDescent="0.2">
      <c r="A1857">
        <v>1301</v>
      </c>
      <c r="B1857" s="3" t="s">
        <v>1302</v>
      </c>
      <c r="C1857" s="3" t="s">
        <v>5411</v>
      </c>
      <c r="D1857">
        <v>2000</v>
      </c>
      <c r="E1857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8271</v>
      </c>
      <c r="O1857" s="6">
        <f>(E1857/D1857)*100</f>
        <v>102.75000000000001</v>
      </c>
      <c r="P1857" s="7">
        <f>E1857/L1857</f>
        <v>70.862068965517238</v>
      </c>
      <c r="Q1857" t="str">
        <f>LEFT(N1857,FIND("/",N1857)-1)</f>
        <v>theater</v>
      </c>
      <c r="R1857" t="str">
        <f>REPLACE(N1857,1,FIND("/",N1857),"")</f>
        <v>plays</v>
      </c>
      <c r="S1857" s="12">
        <f>(((J1857/60)/60)/24)+DATE(1970,1,1)</f>
        <v>42195.749745370369</v>
      </c>
      <c r="T1857" s="12">
        <f>(((I1857/60)/60)/24)+DATE(1970,1,1)</f>
        <v>42206.125</v>
      </c>
      <c r="W1857" s="19">
        <f>_xlfn.DAYS(T1857,S1857)</f>
        <v>11</v>
      </c>
      <c r="X1857" s="20">
        <f>L1857/W1857</f>
        <v>2.6363636363636362</v>
      </c>
      <c r="Y1857" s="21">
        <f>E1857/W1857</f>
        <v>186.81818181818181</v>
      </c>
    </row>
    <row r="1858" spans="1:25" ht="48" x14ac:dyDescent="0.2">
      <c r="A1858">
        <v>3428</v>
      </c>
      <c r="B1858" s="3" t="s">
        <v>3427</v>
      </c>
      <c r="C1858" s="3" t="s">
        <v>7538</v>
      </c>
      <c r="D1858">
        <v>2000</v>
      </c>
      <c r="E1858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8271</v>
      </c>
      <c r="O1858" s="6">
        <f>(E1858/D1858)*100</f>
        <v>102.75000000000001</v>
      </c>
      <c r="P1858" s="7">
        <f>E1858/L1858</f>
        <v>40.294117647058826</v>
      </c>
      <c r="Q1858" t="str">
        <f>LEFT(N1858,FIND("/",N1858)-1)</f>
        <v>theater</v>
      </c>
      <c r="R1858" t="str">
        <f>REPLACE(N1858,1,FIND("/",N1858),"")</f>
        <v>plays</v>
      </c>
      <c r="S1858" s="12">
        <f>(((J1858/60)/60)/24)+DATE(1970,1,1)</f>
        <v>42038.720451388886</v>
      </c>
      <c r="T1858" s="12">
        <f>(((I1858/60)/60)/24)+DATE(1970,1,1)</f>
        <v>42063.708333333328</v>
      </c>
      <c r="W1858" s="19">
        <f>_xlfn.DAYS(T1858,S1858)</f>
        <v>25</v>
      </c>
      <c r="X1858" s="20">
        <f>L1858/W1858</f>
        <v>2.04</v>
      </c>
      <c r="Y1858" s="21">
        <f>E1858/W1858</f>
        <v>82.2</v>
      </c>
    </row>
    <row r="1859" spans="1:25" ht="48" x14ac:dyDescent="0.2">
      <c r="A1859">
        <v>1839</v>
      </c>
      <c r="B1859" s="3" t="s">
        <v>1840</v>
      </c>
      <c r="C1859" s="3" t="s">
        <v>5949</v>
      </c>
      <c r="D1859">
        <v>1000</v>
      </c>
      <c r="E1859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8276</v>
      </c>
      <c r="O1859" s="6">
        <f>(E1859/D1859)*100</f>
        <v>205.29999999999998</v>
      </c>
      <c r="P1859" s="7">
        <f>E1859/L1859</f>
        <v>45.62222222222222</v>
      </c>
      <c r="Q1859" t="str">
        <f>LEFT(N1859,FIND("/",N1859)-1)</f>
        <v>music</v>
      </c>
      <c r="R1859" t="str">
        <f>REPLACE(N1859,1,FIND("/",N1859),"")</f>
        <v>rock</v>
      </c>
      <c r="S1859" s="12">
        <f>(((J1859/60)/60)/24)+DATE(1970,1,1)</f>
        <v>42614.722013888888</v>
      </c>
      <c r="T1859" s="12">
        <f>(((I1859/60)/60)/24)+DATE(1970,1,1)</f>
        <v>42644.722013888888</v>
      </c>
      <c r="W1859" s="19">
        <f>_xlfn.DAYS(T1859,S1859)</f>
        <v>30</v>
      </c>
      <c r="X1859" s="20">
        <f>L1859/W1859</f>
        <v>1.5</v>
      </c>
      <c r="Y1859" s="21">
        <f>E1859/W1859</f>
        <v>68.433333333333337</v>
      </c>
    </row>
    <row r="1860" spans="1:25" ht="48" x14ac:dyDescent="0.2">
      <c r="A1860">
        <v>2644</v>
      </c>
      <c r="B1860" s="3" t="s">
        <v>2644</v>
      </c>
      <c r="C1860" s="3" t="s">
        <v>6754</v>
      </c>
      <c r="D1860">
        <v>100000</v>
      </c>
      <c r="E1860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8301</v>
      </c>
      <c r="O1860" s="6">
        <f>(E1860/D1860)*100</f>
        <v>2.0529999999999999</v>
      </c>
      <c r="P1860" s="7">
        <f>E1860/L1860</f>
        <v>39.480769230769234</v>
      </c>
      <c r="Q1860" t="str">
        <f>LEFT(N1860,FIND("/",N1860)-1)</f>
        <v>technology</v>
      </c>
      <c r="R1860" t="str">
        <f>REPLACE(N1860,1,FIND("/",N1860),"")</f>
        <v>space exploration</v>
      </c>
      <c r="S1860" s="12">
        <f>(((J1860/60)/60)/24)+DATE(1970,1,1)</f>
        <v>42774.792071759264</v>
      </c>
      <c r="T1860" s="12">
        <f>(((I1860/60)/60)/24)+DATE(1970,1,1)</f>
        <v>42804.792071759264</v>
      </c>
      <c r="W1860" s="19">
        <f>_xlfn.DAYS(T1860,S1860)</f>
        <v>30</v>
      </c>
      <c r="X1860" s="20">
        <f>L1860/W1860</f>
        <v>1.7333333333333334</v>
      </c>
      <c r="Y1860" s="21">
        <f>E1860/W1860</f>
        <v>68.433333333333337</v>
      </c>
    </row>
    <row r="1861" spans="1:25" ht="32" x14ac:dyDescent="0.2">
      <c r="A1861">
        <v>1921</v>
      </c>
      <c r="B1861" s="3" t="s">
        <v>1922</v>
      </c>
      <c r="C1861" s="3" t="s">
        <v>6031</v>
      </c>
      <c r="D1861">
        <v>1500</v>
      </c>
      <c r="E1861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8279</v>
      </c>
      <c r="O1861" s="6">
        <f>(E1861/D1861)*100</f>
        <v>136.80000000000001</v>
      </c>
      <c r="P1861" s="7">
        <f>E1861/L1861</f>
        <v>54</v>
      </c>
      <c r="Q1861" t="str">
        <f>LEFT(N1861,FIND("/",N1861)-1)</f>
        <v>music</v>
      </c>
      <c r="R1861" t="str">
        <f>REPLACE(N1861,1,FIND("/",N1861),"")</f>
        <v>indie rock</v>
      </c>
      <c r="S1861" s="12">
        <f>(((J1861/60)/60)/24)+DATE(1970,1,1)</f>
        <v>41074.221562500003</v>
      </c>
      <c r="T1861" s="12">
        <f>(((I1861/60)/60)/24)+DATE(1970,1,1)</f>
        <v>41104.221562500003</v>
      </c>
      <c r="W1861" s="19">
        <f>_xlfn.DAYS(T1861,S1861)</f>
        <v>30</v>
      </c>
      <c r="X1861" s="20">
        <f>L1861/W1861</f>
        <v>1.2666666666666666</v>
      </c>
      <c r="Y1861" s="21">
        <f>E1861/W1861</f>
        <v>68.400000000000006</v>
      </c>
    </row>
    <row r="1862" spans="1:25" ht="32" x14ac:dyDescent="0.2">
      <c r="A1862">
        <v>535</v>
      </c>
      <c r="B1862" s="3" t="s">
        <v>536</v>
      </c>
      <c r="C1862" s="3" t="s">
        <v>4645</v>
      </c>
      <c r="D1862">
        <v>2000</v>
      </c>
      <c r="E1862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8271</v>
      </c>
      <c r="O1862" s="6">
        <f>(E1862/D1862)*100</f>
        <v>102.49999999999999</v>
      </c>
      <c r="P1862" s="7">
        <f>E1862/L1862</f>
        <v>34.745762711864408</v>
      </c>
      <c r="Q1862" t="str">
        <f>LEFT(N1862,FIND("/",N1862)-1)</f>
        <v>theater</v>
      </c>
      <c r="R1862" t="str">
        <f>REPLACE(N1862,1,FIND("/",N1862),"")</f>
        <v>plays</v>
      </c>
      <c r="S1862" s="12">
        <f>(((J1862/60)/60)/24)+DATE(1970,1,1)</f>
        <v>42711.545196759253</v>
      </c>
      <c r="T1862" s="12">
        <f>(((I1862/60)/60)/24)+DATE(1970,1,1)</f>
        <v>42741.545196759253</v>
      </c>
      <c r="W1862" s="19">
        <f>_xlfn.DAYS(T1862,S1862)</f>
        <v>30</v>
      </c>
      <c r="X1862" s="20">
        <f>L1862/W1862</f>
        <v>1.9666666666666666</v>
      </c>
      <c r="Y1862" s="21">
        <f>E1862/W1862</f>
        <v>68.333333333333329</v>
      </c>
    </row>
    <row r="1863" spans="1:25" ht="32" x14ac:dyDescent="0.2">
      <c r="A1863">
        <v>2788</v>
      </c>
      <c r="B1863" s="3" t="s">
        <v>2788</v>
      </c>
      <c r="C1863" s="3" t="s">
        <v>6898</v>
      </c>
      <c r="D1863">
        <v>2000</v>
      </c>
      <c r="E1863">
        <v>2050</v>
      </c>
      <c r="F1863" t="s">
        <v>8219</v>
      </c>
      <c r="G1863" t="s">
        <v>8224</v>
      </c>
      <c r="H1863" t="s">
        <v>8246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8271</v>
      </c>
      <c r="O1863" s="6">
        <f>(E1863/D1863)*100</f>
        <v>102.49999999999999</v>
      </c>
      <c r="P1863" s="7">
        <f>E1863/L1863</f>
        <v>102.5</v>
      </c>
      <c r="Q1863" t="str">
        <f>LEFT(N1863,FIND("/",N1863)-1)</f>
        <v>theater</v>
      </c>
      <c r="R1863" t="str">
        <f>REPLACE(N1863,1,FIND("/",N1863),"")</f>
        <v>plays</v>
      </c>
      <c r="S1863" s="12">
        <f>(((J1863/60)/60)/24)+DATE(1970,1,1)</f>
        <v>42550.701886574068</v>
      </c>
      <c r="T1863" s="12">
        <f>(((I1863/60)/60)/24)+DATE(1970,1,1)</f>
        <v>42580.701886574068</v>
      </c>
      <c r="W1863" s="19">
        <f>_xlfn.DAYS(T1863,S1863)</f>
        <v>30</v>
      </c>
      <c r="X1863" s="20">
        <f>L1863/W1863</f>
        <v>0.66666666666666663</v>
      </c>
      <c r="Y1863" s="21">
        <f>E1863/W1863</f>
        <v>68.333333333333329</v>
      </c>
    </row>
    <row r="1864" spans="1:25" ht="48" x14ac:dyDescent="0.2">
      <c r="A1864">
        <v>2791</v>
      </c>
      <c r="B1864" s="3" t="s">
        <v>2791</v>
      </c>
      <c r="C1864" s="3" t="s">
        <v>6901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8271</v>
      </c>
      <c r="O1864" s="6">
        <f>(E1864/D1864)*100</f>
        <v>102.49999999999999</v>
      </c>
      <c r="P1864" s="7">
        <f>E1864/L1864</f>
        <v>73.214285714285708</v>
      </c>
      <c r="Q1864" t="str">
        <f>LEFT(N1864,FIND("/",N1864)-1)</f>
        <v>theater</v>
      </c>
      <c r="R1864" t="str">
        <f>REPLACE(N1864,1,FIND("/",N1864),"")</f>
        <v>plays</v>
      </c>
      <c r="S1864" s="12">
        <f>(((J1864/60)/60)/24)+DATE(1970,1,1)</f>
        <v>42591.899988425925</v>
      </c>
      <c r="T1864" s="12">
        <f>(((I1864/60)/60)/24)+DATE(1970,1,1)</f>
        <v>42622.166666666672</v>
      </c>
      <c r="W1864" s="19">
        <f>_xlfn.DAYS(T1864,S1864)</f>
        <v>31</v>
      </c>
      <c r="X1864" s="20">
        <f>L1864/W1864</f>
        <v>0.90322580645161288</v>
      </c>
      <c r="Y1864" s="21">
        <f>E1864/W1864</f>
        <v>66.129032258064512</v>
      </c>
    </row>
    <row r="1865" spans="1:25" ht="32" x14ac:dyDescent="0.2">
      <c r="A1865">
        <v>3678</v>
      </c>
      <c r="B1865" s="3" t="s">
        <v>3675</v>
      </c>
      <c r="C1865" s="3" t="s">
        <v>7788</v>
      </c>
      <c r="D1865">
        <v>2000</v>
      </c>
      <c r="E1865">
        <v>2050</v>
      </c>
      <c r="F1865" t="s">
        <v>8219</v>
      </c>
      <c r="G1865" t="s">
        <v>8225</v>
      </c>
      <c r="H1865" t="s">
        <v>8247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8271</v>
      </c>
      <c r="O1865" s="6">
        <f>(E1865/D1865)*100</f>
        <v>102.49999999999999</v>
      </c>
      <c r="P1865" s="7">
        <f>E1865/L1865</f>
        <v>66.129032258064512</v>
      </c>
      <c r="Q1865" t="str">
        <f>LEFT(N1865,FIND("/",N1865)-1)</f>
        <v>theater</v>
      </c>
      <c r="R1865" t="str">
        <f>REPLACE(N1865,1,FIND("/",N1865),"")</f>
        <v>plays</v>
      </c>
      <c r="S1865" s="12">
        <f>(((J1865/60)/60)/24)+DATE(1970,1,1)</f>
        <v>42120.531226851846</v>
      </c>
      <c r="T1865" s="12">
        <f>(((I1865/60)/60)/24)+DATE(1970,1,1)</f>
        <v>42155.531226851846</v>
      </c>
      <c r="W1865" s="19">
        <f>_xlfn.DAYS(T1865,S1865)</f>
        <v>35</v>
      </c>
      <c r="X1865" s="20">
        <f>L1865/W1865</f>
        <v>0.88571428571428568</v>
      </c>
      <c r="Y1865" s="21">
        <f>E1865/W1865</f>
        <v>58.571428571428569</v>
      </c>
    </row>
    <row r="1866" spans="1:25" ht="48" x14ac:dyDescent="0.2">
      <c r="A1866">
        <v>3225</v>
      </c>
      <c r="B1866" s="3" t="s">
        <v>3225</v>
      </c>
      <c r="C1866" s="3" t="s">
        <v>7335</v>
      </c>
      <c r="D1866">
        <v>2000</v>
      </c>
      <c r="E186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8271</v>
      </c>
      <c r="O1866" s="6">
        <f>(E1866/D1866)*100</f>
        <v>102.35000000000001</v>
      </c>
      <c r="P1866" s="7">
        <f>E1866/L1866</f>
        <v>52.487179487179489</v>
      </c>
      <c r="Q1866" t="str">
        <f>LEFT(N1866,FIND("/",N1866)-1)</f>
        <v>theater</v>
      </c>
      <c r="R1866" t="str">
        <f>REPLACE(N1866,1,FIND("/",N1866),"")</f>
        <v>plays</v>
      </c>
      <c r="S1866" s="12">
        <f>(((J1866/60)/60)/24)+DATE(1970,1,1)</f>
        <v>42503.559467592597</v>
      </c>
      <c r="T1866" s="12">
        <f>(((I1866/60)/60)/24)+DATE(1970,1,1)</f>
        <v>42524.875</v>
      </c>
      <c r="W1866" s="19">
        <f>_xlfn.DAYS(T1866,S1866)</f>
        <v>21</v>
      </c>
      <c r="X1866" s="20">
        <f>L1866/W1866</f>
        <v>1.8571428571428572</v>
      </c>
      <c r="Y1866" s="21">
        <f>E1866/W1866</f>
        <v>97.476190476190482</v>
      </c>
    </row>
    <row r="1867" spans="1:25" ht="32" x14ac:dyDescent="0.2">
      <c r="A1867">
        <v>3837</v>
      </c>
      <c r="B1867" s="3" t="s">
        <v>3834</v>
      </c>
      <c r="C1867" s="3" t="s">
        <v>7946</v>
      </c>
      <c r="D1867">
        <v>2000</v>
      </c>
      <c r="E1867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8271</v>
      </c>
      <c r="O1867" s="6">
        <f>(E1867/D1867)*100</f>
        <v>102.1</v>
      </c>
      <c r="P1867" s="7">
        <f>E1867/L1867</f>
        <v>120.11764705882354</v>
      </c>
      <c r="Q1867" t="str">
        <f>LEFT(N1867,FIND("/",N1867)-1)</f>
        <v>theater</v>
      </c>
      <c r="R1867" t="str">
        <f>REPLACE(N1867,1,FIND("/",N1867),"")</f>
        <v>plays</v>
      </c>
      <c r="S1867" s="12">
        <f>(((J1867/60)/60)/24)+DATE(1970,1,1)</f>
        <v>42152.765717592592</v>
      </c>
      <c r="T1867" s="12">
        <f>(((I1867/60)/60)/24)+DATE(1970,1,1)</f>
        <v>42188.765717592592</v>
      </c>
      <c r="W1867" s="19">
        <f>_xlfn.DAYS(T1867,S1867)</f>
        <v>36</v>
      </c>
      <c r="X1867" s="20">
        <f>L1867/W1867</f>
        <v>0.47222222222222221</v>
      </c>
      <c r="Y1867" s="21">
        <f>E1867/W1867</f>
        <v>56.722222222222221</v>
      </c>
    </row>
    <row r="1868" spans="1:25" ht="48" x14ac:dyDescent="0.2">
      <c r="A1868">
        <v>3472</v>
      </c>
      <c r="B1868" s="3" t="s">
        <v>3471</v>
      </c>
      <c r="C1868" s="3" t="s">
        <v>7582</v>
      </c>
      <c r="D1868">
        <v>2000</v>
      </c>
      <c r="E1868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8271</v>
      </c>
      <c r="O1868" s="6">
        <f>(E1868/D1868)*100</f>
        <v>102.05</v>
      </c>
      <c r="P1868" s="7">
        <f>E1868/L1868</f>
        <v>88.739130434782609</v>
      </c>
      <c r="Q1868" t="str">
        <f>LEFT(N1868,FIND("/",N1868)-1)</f>
        <v>theater</v>
      </c>
      <c r="R1868" t="str">
        <f>REPLACE(N1868,1,FIND("/",N1868),"")</f>
        <v>plays</v>
      </c>
      <c r="S1868" s="12">
        <f>(((J1868/60)/60)/24)+DATE(1970,1,1)</f>
        <v>41928.170497685183</v>
      </c>
      <c r="T1868" s="12">
        <f>(((I1868/60)/60)/24)+DATE(1970,1,1)</f>
        <v>41949.249305555553</v>
      </c>
      <c r="W1868" s="19">
        <f>_xlfn.DAYS(T1868,S1868)</f>
        <v>21</v>
      </c>
      <c r="X1868" s="20">
        <f>L1868/W1868</f>
        <v>1.0952380952380953</v>
      </c>
      <c r="Y1868" s="21">
        <f>E1868/W1868</f>
        <v>97.19047619047619</v>
      </c>
    </row>
    <row r="1869" spans="1:25" ht="48" x14ac:dyDescent="0.2">
      <c r="A1869">
        <v>788</v>
      </c>
      <c r="B1869" s="3" t="s">
        <v>789</v>
      </c>
      <c r="C1869" s="3" t="s">
        <v>4898</v>
      </c>
      <c r="D1869">
        <v>1000</v>
      </c>
      <c r="E1869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8276</v>
      </c>
      <c r="O1869" s="6">
        <f>(E1869/D1869)*100</f>
        <v>203.505</v>
      </c>
      <c r="P1869" s="7">
        <f>E1869/L1869</f>
        <v>59.85441176470588</v>
      </c>
      <c r="Q1869" t="str">
        <f>LEFT(N1869,FIND("/",N1869)-1)</f>
        <v>music</v>
      </c>
      <c r="R1869" t="str">
        <f>REPLACE(N1869,1,FIND("/",N1869),"")</f>
        <v>rock</v>
      </c>
      <c r="S1869" s="12">
        <f>(((J1869/60)/60)/24)+DATE(1970,1,1)</f>
        <v>41059.006805555553</v>
      </c>
      <c r="T1869" s="12">
        <f>(((I1869/60)/60)/24)+DATE(1970,1,1)</f>
        <v>41097.165972222225</v>
      </c>
      <c r="W1869" s="19">
        <f>_xlfn.DAYS(T1869,S1869)</f>
        <v>38</v>
      </c>
      <c r="X1869" s="20">
        <f>L1869/W1869</f>
        <v>0.89473684210526316</v>
      </c>
      <c r="Y1869" s="21">
        <f>E1869/W1869</f>
        <v>53.553947368421049</v>
      </c>
    </row>
    <row r="1870" spans="1:25" ht="48" x14ac:dyDescent="0.2">
      <c r="A1870">
        <v>3782</v>
      </c>
      <c r="B1870" s="3" t="s">
        <v>3779</v>
      </c>
      <c r="C1870" s="3" t="s">
        <v>7892</v>
      </c>
      <c r="D1870">
        <v>2000</v>
      </c>
      <c r="E1870">
        <v>2035</v>
      </c>
      <c r="F1870" t="s">
        <v>8219</v>
      </c>
      <c r="G1870" t="s">
        <v>8225</v>
      </c>
      <c r="H1870" t="s">
        <v>8247</v>
      </c>
      <c r="I1870">
        <v>1469401200</v>
      </c>
      <c r="J1870">
        <v>1466887297</v>
      </c>
      <c r="K1870" t="b">
        <v>0</v>
      </c>
      <c r="L1870">
        <v>27</v>
      </c>
      <c r="M1870" t="b">
        <v>1</v>
      </c>
      <c r="N1870" t="s">
        <v>8305</v>
      </c>
      <c r="O1870" s="6">
        <f>(E1870/D1870)*100</f>
        <v>101.75</v>
      </c>
      <c r="P1870" s="7">
        <f>E1870/L1870</f>
        <v>75.370370370370367</v>
      </c>
      <c r="Q1870" t="str">
        <f>LEFT(N1870,FIND("/",N1870)-1)</f>
        <v>theater</v>
      </c>
      <c r="R1870" t="str">
        <f>REPLACE(N1870,1,FIND("/",N1870),"")</f>
        <v>musical</v>
      </c>
      <c r="S1870" s="12">
        <f>(((J1870/60)/60)/24)+DATE(1970,1,1)</f>
        <v>42546.862233796302</v>
      </c>
      <c r="T1870" s="12">
        <f>(((I1870/60)/60)/24)+DATE(1970,1,1)</f>
        <v>42575.958333333328</v>
      </c>
      <c r="W1870" s="19">
        <f>_xlfn.DAYS(T1870,S1870)</f>
        <v>29</v>
      </c>
      <c r="X1870" s="20">
        <f>L1870/W1870</f>
        <v>0.93103448275862066</v>
      </c>
      <c r="Y1870" s="21">
        <f>E1870/W1870</f>
        <v>70.172413793103445</v>
      </c>
    </row>
    <row r="1871" spans="1:25" ht="32" x14ac:dyDescent="0.2">
      <c r="A1871">
        <v>1841</v>
      </c>
      <c r="B1871" s="3" t="s">
        <v>1842</v>
      </c>
      <c r="C1871" s="3" t="s">
        <v>5951</v>
      </c>
      <c r="D1871">
        <v>2000</v>
      </c>
      <c r="E1871">
        <v>2035</v>
      </c>
      <c r="F1871" t="s">
        <v>8219</v>
      </c>
      <c r="G1871" t="s">
        <v>8224</v>
      </c>
      <c r="H1871" t="s">
        <v>8246</v>
      </c>
      <c r="I1871">
        <v>1400561940</v>
      </c>
      <c r="J1871">
        <v>1397679445</v>
      </c>
      <c r="K1871" t="b">
        <v>0</v>
      </c>
      <c r="L1871">
        <v>40</v>
      </c>
      <c r="M1871" t="b">
        <v>1</v>
      </c>
      <c r="N1871" t="s">
        <v>8276</v>
      </c>
      <c r="O1871" s="6">
        <f>(E1871/D1871)*100</f>
        <v>101.75</v>
      </c>
      <c r="P1871" s="7">
        <f>E1871/L1871</f>
        <v>50.875</v>
      </c>
      <c r="Q1871" t="str">
        <f>LEFT(N1871,FIND("/",N1871)-1)</f>
        <v>music</v>
      </c>
      <c r="R1871" t="str">
        <f>REPLACE(N1871,1,FIND("/",N1871),"")</f>
        <v>rock</v>
      </c>
      <c r="S1871" s="12">
        <f>(((J1871/60)/60)/24)+DATE(1970,1,1)</f>
        <v>41745.84542824074</v>
      </c>
      <c r="T1871" s="12">
        <f>(((I1871/60)/60)/24)+DATE(1970,1,1)</f>
        <v>41779.207638888889</v>
      </c>
      <c r="W1871" s="19">
        <f>_xlfn.DAYS(T1871,S1871)</f>
        <v>34</v>
      </c>
      <c r="X1871" s="20">
        <f>L1871/W1871</f>
        <v>1.1764705882352942</v>
      </c>
      <c r="Y1871" s="21">
        <f>E1871/W1871</f>
        <v>59.852941176470587</v>
      </c>
    </row>
    <row r="1872" spans="1:25" ht="48" x14ac:dyDescent="0.2">
      <c r="A1872">
        <v>1285</v>
      </c>
      <c r="B1872" s="3" t="s">
        <v>1286</v>
      </c>
      <c r="C1872" s="3" t="s">
        <v>5395</v>
      </c>
      <c r="D1872">
        <v>2000</v>
      </c>
      <c r="E1872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8271</v>
      </c>
      <c r="O1872" s="6">
        <f>(E1872/D1872)*100</f>
        <v>101.64999999999999</v>
      </c>
      <c r="P1872" s="7">
        <f>E1872/L1872</f>
        <v>32.269841269841272</v>
      </c>
      <c r="Q1872" t="str">
        <f>LEFT(N1872,FIND("/",N1872)-1)</f>
        <v>theater</v>
      </c>
      <c r="R1872" t="str">
        <f>REPLACE(N1872,1,FIND("/",N1872),"")</f>
        <v>plays</v>
      </c>
      <c r="S1872" s="12">
        <f>(((J1872/60)/60)/24)+DATE(1970,1,1)</f>
        <v>42160.583043981482</v>
      </c>
      <c r="T1872" s="12">
        <f>(((I1872/60)/60)/24)+DATE(1970,1,1)</f>
        <v>42175.583043981482</v>
      </c>
      <c r="W1872" s="19">
        <f>_xlfn.DAYS(T1872,S1872)</f>
        <v>15</v>
      </c>
      <c r="X1872" s="20">
        <f>L1872/W1872</f>
        <v>4.2</v>
      </c>
      <c r="Y1872" s="21">
        <f>E1872/W1872</f>
        <v>135.53333333333333</v>
      </c>
    </row>
    <row r="1873" spans="1:25" ht="48" x14ac:dyDescent="0.2">
      <c r="A1873">
        <v>407</v>
      </c>
      <c r="B1873" s="3" t="s">
        <v>408</v>
      </c>
      <c r="C1873" s="3" t="s">
        <v>4517</v>
      </c>
      <c r="D1873">
        <v>2000</v>
      </c>
      <c r="E1873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8269</v>
      </c>
      <c r="O1873" s="6">
        <f>(E1873/D1873)*100</f>
        <v>101.55000000000001</v>
      </c>
      <c r="P1873" s="7">
        <f>E1873/L1873</f>
        <v>92.318181818181813</v>
      </c>
      <c r="Q1873" t="str">
        <f>LEFT(N1873,FIND("/",N1873)-1)</f>
        <v>film &amp; video</v>
      </c>
      <c r="R1873" t="str">
        <f>REPLACE(N1873,1,FIND("/",N1873),"")</f>
        <v>documentary</v>
      </c>
      <c r="S1873" s="12">
        <f>(((J1873/60)/60)/24)+DATE(1970,1,1)</f>
        <v>40806.870949074073</v>
      </c>
      <c r="T1873" s="12">
        <f>(((I1873/60)/60)/24)+DATE(1970,1,1)</f>
        <v>40866.912615740745</v>
      </c>
      <c r="W1873" s="19">
        <f>_xlfn.DAYS(T1873,S1873)</f>
        <v>60</v>
      </c>
      <c r="X1873" s="20">
        <f>L1873/W1873</f>
        <v>0.36666666666666664</v>
      </c>
      <c r="Y1873" s="21">
        <f>E1873/W1873</f>
        <v>33.85</v>
      </c>
    </row>
    <row r="1874" spans="1:25" ht="48" x14ac:dyDescent="0.2">
      <c r="A1874">
        <v>3713</v>
      </c>
      <c r="B1874" s="3" t="s">
        <v>3710</v>
      </c>
      <c r="C1874" s="3" t="s">
        <v>7823</v>
      </c>
      <c r="D1874">
        <v>2000</v>
      </c>
      <c r="E1874">
        <v>2030</v>
      </c>
      <c r="F1874" t="s">
        <v>8219</v>
      </c>
      <c r="G1874" t="s">
        <v>8224</v>
      </c>
      <c r="H1874" t="s">
        <v>8246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8271</v>
      </c>
      <c r="O1874" s="6">
        <f>(E1874/D1874)*100</f>
        <v>101.49999999999999</v>
      </c>
      <c r="P1874" s="7">
        <f>E1874/L1874</f>
        <v>106.84210526315789</v>
      </c>
      <c r="Q1874" t="str">
        <f>LEFT(N1874,FIND("/",N1874)-1)</f>
        <v>theater</v>
      </c>
      <c r="R1874" t="str">
        <f>REPLACE(N1874,1,FIND("/",N1874),"")</f>
        <v>plays</v>
      </c>
      <c r="S1874" s="12">
        <f>(((J1874/60)/60)/24)+DATE(1970,1,1)</f>
        <v>42505.738032407404</v>
      </c>
      <c r="T1874" s="12">
        <f>(((I1874/60)/60)/24)+DATE(1970,1,1)</f>
        <v>42525.738032407404</v>
      </c>
      <c r="W1874" s="19">
        <f>_xlfn.DAYS(T1874,S1874)</f>
        <v>20</v>
      </c>
      <c r="X1874" s="20">
        <f>L1874/W1874</f>
        <v>0.95</v>
      </c>
      <c r="Y1874" s="21">
        <f>E1874/W1874</f>
        <v>101.5</v>
      </c>
    </row>
    <row r="1875" spans="1:25" ht="48" x14ac:dyDescent="0.2">
      <c r="A1875">
        <v>2912</v>
      </c>
      <c r="B1875" s="3" t="s">
        <v>2912</v>
      </c>
      <c r="C1875" s="3" t="s">
        <v>7022</v>
      </c>
      <c r="D1875">
        <v>14440</v>
      </c>
      <c r="E1875">
        <v>2030</v>
      </c>
      <c r="F1875" t="s">
        <v>8221</v>
      </c>
      <c r="G1875" t="s">
        <v>8224</v>
      </c>
      <c r="H1875" t="s">
        <v>8246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8271</v>
      </c>
      <c r="O1875" s="6">
        <f>(E1875/D1875)*100</f>
        <v>14.058171745152354</v>
      </c>
      <c r="P1875" s="7">
        <f>E1875/L1875</f>
        <v>78.07692307692308</v>
      </c>
      <c r="Q1875" t="str">
        <f>LEFT(N1875,FIND("/",N1875)-1)</f>
        <v>theater</v>
      </c>
      <c r="R1875" t="str">
        <f>REPLACE(N1875,1,FIND("/",N1875),"")</f>
        <v>plays</v>
      </c>
      <c r="S1875" s="12">
        <f>(((J1875/60)/60)/24)+DATE(1970,1,1)</f>
        <v>42354.131643518514</v>
      </c>
      <c r="T1875" s="12">
        <f>(((I1875/60)/60)/24)+DATE(1970,1,1)</f>
        <v>42384.131643518514</v>
      </c>
      <c r="W1875" s="19">
        <f>_xlfn.DAYS(T1875,S1875)</f>
        <v>30</v>
      </c>
      <c r="X1875" s="20">
        <f>L1875/W1875</f>
        <v>0.8666666666666667</v>
      </c>
      <c r="Y1875" s="21">
        <f>E1875/W1875</f>
        <v>67.666666666666671</v>
      </c>
    </row>
    <row r="1876" spans="1:25" ht="48" x14ac:dyDescent="0.2">
      <c r="A1876">
        <v>1314</v>
      </c>
      <c r="B1876" s="3" t="s">
        <v>1315</v>
      </c>
      <c r="C1876" s="3" t="s">
        <v>5424</v>
      </c>
      <c r="D1876">
        <v>180000</v>
      </c>
      <c r="E187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6">
        <f>(E1876/D1876)*100</f>
        <v>1.1266666666666667</v>
      </c>
      <c r="P1876" s="7">
        <f>E1876/L1876</f>
        <v>184.36363636363637</v>
      </c>
      <c r="Q1876" t="str">
        <f>LEFT(N1876,FIND("/",N1876)-1)</f>
        <v>technology</v>
      </c>
      <c r="R1876" t="str">
        <f>REPLACE(N1876,1,FIND("/",N1876),"")</f>
        <v>wearables</v>
      </c>
      <c r="S1876" s="12">
        <f>(((J1876/60)/60)/24)+DATE(1970,1,1)</f>
        <v>42604.669675925921</v>
      </c>
      <c r="T1876" s="12">
        <f>(((I1876/60)/60)/24)+DATE(1970,1,1)</f>
        <v>42664.669675925921</v>
      </c>
      <c r="W1876" s="19">
        <f>_xlfn.DAYS(T1876,S1876)</f>
        <v>60</v>
      </c>
      <c r="X1876" s="20">
        <f>L1876/W1876</f>
        <v>0.18333333333333332</v>
      </c>
      <c r="Y1876" s="21">
        <f>E1876/W1876</f>
        <v>33.799999999999997</v>
      </c>
    </row>
    <row r="1877" spans="1:25" ht="48" x14ac:dyDescent="0.2">
      <c r="A1877">
        <v>40</v>
      </c>
      <c r="B1877" s="3" t="s">
        <v>42</v>
      </c>
      <c r="C1877" s="3" t="s">
        <v>4151</v>
      </c>
      <c r="D1877">
        <v>2000</v>
      </c>
      <c r="E1877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8265</v>
      </c>
      <c r="O1877" s="6">
        <f>(E1877/D1877)*100</f>
        <v>101.35000000000001</v>
      </c>
      <c r="P1877" s="7">
        <f>E1877/L1877</f>
        <v>126.6875</v>
      </c>
      <c r="Q1877" t="str">
        <f>LEFT(N1877,FIND("/",N1877)-1)</f>
        <v>film &amp; video</v>
      </c>
      <c r="R1877" t="str">
        <f>REPLACE(N1877,1,FIND("/",N1877),"")</f>
        <v>television</v>
      </c>
      <c r="S1877" s="12">
        <f>(((J1877/60)/60)/24)+DATE(1970,1,1)</f>
        <v>41789.21398148148</v>
      </c>
      <c r="T1877" s="12">
        <f>(((I1877/60)/60)/24)+DATE(1970,1,1)</f>
        <v>41809.166666666664</v>
      </c>
      <c r="W1877" s="19">
        <f>_xlfn.DAYS(T1877,S1877)</f>
        <v>20</v>
      </c>
      <c r="X1877" s="20">
        <f>L1877/W1877</f>
        <v>0.8</v>
      </c>
      <c r="Y1877" s="21">
        <f>E1877/W1877</f>
        <v>101.35</v>
      </c>
    </row>
    <row r="1878" spans="1:25" ht="48" x14ac:dyDescent="0.2">
      <c r="A1878">
        <v>3519</v>
      </c>
      <c r="B1878" s="3" t="s">
        <v>3518</v>
      </c>
      <c r="C1878" s="3" t="s">
        <v>7629</v>
      </c>
      <c r="D1878">
        <v>2000</v>
      </c>
      <c r="E1878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8271</v>
      </c>
      <c r="O1878" s="6">
        <f>(E1878/D1878)*100</f>
        <v>101.35000000000001</v>
      </c>
      <c r="P1878" s="7">
        <f>E1878/L1878</f>
        <v>72.392857142857139</v>
      </c>
      <c r="Q1878" t="str">
        <f>LEFT(N1878,FIND("/",N1878)-1)</f>
        <v>theater</v>
      </c>
      <c r="R1878" t="str">
        <f>REPLACE(N1878,1,FIND("/",N1878),"")</f>
        <v>plays</v>
      </c>
      <c r="S1878" s="12">
        <f>(((J1878/60)/60)/24)+DATE(1970,1,1)</f>
        <v>42037.598958333328</v>
      </c>
      <c r="T1878" s="12">
        <f>(((I1878/60)/60)/24)+DATE(1970,1,1)</f>
        <v>42067.598958333328</v>
      </c>
      <c r="W1878" s="19">
        <f>_xlfn.DAYS(T1878,S1878)</f>
        <v>30</v>
      </c>
      <c r="X1878" s="20">
        <f>L1878/W1878</f>
        <v>0.93333333333333335</v>
      </c>
      <c r="Y1878" s="21">
        <f>E1878/W1878</f>
        <v>67.566666666666663</v>
      </c>
    </row>
    <row r="1879" spans="1:25" ht="48" x14ac:dyDescent="0.2">
      <c r="A1879">
        <v>1856</v>
      </c>
      <c r="B1879" s="3" t="s">
        <v>1857</v>
      </c>
      <c r="C1879" s="3" t="s">
        <v>5966</v>
      </c>
      <c r="D1879">
        <v>2000</v>
      </c>
      <c r="E1879">
        <v>2025</v>
      </c>
      <c r="F1879" t="s">
        <v>8219</v>
      </c>
      <c r="G1879" t="s">
        <v>8224</v>
      </c>
      <c r="H1879" t="s">
        <v>8246</v>
      </c>
      <c r="I1879">
        <v>1405715472</v>
      </c>
      <c r="J1879">
        <v>1403901072</v>
      </c>
      <c r="K1879" t="b">
        <v>0</v>
      </c>
      <c r="L1879">
        <v>38</v>
      </c>
      <c r="M1879" t="b">
        <v>1</v>
      </c>
      <c r="N1879" t="s">
        <v>8276</v>
      </c>
      <c r="O1879" s="6">
        <f>(E1879/D1879)*100</f>
        <v>101.25</v>
      </c>
      <c r="P1879" s="7">
        <f>E1879/L1879</f>
        <v>53.289473684210527</v>
      </c>
      <c r="Q1879" t="str">
        <f>LEFT(N1879,FIND("/",N1879)-1)</f>
        <v>music</v>
      </c>
      <c r="R1879" t="str">
        <f>REPLACE(N1879,1,FIND("/",N1879),"")</f>
        <v>rock</v>
      </c>
      <c r="S1879" s="12">
        <f>(((J1879/60)/60)/24)+DATE(1970,1,1)</f>
        <v>41817.854999999996</v>
      </c>
      <c r="T1879" s="12">
        <f>(((I1879/60)/60)/24)+DATE(1970,1,1)</f>
        <v>41838.854999999996</v>
      </c>
      <c r="W1879" s="19">
        <f>_xlfn.DAYS(T1879,S1879)</f>
        <v>21</v>
      </c>
      <c r="X1879" s="20">
        <f>L1879/W1879</f>
        <v>1.8095238095238095</v>
      </c>
      <c r="Y1879" s="21">
        <f>E1879/W1879</f>
        <v>96.428571428571431</v>
      </c>
    </row>
    <row r="1880" spans="1:25" ht="32" x14ac:dyDescent="0.2">
      <c r="A1880">
        <v>1261</v>
      </c>
      <c r="B1880" s="3" t="s">
        <v>1262</v>
      </c>
      <c r="C1880" s="3" t="s">
        <v>5371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1390983227</v>
      </c>
      <c r="J1880">
        <v>1388391227</v>
      </c>
      <c r="K1880" t="b">
        <v>1</v>
      </c>
      <c r="L1880">
        <v>52</v>
      </c>
      <c r="M1880" t="b">
        <v>1</v>
      </c>
      <c r="N1880" t="s">
        <v>8276</v>
      </c>
      <c r="O1880" s="6">
        <f>(E1880/D1880)*100</f>
        <v>101.25</v>
      </c>
      <c r="P1880" s="7">
        <f>E1880/L1880</f>
        <v>38.942307692307693</v>
      </c>
      <c r="Q1880" t="str">
        <f>LEFT(N1880,FIND("/",N1880)-1)</f>
        <v>music</v>
      </c>
      <c r="R1880" t="str">
        <f>REPLACE(N1880,1,FIND("/",N1880),"")</f>
        <v>rock</v>
      </c>
      <c r="S1880" s="12">
        <f>(((J1880/60)/60)/24)+DATE(1970,1,1)</f>
        <v>41638.342905092592</v>
      </c>
      <c r="T1880" s="12">
        <f>(((I1880/60)/60)/24)+DATE(1970,1,1)</f>
        <v>41668.342905092592</v>
      </c>
      <c r="W1880" s="19">
        <f>_xlfn.DAYS(T1880,S1880)</f>
        <v>30</v>
      </c>
      <c r="X1880" s="20">
        <f>L1880/W1880</f>
        <v>1.7333333333333334</v>
      </c>
      <c r="Y1880" s="21">
        <f>E1880/W1880</f>
        <v>67.5</v>
      </c>
    </row>
    <row r="1881" spans="1:25" ht="48" x14ac:dyDescent="0.2">
      <c r="A1881">
        <v>3809</v>
      </c>
      <c r="B1881" s="3" t="s">
        <v>3806</v>
      </c>
      <c r="C1881" s="3" t="s">
        <v>7919</v>
      </c>
      <c r="D1881">
        <v>2000</v>
      </c>
      <c r="E1881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8271</v>
      </c>
      <c r="O1881" s="6">
        <f>(E1881/D1881)*100</f>
        <v>101.25</v>
      </c>
      <c r="P1881" s="7">
        <f>E1881/L1881</f>
        <v>53.289473684210527</v>
      </c>
      <c r="Q1881" t="str">
        <f>LEFT(N1881,FIND("/",N1881)-1)</f>
        <v>theater</v>
      </c>
      <c r="R1881" t="str">
        <f>REPLACE(N1881,1,FIND("/",N1881),"")</f>
        <v>plays</v>
      </c>
      <c r="S1881" s="12">
        <f>(((J1881/60)/60)/24)+DATE(1970,1,1)</f>
        <v>41800.526701388888</v>
      </c>
      <c r="T1881" s="12">
        <f>(((I1881/60)/60)/24)+DATE(1970,1,1)</f>
        <v>41850.958333333336</v>
      </c>
      <c r="W1881" s="19">
        <f>_xlfn.DAYS(T1881,S1881)</f>
        <v>50</v>
      </c>
      <c r="X1881" s="20">
        <f>L1881/W1881</f>
        <v>0.76</v>
      </c>
      <c r="Y1881" s="21">
        <f>E1881/W1881</f>
        <v>40.5</v>
      </c>
    </row>
    <row r="1882" spans="1:25" ht="48" x14ac:dyDescent="0.2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8271</v>
      </c>
      <c r="O1882" s="6">
        <f>(E1882/D1882)*100</f>
        <v>101.25</v>
      </c>
      <c r="P1882" s="7">
        <f>E1882/L1882</f>
        <v>63.28125</v>
      </c>
      <c r="Q1882" t="str">
        <f>LEFT(N1882,FIND("/",N1882)-1)</f>
        <v>theater</v>
      </c>
      <c r="R1882" t="str">
        <f>REPLACE(N1882,1,FIND("/",N1882),"")</f>
        <v>plays</v>
      </c>
      <c r="S1882" s="12">
        <f>(((J1882/60)/60)/24)+DATE(1970,1,1)</f>
        <v>42155.142638888887</v>
      </c>
      <c r="T1882" s="12">
        <f>(((I1882/60)/60)/24)+DATE(1970,1,1)</f>
        <v>42215.142638888887</v>
      </c>
      <c r="W1882" s="19">
        <f>_xlfn.DAYS(T1882,S1882)</f>
        <v>60</v>
      </c>
      <c r="X1882" s="20">
        <f>L1882/W1882</f>
        <v>0.53333333333333333</v>
      </c>
      <c r="Y1882" s="21">
        <f>E1882/W1882</f>
        <v>33.75</v>
      </c>
    </row>
    <row r="1883" spans="1:25" ht="48" x14ac:dyDescent="0.2">
      <c r="A1883">
        <v>1284</v>
      </c>
      <c r="B1883" s="3" t="s">
        <v>1285</v>
      </c>
      <c r="C1883" s="3" t="s">
        <v>5394</v>
      </c>
      <c r="D1883">
        <v>2000</v>
      </c>
      <c r="E1883">
        <v>2020</v>
      </c>
      <c r="F1883" t="s">
        <v>8219</v>
      </c>
      <c r="G1883" t="s">
        <v>8224</v>
      </c>
      <c r="H1883" t="s">
        <v>8246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8271</v>
      </c>
      <c r="O1883" s="6">
        <f>(E1883/D1883)*100</f>
        <v>101</v>
      </c>
      <c r="P1883" s="7">
        <f>E1883/L1883</f>
        <v>65.161290322580641</v>
      </c>
      <c r="Q1883" t="str">
        <f>LEFT(N1883,FIND("/",N1883)-1)</f>
        <v>theater</v>
      </c>
      <c r="R1883" t="str">
        <f>REPLACE(N1883,1,FIND("/",N1883),"")</f>
        <v>plays</v>
      </c>
      <c r="S1883" s="12">
        <f>(((J1883/60)/60)/24)+DATE(1970,1,1)</f>
        <v>42712.23474537037</v>
      </c>
      <c r="T1883" s="12">
        <f>(((I1883/60)/60)/24)+DATE(1970,1,1)</f>
        <v>42735.707638888889</v>
      </c>
      <c r="W1883" s="19">
        <f>_xlfn.DAYS(T1883,S1883)</f>
        <v>23</v>
      </c>
      <c r="X1883" s="20">
        <f>L1883/W1883</f>
        <v>1.3478260869565217</v>
      </c>
      <c r="Y1883" s="21">
        <f>E1883/W1883</f>
        <v>87.826086956521735</v>
      </c>
    </row>
    <row r="1884" spans="1:25" ht="16" x14ac:dyDescent="0.2">
      <c r="A1884">
        <v>1826</v>
      </c>
      <c r="B1884" s="3" t="s">
        <v>1827</v>
      </c>
      <c r="C1884" s="3" t="s">
        <v>5936</v>
      </c>
      <c r="D1884">
        <v>2000</v>
      </c>
      <c r="E1884">
        <v>2020</v>
      </c>
      <c r="F1884" t="s">
        <v>8219</v>
      </c>
      <c r="G1884" t="s">
        <v>8224</v>
      </c>
      <c r="H1884" t="s">
        <v>8246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8276</v>
      </c>
      <c r="O1884" s="6">
        <f>(E1884/D1884)*100</f>
        <v>101</v>
      </c>
      <c r="P1884" s="7">
        <f>E1884/L1884</f>
        <v>53.157894736842103</v>
      </c>
      <c r="Q1884" t="str">
        <f>LEFT(N1884,FIND("/",N1884)-1)</f>
        <v>music</v>
      </c>
      <c r="R1884" t="str">
        <f>REPLACE(N1884,1,FIND("/",N1884),"")</f>
        <v>rock</v>
      </c>
      <c r="S1884" s="12">
        <f>(((J1884/60)/60)/24)+DATE(1970,1,1)</f>
        <v>41657.923807870371</v>
      </c>
      <c r="T1884" s="12">
        <f>(((I1884/60)/60)/24)+DATE(1970,1,1)</f>
        <v>41687.923807870371</v>
      </c>
      <c r="W1884" s="19">
        <f>_xlfn.DAYS(T1884,S1884)</f>
        <v>30</v>
      </c>
      <c r="X1884" s="20">
        <f>L1884/W1884</f>
        <v>1.2666666666666666</v>
      </c>
      <c r="Y1884" s="21">
        <f>E1884/W1884</f>
        <v>67.333333333333329</v>
      </c>
    </row>
    <row r="1885" spans="1:25" ht="48" x14ac:dyDescent="0.2">
      <c r="A1885">
        <v>3357</v>
      </c>
      <c r="B1885" s="3" t="s">
        <v>3356</v>
      </c>
      <c r="C1885" s="3" t="s">
        <v>7467</v>
      </c>
      <c r="D1885">
        <v>2000</v>
      </c>
      <c r="E1885">
        <v>2020</v>
      </c>
      <c r="F1885" t="s">
        <v>8219</v>
      </c>
      <c r="G1885" t="s">
        <v>8225</v>
      </c>
      <c r="H1885" t="s">
        <v>8247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8271</v>
      </c>
      <c r="O1885" s="6">
        <f>(E1885/D1885)*100</f>
        <v>101</v>
      </c>
      <c r="P1885" s="7">
        <f>E1885/L1885</f>
        <v>96.19047619047619</v>
      </c>
      <c r="Q1885" t="str">
        <f>LEFT(N1885,FIND("/",N1885)-1)</f>
        <v>theater</v>
      </c>
      <c r="R1885" t="str">
        <f>REPLACE(N1885,1,FIND("/",N1885),"")</f>
        <v>plays</v>
      </c>
      <c r="S1885" s="12">
        <f>(((J1885/60)/60)/24)+DATE(1970,1,1)</f>
        <v>41822.417939814812</v>
      </c>
      <c r="T1885" s="12">
        <f>(((I1885/60)/60)/24)+DATE(1970,1,1)</f>
        <v>41852.417939814812</v>
      </c>
      <c r="W1885" s="19">
        <f>_xlfn.DAYS(T1885,S1885)</f>
        <v>30</v>
      </c>
      <c r="X1885" s="20">
        <f>L1885/W1885</f>
        <v>0.7</v>
      </c>
      <c r="Y1885" s="21">
        <f>E1885/W1885</f>
        <v>67.333333333333329</v>
      </c>
    </row>
    <row r="1886" spans="1:25" ht="48" x14ac:dyDescent="0.2">
      <c r="A1886">
        <v>3474</v>
      </c>
      <c r="B1886" s="3" t="s">
        <v>3473</v>
      </c>
      <c r="C1886" s="3" t="s">
        <v>7584</v>
      </c>
      <c r="D1886">
        <v>2000</v>
      </c>
      <c r="E1886">
        <v>2020</v>
      </c>
      <c r="F1886" t="s">
        <v>8219</v>
      </c>
      <c r="G1886" t="s">
        <v>8225</v>
      </c>
      <c r="H1886" t="s">
        <v>8247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8271</v>
      </c>
      <c r="O1886" s="6">
        <f>(E1886/D1886)*100</f>
        <v>101</v>
      </c>
      <c r="P1886" s="7">
        <f>E1886/L1886</f>
        <v>51.794871794871796</v>
      </c>
      <c r="Q1886" t="str">
        <f>LEFT(N1886,FIND("/",N1886)-1)</f>
        <v>theater</v>
      </c>
      <c r="R1886" t="str">
        <f>REPLACE(N1886,1,FIND("/",N1886),"")</f>
        <v>plays</v>
      </c>
      <c r="S1886" s="12">
        <f>(((J1886/60)/60)/24)+DATE(1970,1,1)</f>
        <v>42541.501516203702</v>
      </c>
      <c r="T1886" s="12">
        <f>(((I1886/60)/60)/24)+DATE(1970,1,1)</f>
        <v>42571.501516203702</v>
      </c>
      <c r="W1886" s="19">
        <f>_xlfn.DAYS(T1886,S1886)</f>
        <v>30</v>
      </c>
      <c r="X1886" s="20">
        <f>L1886/W1886</f>
        <v>1.3</v>
      </c>
      <c r="Y1886" s="21">
        <f>E1886/W1886</f>
        <v>67.333333333333329</v>
      </c>
    </row>
    <row r="1887" spans="1:25" ht="48" x14ac:dyDescent="0.2">
      <c r="A1887">
        <v>3618</v>
      </c>
      <c r="B1887" s="3" t="s">
        <v>3616</v>
      </c>
      <c r="C1887" s="3" t="s">
        <v>7728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8271</v>
      </c>
      <c r="O1887" s="6">
        <f>(E1887/D1887)*100</f>
        <v>101</v>
      </c>
      <c r="P1887" s="7">
        <f>E1887/L1887</f>
        <v>36.071428571428569</v>
      </c>
      <c r="Q1887" t="str">
        <f>LEFT(N1887,FIND("/",N1887)-1)</f>
        <v>theater</v>
      </c>
      <c r="R1887" t="str">
        <f>REPLACE(N1887,1,FIND("/",N1887),"")</f>
        <v>plays</v>
      </c>
      <c r="S1887" s="12">
        <f>(((J1887/60)/60)/24)+DATE(1970,1,1)</f>
        <v>42128.627893518518</v>
      </c>
      <c r="T1887" s="12">
        <f>(((I1887/60)/60)/24)+DATE(1970,1,1)</f>
        <v>42158.627893518518</v>
      </c>
      <c r="W1887" s="19">
        <f>_xlfn.DAYS(T1887,S1887)</f>
        <v>30</v>
      </c>
      <c r="X1887" s="20">
        <f>L1887/W1887</f>
        <v>1.8666666666666667</v>
      </c>
      <c r="Y1887" s="21">
        <f>E1887/W1887</f>
        <v>67.333333333333329</v>
      </c>
    </row>
    <row r="1888" spans="1:25" ht="48" x14ac:dyDescent="0.2">
      <c r="A1888">
        <v>1441</v>
      </c>
      <c r="B1888" s="3" t="s">
        <v>1442</v>
      </c>
      <c r="C1888" s="3" t="s">
        <v>5551</v>
      </c>
      <c r="D1888">
        <v>180000</v>
      </c>
      <c r="E1888">
        <v>2020</v>
      </c>
      <c r="F1888" t="s">
        <v>8221</v>
      </c>
      <c r="G1888" t="s">
        <v>8225</v>
      </c>
      <c r="H1888" t="s">
        <v>8247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8287</v>
      </c>
      <c r="O1888" s="6">
        <f>(E1888/D1888)*100</f>
        <v>1.1222222222222222</v>
      </c>
      <c r="P1888" s="7">
        <f>E1888/L1888</f>
        <v>673.33333333333337</v>
      </c>
      <c r="Q1888" t="str">
        <f>LEFT(N1888,FIND("/",N1888)-1)</f>
        <v>publishing</v>
      </c>
      <c r="R1888" t="str">
        <f>REPLACE(N1888,1,FIND("/",N1888),"")</f>
        <v>translations</v>
      </c>
      <c r="S1888" s="12">
        <f>(((J1888/60)/60)/24)+DATE(1970,1,1)</f>
        <v>42198.765844907408</v>
      </c>
      <c r="T1888" s="12">
        <f>(((I1888/60)/60)/24)+DATE(1970,1,1)</f>
        <v>42258.765844907408</v>
      </c>
      <c r="W1888" s="19">
        <f>_xlfn.DAYS(T1888,S1888)</f>
        <v>60</v>
      </c>
      <c r="X1888" s="20">
        <f>L1888/W1888</f>
        <v>0.05</v>
      </c>
      <c r="Y1888" s="21">
        <f>E1888/W1888</f>
        <v>33.666666666666664</v>
      </c>
    </row>
    <row r="1889" spans="1:25" ht="48" x14ac:dyDescent="0.2">
      <c r="A1889">
        <v>3594</v>
      </c>
      <c r="B1889" s="3" t="s">
        <v>3593</v>
      </c>
      <c r="C1889" s="3" t="s">
        <v>7704</v>
      </c>
      <c r="D1889">
        <v>1600</v>
      </c>
      <c r="E1889">
        <v>2015</v>
      </c>
      <c r="F1889" t="s">
        <v>8219</v>
      </c>
      <c r="G1889" t="s">
        <v>8224</v>
      </c>
      <c r="H1889" t="s">
        <v>8246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8271</v>
      </c>
      <c r="O1889" s="6">
        <f>(E1889/D1889)*100</f>
        <v>125.93749999999999</v>
      </c>
      <c r="P1889" s="7">
        <f>E1889/L1889</f>
        <v>55.972222222222221</v>
      </c>
      <c r="Q1889" t="str">
        <f>LEFT(N1889,FIND("/",N1889)-1)</f>
        <v>theater</v>
      </c>
      <c r="R1889" t="str">
        <f>REPLACE(N1889,1,FIND("/",N1889),"")</f>
        <v>plays</v>
      </c>
      <c r="S1889" s="12">
        <f>(((J1889/60)/60)/24)+DATE(1970,1,1)</f>
        <v>42592.066921296297</v>
      </c>
      <c r="T1889" s="12">
        <f>(((I1889/60)/60)/24)+DATE(1970,1,1)</f>
        <v>42617.066921296297</v>
      </c>
      <c r="W1889" s="19">
        <f>_xlfn.DAYS(T1889,S1889)</f>
        <v>25</v>
      </c>
      <c r="X1889" s="20">
        <f>L1889/W1889</f>
        <v>1.44</v>
      </c>
      <c r="Y1889" s="21">
        <f>E1889/W1889</f>
        <v>80.599999999999994</v>
      </c>
    </row>
    <row r="1890" spans="1:25" ht="32" x14ac:dyDescent="0.2">
      <c r="A1890">
        <v>3520</v>
      </c>
      <c r="B1890" s="3" t="s">
        <v>3519</v>
      </c>
      <c r="C1890" s="3" t="s">
        <v>7630</v>
      </c>
      <c r="D1890">
        <v>2000</v>
      </c>
      <c r="E1890">
        <v>2015</v>
      </c>
      <c r="F1890" t="s">
        <v>8219</v>
      </c>
      <c r="G1890" t="s">
        <v>8225</v>
      </c>
      <c r="H1890" t="s">
        <v>8247</v>
      </c>
      <c r="I1890">
        <v>1441547220</v>
      </c>
      <c r="J1890">
        <v>1439322412</v>
      </c>
      <c r="K1890" t="b">
        <v>0</v>
      </c>
      <c r="L1890">
        <v>21</v>
      </c>
      <c r="M1890" t="b">
        <v>1</v>
      </c>
      <c r="N1890" t="s">
        <v>8271</v>
      </c>
      <c r="O1890" s="6">
        <f>(E1890/D1890)*100</f>
        <v>100.75</v>
      </c>
      <c r="P1890" s="7">
        <f>E1890/L1890</f>
        <v>95.952380952380949</v>
      </c>
      <c r="Q1890" t="str">
        <f>LEFT(N1890,FIND("/",N1890)-1)</f>
        <v>theater</v>
      </c>
      <c r="R1890" t="str">
        <f>REPLACE(N1890,1,FIND("/",N1890),"")</f>
        <v>plays</v>
      </c>
      <c r="S1890" s="12">
        <f>(((J1890/60)/60)/24)+DATE(1970,1,1)</f>
        <v>42227.824212962965</v>
      </c>
      <c r="T1890" s="12">
        <f>(((I1890/60)/60)/24)+DATE(1970,1,1)</f>
        <v>42253.57430555555</v>
      </c>
      <c r="W1890" s="19">
        <f>_xlfn.DAYS(T1890,S1890)</f>
        <v>26</v>
      </c>
      <c r="X1890" s="20">
        <f>L1890/W1890</f>
        <v>0.80769230769230771</v>
      </c>
      <c r="Y1890" s="21">
        <f>E1890/W1890</f>
        <v>77.5</v>
      </c>
    </row>
    <row r="1891" spans="1:25" ht="48" x14ac:dyDescent="0.2">
      <c r="A1891">
        <v>2119</v>
      </c>
      <c r="B1891" s="3" t="s">
        <v>2120</v>
      </c>
      <c r="C1891" s="3" t="s">
        <v>6229</v>
      </c>
      <c r="D1891">
        <v>2000</v>
      </c>
      <c r="E1891">
        <v>2015</v>
      </c>
      <c r="F1891" t="s">
        <v>8219</v>
      </c>
      <c r="G1891" t="s">
        <v>8224</v>
      </c>
      <c r="H1891" t="s">
        <v>8246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8279</v>
      </c>
      <c r="O1891" s="6">
        <f>(E1891/D1891)*100</f>
        <v>100.75</v>
      </c>
      <c r="P1891" s="7">
        <f>E1891/L1891</f>
        <v>91.590909090909093</v>
      </c>
      <c r="Q1891" t="str">
        <f>LEFT(N1891,FIND("/",N1891)-1)</f>
        <v>music</v>
      </c>
      <c r="R1891" t="str">
        <f>REPLACE(N1891,1,FIND("/",N1891),"")</f>
        <v>indie rock</v>
      </c>
      <c r="S1891" s="12">
        <f>(((J1891/60)/60)/24)+DATE(1970,1,1)</f>
        <v>41107.130150462966</v>
      </c>
      <c r="T1891" s="12">
        <f>(((I1891/60)/60)/24)+DATE(1970,1,1)</f>
        <v>41137.130150462966</v>
      </c>
      <c r="W1891" s="19">
        <f>_xlfn.DAYS(T1891,S1891)</f>
        <v>30</v>
      </c>
      <c r="X1891" s="20">
        <f>L1891/W1891</f>
        <v>0.73333333333333328</v>
      </c>
      <c r="Y1891" s="21">
        <f>E1891/W1891</f>
        <v>67.166666666666671</v>
      </c>
    </row>
    <row r="1892" spans="1:25" ht="48" x14ac:dyDescent="0.2">
      <c r="A1892">
        <v>3727</v>
      </c>
      <c r="B1892" s="3" t="s">
        <v>3724</v>
      </c>
      <c r="C1892" s="3" t="s">
        <v>7837</v>
      </c>
      <c r="D1892">
        <v>2000</v>
      </c>
      <c r="E1892">
        <v>2015</v>
      </c>
      <c r="F1892" t="s">
        <v>8219</v>
      </c>
      <c r="G1892" t="s">
        <v>8224</v>
      </c>
      <c r="H1892" t="s">
        <v>8246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8271</v>
      </c>
      <c r="O1892" s="6">
        <f>(E1892/D1892)*100</f>
        <v>100.75</v>
      </c>
      <c r="P1892" s="7">
        <f>E1892/L1892</f>
        <v>61.060606060606062</v>
      </c>
      <c r="Q1892" t="str">
        <f>LEFT(N1892,FIND("/",N1892)-1)</f>
        <v>theater</v>
      </c>
      <c r="R1892" t="str">
        <f>REPLACE(N1892,1,FIND("/",N1892),"")</f>
        <v>plays</v>
      </c>
      <c r="S1892" s="12">
        <f>(((J1892/60)/60)/24)+DATE(1970,1,1)</f>
        <v>42632.348310185189</v>
      </c>
      <c r="T1892" s="12">
        <f>(((I1892/60)/60)/24)+DATE(1970,1,1)</f>
        <v>42663.204861111109</v>
      </c>
      <c r="W1892" s="19">
        <f>_xlfn.DAYS(T1892,S1892)</f>
        <v>31</v>
      </c>
      <c r="X1892" s="20">
        <f>L1892/W1892</f>
        <v>1.064516129032258</v>
      </c>
      <c r="Y1892" s="21">
        <f>E1892/W1892</f>
        <v>65</v>
      </c>
    </row>
    <row r="1893" spans="1:25" ht="48" x14ac:dyDescent="0.2">
      <c r="A1893">
        <v>1651</v>
      </c>
      <c r="B1893" s="3" t="s">
        <v>1652</v>
      </c>
      <c r="C1893" s="3" t="s">
        <v>5761</v>
      </c>
      <c r="D1893">
        <v>2000</v>
      </c>
      <c r="E1893">
        <v>2015</v>
      </c>
      <c r="F1893" t="s">
        <v>8219</v>
      </c>
      <c r="G1893" t="s">
        <v>8224</v>
      </c>
      <c r="H1893" t="s">
        <v>8246</v>
      </c>
      <c r="I1893">
        <v>1303801140</v>
      </c>
      <c r="J1893">
        <v>1300916220</v>
      </c>
      <c r="K1893" t="b">
        <v>0</v>
      </c>
      <c r="L1893">
        <v>20</v>
      </c>
      <c r="M1893" t="b">
        <v>1</v>
      </c>
      <c r="N1893" t="s">
        <v>8292</v>
      </c>
      <c r="O1893" s="6">
        <f>(E1893/D1893)*100</f>
        <v>100.75</v>
      </c>
      <c r="P1893" s="7">
        <f>E1893/L1893</f>
        <v>100.75</v>
      </c>
      <c r="Q1893" t="str">
        <f>LEFT(N1893,FIND("/",N1893)-1)</f>
        <v>music</v>
      </c>
      <c r="R1893" t="str">
        <f>REPLACE(N1893,1,FIND("/",N1893),"")</f>
        <v>pop</v>
      </c>
      <c r="S1893" s="12">
        <f>(((J1893/60)/60)/24)+DATE(1970,1,1)</f>
        <v>40625.900694444441</v>
      </c>
      <c r="T1893" s="12">
        <f>(((I1893/60)/60)/24)+DATE(1970,1,1)</f>
        <v>40659.290972222225</v>
      </c>
      <c r="W1893" s="19">
        <f>_xlfn.DAYS(T1893,S1893)</f>
        <v>34</v>
      </c>
      <c r="X1893" s="20">
        <f>L1893/W1893</f>
        <v>0.58823529411764708</v>
      </c>
      <c r="Y1893" s="21">
        <f>E1893/W1893</f>
        <v>59.264705882352942</v>
      </c>
    </row>
    <row r="1894" spans="1:25" ht="32" x14ac:dyDescent="0.2">
      <c r="A1894">
        <v>1671</v>
      </c>
      <c r="B1894" s="3" t="s">
        <v>1672</v>
      </c>
      <c r="C1894" s="3" t="s">
        <v>5781</v>
      </c>
      <c r="D1894">
        <v>2000</v>
      </c>
      <c r="E1894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8292</v>
      </c>
      <c r="O1894" s="6">
        <f>(E1894/D1894)*100</f>
        <v>100.67349999999999</v>
      </c>
      <c r="P1894" s="7">
        <f>E1894/L1894</f>
        <v>26.148961038961041</v>
      </c>
      <c r="Q1894" t="str">
        <f>LEFT(N1894,FIND("/",N1894)-1)</f>
        <v>music</v>
      </c>
      <c r="R1894" t="str">
        <f>REPLACE(N1894,1,FIND("/",N1894),"")</f>
        <v>pop</v>
      </c>
      <c r="S1894" s="12">
        <f>(((J1894/60)/60)/24)+DATE(1970,1,1)</f>
        <v>42553.54414351852</v>
      </c>
      <c r="T1894" s="12">
        <f>(((I1894/60)/60)/24)+DATE(1970,1,1)</f>
        <v>42583.54414351852</v>
      </c>
      <c r="W1894" s="19">
        <f>_xlfn.DAYS(T1894,S1894)</f>
        <v>30</v>
      </c>
      <c r="X1894" s="20">
        <f>L1894/W1894</f>
        <v>2.5666666666666669</v>
      </c>
      <c r="Y1894" s="21">
        <f>E1894/W1894</f>
        <v>67.115666666666669</v>
      </c>
    </row>
    <row r="1895" spans="1:25" ht="48" x14ac:dyDescent="0.2">
      <c r="A1895">
        <v>3653</v>
      </c>
      <c r="B1895" s="3" t="s">
        <v>3650</v>
      </c>
      <c r="C1895" s="3" t="s">
        <v>7763</v>
      </c>
      <c r="D1895">
        <v>2000</v>
      </c>
      <c r="E1895">
        <v>2010</v>
      </c>
      <c r="F1895" t="s">
        <v>8219</v>
      </c>
      <c r="G1895" t="s">
        <v>8225</v>
      </c>
      <c r="H1895" t="s">
        <v>8247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8271</v>
      </c>
      <c r="O1895" s="6">
        <f>(E1895/D1895)*100</f>
        <v>100.49999999999999</v>
      </c>
      <c r="P1895" s="7">
        <f>E1895/L1895</f>
        <v>60.909090909090907</v>
      </c>
      <c r="Q1895" t="str">
        <f>LEFT(N1895,FIND("/",N1895)-1)</f>
        <v>theater</v>
      </c>
      <c r="R1895" t="str">
        <f>REPLACE(N1895,1,FIND("/",N1895),"")</f>
        <v>plays</v>
      </c>
      <c r="S1895" s="12">
        <f>(((J1895/60)/60)/24)+DATE(1970,1,1)</f>
        <v>42191.363506944443</v>
      </c>
      <c r="T1895" s="12">
        <f>(((I1895/60)/60)/24)+DATE(1970,1,1)</f>
        <v>42221.363506944443</v>
      </c>
      <c r="W1895" s="19">
        <f>_xlfn.DAYS(T1895,S1895)</f>
        <v>30</v>
      </c>
      <c r="X1895" s="20">
        <f>L1895/W1895</f>
        <v>1.1000000000000001</v>
      </c>
      <c r="Y1895" s="21">
        <f>E1895/W1895</f>
        <v>67</v>
      </c>
    </row>
    <row r="1896" spans="1:25" ht="32" x14ac:dyDescent="0.2">
      <c r="A1896">
        <v>1634</v>
      </c>
      <c r="B1896" s="3" t="s">
        <v>1635</v>
      </c>
      <c r="C1896" s="3" t="s">
        <v>5744</v>
      </c>
      <c r="D1896">
        <v>2000</v>
      </c>
      <c r="E1896">
        <v>2010</v>
      </c>
      <c r="F1896" t="s">
        <v>8219</v>
      </c>
      <c r="G1896" t="s">
        <v>8224</v>
      </c>
      <c r="H1896" t="s">
        <v>8246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8276</v>
      </c>
      <c r="O1896" s="6">
        <f>(E1896/D1896)*100</f>
        <v>100.49999999999999</v>
      </c>
      <c r="P1896" s="7">
        <f>E1896/L1896</f>
        <v>62.8125</v>
      </c>
      <c r="Q1896" t="str">
        <f>LEFT(N1896,FIND("/",N1896)-1)</f>
        <v>music</v>
      </c>
      <c r="R1896" t="str">
        <f>REPLACE(N1896,1,FIND("/",N1896),"")</f>
        <v>rock</v>
      </c>
      <c r="S1896" s="12">
        <f>(((J1896/60)/60)/24)+DATE(1970,1,1)</f>
        <v>40658.189826388887</v>
      </c>
      <c r="T1896" s="12">
        <f>(((I1896/60)/60)/24)+DATE(1970,1,1)</f>
        <v>40696.249305555553</v>
      </c>
      <c r="W1896" s="19">
        <f>_xlfn.DAYS(T1896,S1896)</f>
        <v>38</v>
      </c>
      <c r="X1896" s="20">
        <f>L1896/W1896</f>
        <v>0.84210526315789469</v>
      </c>
      <c r="Y1896" s="21">
        <f>E1896/W1896</f>
        <v>52.89473684210526</v>
      </c>
    </row>
    <row r="1897" spans="1:25" ht="32" x14ac:dyDescent="0.2">
      <c r="A1897">
        <v>2110</v>
      </c>
      <c r="B1897" s="3" t="s">
        <v>2111</v>
      </c>
      <c r="C1897" s="3" t="s">
        <v>6220</v>
      </c>
      <c r="D1897">
        <v>2000</v>
      </c>
      <c r="E1897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8279</v>
      </c>
      <c r="O1897" s="6">
        <f>(E1897/D1897)*100</f>
        <v>100.35000000000001</v>
      </c>
      <c r="P1897" s="7">
        <f>E1897/L1897</f>
        <v>52.815789473684212</v>
      </c>
      <c r="Q1897" t="str">
        <f>LEFT(N1897,FIND("/",N1897)-1)</f>
        <v>music</v>
      </c>
      <c r="R1897" t="str">
        <f>REPLACE(N1897,1,FIND("/",N1897),"")</f>
        <v>indie rock</v>
      </c>
      <c r="S1897" s="12">
        <f>(((J1897/60)/60)/24)+DATE(1970,1,1)</f>
        <v>41759.670937499999</v>
      </c>
      <c r="T1897" s="12">
        <f>(((I1897/60)/60)/24)+DATE(1970,1,1)</f>
        <v>41787.207638888889</v>
      </c>
      <c r="W1897" s="19">
        <f>_xlfn.DAYS(T1897,S1897)</f>
        <v>28</v>
      </c>
      <c r="X1897" s="20">
        <f>L1897/W1897</f>
        <v>1.3571428571428572</v>
      </c>
      <c r="Y1897" s="21">
        <f>E1897/W1897</f>
        <v>71.678571428571431</v>
      </c>
    </row>
    <row r="1898" spans="1:25" ht="48" x14ac:dyDescent="0.2">
      <c r="A1898">
        <v>3373</v>
      </c>
      <c r="B1898" s="3" t="s">
        <v>3372</v>
      </c>
      <c r="C1898" s="3" t="s">
        <v>7483</v>
      </c>
      <c r="D1898">
        <v>2000</v>
      </c>
      <c r="E1898">
        <v>2005</v>
      </c>
      <c r="F1898" t="s">
        <v>8219</v>
      </c>
      <c r="G1898" t="s">
        <v>8225</v>
      </c>
      <c r="H1898" t="s">
        <v>8247</v>
      </c>
      <c r="I1898">
        <v>1437235200</v>
      </c>
      <c r="J1898">
        <v>1435177840</v>
      </c>
      <c r="K1898" t="b">
        <v>0</v>
      </c>
      <c r="L1898">
        <v>30</v>
      </c>
      <c r="M1898" t="b">
        <v>1</v>
      </c>
      <c r="N1898" t="s">
        <v>8271</v>
      </c>
      <c r="O1898" s="6">
        <f>(E1898/D1898)*100</f>
        <v>100.25</v>
      </c>
      <c r="P1898" s="7">
        <f>E1898/L1898</f>
        <v>66.833333333333329</v>
      </c>
      <c r="Q1898" t="str">
        <f>LEFT(N1898,FIND("/",N1898)-1)</f>
        <v>theater</v>
      </c>
      <c r="R1898" t="str">
        <f>REPLACE(N1898,1,FIND("/",N1898),"")</f>
        <v>plays</v>
      </c>
      <c r="S1898" s="12">
        <f>(((J1898/60)/60)/24)+DATE(1970,1,1)</f>
        <v>42179.854629629626</v>
      </c>
      <c r="T1898" s="12">
        <f>(((I1898/60)/60)/24)+DATE(1970,1,1)</f>
        <v>42203.666666666672</v>
      </c>
      <c r="W1898" s="19">
        <f>_xlfn.DAYS(T1898,S1898)</f>
        <v>24</v>
      </c>
      <c r="X1898" s="20">
        <f>L1898/W1898</f>
        <v>1.25</v>
      </c>
      <c r="Y1898" s="21">
        <f>E1898/W1898</f>
        <v>83.541666666666671</v>
      </c>
    </row>
    <row r="1899" spans="1:25" ht="48" x14ac:dyDescent="0.2">
      <c r="A1899">
        <v>3775</v>
      </c>
      <c r="B1899" s="3" t="s">
        <v>3772</v>
      </c>
      <c r="C1899" s="3" t="s">
        <v>7885</v>
      </c>
      <c r="D1899">
        <v>2000</v>
      </c>
      <c r="E1899">
        <v>2005</v>
      </c>
      <c r="F1899" t="s">
        <v>8219</v>
      </c>
      <c r="G1899" t="s">
        <v>8224</v>
      </c>
      <c r="H1899" t="s">
        <v>8246</v>
      </c>
      <c r="I1899">
        <v>1428552000</v>
      </c>
      <c r="J1899">
        <v>1426199843</v>
      </c>
      <c r="K1899" t="b">
        <v>0</v>
      </c>
      <c r="L1899">
        <v>14</v>
      </c>
      <c r="M1899" t="b">
        <v>1</v>
      </c>
      <c r="N1899" t="s">
        <v>8305</v>
      </c>
      <c r="O1899" s="6">
        <f>(E1899/D1899)*100</f>
        <v>100.25</v>
      </c>
      <c r="P1899" s="7">
        <f>E1899/L1899</f>
        <v>143.21428571428572</v>
      </c>
      <c r="Q1899" t="str">
        <f>LEFT(N1899,FIND("/",N1899)-1)</f>
        <v>theater</v>
      </c>
      <c r="R1899" t="str">
        <f>REPLACE(N1899,1,FIND("/",N1899),"")</f>
        <v>musical</v>
      </c>
      <c r="S1899" s="12">
        <f>(((J1899/60)/60)/24)+DATE(1970,1,1)</f>
        <v>42075.942627314813</v>
      </c>
      <c r="T1899" s="12">
        <f>(((I1899/60)/60)/24)+DATE(1970,1,1)</f>
        <v>42103.166666666672</v>
      </c>
      <c r="W1899" s="19">
        <f>_xlfn.DAYS(T1899,S1899)</f>
        <v>28</v>
      </c>
      <c r="X1899" s="20">
        <f>L1899/W1899</f>
        <v>0.5</v>
      </c>
      <c r="Y1899" s="21">
        <f>E1899/W1899</f>
        <v>71.607142857142861</v>
      </c>
    </row>
    <row r="1900" spans="1:25" ht="48" x14ac:dyDescent="0.2">
      <c r="A1900">
        <v>748</v>
      </c>
      <c r="B1900" s="3" t="s">
        <v>749</v>
      </c>
      <c r="C1900" s="3" t="s">
        <v>4858</v>
      </c>
      <c r="D1900">
        <v>2000</v>
      </c>
      <c r="E1900">
        <v>2005</v>
      </c>
      <c r="F1900" t="s">
        <v>8219</v>
      </c>
      <c r="G1900" t="s">
        <v>8224</v>
      </c>
      <c r="H1900" t="s">
        <v>8246</v>
      </c>
      <c r="I1900">
        <v>1407701966</v>
      </c>
      <c r="J1900">
        <v>1405109966</v>
      </c>
      <c r="K1900" t="b">
        <v>0</v>
      </c>
      <c r="L1900">
        <v>44</v>
      </c>
      <c r="M1900" t="b">
        <v>1</v>
      </c>
      <c r="N1900" t="s">
        <v>8274</v>
      </c>
      <c r="O1900" s="6">
        <f>(E1900/D1900)*100</f>
        <v>100.25</v>
      </c>
      <c r="P1900" s="7">
        <f>E1900/L1900</f>
        <v>45.56818181818182</v>
      </c>
      <c r="Q1900" t="str">
        <f>LEFT(N1900,FIND("/",N1900)-1)</f>
        <v>publishing</v>
      </c>
      <c r="R1900" t="str">
        <f>REPLACE(N1900,1,FIND("/",N1900),"")</f>
        <v>nonfiction</v>
      </c>
      <c r="S1900" s="12">
        <f>(((J1900/60)/60)/24)+DATE(1970,1,1)</f>
        <v>41831.846828703703</v>
      </c>
      <c r="T1900" s="12">
        <f>(((I1900/60)/60)/24)+DATE(1970,1,1)</f>
        <v>41861.846828703703</v>
      </c>
      <c r="W1900" s="19">
        <f>_xlfn.DAYS(T1900,S1900)</f>
        <v>30</v>
      </c>
      <c r="X1900" s="20">
        <f>L1900/W1900</f>
        <v>1.4666666666666666</v>
      </c>
      <c r="Y1900" s="21">
        <f>E1900/W1900</f>
        <v>66.833333333333329</v>
      </c>
    </row>
    <row r="1901" spans="1:25" ht="48" x14ac:dyDescent="0.2">
      <c r="A1901">
        <v>2429</v>
      </c>
      <c r="B1901" s="3" t="s">
        <v>2430</v>
      </c>
      <c r="C1901" s="3" t="s">
        <v>6539</v>
      </c>
      <c r="D1901">
        <v>140000</v>
      </c>
      <c r="E1901">
        <v>2005</v>
      </c>
      <c r="F1901" t="s">
        <v>8221</v>
      </c>
      <c r="G1901" t="s">
        <v>8234</v>
      </c>
      <c r="H1901" t="s">
        <v>8254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8284</v>
      </c>
      <c r="O1901" s="6">
        <f>(E1901/D1901)*100</f>
        <v>1.4321428571428572</v>
      </c>
      <c r="P1901" s="7">
        <f>E1901/L1901</f>
        <v>501.25</v>
      </c>
      <c r="Q1901" t="str">
        <f>LEFT(N1901,FIND("/",N1901)-1)</f>
        <v>food</v>
      </c>
      <c r="R1901" t="str">
        <f>REPLACE(N1901,1,FIND("/",N1901),"")</f>
        <v>food trucks</v>
      </c>
      <c r="S1901" s="12">
        <f>(((J1901/60)/60)/24)+DATE(1970,1,1)</f>
        <v>42734.879236111112</v>
      </c>
      <c r="T1901" s="12">
        <f>(((I1901/60)/60)/24)+DATE(1970,1,1)</f>
        <v>42771.697222222225</v>
      </c>
      <c r="W1901" s="19">
        <f>_xlfn.DAYS(T1901,S1901)</f>
        <v>37</v>
      </c>
      <c r="X1901" s="20">
        <f>L1901/W1901</f>
        <v>0.10810810810810811</v>
      </c>
      <c r="Y1901" s="21">
        <f>E1901/W1901</f>
        <v>54.189189189189186</v>
      </c>
    </row>
    <row r="1902" spans="1:25" ht="48" x14ac:dyDescent="0.2">
      <c r="A1902">
        <v>533</v>
      </c>
      <c r="B1902" s="3" t="s">
        <v>534</v>
      </c>
      <c r="C1902" s="3" t="s">
        <v>4643</v>
      </c>
      <c r="D1902">
        <v>2000</v>
      </c>
      <c r="E1902">
        <v>2004</v>
      </c>
      <c r="F1902" t="s">
        <v>8219</v>
      </c>
      <c r="G1902" t="s">
        <v>8225</v>
      </c>
      <c r="H1902" t="s">
        <v>8247</v>
      </c>
      <c r="I1902">
        <v>1463394365</v>
      </c>
      <c r="J1902">
        <v>1461320765</v>
      </c>
      <c r="K1902" t="b">
        <v>0</v>
      </c>
      <c r="L1902">
        <v>17</v>
      </c>
      <c r="M1902" t="b">
        <v>1</v>
      </c>
      <c r="N1902" t="s">
        <v>8271</v>
      </c>
      <c r="O1902" s="6">
        <f>(E1902/D1902)*100</f>
        <v>100.2</v>
      </c>
      <c r="P1902" s="7">
        <f>E1902/L1902</f>
        <v>117.88235294117646</v>
      </c>
      <c r="Q1902" t="str">
        <f>LEFT(N1902,FIND("/",N1902)-1)</f>
        <v>theater</v>
      </c>
      <c r="R1902" t="str">
        <f>REPLACE(N1902,1,FIND("/",N1902),"")</f>
        <v>plays</v>
      </c>
      <c r="S1902" s="12">
        <f>(((J1902/60)/60)/24)+DATE(1970,1,1)</f>
        <v>42482.43478009259</v>
      </c>
      <c r="T1902" s="12">
        <f>(((I1902/60)/60)/24)+DATE(1970,1,1)</f>
        <v>42506.43478009259</v>
      </c>
      <c r="W1902" s="19">
        <f>_xlfn.DAYS(T1902,S1902)</f>
        <v>24</v>
      </c>
      <c r="X1902" s="20">
        <f>L1902/W1902</f>
        <v>0.70833333333333337</v>
      </c>
      <c r="Y1902" s="21">
        <f>E1902/W1902</f>
        <v>83.5</v>
      </c>
    </row>
    <row r="1903" spans="1:25" ht="48" x14ac:dyDescent="0.2">
      <c r="A1903">
        <v>20</v>
      </c>
      <c r="B1903" s="3" t="s">
        <v>22</v>
      </c>
      <c r="C1903" s="3" t="s">
        <v>4131</v>
      </c>
      <c r="D1903">
        <v>2000</v>
      </c>
      <c r="E1903">
        <v>2004</v>
      </c>
      <c r="F1903" t="s">
        <v>8219</v>
      </c>
      <c r="G1903" t="s">
        <v>8224</v>
      </c>
      <c r="H1903" t="s">
        <v>8246</v>
      </c>
      <c r="I1903">
        <v>1442167912</v>
      </c>
      <c r="J1903">
        <v>1436983912</v>
      </c>
      <c r="K1903" t="b">
        <v>0</v>
      </c>
      <c r="L1903">
        <v>25</v>
      </c>
      <c r="M1903" t="b">
        <v>1</v>
      </c>
      <c r="N1903" t="s">
        <v>8265</v>
      </c>
      <c r="O1903" s="6">
        <f>(E1903/D1903)*100</f>
        <v>100.2</v>
      </c>
      <c r="P1903" s="7">
        <f>E1903/L1903</f>
        <v>80.16</v>
      </c>
      <c r="Q1903" t="str">
        <f>LEFT(N1903,FIND("/",N1903)-1)</f>
        <v>film &amp; video</v>
      </c>
      <c r="R1903" t="str">
        <f>REPLACE(N1903,1,FIND("/",N1903),"")</f>
        <v>television</v>
      </c>
      <c r="S1903" s="12">
        <f>(((J1903/60)/60)/24)+DATE(1970,1,1)</f>
        <v>42200.758240740746</v>
      </c>
      <c r="T1903" s="12">
        <f>(((I1903/60)/60)/24)+DATE(1970,1,1)</f>
        <v>42260.758240740746</v>
      </c>
      <c r="W1903" s="19">
        <f>_xlfn.DAYS(T1903,S1903)</f>
        <v>60</v>
      </c>
      <c r="X1903" s="20">
        <f>L1903/W1903</f>
        <v>0.41666666666666669</v>
      </c>
      <c r="Y1903" s="21">
        <f>E1903/W1903</f>
        <v>33.4</v>
      </c>
    </row>
    <row r="1904" spans="1:25" ht="32" x14ac:dyDescent="0.2">
      <c r="A1904">
        <v>3159</v>
      </c>
      <c r="B1904" s="3" t="s">
        <v>3159</v>
      </c>
      <c r="C1904" s="3" t="s">
        <v>7269</v>
      </c>
      <c r="D1904">
        <v>1500</v>
      </c>
      <c r="E1904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8271</v>
      </c>
      <c r="O1904" s="6">
        <f>(E1904/D1904)*100</f>
        <v>133.48133333333334</v>
      </c>
      <c r="P1904" s="7">
        <f>E1904/L1904</f>
        <v>38.504230769230773</v>
      </c>
      <c r="Q1904" t="str">
        <f>LEFT(N1904,FIND("/",N1904)-1)</f>
        <v>theater</v>
      </c>
      <c r="R1904" t="str">
        <f>REPLACE(N1904,1,FIND("/",N1904),"")</f>
        <v>plays</v>
      </c>
      <c r="S1904" s="12">
        <f>(((J1904/60)/60)/24)+DATE(1970,1,1)</f>
        <v>40884.066678240742</v>
      </c>
      <c r="T1904" s="12">
        <f>(((I1904/60)/60)/24)+DATE(1970,1,1)</f>
        <v>40926.958333333336</v>
      </c>
      <c r="W1904" s="19">
        <f>_xlfn.DAYS(T1904,S1904)</f>
        <v>42</v>
      </c>
      <c r="X1904" s="20">
        <f>L1904/W1904</f>
        <v>1.2380952380952381</v>
      </c>
      <c r="Y1904" s="21">
        <f>E1904/W1904</f>
        <v>47.671904761904763</v>
      </c>
    </row>
    <row r="1905" spans="1:25" ht="48" x14ac:dyDescent="0.2">
      <c r="A1905">
        <v>3216</v>
      </c>
      <c r="B1905" s="3" t="s">
        <v>3216</v>
      </c>
      <c r="C1905" s="3" t="s">
        <v>7326</v>
      </c>
      <c r="D1905">
        <v>2000</v>
      </c>
      <c r="E1905">
        <v>2001</v>
      </c>
      <c r="F1905" t="s">
        <v>8219</v>
      </c>
      <c r="G1905" t="s">
        <v>8225</v>
      </c>
      <c r="H1905" t="s">
        <v>8247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8271</v>
      </c>
      <c r="O1905" s="6">
        <f>(E1905/D1905)*100</f>
        <v>100.05</v>
      </c>
      <c r="P1905" s="7">
        <f>E1905/L1905</f>
        <v>57.171428571428571</v>
      </c>
      <c r="Q1905" t="str">
        <f>LEFT(N1905,FIND("/",N1905)-1)</f>
        <v>theater</v>
      </c>
      <c r="R1905" t="str">
        <f>REPLACE(N1905,1,FIND("/",N1905),"")</f>
        <v>plays</v>
      </c>
      <c r="S1905" s="12">
        <f>(((J1905/60)/60)/24)+DATE(1970,1,1)</f>
        <v>42165.462627314817</v>
      </c>
      <c r="T1905" s="12">
        <f>(((I1905/60)/60)/24)+DATE(1970,1,1)</f>
        <v>42196.604166666672</v>
      </c>
      <c r="W1905" s="19">
        <f>_xlfn.DAYS(T1905,S1905)</f>
        <v>31</v>
      </c>
      <c r="X1905" s="20">
        <f>L1905/W1905</f>
        <v>1.1290322580645162</v>
      </c>
      <c r="Y1905" s="21">
        <f>E1905/W1905</f>
        <v>64.548387096774192</v>
      </c>
    </row>
    <row r="1906" spans="1:25" ht="48" x14ac:dyDescent="0.2">
      <c r="A1906">
        <v>883</v>
      </c>
      <c r="B1906" s="3" t="s">
        <v>884</v>
      </c>
      <c r="C1906" s="3" t="s">
        <v>4993</v>
      </c>
      <c r="D1906">
        <v>5000</v>
      </c>
      <c r="E1906">
        <v>2001</v>
      </c>
      <c r="F1906" t="s">
        <v>8221</v>
      </c>
      <c r="G1906" t="s">
        <v>8224</v>
      </c>
      <c r="H1906" t="s">
        <v>8246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8279</v>
      </c>
      <c r="O1906" s="6">
        <f>(E1906/D1906)*100</f>
        <v>40.020000000000003</v>
      </c>
      <c r="P1906" s="7">
        <f>E1906/L1906</f>
        <v>83.375</v>
      </c>
      <c r="Q1906" t="str">
        <f>LEFT(N1906,FIND("/",N1906)-1)</f>
        <v>music</v>
      </c>
      <c r="R1906" t="str">
        <f>REPLACE(N1906,1,FIND("/",N1906),"")</f>
        <v>indie rock</v>
      </c>
      <c r="S1906" s="12">
        <f>(((J1906/60)/60)/24)+DATE(1970,1,1)</f>
        <v>42371.935590277775</v>
      </c>
      <c r="T1906" s="12">
        <f>(((I1906/60)/60)/24)+DATE(1970,1,1)</f>
        <v>42431.935590277775</v>
      </c>
      <c r="W1906" s="19">
        <f>_xlfn.DAYS(T1906,S1906)</f>
        <v>60</v>
      </c>
      <c r="X1906" s="20">
        <f>L1906/W1906</f>
        <v>0.4</v>
      </c>
      <c r="Y1906" s="21">
        <f>E1906/W1906</f>
        <v>33.35</v>
      </c>
    </row>
    <row r="1907" spans="1:25" ht="32" x14ac:dyDescent="0.2">
      <c r="A1907">
        <v>1603</v>
      </c>
      <c r="B1907" s="3" t="s">
        <v>1604</v>
      </c>
      <c r="C1907" s="3" t="s">
        <v>5713</v>
      </c>
      <c r="D1907">
        <v>2000</v>
      </c>
      <c r="E1907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8276</v>
      </c>
      <c r="O1907" s="6">
        <f>(E1907/D1907)*100</f>
        <v>100.03299999999999</v>
      </c>
      <c r="P1907" s="7">
        <f>E1907/L1907</f>
        <v>66.688666666666663</v>
      </c>
      <c r="Q1907" t="str">
        <f>LEFT(N1907,FIND("/",N1907)-1)</f>
        <v>music</v>
      </c>
      <c r="R1907" t="str">
        <f>REPLACE(N1907,1,FIND("/",N1907),"")</f>
        <v>rock</v>
      </c>
      <c r="S1907" s="12">
        <f>(((J1907/60)/60)/24)+DATE(1970,1,1)</f>
        <v>40876.169664351852</v>
      </c>
      <c r="T1907" s="12">
        <f>(((I1907/60)/60)/24)+DATE(1970,1,1)</f>
        <v>40936.169664351852</v>
      </c>
      <c r="W1907" s="19">
        <f>_xlfn.DAYS(T1907,S1907)</f>
        <v>60</v>
      </c>
      <c r="X1907" s="20">
        <f>L1907/W1907</f>
        <v>0.5</v>
      </c>
      <c r="Y1907" s="21">
        <f>E1907/W1907</f>
        <v>33.344333333333331</v>
      </c>
    </row>
    <row r="1908" spans="1:25" ht="48" x14ac:dyDescent="0.2">
      <c r="A1908">
        <v>1619</v>
      </c>
      <c r="B1908" s="3" t="s">
        <v>1620</v>
      </c>
      <c r="C1908" s="3" t="s">
        <v>5729</v>
      </c>
      <c r="D1908">
        <v>1500</v>
      </c>
      <c r="E1908">
        <v>2000</v>
      </c>
      <c r="F1908" t="s">
        <v>8219</v>
      </c>
      <c r="G1908" t="s">
        <v>8224</v>
      </c>
      <c r="H1908" t="s">
        <v>8246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8276</v>
      </c>
      <c r="O1908" s="6">
        <f>(E1908/D1908)*100</f>
        <v>133.33333333333331</v>
      </c>
      <c r="P1908" s="7">
        <f>E1908/L1908</f>
        <v>86.956521739130437</v>
      </c>
      <c r="Q1908" t="str">
        <f>LEFT(N1908,FIND("/",N1908)-1)</f>
        <v>music</v>
      </c>
      <c r="R1908" t="str">
        <f>REPLACE(N1908,1,FIND("/",N1908),"")</f>
        <v>rock</v>
      </c>
      <c r="S1908" s="12">
        <f>(((J1908/60)/60)/24)+DATE(1970,1,1)</f>
        <v>41876.18618055556</v>
      </c>
      <c r="T1908" s="12">
        <f>(((I1908/60)/60)/24)+DATE(1970,1,1)</f>
        <v>41897.18618055556</v>
      </c>
      <c r="W1908" s="19">
        <f>_xlfn.DAYS(T1908,S1908)</f>
        <v>21</v>
      </c>
      <c r="X1908" s="20">
        <f>L1908/W1908</f>
        <v>1.0952380952380953</v>
      </c>
      <c r="Y1908" s="21">
        <f>E1908/W1908</f>
        <v>95.238095238095241</v>
      </c>
    </row>
    <row r="1909" spans="1:25" ht="48" x14ac:dyDescent="0.2">
      <c r="A1909">
        <v>3445</v>
      </c>
      <c r="B1909" s="3" t="s">
        <v>3444</v>
      </c>
      <c r="C1909" s="3" t="s">
        <v>7555</v>
      </c>
      <c r="D1909">
        <v>2000</v>
      </c>
      <c r="E1909">
        <v>2000</v>
      </c>
      <c r="F1909" t="s">
        <v>8219</v>
      </c>
      <c r="G1909" t="s">
        <v>8225</v>
      </c>
      <c r="H1909" t="s">
        <v>8247</v>
      </c>
      <c r="I1909">
        <v>1445604236</v>
      </c>
      <c r="J1909">
        <v>1443185036</v>
      </c>
      <c r="K1909" t="b">
        <v>0</v>
      </c>
      <c r="L1909">
        <v>31</v>
      </c>
      <c r="M1909" t="b">
        <v>1</v>
      </c>
      <c r="N1909" t="s">
        <v>8271</v>
      </c>
      <c r="O1909" s="6">
        <f>(E1909/D1909)*100</f>
        <v>100</v>
      </c>
      <c r="P1909" s="7">
        <f>E1909/L1909</f>
        <v>64.516129032258064</v>
      </c>
      <c r="Q1909" t="str">
        <f>LEFT(N1909,FIND("/",N1909)-1)</f>
        <v>theater</v>
      </c>
      <c r="R1909" t="str">
        <f>REPLACE(N1909,1,FIND("/",N1909),"")</f>
        <v>plays</v>
      </c>
      <c r="S1909" s="12">
        <f>(((J1909/60)/60)/24)+DATE(1970,1,1)</f>
        <v>42272.530509259261</v>
      </c>
      <c r="T1909" s="12">
        <f>(((I1909/60)/60)/24)+DATE(1970,1,1)</f>
        <v>42300.530509259261</v>
      </c>
      <c r="W1909" s="19">
        <f>_xlfn.DAYS(T1909,S1909)</f>
        <v>28</v>
      </c>
      <c r="X1909" s="20">
        <f>L1909/W1909</f>
        <v>1.1071428571428572</v>
      </c>
      <c r="Y1909" s="21">
        <f>E1909/W1909</f>
        <v>71.428571428571431</v>
      </c>
    </row>
    <row r="1910" spans="1:25" ht="32" x14ac:dyDescent="0.2">
      <c r="A1910">
        <v>2937</v>
      </c>
      <c r="B1910" s="3" t="s">
        <v>2937</v>
      </c>
      <c r="C1910" s="3" t="s">
        <v>7047</v>
      </c>
      <c r="D1910">
        <v>1500</v>
      </c>
      <c r="E1910">
        <v>2000</v>
      </c>
      <c r="F1910" t="s">
        <v>8219</v>
      </c>
      <c r="G1910" t="s">
        <v>8225</v>
      </c>
      <c r="H1910" t="s">
        <v>8247</v>
      </c>
      <c r="I1910">
        <v>1405249113</v>
      </c>
      <c r="J1910">
        <v>1402657113</v>
      </c>
      <c r="K1910" t="b">
        <v>0</v>
      </c>
      <c r="L1910">
        <v>55</v>
      </c>
      <c r="M1910" t="b">
        <v>1</v>
      </c>
      <c r="N1910" t="s">
        <v>8305</v>
      </c>
      <c r="O1910" s="6">
        <f>(E1910/D1910)*100</f>
        <v>133.33333333333331</v>
      </c>
      <c r="P1910" s="7">
        <f>E1910/L1910</f>
        <v>36.363636363636367</v>
      </c>
      <c r="Q1910" t="str">
        <f>LEFT(N1910,FIND("/",N1910)-1)</f>
        <v>theater</v>
      </c>
      <c r="R1910" t="str">
        <f>REPLACE(N1910,1,FIND("/",N1910),"")</f>
        <v>musical</v>
      </c>
      <c r="S1910" s="12">
        <f>(((J1910/60)/60)/24)+DATE(1970,1,1)</f>
        <v>41803.457326388889</v>
      </c>
      <c r="T1910" s="12">
        <f>(((I1910/60)/60)/24)+DATE(1970,1,1)</f>
        <v>41833.457326388889</v>
      </c>
      <c r="W1910" s="19">
        <f>_xlfn.DAYS(T1910,S1910)</f>
        <v>30</v>
      </c>
      <c r="X1910" s="20">
        <f>L1910/W1910</f>
        <v>1.8333333333333333</v>
      </c>
      <c r="Y1910" s="21">
        <f>E1910/W1910</f>
        <v>66.666666666666671</v>
      </c>
    </row>
    <row r="1911" spans="1:25" ht="48" x14ac:dyDescent="0.2">
      <c r="A1911">
        <v>41</v>
      </c>
      <c r="B1911" s="3" t="s">
        <v>43</v>
      </c>
      <c r="C1911" s="3" t="s">
        <v>4152</v>
      </c>
      <c r="D1911">
        <v>2000</v>
      </c>
      <c r="E1911">
        <v>2000</v>
      </c>
      <c r="F1911" t="s">
        <v>8219</v>
      </c>
      <c r="G1911" t="s">
        <v>8224</v>
      </c>
      <c r="H1911" t="s">
        <v>8246</v>
      </c>
      <c r="I1911">
        <v>1412516354</v>
      </c>
      <c r="J1911">
        <v>1409924354</v>
      </c>
      <c r="K1911" t="b">
        <v>0</v>
      </c>
      <c r="L1911">
        <v>19</v>
      </c>
      <c r="M1911" t="b">
        <v>1</v>
      </c>
      <c r="N1911" t="s">
        <v>8265</v>
      </c>
      <c r="O1911" s="6">
        <f>(E1911/D1911)*100</f>
        <v>100</v>
      </c>
      <c r="P1911" s="7">
        <f>E1911/L1911</f>
        <v>105.26315789473684</v>
      </c>
      <c r="Q1911" t="str">
        <f>LEFT(N1911,FIND("/",N1911)-1)</f>
        <v>film &amp; video</v>
      </c>
      <c r="R1911" t="str">
        <f>REPLACE(N1911,1,FIND("/",N1911),"")</f>
        <v>television</v>
      </c>
      <c r="S1911" s="12">
        <f>(((J1911/60)/60)/24)+DATE(1970,1,1)</f>
        <v>41887.568912037037</v>
      </c>
      <c r="T1911" s="12">
        <f>(((I1911/60)/60)/24)+DATE(1970,1,1)</f>
        <v>41917.568912037037</v>
      </c>
      <c r="W1911" s="19">
        <f>_xlfn.DAYS(T1911,S1911)</f>
        <v>30</v>
      </c>
      <c r="X1911" s="20">
        <f>L1911/W1911</f>
        <v>0.6333333333333333</v>
      </c>
      <c r="Y1911" s="21">
        <f>E1911/W1911</f>
        <v>66.666666666666671</v>
      </c>
    </row>
    <row r="1912" spans="1:25" ht="48" x14ac:dyDescent="0.2">
      <c r="A1912">
        <v>2207</v>
      </c>
      <c r="B1912" s="3" t="s">
        <v>2208</v>
      </c>
      <c r="C1912" s="3" t="s">
        <v>6317</v>
      </c>
      <c r="D1912">
        <v>2000</v>
      </c>
      <c r="E1912">
        <v>2000</v>
      </c>
      <c r="F1912" t="s">
        <v>8219</v>
      </c>
      <c r="G1912" t="s">
        <v>8224</v>
      </c>
      <c r="H1912" t="s">
        <v>8246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8280</v>
      </c>
      <c r="O1912" s="6">
        <f>(E1912/D1912)*100</f>
        <v>100</v>
      </c>
      <c r="P1912" s="7">
        <f>E1912/L1912</f>
        <v>285.71428571428572</v>
      </c>
      <c r="Q1912" t="str">
        <f>LEFT(N1912,FIND("/",N1912)-1)</f>
        <v>music</v>
      </c>
      <c r="R1912" t="str">
        <f>REPLACE(N1912,1,FIND("/",N1912),"")</f>
        <v>electronic music</v>
      </c>
      <c r="S1912" s="12">
        <f>(((J1912/60)/60)/24)+DATE(1970,1,1)</f>
        <v>41564.194131944445</v>
      </c>
      <c r="T1912" s="12">
        <f>(((I1912/60)/60)/24)+DATE(1970,1,1)</f>
        <v>41594.235798611109</v>
      </c>
      <c r="W1912" s="19">
        <f>_xlfn.DAYS(T1912,S1912)</f>
        <v>30</v>
      </c>
      <c r="X1912" s="20">
        <f>L1912/W1912</f>
        <v>0.23333333333333334</v>
      </c>
      <c r="Y1912" s="21">
        <f>E1912/W1912</f>
        <v>66.666666666666671</v>
      </c>
    </row>
    <row r="1913" spans="1:25" ht="48" x14ac:dyDescent="0.2">
      <c r="A1913">
        <v>2473</v>
      </c>
      <c r="B1913" s="3" t="s">
        <v>2474</v>
      </c>
      <c r="C1913" s="3" t="s">
        <v>6583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8279</v>
      </c>
      <c r="O1913" s="6">
        <f>(E1913/D1913)*100</f>
        <v>100</v>
      </c>
      <c r="P1913" s="7">
        <f>E1913/L1913</f>
        <v>42.553191489361701</v>
      </c>
      <c r="Q1913" t="str">
        <f>LEFT(N1913,FIND("/",N1913)-1)</f>
        <v>music</v>
      </c>
      <c r="R1913" t="str">
        <f>REPLACE(N1913,1,FIND("/",N1913),"")</f>
        <v>indie rock</v>
      </c>
      <c r="S1913" s="12">
        <f>(((J1913/60)/60)/24)+DATE(1970,1,1)</f>
        <v>41193.748483796298</v>
      </c>
      <c r="T1913" s="12">
        <f>(((I1913/60)/60)/24)+DATE(1970,1,1)</f>
        <v>41223.790150462963</v>
      </c>
      <c r="W1913" s="19">
        <f>_xlfn.DAYS(T1913,S1913)</f>
        <v>30</v>
      </c>
      <c r="X1913" s="20">
        <f>L1913/W1913</f>
        <v>1.5666666666666667</v>
      </c>
      <c r="Y1913" s="21">
        <f>E1913/W1913</f>
        <v>66.666666666666671</v>
      </c>
    </row>
    <row r="1914" spans="1:25" ht="48" x14ac:dyDescent="0.2">
      <c r="A1914">
        <v>3385</v>
      </c>
      <c r="B1914" s="3" t="s">
        <v>3384</v>
      </c>
      <c r="C1914" s="3" t="s">
        <v>7495</v>
      </c>
      <c r="D1914">
        <v>2000</v>
      </c>
      <c r="E1914">
        <v>2000</v>
      </c>
      <c r="F1914" t="s">
        <v>8219</v>
      </c>
      <c r="G1914" t="s">
        <v>8224</v>
      </c>
      <c r="H1914" t="s">
        <v>8246</v>
      </c>
      <c r="I1914">
        <v>1418244552</v>
      </c>
      <c r="J1914">
        <v>1415652552</v>
      </c>
      <c r="K1914" t="b">
        <v>0</v>
      </c>
      <c r="L1914">
        <v>15</v>
      </c>
      <c r="M1914" t="b">
        <v>1</v>
      </c>
      <c r="N1914" t="s">
        <v>8271</v>
      </c>
      <c r="O1914" s="6">
        <f>(E1914/D1914)*100</f>
        <v>100</v>
      </c>
      <c r="P1914" s="7">
        <f>E1914/L1914</f>
        <v>133.33333333333334</v>
      </c>
      <c r="Q1914" t="str">
        <f>LEFT(N1914,FIND("/",N1914)-1)</f>
        <v>theater</v>
      </c>
      <c r="R1914" t="str">
        <f>REPLACE(N1914,1,FIND("/",N1914),"")</f>
        <v>plays</v>
      </c>
      <c r="S1914" s="12">
        <f>(((J1914/60)/60)/24)+DATE(1970,1,1)</f>
        <v>41953.8675</v>
      </c>
      <c r="T1914" s="12">
        <f>(((I1914/60)/60)/24)+DATE(1970,1,1)</f>
        <v>41983.8675</v>
      </c>
      <c r="W1914" s="19">
        <f>_xlfn.DAYS(T1914,S1914)</f>
        <v>30</v>
      </c>
      <c r="X1914" s="20">
        <f>L1914/W1914</f>
        <v>0.5</v>
      </c>
      <c r="Y1914" s="21">
        <f>E1914/W1914</f>
        <v>66.666666666666671</v>
      </c>
    </row>
    <row r="1915" spans="1:25" ht="48" x14ac:dyDescent="0.2">
      <c r="A1915">
        <v>3403</v>
      </c>
      <c r="B1915" s="3" t="s">
        <v>3402</v>
      </c>
      <c r="C1915" s="3" t="s">
        <v>7513</v>
      </c>
      <c r="D1915">
        <v>2000</v>
      </c>
      <c r="E1915">
        <v>2000</v>
      </c>
      <c r="F1915" t="s">
        <v>8219</v>
      </c>
      <c r="G1915" t="s">
        <v>8225</v>
      </c>
      <c r="H1915" t="s">
        <v>8247</v>
      </c>
      <c r="I1915">
        <v>1435230324</v>
      </c>
      <c r="J1915">
        <v>1432638324</v>
      </c>
      <c r="K1915" t="b">
        <v>0</v>
      </c>
      <c r="L1915">
        <v>17</v>
      </c>
      <c r="M1915" t="b">
        <v>1</v>
      </c>
      <c r="N1915" t="s">
        <v>8271</v>
      </c>
      <c r="O1915" s="6">
        <f>(E1915/D1915)*100</f>
        <v>100</v>
      </c>
      <c r="P1915" s="7">
        <f>E1915/L1915</f>
        <v>117.64705882352941</v>
      </c>
      <c r="Q1915" t="str">
        <f>LEFT(N1915,FIND("/",N1915)-1)</f>
        <v>theater</v>
      </c>
      <c r="R1915" t="str">
        <f>REPLACE(N1915,1,FIND("/",N1915),"")</f>
        <v>plays</v>
      </c>
      <c r="S1915" s="12">
        <f>(((J1915/60)/60)/24)+DATE(1970,1,1)</f>
        <v>42150.462083333332</v>
      </c>
      <c r="T1915" s="12">
        <f>(((I1915/60)/60)/24)+DATE(1970,1,1)</f>
        <v>42180.462083333332</v>
      </c>
      <c r="W1915" s="19">
        <f>_xlfn.DAYS(T1915,S1915)</f>
        <v>30</v>
      </c>
      <c r="X1915" s="20">
        <f>L1915/W1915</f>
        <v>0.56666666666666665</v>
      </c>
      <c r="Y1915" s="21">
        <f>E1915/W1915</f>
        <v>66.666666666666671</v>
      </c>
    </row>
    <row r="1916" spans="1:25" ht="48" x14ac:dyDescent="0.2">
      <c r="A1916">
        <v>3431</v>
      </c>
      <c r="B1916" s="3" t="s">
        <v>3430</v>
      </c>
      <c r="C1916" s="3" t="s">
        <v>7541</v>
      </c>
      <c r="D1916">
        <v>2000</v>
      </c>
      <c r="E1916">
        <v>2000</v>
      </c>
      <c r="F1916" t="s">
        <v>8219</v>
      </c>
      <c r="G1916" t="s">
        <v>8224</v>
      </c>
      <c r="H1916" t="s">
        <v>8246</v>
      </c>
      <c r="I1916">
        <v>1408383153</v>
      </c>
      <c r="J1916">
        <v>1405791153</v>
      </c>
      <c r="K1916" t="b">
        <v>0</v>
      </c>
      <c r="L1916">
        <v>21</v>
      </c>
      <c r="M1916" t="b">
        <v>1</v>
      </c>
      <c r="N1916" t="s">
        <v>8271</v>
      </c>
      <c r="O1916" s="6">
        <f>(E1916/D1916)*100</f>
        <v>100</v>
      </c>
      <c r="P1916" s="7">
        <f>E1916/L1916</f>
        <v>95.238095238095241</v>
      </c>
      <c r="Q1916" t="str">
        <f>LEFT(N1916,FIND("/",N1916)-1)</f>
        <v>theater</v>
      </c>
      <c r="R1916" t="str">
        <f>REPLACE(N1916,1,FIND("/",N1916),"")</f>
        <v>plays</v>
      </c>
      <c r="S1916" s="12">
        <f>(((J1916/60)/60)/24)+DATE(1970,1,1)</f>
        <v>41839.730937500004</v>
      </c>
      <c r="T1916" s="12">
        <f>(((I1916/60)/60)/24)+DATE(1970,1,1)</f>
        <v>41869.730937500004</v>
      </c>
      <c r="W1916" s="19">
        <f>_xlfn.DAYS(T1916,S1916)</f>
        <v>30</v>
      </c>
      <c r="X1916" s="20">
        <f>L1916/W1916</f>
        <v>0.7</v>
      </c>
      <c r="Y1916" s="21">
        <f>E1916/W1916</f>
        <v>66.666666666666671</v>
      </c>
    </row>
    <row r="1917" spans="1:25" ht="48" x14ac:dyDescent="0.2">
      <c r="A1917">
        <v>3770</v>
      </c>
      <c r="B1917" s="3" t="s">
        <v>3767</v>
      </c>
      <c r="C1917" s="3" t="s">
        <v>7880</v>
      </c>
      <c r="D1917">
        <v>2000</v>
      </c>
      <c r="E1917">
        <v>2000</v>
      </c>
      <c r="F1917" t="s">
        <v>8219</v>
      </c>
      <c r="G1917" t="s">
        <v>8225</v>
      </c>
      <c r="H1917" t="s">
        <v>8247</v>
      </c>
      <c r="I1917">
        <v>1434234010</v>
      </c>
      <c r="J1917">
        <v>1431642010</v>
      </c>
      <c r="K1917" t="b">
        <v>0</v>
      </c>
      <c r="L1917">
        <v>20</v>
      </c>
      <c r="M1917" t="b">
        <v>1</v>
      </c>
      <c r="N1917" t="s">
        <v>8305</v>
      </c>
      <c r="O1917" s="6">
        <f>(E1917/D1917)*100</f>
        <v>100</v>
      </c>
      <c r="P1917" s="7">
        <f>E1917/L1917</f>
        <v>100</v>
      </c>
      <c r="Q1917" t="str">
        <f>LEFT(N1917,FIND("/",N1917)-1)</f>
        <v>theater</v>
      </c>
      <c r="R1917" t="str">
        <f>REPLACE(N1917,1,FIND("/",N1917),"")</f>
        <v>musical</v>
      </c>
      <c r="S1917" s="12">
        <f>(((J1917/60)/60)/24)+DATE(1970,1,1)</f>
        <v>42138.930671296301</v>
      </c>
      <c r="T1917" s="12">
        <f>(((I1917/60)/60)/24)+DATE(1970,1,1)</f>
        <v>42168.930671296301</v>
      </c>
      <c r="W1917" s="19">
        <f>_xlfn.DAYS(T1917,S1917)</f>
        <v>30</v>
      </c>
      <c r="X1917" s="20">
        <f>L1917/W1917</f>
        <v>0.66666666666666663</v>
      </c>
      <c r="Y1917" s="21">
        <f>E1917/W1917</f>
        <v>66.666666666666671</v>
      </c>
    </row>
    <row r="1918" spans="1:25" ht="48" x14ac:dyDescent="0.2">
      <c r="A1918">
        <v>44</v>
      </c>
      <c r="B1918" s="3" t="s">
        <v>46</v>
      </c>
      <c r="C1918" s="3" t="s">
        <v>4155</v>
      </c>
      <c r="D1918">
        <v>2000</v>
      </c>
      <c r="E1918">
        <v>2000</v>
      </c>
      <c r="F1918" t="s">
        <v>8219</v>
      </c>
      <c r="G1918" t="s">
        <v>8224</v>
      </c>
      <c r="H1918" t="s">
        <v>8246</v>
      </c>
      <c r="I1918">
        <v>1412648537</v>
      </c>
      <c r="J1918">
        <v>1408760537</v>
      </c>
      <c r="K1918" t="b">
        <v>0</v>
      </c>
      <c r="L1918">
        <v>15</v>
      </c>
      <c r="M1918" t="b">
        <v>1</v>
      </c>
      <c r="N1918" t="s">
        <v>8265</v>
      </c>
      <c r="O1918" s="6">
        <f>(E1918/D1918)*100</f>
        <v>100</v>
      </c>
      <c r="P1918" s="7">
        <f>E1918/L1918</f>
        <v>133.33333333333334</v>
      </c>
      <c r="Q1918" t="str">
        <f>LEFT(N1918,FIND("/",N1918)-1)</f>
        <v>film &amp; video</v>
      </c>
      <c r="R1918" t="str">
        <f>REPLACE(N1918,1,FIND("/",N1918),"")</f>
        <v>television</v>
      </c>
      <c r="S1918" s="12">
        <f>(((J1918/60)/60)/24)+DATE(1970,1,1)</f>
        <v>41874.098807870374</v>
      </c>
      <c r="T1918" s="12">
        <f>(((I1918/60)/60)/24)+DATE(1970,1,1)</f>
        <v>41919.098807870374</v>
      </c>
      <c r="W1918" s="19">
        <f>_xlfn.DAYS(T1918,S1918)</f>
        <v>45</v>
      </c>
      <c r="X1918" s="20">
        <f>L1918/W1918</f>
        <v>0.33333333333333331</v>
      </c>
      <c r="Y1918" s="21">
        <f>E1918/W1918</f>
        <v>44.444444444444443</v>
      </c>
    </row>
    <row r="1919" spans="1:25" ht="48" x14ac:dyDescent="0.2">
      <c r="A1919">
        <v>3627</v>
      </c>
      <c r="B1919" s="3" t="s">
        <v>3625</v>
      </c>
      <c r="C1919" s="3" t="s">
        <v>7737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8271</v>
      </c>
      <c r="O1919" s="6">
        <f>(E1919/D1919)*100</f>
        <v>100</v>
      </c>
      <c r="P1919" s="7">
        <f>E1919/L1919</f>
        <v>68.965517241379317</v>
      </c>
      <c r="Q1919" t="str">
        <f>LEFT(N1919,FIND("/",N1919)-1)</f>
        <v>theater</v>
      </c>
      <c r="R1919" t="str">
        <f>REPLACE(N1919,1,FIND("/",N1919),"")</f>
        <v>plays</v>
      </c>
      <c r="S1919" s="12">
        <f>(((J1919/60)/60)/24)+DATE(1970,1,1)</f>
        <v>42460.741747685184</v>
      </c>
      <c r="T1919" s="12">
        <f>(((I1919/60)/60)/24)+DATE(1970,1,1)</f>
        <v>42511.165972222225</v>
      </c>
      <c r="W1919" s="19">
        <f>_xlfn.DAYS(T1919,S1919)</f>
        <v>51</v>
      </c>
      <c r="X1919" s="20">
        <f>L1919/W1919</f>
        <v>0.56862745098039214</v>
      </c>
      <c r="Y1919" s="21">
        <f>E1919/W1919</f>
        <v>39.215686274509807</v>
      </c>
    </row>
    <row r="1920" spans="1:25" ht="48" x14ac:dyDescent="0.2">
      <c r="A1920">
        <v>2480</v>
      </c>
      <c r="B1920" s="3" t="s">
        <v>2480</v>
      </c>
      <c r="C1920" s="3" t="s">
        <v>6590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1444516084</v>
      </c>
      <c r="J1920">
        <v>1439332084</v>
      </c>
      <c r="K1920" t="b">
        <v>0</v>
      </c>
      <c r="L1920">
        <v>8</v>
      </c>
      <c r="M1920" t="b">
        <v>1</v>
      </c>
      <c r="N1920" t="s">
        <v>8279</v>
      </c>
      <c r="O1920" s="6">
        <f>(E1920/D1920)*100</f>
        <v>100</v>
      </c>
      <c r="P1920" s="7">
        <f>E1920/L1920</f>
        <v>250</v>
      </c>
      <c r="Q1920" t="str">
        <f>LEFT(N1920,FIND("/",N1920)-1)</f>
        <v>music</v>
      </c>
      <c r="R1920" t="str">
        <f>REPLACE(N1920,1,FIND("/",N1920),"")</f>
        <v>indie rock</v>
      </c>
      <c r="S1920" s="12">
        <f>(((J1920/60)/60)/24)+DATE(1970,1,1)</f>
        <v>42227.936157407406</v>
      </c>
      <c r="T1920" s="12">
        <f>(((I1920/60)/60)/24)+DATE(1970,1,1)</f>
        <v>42287.936157407406</v>
      </c>
      <c r="W1920" s="19">
        <f>_xlfn.DAYS(T1920,S1920)</f>
        <v>60</v>
      </c>
      <c r="X1920" s="20">
        <f>L1920/W1920</f>
        <v>0.13333333333333333</v>
      </c>
      <c r="Y1920" s="21">
        <f>E1920/W1920</f>
        <v>33.333333333333336</v>
      </c>
    </row>
    <row r="1921" spans="1:25" ht="48" x14ac:dyDescent="0.2">
      <c r="A1921">
        <v>2204</v>
      </c>
      <c r="B1921" s="3" t="s">
        <v>2205</v>
      </c>
      <c r="C1921" s="3" t="s">
        <v>6314</v>
      </c>
      <c r="D1921">
        <v>1500</v>
      </c>
      <c r="E1921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8280</v>
      </c>
      <c r="O1921" s="6">
        <f>(E1921/D1921)*100</f>
        <v>132.86666666666667</v>
      </c>
      <c r="P1921" s="7">
        <f>E1921/L1921</f>
        <v>27.301369863013697</v>
      </c>
      <c r="Q1921" t="str">
        <f>LEFT(N1921,FIND("/",N1921)-1)</f>
        <v>music</v>
      </c>
      <c r="R1921" t="str">
        <f>REPLACE(N1921,1,FIND("/",N1921),"")</f>
        <v>electronic music</v>
      </c>
      <c r="S1921" s="12">
        <f>(((J1921/60)/60)/24)+DATE(1970,1,1)</f>
        <v>41312.311562499999</v>
      </c>
      <c r="T1921" s="12">
        <f>(((I1921/60)/60)/24)+DATE(1970,1,1)</f>
        <v>41342.311562499999</v>
      </c>
      <c r="W1921" s="19">
        <f>_xlfn.DAYS(T1921,S1921)</f>
        <v>30</v>
      </c>
      <c r="X1921" s="20">
        <f>L1921/W1921</f>
        <v>2.4333333333333331</v>
      </c>
      <c r="Y1921" s="21">
        <f>E1921/W1921</f>
        <v>66.433333333333337</v>
      </c>
    </row>
    <row r="1922" spans="1:25" ht="48" x14ac:dyDescent="0.2">
      <c r="A1922">
        <v>1784</v>
      </c>
      <c r="B1922" s="3" t="s">
        <v>1785</v>
      </c>
      <c r="C1922" s="3" t="s">
        <v>5894</v>
      </c>
      <c r="D1922">
        <v>5000</v>
      </c>
      <c r="E192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6">
        <f>(E1922/D1922)*100</f>
        <v>39.76</v>
      </c>
      <c r="P1922" s="7">
        <f>E1922/L1922</f>
        <v>60.242424242424242</v>
      </c>
      <c r="Q1922" t="str">
        <f>LEFT(N1922,FIND("/",N1922)-1)</f>
        <v>photography</v>
      </c>
      <c r="R1922" t="str">
        <f>REPLACE(N1922,1,FIND("/",N1922),"")</f>
        <v>photobooks</v>
      </c>
      <c r="S1922" s="12">
        <f>(((J1922/60)/60)/24)+DATE(1970,1,1)</f>
        <v>42003.655555555553</v>
      </c>
      <c r="T1922" s="12">
        <f>(((I1922/60)/60)/24)+DATE(1970,1,1)</f>
        <v>42035.142361111109</v>
      </c>
      <c r="W1922" s="19">
        <f>_xlfn.DAYS(T1922,S1922)</f>
        <v>32</v>
      </c>
      <c r="X1922" s="20">
        <f>L1922/W1922</f>
        <v>1.03125</v>
      </c>
      <c r="Y1922" s="21">
        <f>E1922/W1922</f>
        <v>62.125</v>
      </c>
    </row>
    <row r="1923" spans="1:25" ht="48" x14ac:dyDescent="0.2">
      <c r="A1923">
        <v>913</v>
      </c>
      <c r="B1923" s="3" t="s">
        <v>914</v>
      </c>
      <c r="C1923" s="3" t="s">
        <v>5023</v>
      </c>
      <c r="D1923">
        <v>30000</v>
      </c>
      <c r="E1923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6">
        <f>(E1923/D1923)*100</f>
        <v>6.6066666666666665</v>
      </c>
      <c r="P1923" s="7">
        <f>E1923/L1923</f>
        <v>82.583333333333329</v>
      </c>
      <c r="Q1923" t="str">
        <f>LEFT(N1923,FIND("/",N1923)-1)</f>
        <v>music</v>
      </c>
      <c r="R1923" t="str">
        <f>REPLACE(N1923,1,FIND("/",N1923),"")</f>
        <v>jazz</v>
      </c>
      <c r="S1923" s="12">
        <f>(((J1923/60)/60)/24)+DATE(1970,1,1)</f>
        <v>41004.139108796298</v>
      </c>
      <c r="T1923" s="12">
        <f>(((I1923/60)/60)/24)+DATE(1970,1,1)</f>
        <v>41034.139108796298</v>
      </c>
      <c r="W1923" s="19">
        <f>_xlfn.DAYS(T1923,S1923)</f>
        <v>30</v>
      </c>
      <c r="X1923" s="20">
        <f>L1923/W1923</f>
        <v>0.8</v>
      </c>
      <c r="Y1923" s="21">
        <f>E1923/W1923</f>
        <v>66.066666666666663</v>
      </c>
    </row>
    <row r="1924" spans="1:25" ht="48" x14ac:dyDescent="0.2">
      <c r="A1924">
        <v>2622</v>
      </c>
      <c r="B1924" s="3" t="s">
        <v>2622</v>
      </c>
      <c r="C1924" s="3" t="s">
        <v>6732</v>
      </c>
      <c r="D1924">
        <v>1500</v>
      </c>
      <c r="E1924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8301</v>
      </c>
      <c r="O1924" s="6">
        <f>(E1924/D1924)*100</f>
        <v>131.184</v>
      </c>
      <c r="P1924" s="7">
        <f>E1924/L1924</f>
        <v>26.591351351351353</v>
      </c>
      <c r="Q1924" t="str">
        <f>LEFT(N1924,FIND("/",N1924)-1)</f>
        <v>technology</v>
      </c>
      <c r="R1924" t="str">
        <f>REPLACE(N1924,1,FIND("/",N1924),"")</f>
        <v>space exploration</v>
      </c>
      <c r="S1924" s="12">
        <f>(((J1924/60)/60)/24)+DATE(1970,1,1)</f>
        <v>42689.74324074074</v>
      </c>
      <c r="T1924" s="12">
        <f>(((I1924/60)/60)/24)+DATE(1970,1,1)</f>
        <v>42734.74324074074</v>
      </c>
      <c r="W1924" s="19">
        <f>_xlfn.DAYS(T1924,S1924)</f>
        <v>45</v>
      </c>
      <c r="X1924" s="20">
        <f>L1924/W1924</f>
        <v>1.6444444444444444</v>
      </c>
      <c r="Y1924" s="21">
        <f>E1924/W1924</f>
        <v>43.728000000000002</v>
      </c>
    </row>
    <row r="1925" spans="1:25" ht="48" x14ac:dyDescent="0.2">
      <c r="A1925">
        <v>1714</v>
      </c>
      <c r="B1925" s="3" t="s">
        <v>1715</v>
      </c>
      <c r="C1925" s="3" t="s">
        <v>5824</v>
      </c>
      <c r="D1925">
        <v>25000</v>
      </c>
      <c r="E1925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6">
        <f>(E1925/D1925)*100</f>
        <v>7.8680000000000003</v>
      </c>
      <c r="P1925" s="7">
        <f>E1925/L1925</f>
        <v>115.70588235294117</v>
      </c>
      <c r="Q1925" t="str">
        <f>LEFT(N1925,FIND("/",N1925)-1)</f>
        <v>music</v>
      </c>
      <c r="R1925" t="str">
        <f>REPLACE(N1925,1,FIND("/",N1925),"")</f>
        <v>faith</v>
      </c>
      <c r="S1925" s="12">
        <f>(((J1925/60)/60)/24)+DATE(1970,1,1)</f>
        <v>42095.918530092589</v>
      </c>
      <c r="T1925" s="12">
        <f>(((I1925/60)/60)/24)+DATE(1970,1,1)</f>
        <v>42125.918530092589</v>
      </c>
      <c r="W1925" s="19">
        <f>_xlfn.DAYS(T1925,S1925)</f>
        <v>30</v>
      </c>
      <c r="X1925" s="20">
        <f>L1925/W1925</f>
        <v>0.56666666666666665</v>
      </c>
      <c r="Y1925" s="21">
        <f>E1925/W1925</f>
        <v>65.566666666666663</v>
      </c>
    </row>
    <row r="1926" spans="1:25" ht="48" x14ac:dyDescent="0.2">
      <c r="A1926">
        <v>3383</v>
      </c>
      <c r="B1926" s="3" t="s">
        <v>3382</v>
      </c>
      <c r="C1926" s="3" t="s">
        <v>7493</v>
      </c>
      <c r="D1926">
        <v>1750</v>
      </c>
      <c r="E192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8271</v>
      </c>
      <c r="O1926" s="6">
        <f>(E1926/D1926)*100</f>
        <v>111.71428571428572</v>
      </c>
      <c r="P1926" s="7">
        <f>E1926/L1926</f>
        <v>65.166666666666671</v>
      </c>
      <c r="Q1926" t="str">
        <f>LEFT(N1926,FIND("/",N1926)-1)</f>
        <v>theater</v>
      </c>
      <c r="R1926" t="str">
        <f>REPLACE(N1926,1,FIND("/",N1926),"")</f>
        <v>plays</v>
      </c>
      <c r="S1926" s="12">
        <f>(((J1926/60)/60)/24)+DATE(1970,1,1)</f>
        <v>42524.782638888893</v>
      </c>
      <c r="T1926" s="12">
        <f>(((I1926/60)/60)/24)+DATE(1970,1,1)</f>
        <v>42544.782638888893</v>
      </c>
      <c r="W1926" s="19">
        <f>_xlfn.DAYS(T1926,S1926)</f>
        <v>20</v>
      </c>
      <c r="X1926" s="20">
        <f>L1926/W1926</f>
        <v>1.5</v>
      </c>
      <c r="Y1926" s="21">
        <f>E1926/W1926</f>
        <v>97.75</v>
      </c>
    </row>
    <row r="1927" spans="1:25" ht="16" x14ac:dyDescent="0.2">
      <c r="A1927">
        <v>3271</v>
      </c>
      <c r="B1927" s="3" t="s">
        <v>3271</v>
      </c>
      <c r="C1927" s="3" t="s">
        <v>7381</v>
      </c>
      <c r="D1927">
        <v>1500</v>
      </c>
      <c r="E1927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8271</v>
      </c>
      <c r="O1927" s="6">
        <f>(E1927/D1927)*100</f>
        <v>130</v>
      </c>
      <c r="P1927" s="7">
        <f>E1927/L1927</f>
        <v>38.235294117647058</v>
      </c>
      <c r="Q1927" t="str">
        <f>LEFT(N1927,FIND("/",N1927)-1)</f>
        <v>theater</v>
      </c>
      <c r="R1927" t="str">
        <f>REPLACE(N1927,1,FIND("/",N1927),"")</f>
        <v>plays</v>
      </c>
      <c r="S1927" s="12">
        <f>(((J1927/60)/60)/24)+DATE(1970,1,1)</f>
        <v>41915.437210648146</v>
      </c>
      <c r="T1927" s="12">
        <f>(((I1927/60)/60)/24)+DATE(1970,1,1)</f>
        <v>41945.478877314818</v>
      </c>
      <c r="W1927" s="19">
        <f>_xlfn.DAYS(T1927,S1927)</f>
        <v>30</v>
      </c>
      <c r="X1927" s="20">
        <f>L1927/W1927</f>
        <v>1.7</v>
      </c>
      <c r="Y1927" s="21">
        <f>E1927/W1927</f>
        <v>65</v>
      </c>
    </row>
    <row r="1928" spans="1:25" ht="48" x14ac:dyDescent="0.2">
      <c r="A1928">
        <v>830</v>
      </c>
      <c r="B1928" s="3" t="s">
        <v>831</v>
      </c>
      <c r="C1928" s="3" t="s">
        <v>4940</v>
      </c>
      <c r="D1928">
        <v>1800</v>
      </c>
      <c r="E1928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8276</v>
      </c>
      <c r="O1928" s="6">
        <f>(E1928/D1928)*100</f>
        <v>107.83333333333334</v>
      </c>
      <c r="P1928" s="7">
        <f>E1928/L1928</f>
        <v>60.65625</v>
      </c>
      <c r="Q1928" t="str">
        <f>LEFT(N1928,FIND("/",N1928)-1)</f>
        <v>music</v>
      </c>
      <c r="R1928" t="str">
        <f>REPLACE(N1928,1,FIND("/",N1928),"")</f>
        <v>rock</v>
      </c>
      <c r="S1928" s="12">
        <f>(((J1928/60)/60)/24)+DATE(1970,1,1)</f>
        <v>41325.525752314818</v>
      </c>
      <c r="T1928" s="12">
        <f>(((I1928/60)/60)/24)+DATE(1970,1,1)</f>
        <v>41355.484085648146</v>
      </c>
      <c r="W1928" s="19">
        <f>_xlfn.DAYS(T1928,S1928)</f>
        <v>30</v>
      </c>
      <c r="X1928" s="20">
        <f>L1928/W1928</f>
        <v>1.0666666666666667</v>
      </c>
      <c r="Y1928" s="21">
        <f>E1928/W1928</f>
        <v>64.7</v>
      </c>
    </row>
    <row r="1929" spans="1:25" ht="48" x14ac:dyDescent="0.2">
      <c r="A1929">
        <v>26</v>
      </c>
      <c r="B1929" s="3" t="s">
        <v>28</v>
      </c>
      <c r="C1929" s="3" t="s">
        <v>4137</v>
      </c>
      <c r="D1929">
        <v>1250</v>
      </c>
      <c r="E1929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8265</v>
      </c>
      <c r="O1929" s="6">
        <f>(E1929/D1929)*100</f>
        <v>155.20000000000002</v>
      </c>
      <c r="P1929" s="7">
        <f>E1929/L1929</f>
        <v>102.10526315789474</v>
      </c>
      <c r="Q1929" t="str">
        <f>LEFT(N1929,FIND("/",N1929)-1)</f>
        <v>film &amp; video</v>
      </c>
      <c r="R1929" t="str">
        <f>REPLACE(N1929,1,FIND("/",N1929),"")</f>
        <v>television</v>
      </c>
      <c r="S1929" s="12">
        <f>(((J1929/60)/60)/24)+DATE(1970,1,1)</f>
        <v>41828.515555555554</v>
      </c>
      <c r="T1929" s="12">
        <f>(((I1929/60)/60)/24)+DATE(1970,1,1)</f>
        <v>41868.515555555554</v>
      </c>
      <c r="W1929" s="19">
        <f>_xlfn.DAYS(T1929,S1929)</f>
        <v>40</v>
      </c>
      <c r="X1929" s="20">
        <f>L1929/W1929</f>
        <v>0.47499999999999998</v>
      </c>
      <c r="Y1929" s="21">
        <f>E1929/W1929</f>
        <v>48.5</v>
      </c>
    </row>
    <row r="1930" spans="1:25" ht="48" x14ac:dyDescent="0.2">
      <c r="A1930">
        <v>1226</v>
      </c>
      <c r="B1930" s="3" t="s">
        <v>1227</v>
      </c>
      <c r="C1930" s="3" t="s">
        <v>5336</v>
      </c>
      <c r="D1930">
        <v>50000</v>
      </c>
      <c r="E1930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6">
        <f>(E1930/D1930)*100</f>
        <v>3.8739999999999997</v>
      </c>
      <c r="P1930" s="7">
        <f>E1930/L1930</f>
        <v>48.424999999999997</v>
      </c>
      <c r="Q1930" t="str">
        <f>LEFT(N1930,FIND("/",N1930)-1)</f>
        <v>music</v>
      </c>
      <c r="R1930" t="str">
        <f>REPLACE(N1930,1,FIND("/",N1930),"")</f>
        <v>world music</v>
      </c>
      <c r="S1930" s="12">
        <f>(((J1930/60)/60)/24)+DATE(1970,1,1)</f>
        <v>41715.874780092592</v>
      </c>
      <c r="T1930" s="12">
        <f>(((I1930/60)/60)/24)+DATE(1970,1,1)</f>
        <v>41750.041666666664</v>
      </c>
      <c r="W1930" s="19">
        <f>_xlfn.DAYS(T1930,S1930)</f>
        <v>35</v>
      </c>
      <c r="X1930" s="20">
        <f>L1930/W1930</f>
        <v>1.1428571428571428</v>
      </c>
      <c r="Y1930" s="21">
        <f>E1930/W1930</f>
        <v>55.342857142857142</v>
      </c>
    </row>
    <row r="1931" spans="1:25" ht="48" x14ac:dyDescent="0.2">
      <c r="A1931">
        <v>3042</v>
      </c>
      <c r="B1931" s="3" t="s">
        <v>3042</v>
      </c>
      <c r="C1931" s="3" t="s">
        <v>7152</v>
      </c>
      <c r="D1931">
        <v>1500</v>
      </c>
      <c r="E1931">
        <v>1920</v>
      </c>
      <c r="F1931" t="s">
        <v>8219</v>
      </c>
      <c r="G1931" t="s">
        <v>8225</v>
      </c>
      <c r="H1931" t="s">
        <v>8247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8303</v>
      </c>
      <c r="O1931" s="6">
        <f>(E1931/D1931)*100</f>
        <v>128</v>
      </c>
      <c r="P1931" s="7">
        <f>E1931/L1931</f>
        <v>51.891891891891895</v>
      </c>
      <c r="Q1931" t="str">
        <f>LEFT(N1931,FIND("/",N1931)-1)</f>
        <v>theater</v>
      </c>
      <c r="R1931" t="str">
        <f>REPLACE(N1931,1,FIND("/",N1931),"")</f>
        <v>spaces</v>
      </c>
      <c r="S1931" s="12">
        <f>(((J1931/60)/60)/24)+DATE(1970,1,1)</f>
        <v>42253.688043981485</v>
      </c>
      <c r="T1931" s="12">
        <f>(((I1931/60)/60)/24)+DATE(1970,1,1)</f>
        <v>42283.688043981485</v>
      </c>
      <c r="W1931" s="19">
        <f>_xlfn.DAYS(T1931,S1931)</f>
        <v>30</v>
      </c>
      <c r="X1931" s="20">
        <f>L1931/W1931</f>
        <v>1.2333333333333334</v>
      </c>
      <c r="Y1931" s="21">
        <f>E1931/W1931</f>
        <v>64</v>
      </c>
    </row>
    <row r="1932" spans="1:25" ht="32" x14ac:dyDescent="0.2">
      <c r="A1932">
        <v>1672</v>
      </c>
      <c r="B1932" s="3" t="s">
        <v>1673</v>
      </c>
      <c r="C1932" s="3" t="s">
        <v>5782</v>
      </c>
      <c r="D1932">
        <v>1700</v>
      </c>
      <c r="E1932">
        <v>1920</v>
      </c>
      <c r="F1932" t="s">
        <v>8219</v>
      </c>
      <c r="G1932" t="s">
        <v>8224</v>
      </c>
      <c r="H1932" t="s">
        <v>8246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8292</v>
      </c>
      <c r="O1932" s="6">
        <f>(E1932/D1932)*100</f>
        <v>112.94117647058823</v>
      </c>
      <c r="P1932" s="7">
        <f>E1932/L1932</f>
        <v>39.183673469387756</v>
      </c>
      <c r="Q1932" t="str">
        <f>LEFT(N1932,FIND("/",N1932)-1)</f>
        <v>music</v>
      </c>
      <c r="R1932" t="str">
        <f>REPLACE(N1932,1,FIND("/",N1932),"")</f>
        <v>pop</v>
      </c>
      <c r="S1932" s="12">
        <f>(((J1932/60)/60)/24)+DATE(1970,1,1)</f>
        <v>41034.656597222223</v>
      </c>
      <c r="T1932" s="12">
        <f>(((I1932/60)/60)/24)+DATE(1970,1,1)</f>
        <v>41064.656597222223</v>
      </c>
      <c r="W1932" s="19">
        <f>_xlfn.DAYS(T1932,S1932)</f>
        <v>30</v>
      </c>
      <c r="X1932" s="20">
        <f>L1932/W1932</f>
        <v>1.6333333333333333</v>
      </c>
      <c r="Y1932" s="21">
        <f>E1932/W1932</f>
        <v>64</v>
      </c>
    </row>
    <row r="1933" spans="1:25" ht="48" x14ac:dyDescent="0.2">
      <c r="A1933">
        <v>3479</v>
      </c>
      <c r="B1933" s="3" t="s">
        <v>3478</v>
      </c>
      <c r="C1933" s="3" t="s">
        <v>7589</v>
      </c>
      <c r="D1933">
        <v>1500</v>
      </c>
      <c r="E1933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8271</v>
      </c>
      <c r="O1933" s="6">
        <f>(E1933/D1933)*100</f>
        <v>127.86666666666666</v>
      </c>
      <c r="P1933" s="7">
        <f>E1933/L1933</f>
        <v>34.25</v>
      </c>
      <c r="Q1933" t="str">
        <f>LEFT(N1933,FIND("/",N1933)-1)</f>
        <v>theater</v>
      </c>
      <c r="R1933" t="str">
        <f>REPLACE(N1933,1,FIND("/",N1933),"")</f>
        <v>plays</v>
      </c>
      <c r="S1933" s="12">
        <f>(((J1933/60)/60)/24)+DATE(1970,1,1)</f>
        <v>41781.855092592588</v>
      </c>
      <c r="T1933" s="12">
        <f>(((I1933/60)/60)/24)+DATE(1970,1,1)</f>
        <v>41811.855092592588</v>
      </c>
      <c r="W1933" s="19">
        <f>_xlfn.DAYS(T1933,S1933)</f>
        <v>30</v>
      </c>
      <c r="X1933" s="20">
        <f>L1933/W1933</f>
        <v>1.8666666666666667</v>
      </c>
      <c r="Y1933" s="21">
        <f>E1933/W1933</f>
        <v>63.93333333333333</v>
      </c>
    </row>
    <row r="1934" spans="1:25" ht="48" x14ac:dyDescent="0.2">
      <c r="A1934">
        <v>2495</v>
      </c>
      <c r="B1934" s="3" t="s">
        <v>2495</v>
      </c>
      <c r="C1934" s="3" t="s">
        <v>6605</v>
      </c>
      <c r="D1934">
        <v>1500</v>
      </c>
      <c r="E1934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8279</v>
      </c>
      <c r="O1934" s="6">
        <f>(E1934/D1934)*100</f>
        <v>127.53666666666665</v>
      </c>
      <c r="P1934" s="7">
        <f>E1934/L1934</f>
        <v>45.548809523809524</v>
      </c>
      <c r="Q1934" t="str">
        <f>LEFT(N1934,FIND("/",N1934)-1)</f>
        <v>music</v>
      </c>
      <c r="R1934" t="str">
        <f>REPLACE(N1934,1,FIND("/",N1934),"")</f>
        <v>indie rock</v>
      </c>
      <c r="S1934" s="12">
        <f>(((J1934/60)/60)/24)+DATE(1970,1,1)</f>
        <v>41036.946469907409</v>
      </c>
      <c r="T1934" s="12">
        <f>(((I1934/60)/60)/24)+DATE(1970,1,1)</f>
        <v>41066.946469907409</v>
      </c>
      <c r="W1934" s="19">
        <f>_xlfn.DAYS(T1934,S1934)</f>
        <v>30</v>
      </c>
      <c r="X1934" s="20">
        <f>L1934/W1934</f>
        <v>1.4</v>
      </c>
      <c r="Y1934" s="21">
        <f>E1934/W1934</f>
        <v>63.768333333333331</v>
      </c>
    </row>
    <row r="1935" spans="1:25" ht="64" x14ac:dyDescent="0.2">
      <c r="A1935">
        <v>499</v>
      </c>
      <c r="B1935" s="3" t="s">
        <v>500</v>
      </c>
      <c r="C1935" s="3" t="s">
        <v>4609</v>
      </c>
      <c r="D1935">
        <v>20000</v>
      </c>
      <c r="E1935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6">
        <f>(E1935/D1935)*100</f>
        <v>9.5500000000000007</v>
      </c>
      <c r="P1935" s="7">
        <f>E1935/L1935</f>
        <v>73.461538461538467</v>
      </c>
      <c r="Q1935" t="str">
        <f>LEFT(N1935,FIND("/",N1935)-1)</f>
        <v>film &amp; video</v>
      </c>
      <c r="R1935" t="str">
        <f>REPLACE(N1935,1,FIND("/",N1935),"")</f>
        <v>animation</v>
      </c>
      <c r="S1935" s="12">
        <f>(((J1935/60)/60)/24)+DATE(1970,1,1)</f>
        <v>40043.895462962959</v>
      </c>
      <c r="T1935" s="12">
        <f>(((I1935/60)/60)/24)+DATE(1970,1,1)</f>
        <v>40098.874305555553</v>
      </c>
      <c r="W1935" s="19">
        <f>_xlfn.DAYS(T1935,S1935)</f>
        <v>55</v>
      </c>
      <c r="X1935" s="20">
        <f>L1935/W1935</f>
        <v>0.47272727272727272</v>
      </c>
      <c r="Y1935" s="21">
        <f>E1935/W1935</f>
        <v>34.727272727272727</v>
      </c>
    </row>
    <row r="1936" spans="1:25" ht="48" x14ac:dyDescent="0.2">
      <c r="A1936">
        <v>2883</v>
      </c>
      <c r="B1936" s="3" t="s">
        <v>2883</v>
      </c>
      <c r="C1936" s="3" t="s">
        <v>6993</v>
      </c>
      <c r="D1936">
        <v>10000</v>
      </c>
      <c r="E193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6">
        <f>(E1936/D1936)*100</f>
        <v>19.079999999999998</v>
      </c>
      <c r="P1936" s="7">
        <f>E1936/L1936</f>
        <v>381.6</v>
      </c>
      <c r="Q1936" t="str">
        <f>LEFT(N1936,FIND("/",N1936)-1)</f>
        <v>theater</v>
      </c>
      <c r="R1936" t="str">
        <f>REPLACE(N1936,1,FIND("/",N1936),"")</f>
        <v>plays</v>
      </c>
      <c r="S1936" s="12">
        <f>(((J1936/60)/60)/24)+DATE(1970,1,1)</f>
        <v>42370.90320601852</v>
      </c>
      <c r="T1936" s="12">
        <f>(((I1936/60)/60)/24)+DATE(1970,1,1)</f>
        <v>42406.207638888889</v>
      </c>
      <c r="W1936" s="19">
        <f>_xlfn.DAYS(T1936,S1936)</f>
        <v>36</v>
      </c>
      <c r="X1936" s="20">
        <f>L1936/W1936</f>
        <v>0.1388888888888889</v>
      </c>
      <c r="Y1936" s="21">
        <f>E1936/W1936</f>
        <v>53</v>
      </c>
    </row>
    <row r="1937" spans="1:25" ht="48" x14ac:dyDescent="0.2">
      <c r="A1937">
        <v>2675</v>
      </c>
      <c r="B1937" s="3" t="s">
        <v>2675</v>
      </c>
      <c r="C1937" s="3" t="s">
        <v>6785</v>
      </c>
      <c r="D1937">
        <v>25000</v>
      </c>
      <c r="E1937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6">
        <f>(E1937/D1937)*100</f>
        <v>7.5880000000000001</v>
      </c>
      <c r="P1937" s="7">
        <f>E1937/L1937</f>
        <v>65.41379310344827</v>
      </c>
      <c r="Q1937" t="str">
        <f>LEFT(N1937,FIND("/",N1937)-1)</f>
        <v>technology</v>
      </c>
      <c r="R1937" t="str">
        <f>REPLACE(N1937,1,FIND("/",N1937),"")</f>
        <v>makerspaces</v>
      </c>
      <c r="S1937" s="12">
        <f>(((J1937/60)/60)/24)+DATE(1970,1,1)</f>
        <v>41923.857511574075</v>
      </c>
      <c r="T1937" s="12">
        <f>(((I1937/60)/60)/24)+DATE(1970,1,1)</f>
        <v>41953.899178240739</v>
      </c>
      <c r="W1937" s="19">
        <f>_xlfn.DAYS(T1937,S1937)</f>
        <v>30</v>
      </c>
      <c r="X1937" s="20">
        <f>L1937/W1937</f>
        <v>0.96666666666666667</v>
      </c>
      <c r="Y1937" s="21">
        <f>E1937/W1937</f>
        <v>63.233333333333334</v>
      </c>
    </row>
    <row r="1938" spans="1:25" ht="48" x14ac:dyDescent="0.2">
      <c r="A1938">
        <v>985</v>
      </c>
      <c r="B1938" s="3" t="s">
        <v>986</v>
      </c>
      <c r="C1938" s="3" t="s">
        <v>5095</v>
      </c>
      <c r="D1938">
        <v>30000</v>
      </c>
      <c r="E1938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6">
        <f>(E1938/D1938)*100</f>
        <v>6.293333333333333</v>
      </c>
      <c r="P1938" s="7">
        <f>E1938/L1938</f>
        <v>82.086956521739125</v>
      </c>
      <c r="Q1938" t="str">
        <f>LEFT(N1938,FIND("/",N1938)-1)</f>
        <v>technology</v>
      </c>
      <c r="R1938" t="str">
        <f>REPLACE(N1938,1,FIND("/",N1938),"")</f>
        <v>wearables</v>
      </c>
      <c r="S1938" s="12">
        <f>(((J1938/60)/60)/24)+DATE(1970,1,1)</f>
        <v>42339.967708333337</v>
      </c>
      <c r="T1938" s="12">
        <f>(((I1938/60)/60)/24)+DATE(1970,1,1)</f>
        <v>42369.958333333328</v>
      </c>
      <c r="W1938" s="19">
        <f>_xlfn.DAYS(T1938,S1938)</f>
        <v>30</v>
      </c>
      <c r="X1938" s="20">
        <f>L1938/W1938</f>
        <v>0.76666666666666672</v>
      </c>
      <c r="Y1938" s="21">
        <f>E1938/W1938</f>
        <v>62.93333333333333</v>
      </c>
    </row>
    <row r="1939" spans="1:25" ht="48" x14ac:dyDescent="0.2">
      <c r="A1939">
        <v>2619</v>
      </c>
      <c r="B1939" s="3" t="s">
        <v>2619</v>
      </c>
      <c r="C1939" s="3" t="s">
        <v>6729</v>
      </c>
      <c r="D1939">
        <v>1000</v>
      </c>
      <c r="E1939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8301</v>
      </c>
      <c r="O1939" s="6">
        <f>(E1939/D1939)*100</f>
        <v>188.39999999999998</v>
      </c>
      <c r="P1939" s="7">
        <f>E1939/L1939</f>
        <v>35.547169811320757</v>
      </c>
      <c r="Q1939" t="str">
        <f>LEFT(N1939,FIND("/",N1939)-1)</f>
        <v>technology</v>
      </c>
      <c r="R1939" t="str">
        <f>REPLACE(N1939,1,FIND("/",N1939),"")</f>
        <v>space exploration</v>
      </c>
      <c r="S1939" s="12">
        <f>(((J1939/60)/60)/24)+DATE(1970,1,1)</f>
        <v>42273.884305555555</v>
      </c>
      <c r="T1939" s="12">
        <f>(((I1939/60)/60)/24)+DATE(1970,1,1)</f>
        <v>42300.458333333328</v>
      </c>
      <c r="W1939" s="19">
        <f>_xlfn.DAYS(T1939,S1939)</f>
        <v>27</v>
      </c>
      <c r="X1939" s="20">
        <f>L1939/W1939</f>
        <v>1.962962962962963</v>
      </c>
      <c r="Y1939" s="21">
        <f>E1939/W1939</f>
        <v>69.777777777777771</v>
      </c>
    </row>
    <row r="1940" spans="1:25" ht="48" x14ac:dyDescent="0.2">
      <c r="A1940">
        <v>2314</v>
      </c>
      <c r="B1940" s="3" t="s">
        <v>2315</v>
      </c>
      <c r="C1940" s="3" t="s">
        <v>6424</v>
      </c>
      <c r="D1940">
        <v>1200</v>
      </c>
      <c r="E1940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8279</v>
      </c>
      <c r="O1940" s="6">
        <f>(E1940/D1940)*100</f>
        <v>156.97</v>
      </c>
      <c r="P1940" s="7">
        <f>E1940/L1940</f>
        <v>37.672800000000002</v>
      </c>
      <c r="Q1940" t="str">
        <f>LEFT(N1940,FIND("/",N1940)-1)</f>
        <v>music</v>
      </c>
      <c r="R1940" t="str">
        <f>REPLACE(N1940,1,FIND("/",N1940),"")</f>
        <v>indie rock</v>
      </c>
      <c r="S1940" s="12">
        <f>(((J1940/60)/60)/24)+DATE(1970,1,1)</f>
        <v>41037.551585648151</v>
      </c>
      <c r="T1940" s="12">
        <f>(((I1940/60)/60)/24)+DATE(1970,1,1)</f>
        <v>41067.551585648151</v>
      </c>
      <c r="W1940" s="19">
        <f>_xlfn.DAYS(T1940,S1940)</f>
        <v>30</v>
      </c>
      <c r="X1940" s="20">
        <f>L1940/W1940</f>
        <v>1.6666666666666667</v>
      </c>
      <c r="Y1940" s="21">
        <f>E1940/W1940</f>
        <v>62.788000000000004</v>
      </c>
    </row>
    <row r="1941" spans="1:25" ht="48" x14ac:dyDescent="0.2">
      <c r="A1941">
        <v>1470</v>
      </c>
      <c r="B1941" s="3" t="s">
        <v>1471</v>
      </c>
      <c r="C1941" s="3" t="s">
        <v>5580</v>
      </c>
      <c r="D1941">
        <v>1500</v>
      </c>
      <c r="E1941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8288</v>
      </c>
      <c r="O1941" s="6">
        <f>(E1941/D1941)*100</f>
        <v>125.13333333333334</v>
      </c>
      <c r="P1941" s="7">
        <f>E1941/L1941</f>
        <v>23.172839506172838</v>
      </c>
      <c r="Q1941" t="str">
        <f>LEFT(N1941,FIND("/",N1941)-1)</f>
        <v>publishing</v>
      </c>
      <c r="R1941" t="str">
        <f>REPLACE(N1941,1,FIND("/",N1941),"")</f>
        <v>radio &amp; podcasts</v>
      </c>
      <c r="S1941" s="12">
        <f>(((J1941/60)/60)/24)+DATE(1970,1,1)</f>
        <v>41250.827118055553</v>
      </c>
      <c r="T1941" s="12">
        <f>(((I1941/60)/60)/24)+DATE(1970,1,1)</f>
        <v>41271.827118055553</v>
      </c>
      <c r="W1941" s="19">
        <f>_xlfn.DAYS(T1941,S1941)</f>
        <v>21</v>
      </c>
      <c r="X1941" s="20">
        <f>L1941/W1941</f>
        <v>3.8571428571428572</v>
      </c>
      <c r="Y1941" s="21">
        <f>E1941/W1941</f>
        <v>89.38095238095238</v>
      </c>
    </row>
    <row r="1942" spans="1:25" ht="48" x14ac:dyDescent="0.2">
      <c r="A1942">
        <v>1773</v>
      </c>
      <c r="B1942" s="3" t="s">
        <v>1774</v>
      </c>
      <c r="C1942" s="3" t="s">
        <v>5883</v>
      </c>
      <c r="D1942">
        <v>30000</v>
      </c>
      <c r="E1942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8285</v>
      </c>
      <c r="O1942" s="6">
        <f>(E1942/D1942)*100</f>
        <v>6.2566666666666677</v>
      </c>
      <c r="P1942" s="7">
        <f>E1942/L1942</f>
        <v>98.78947368421052</v>
      </c>
      <c r="Q1942" t="str">
        <f>LEFT(N1942,FIND("/",N1942)-1)</f>
        <v>photography</v>
      </c>
      <c r="R1942" t="str">
        <f>REPLACE(N1942,1,FIND("/",N1942),"")</f>
        <v>photobooks</v>
      </c>
      <c r="S1942" s="12">
        <f>(((J1942/60)/60)/24)+DATE(1970,1,1)</f>
        <v>41978.760393518518</v>
      </c>
      <c r="T1942" s="12">
        <f>(((I1942/60)/60)/24)+DATE(1970,1,1)</f>
        <v>42023.760393518518</v>
      </c>
      <c r="W1942" s="19">
        <f>_xlfn.DAYS(T1942,S1942)</f>
        <v>45</v>
      </c>
      <c r="X1942" s="20">
        <f>L1942/W1942</f>
        <v>0.42222222222222222</v>
      </c>
      <c r="Y1942" s="21">
        <f>E1942/W1942</f>
        <v>41.711111111111109</v>
      </c>
    </row>
    <row r="1943" spans="1:25" ht="48" x14ac:dyDescent="0.2">
      <c r="A1943">
        <v>1289</v>
      </c>
      <c r="B1943" s="3" t="s">
        <v>1290</v>
      </c>
      <c r="C1943" s="3" t="s">
        <v>5399</v>
      </c>
      <c r="D1943">
        <v>1500</v>
      </c>
      <c r="E1943">
        <v>1876</v>
      </c>
      <c r="F1943" t="s">
        <v>8219</v>
      </c>
      <c r="G1943" t="s">
        <v>8224</v>
      </c>
      <c r="H1943" t="s">
        <v>8246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8271</v>
      </c>
      <c r="O1943" s="6">
        <f>(E1943/D1943)*100</f>
        <v>125.06666666666666</v>
      </c>
      <c r="P1943" s="7">
        <f>E1943/L1943</f>
        <v>36.07692307692308</v>
      </c>
      <c r="Q1943" t="str">
        <f>LEFT(N1943,FIND("/",N1943)-1)</f>
        <v>theater</v>
      </c>
      <c r="R1943" t="str">
        <f>REPLACE(N1943,1,FIND("/",N1943),"")</f>
        <v>plays</v>
      </c>
      <c r="S1943" s="12">
        <f>(((J1943/60)/60)/24)+DATE(1970,1,1)</f>
        <v>42709.134780092587</v>
      </c>
      <c r="T1943" s="12">
        <f>(((I1943/60)/60)/24)+DATE(1970,1,1)</f>
        <v>42739.134780092587</v>
      </c>
      <c r="W1943" s="19">
        <f>_xlfn.DAYS(T1943,S1943)</f>
        <v>30</v>
      </c>
      <c r="X1943" s="20">
        <f>L1943/W1943</f>
        <v>1.7333333333333334</v>
      </c>
      <c r="Y1943" s="21">
        <f>E1943/W1943</f>
        <v>62.533333333333331</v>
      </c>
    </row>
    <row r="1944" spans="1:25" ht="48" x14ac:dyDescent="0.2">
      <c r="A1944">
        <v>438</v>
      </c>
      <c r="B1944" s="3" t="s">
        <v>439</v>
      </c>
      <c r="C1944" s="3" t="s">
        <v>4548</v>
      </c>
      <c r="D1944">
        <v>20000</v>
      </c>
      <c r="E1944">
        <v>1876</v>
      </c>
      <c r="F1944" t="s">
        <v>8221</v>
      </c>
      <c r="G1944" t="s">
        <v>8224</v>
      </c>
      <c r="H1944" t="s">
        <v>8246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8270</v>
      </c>
      <c r="O1944" s="6">
        <f>(E1944/D1944)*100</f>
        <v>9.379999999999999</v>
      </c>
      <c r="P1944" s="7">
        <f>E1944/L1944</f>
        <v>170.54545454545453</v>
      </c>
      <c r="Q1944" t="str">
        <f>LEFT(N1944,FIND("/",N1944)-1)</f>
        <v>film &amp; video</v>
      </c>
      <c r="R1944" t="str">
        <f>REPLACE(N1944,1,FIND("/",N1944),"")</f>
        <v>animation</v>
      </c>
      <c r="S1944" s="12">
        <f>(((J1944/60)/60)/24)+DATE(1970,1,1)</f>
        <v>42296.261087962965</v>
      </c>
      <c r="T1944" s="12">
        <f>(((I1944/60)/60)/24)+DATE(1970,1,1)</f>
        <v>42326.302754629629</v>
      </c>
      <c r="W1944" s="19">
        <f>_xlfn.DAYS(T1944,S1944)</f>
        <v>30</v>
      </c>
      <c r="X1944" s="20">
        <f>L1944/W1944</f>
        <v>0.36666666666666664</v>
      </c>
      <c r="Y1944" s="21">
        <f>E1944/W1944</f>
        <v>62.533333333333331</v>
      </c>
    </row>
    <row r="1945" spans="1:25" ht="48" x14ac:dyDescent="0.2">
      <c r="A1945">
        <v>2636</v>
      </c>
      <c r="B1945" s="3" t="s">
        <v>2636</v>
      </c>
      <c r="C1945" s="3" t="s">
        <v>6746</v>
      </c>
      <c r="D1945">
        <v>1000</v>
      </c>
      <c r="E1945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8301</v>
      </c>
      <c r="O1945" s="6">
        <f>(E1945/D1945)*100</f>
        <v>187.3</v>
      </c>
      <c r="P1945" s="7">
        <f>E1945/L1945</f>
        <v>37.46</v>
      </c>
      <c r="Q1945" t="str">
        <f>LEFT(N1945,FIND("/",N1945)-1)</f>
        <v>technology</v>
      </c>
      <c r="R1945" t="str">
        <f>REPLACE(N1945,1,FIND("/",N1945),"")</f>
        <v>space exploration</v>
      </c>
      <c r="S1945" s="12">
        <f>(((J1945/60)/60)/24)+DATE(1970,1,1)</f>
        <v>42636.614745370374</v>
      </c>
      <c r="T1945" s="12">
        <f>(((I1945/60)/60)/24)+DATE(1970,1,1)</f>
        <v>42659.041666666672</v>
      </c>
      <c r="W1945" s="19">
        <f>_xlfn.DAYS(T1945,S1945)</f>
        <v>23</v>
      </c>
      <c r="X1945" s="20">
        <f>L1945/W1945</f>
        <v>2.1739130434782608</v>
      </c>
      <c r="Y1945" s="21">
        <f>E1945/W1945</f>
        <v>81.434782608695656</v>
      </c>
    </row>
    <row r="1946" spans="1:25" ht="48" x14ac:dyDescent="0.2">
      <c r="A1946">
        <v>2835</v>
      </c>
      <c r="B1946" s="3" t="s">
        <v>2835</v>
      </c>
      <c r="C1946" s="3" t="s">
        <v>6945</v>
      </c>
      <c r="D1946">
        <v>1000</v>
      </c>
      <c r="E194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8271</v>
      </c>
      <c r="O1946" s="6">
        <f>(E1946/D1946)*100</f>
        <v>187.09899999999999</v>
      </c>
      <c r="P1946" s="7">
        <f>E1946/L1946</f>
        <v>20.118172043010752</v>
      </c>
      <c r="Q1946" t="str">
        <f>LEFT(N1946,FIND("/",N1946)-1)</f>
        <v>theater</v>
      </c>
      <c r="R1946" t="str">
        <f>REPLACE(N1946,1,FIND("/",N1946),"")</f>
        <v>plays</v>
      </c>
      <c r="S1946" s="12">
        <f>(((J1946/60)/60)/24)+DATE(1970,1,1)</f>
        <v>42313.703900462962</v>
      </c>
      <c r="T1946" s="12">
        <f>(((I1946/60)/60)/24)+DATE(1970,1,1)</f>
        <v>42343</v>
      </c>
      <c r="W1946" s="19">
        <f>_xlfn.DAYS(T1946,S1946)</f>
        <v>30</v>
      </c>
      <c r="X1946" s="20">
        <f>L1946/W1946</f>
        <v>3.1</v>
      </c>
      <c r="Y1946" s="21">
        <f>E1946/W1946</f>
        <v>62.366333333333337</v>
      </c>
    </row>
    <row r="1947" spans="1:25" ht="48" x14ac:dyDescent="0.2">
      <c r="A1947">
        <v>1292</v>
      </c>
      <c r="B1947" s="3" t="s">
        <v>1293</v>
      </c>
      <c r="C1947" s="3" t="s">
        <v>5402</v>
      </c>
      <c r="D1947">
        <v>1700</v>
      </c>
      <c r="E1947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8271</v>
      </c>
      <c r="O1947" s="6">
        <f>(E1947/D1947)*100</f>
        <v>110.00000000000001</v>
      </c>
      <c r="P1947" s="7">
        <f>E1947/L1947</f>
        <v>35.96153846153846</v>
      </c>
      <c r="Q1947" t="str">
        <f>LEFT(N1947,FIND("/",N1947)-1)</f>
        <v>theater</v>
      </c>
      <c r="R1947" t="str">
        <f>REPLACE(N1947,1,FIND("/",N1947),"")</f>
        <v>plays</v>
      </c>
      <c r="S1947" s="12">
        <f>(((J1947/60)/60)/24)+DATE(1970,1,1)</f>
        <v>42256.764212962968</v>
      </c>
      <c r="T1947" s="12">
        <f>(((I1947/60)/60)/24)+DATE(1970,1,1)</f>
        <v>42283.957638888889</v>
      </c>
      <c r="W1947" s="19">
        <f>_xlfn.DAYS(T1947,S1947)</f>
        <v>27</v>
      </c>
      <c r="X1947" s="20">
        <f>L1947/W1947</f>
        <v>1.9259259259259258</v>
      </c>
      <c r="Y1947" s="21">
        <f>E1947/W1947</f>
        <v>69.259259259259252</v>
      </c>
    </row>
    <row r="1948" spans="1:25" ht="48" x14ac:dyDescent="0.2">
      <c r="A1948">
        <v>3030</v>
      </c>
      <c r="B1948" s="3" t="s">
        <v>3030</v>
      </c>
      <c r="C1948" s="3" t="s">
        <v>7140</v>
      </c>
      <c r="D1948">
        <v>1750</v>
      </c>
      <c r="E1948">
        <v>1867</v>
      </c>
      <c r="F1948" t="s">
        <v>8219</v>
      </c>
      <c r="G1948" t="s">
        <v>8224</v>
      </c>
      <c r="H1948" t="s">
        <v>8246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8303</v>
      </c>
      <c r="O1948" s="6">
        <f>(E1948/D1948)*100</f>
        <v>106.6857142857143</v>
      </c>
      <c r="P1948" s="7">
        <f>E1948/L1948</f>
        <v>45.536585365853661</v>
      </c>
      <c r="Q1948" t="str">
        <f>LEFT(N1948,FIND("/",N1948)-1)</f>
        <v>theater</v>
      </c>
      <c r="R1948" t="str">
        <f>REPLACE(N1948,1,FIND("/",N1948),"")</f>
        <v>spaces</v>
      </c>
      <c r="S1948" s="12">
        <f>(((J1948/60)/60)/24)+DATE(1970,1,1)</f>
        <v>42233.747349537036</v>
      </c>
      <c r="T1948" s="12">
        <f>(((I1948/60)/60)/24)+DATE(1970,1,1)</f>
        <v>42263.747349537036</v>
      </c>
      <c r="W1948" s="19">
        <f>_xlfn.DAYS(T1948,S1948)</f>
        <v>30</v>
      </c>
      <c r="X1948" s="20">
        <f>L1948/W1948</f>
        <v>1.3666666666666667</v>
      </c>
      <c r="Y1948" s="21">
        <f>E1948/W1948</f>
        <v>62.233333333333334</v>
      </c>
    </row>
    <row r="1949" spans="1:25" ht="32" x14ac:dyDescent="0.2">
      <c r="A1949">
        <v>128</v>
      </c>
      <c r="B1949" s="3" t="s">
        <v>130</v>
      </c>
      <c r="C1949" s="3" t="s">
        <v>4239</v>
      </c>
      <c r="D1949">
        <v>100000</v>
      </c>
      <c r="E1949">
        <v>1867</v>
      </c>
      <c r="F1949" t="s">
        <v>8220</v>
      </c>
      <c r="G1949" t="s">
        <v>8224</v>
      </c>
      <c r="H1949" t="s">
        <v>8246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8267</v>
      </c>
      <c r="O1949" s="6">
        <f>(E1949/D1949)*100</f>
        <v>1.867</v>
      </c>
      <c r="P1949" s="7">
        <f>E1949/L1949</f>
        <v>311.16666666666669</v>
      </c>
      <c r="Q1949" t="str">
        <f>LEFT(N1949,FIND("/",N1949)-1)</f>
        <v>film &amp; video</v>
      </c>
      <c r="R1949" t="str">
        <f>REPLACE(N1949,1,FIND("/",N1949),"")</f>
        <v>science fiction</v>
      </c>
      <c r="S1949" s="12">
        <f>(((J1949/60)/60)/24)+DATE(1970,1,1)</f>
        <v>42628.22792824074</v>
      </c>
      <c r="T1949" s="12">
        <f>(((I1949/60)/60)/24)+DATE(1970,1,1)</f>
        <v>42663.22792824074</v>
      </c>
      <c r="W1949" s="19">
        <f>_xlfn.DAYS(T1949,S1949)</f>
        <v>35</v>
      </c>
      <c r="X1949" s="20">
        <f>L1949/W1949</f>
        <v>0.17142857142857143</v>
      </c>
      <c r="Y1949" s="21">
        <f>E1949/W1949</f>
        <v>53.342857142857142</v>
      </c>
    </row>
    <row r="1950" spans="1:25" ht="48" x14ac:dyDescent="0.2">
      <c r="A1950">
        <v>665</v>
      </c>
      <c r="B1950" s="3" t="s">
        <v>666</v>
      </c>
      <c r="C1950" s="3" t="s">
        <v>4775</v>
      </c>
      <c r="D1950">
        <v>10000</v>
      </c>
      <c r="E1950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6">
        <f>(E1950/D1950)*100</f>
        <v>18.64</v>
      </c>
      <c r="P1950" s="7">
        <f>E1950/L1950</f>
        <v>155.33333333333334</v>
      </c>
      <c r="Q1950" t="str">
        <f>LEFT(N1950,FIND("/",N1950)-1)</f>
        <v>technology</v>
      </c>
      <c r="R1950" t="str">
        <f>REPLACE(N1950,1,FIND("/",N1950),"")</f>
        <v>wearables</v>
      </c>
      <c r="S1950" s="12">
        <f>(((J1950/60)/60)/24)+DATE(1970,1,1)</f>
        <v>42688.711354166662</v>
      </c>
      <c r="T1950" s="12">
        <f>(((I1950/60)/60)/24)+DATE(1970,1,1)</f>
        <v>42748.711354166662</v>
      </c>
      <c r="W1950" s="19">
        <f>_xlfn.DAYS(T1950,S1950)</f>
        <v>60</v>
      </c>
      <c r="X1950" s="20">
        <f>L1950/W1950</f>
        <v>0.2</v>
      </c>
      <c r="Y1950" s="21">
        <f>E1950/W1950</f>
        <v>31.066666666666666</v>
      </c>
    </row>
    <row r="1951" spans="1:25" ht="32" x14ac:dyDescent="0.2">
      <c r="A1951">
        <v>3728</v>
      </c>
      <c r="B1951" s="3" t="s">
        <v>3725</v>
      </c>
      <c r="C1951" s="3" t="s">
        <v>7838</v>
      </c>
      <c r="D1951">
        <v>20000</v>
      </c>
      <c r="E1951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6">
        <f>(E1951/D1951)*100</f>
        <v>9.31</v>
      </c>
      <c r="P1951" s="7">
        <f>E1951/L1951</f>
        <v>60.064516129032256</v>
      </c>
      <c r="Q1951" t="str">
        <f>LEFT(N1951,FIND("/",N1951)-1)</f>
        <v>theater</v>
      </c>
      <c r="R1951" t="str">
        <f>REPLACE(N1951,1,FIND("/",N1951),"")</f>
        <v>plays</v>
      </c>
      <c r="S1951" s="12">
        <f>(((J1951/60)/60)/24)+DATE(1970,1,1)</f>
        <v>42205.171018518522</v>
      </c>
      <c r="T1951" s="12">
        <f>(((I1951/60)/60)/24)+DATE(1970,1,1)</f>
        <v>42235.171018518522</v>
      </c>
      <c r="W1951" s="19">
        <f>_xlfn.DAYS(T1951,S1951)</f>
        <v>30</v>
      </c>
      <c r="X1951" s="20">
        <f>L1951/W1951</f>
        <v>1.0333333333333334</v>
      </c>
      <c r="Y1951" s="21">
        <f>E1951/W1951</f>
        <v>62.06666666666667</v>
      </c>
    </row>
    <row r="1952" spans="1:25" ht="48" x14ac:dyDescent="0.2">
      <c r="A1952">
        <v>789</v>
      </c>
      <c r="B1952" s="3" t="s">
        <v>790</v>
      </c>
      <c r="C1952" s="3" t="s">
        <v>4899</v>
      </c>
      <c r="D1952">
        <v>1700</v>
      </c>
      <c r="E1952">
        <v>1860</v>
      </c>
      <c r="F1952" t="s">
        <v>8219</v>
      </c>
      <c r="G1952" t="s">
        <v>8224</v>
      </c>
      <c r="H1952" t="s">
        <v>8246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8276</v>
      </c>
      <c r="O1952" s="6">
        <f>(E1952/D1952)*100</f>
        <v>109.41176470588236</v>
      </c>
      <c r="P1952" s="7">
        <f>E1952/L1952</f>
        <v>132.85714285714286</v>
      </c>
      <c r="Q1952" t="str">
        <f>LEFT(N1952,FIND("/",N1952)-1)</f>
        <v>music</v>
      </c>
      <c r="R1952" t="str">
        <f>REPLACE(N1952,1,FIND("/",N1952),"")</f>
        <v>rock</v>
      </c>
      <c r="S1952" s="12">
        <f>(((J1952/60)/60)/24)+DATE(1970,1,1)</f>
        <v>41277.186111111114</v>
      </c>
      <c r="T1952" s="12">
        <f>(((I1952/60)/60)/24)+DATE(1970,1,1)</f>
        <v>41295.332638888889</v>
      </c>
      <c r="W1952" s="19">
        <f>_xlfn.DAYS(T1952,S1952)</f>
        <v>18</v>
      </c>
      <c r="X1952" s="20">
        <f>L1952/W1952</f>
        <v>0.77777777777777779</v>
      </c>
      <c r="Y1952" s="21">
        <f>E1952/W1952</f>
        <v>103.33333333333333</v>
      </c>
    </row>
    <row r="1953" spans="1:25" ht="32" x14ac:dyDescent="0.2">
      <c r="A1953">
        <v>3707</v>
      </c>
      <c r="B1953" s="3" t="s">
        <v>3704</v>
      </c>
      <c r="C1953" s="3" t="s">
        <v>7817</v>
      </c>
      <c r="D1953">
        <v>1000</v>
      </c>
      <c r="E1953">
        <v>1860</v>
      </c>
      <c r="F1953" t="s">
        <v>8219</v>
      </c>
      <c r="G1953" t="s">
        <v>8224</v>
      </c>
      <c r="H1953" t="s">
        <v>8246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8271</v>
      </c>
      <c r="O1953" s="6">
        <f>(E1953/D1953)*100</f>
        <v>186</v>
      </c>
      <c r="P1953" s="7">
        <f>E1953/L1953</f>
        <v>80.869565217391298</v>
      </c>
      <c r="Q1953" t="str">
        <f>LEFT(N1953,FIND("/",N1953)-1)</f>
        <v>theater</v>
      </c>
      <c r="R1953" t="str">
        <f>REPLACE(N1953,1,FIND("/",N1953),"")</f>
        <v>plays</v>
      </c>
      <c r="S1953" s="12">
        <f>(((J1953/60)/60)/24)+DATE(1970,1,1)</f>
        <v>42552.048356481479</v>
      </c>
      <c r="T1953" s="12">
        <f>(((I1953/60)/60)/24)+DATE(1970,1,1)</f>
        <v>42573.226388888885</v>
      </c>
      <c r="W1953" s="19">
        <f>_xlfn.DAYS(T1953,S1953)</f>
        <v>21</v>
      </c>
      <c r="X1953" s="20">
        <f>L1953/W1953</f>
        <v>1.0952380952380953</v>
      </c>
      <c r="Y1953" s="21">
        <f>E1953/W1953</f>
        <v>88.571428571428569</v>
      </c>
    </row>
    <row r="1954" spans="1:25" ht="48" x14ac:dyDescent="0.2">
      <c r="A1954">
        <v>3443</v>
      </c>
      <c r="B1954" s="3" t="s">
        <v>3442</v>
      </c>
      <c r="C1954" s="3" t="s">
        <v>7553</v>
      </c>
      <c r="D1954">
        <v>1000</v>
      </c>
      <c r="E1954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8271</v>
      </c>
      <c r="O1954" s="6">
        <f>(E1954/D1954)*100</f>
        <v>185.5</v>
      </c>
      <c r="P1954" s="7">
        <f>E1954/L1954</f>
        <v>41.222222222222221</v>
      </c>
      <c r="Q1954" t="str">
        <f>LEFT(N1954,FIND("/",N1954)-1)</f>
        <v>theater</v>
      </c>
      <c r="R1954" t="str">
        <f>REPLACE(N1954,1,FIND("/",N1954),"")</f>
        <v>plays</v>
      </c>
      <c r="S1954" s="12">
        <f>(((J1954/60)/60)/24)+DATE(1970,1,1)</f>
        <v>41861.524837962963</v>
      </c>
      <c r="T1954" s="12">
        <f>(((I1954/60)/60)/24)+DATE(1970,1,1)</f>
        <v>41891.524837962963</v>
      </c>
      <c r="W1954" s="19">
        <f>_xlfn.DAYS(T1954,S1954)</f>
        <v>30</v>
      </c>
      <c r="X1954" s="20">
        <f>L1954/W1954</f>
        <v>1.5</v>
      </c>
      <c r="Y1954" s="21">
        <f>E1954/W1954</f>
        <v>61.833333333333336</v>
      </c>
    </row>
    <row r="1955" spans="1:25" ht="48" x14ac:dyDescent="0.2">
      <c r="A1955">
        <v>1837</v>
      </c>
      <c r="B1955" s="3" t="s">
        <v>1838</v>
      </c>
      <c r="C1955" s="3" t="s">
        <v>5947</v>
      </c>
      <c r="D1955">
        <v>600</v>
      </c>
      <c r="E1955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8276</v>
      </c>
      <c r="O1955" s="6">
        <f>(E1955/D1955)*100</f>
        <v>306.83333333333331</v>
      </c>
      <c r="P1955" s="7">
        <f>E1955/L1955</f>
        <v>61.366666666666667</v>
      </c>
      <c r="Q1955" t="str">
        <f>LEFT(N1955,FIND("/",N1955)-1)</f>
        <v>music</v>
      </c>
      <c r="R1955" t="str">
        <f>REPLACE(N1955,1,FIND("/",N1955),"")</f>
        <v>rock</v>
      </c>
      <c r="S1955" s="12">
        <f>(((J1955/60)/60)/24)+DATE(1970,1,1)</f>
        <v>40926.047858796301</v>
      </c>
      <c r="T1955" s="12">
        <f>(((I1955/60)/60)/24)+DATE(1970,1,1)</f>
        <v>40986.006192129629</v>
      </c>
      <c r="W1955" s="19">
        <f>_xlfn.DAYS(T1955,S1955)</f>
        <v>60</v>
      </c>
      <c r="X1955" s="20">
        <f>L1955/W1955</f>
        <v>0.5</v>
      </c>
      <c r="Y1955" s="21">
        <f>E1955/W1955</f>
        <v>30.683333333333334</v>
      </c>
    </row>
    <row r="1956" spans="1:25" ht="48" x14ac:dyDescent="0.2">
      <c r="A1956">
        <v>2008</v>
      </c>
      <c r="B1956" s="3" t="s">
        <v>2009</v>
      </c>
      <c r="C1956" s="3" t="s">
        <v>6118</v>
      </c>
      <c r="D1956">
        <v>1570.79</v>
      </c>
      <c r="E195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8295</v>
      </c>
      <c r="O1956" s="6">
        <f>(E1956/D1956)*100</f>
        <v>117.07484768810599</v>
      </c>
      <c r="P1956" s="7">
        <f>E1956/L1956</f>
        <v>44.853658536585364</v>
      </c>
      <c r="Q1956" t="str">
        <f>LEFT(N1956,FIND("/",N1956)-1)</f>
        <v>technology</v>
      </c>
      <c r="R1956" t="str">
        <f>REPLACE(N1956,1,FIND("/",N1956),"")</f>
        <v>hardware</v>
      </c>
      <c r="S1956" s="12">
        <f>(((J1956/60)/60)/24)+DATE(1970,1,1)</f>
        <v>40761.604421296295</v>
      </c>
      <c r="T1956" s="12">
        <f>(((I1956/60)/60)/24)+DATE(1970,1,1)</f>
        <v>40805.604421296295</v>
      </c>
      <c r="W1956" s="19">
        <f>_xlfn.DAYS(T1956,S1956)</f>
        <v>44</v>
      </c>
      <c r="X1956" s="20">
        <f>L1956/W1956</f>
        <v>0.93181818181818177</v>
      </c>
      <c r="Y1956" s="21">
        <f>E1956/W1956</f>
        <v>41.795454545454547</v>
      </c>
    </row>
    <row r="1957" spans="1:25" ht="32" x14ac:dyDescent="0.2">
      <c r="A1957">
        <v>3710</v>
      </c>
      <c r="B1957" s="3" t="s">
        <v>3707</v>
      </c>
      <c r="C1957" s="3" t="s">
        <v>7820</v>
      </c>
      <c r="D1957">
        <v>1300</v>
      </c>
      <c r="E1957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8271</v>
      </c>
      <c r="O1957" s="6">
        <f>(E1957/D1957)*100</f>
        <v>141.15384615384616</v>
      </c>
      <c r="P1957" s="7">
        <f>E1957/L1957</f>
        <v>67.962962962962962</v>
      </c>
      <c r="Q1957" t="str">
        <f>LEFT(N1957,FIND("/",N1957)-1)</f>
        <v>theater</v>
      </c>
      <c r="R1957" t="str">
        <f>REPLACE(N1957,1,FIND("/",N1957),"")</f>
        <v>plays</v>
      </c>
      <c r="S1957" s="12">
        <f>(((J1957/60)/60)/24)+DATE(1970,1,1)</f>
        <v>42072.576249999998</v>
      </c>
      <c r="T1957" s="12">
        <f>(((I1957/60)/60)/24)+DATE(1970,1,1)</f>
        <v>42097.576249999998</v>
      </c>
      <c r="W1957" s="19">
        <f>_xlfn.DAYS(T1957,S1957)</f>
        <v>25</v>
      </c>
      <c r="X1957" s="20">
        <f>L1957/W1957</f>
        <v>1.08</v>
      </c>
      <c r="Y1957" s="21">
        <f>E1957/W1957</f>
        <v>73.400000000000006</v>
      </c>
    </row>
    <row r="1958" spans="1:25" ht="48" x14ac:dyDescent="0.2">
      <c r="A1958">
        <v>3571</v>
      </c>
      <c r="B1958" s="3" t="s">
        <v>3570</v>
      </c>
      <c r="C1958" s="3" t="s">
        <v>7681</v>
      </c>
      <c r="D1958">
        <v>1500</v>
      </c>
      <c r="E1958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8271</v>
      </c>
      <c r="O1958" s="6">
        <f>(E1958/D1958)*100</f>
        <v>122.06666666666666</v>
      </c>
      <c r="P1958" s="7">
        <f>E1958/L1958</f>
        <v>73.239999999999995</v>
      </c>
      <c r="Q1958" t="str">
        <f>LEFT(N1958,FIND("/",N1958)-1)</f>
        <v>theater</v>
      </c>
      <c r="R1958" t="str">
        <f>REPLACE(N1958,1,FIND("/",N1958),"")</f>
        <v>plays</v>
      </c>
      <c r="S1958" s="12">
        <f>(((J1958/60)/60)/24)+DATE(1970,1,1)</f>
        <v>41912.858946759261</v>
      </c>
      <c r="T1958" s="12">
        <f>(((I1958/60)/60)/24)+DATE(1970,1,1)</f>
        <v>41942.858946759261</v>
      </c>
      <c r="W1958" s="19">
        <f>_xlfn.DAYS(T1958,S1958)</f>
        <v>30</v>
      </c>
      <c r="X1958" s="20">
        <f>L1958/W1958</f>
        <v>0.83333333333333337</v>
      </c>
      <c r="Y1958" s="21">
        <f>E1958/W1958</f>
        <v>61.033333333333331</v>
      </c>
    </row>
    <row r="1959" spans="1:25" ht="48" x14ac:dyDescent="0.2">
      <c r="A1959">
        <v>3270</v>
      </c>
      <c r="B1959" s="3" t="s">
        <v>3270</v>
      </c>
      <c r="C1959" s="3" t="s">
        <v>7380</v>
      </c>
      <c r="D1959">
        <v>1800</v>
      </c>
      <c r="E1959">
        <v>1830</v>
      </c>
      <c r="F1959" t="s">
        <v>8219</v>
      </c>
      <c r="G1959" t="s">
        <v>8225</v>
      </c>
      <c r="H1959" t="s">
        <v>8247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8271</v>
      </c>
      <c r="O1959" s="6">
        <f>(E1959/D1959)*100</f>
        <v>101.66666666666666</v>
      </c>
      <c r="P1959" s="7">
        <f>E1959/L1959</f>
        <v>61</v>
      </c>
      <c r="Q1959" t="str">
        <f>LEFT(N1959,FIND("/",N1959)-1)</f>
        <v>theater</v>
      </c>
      <c r="R1959" t="str">
        <f>REPLACE(N1959,1,FIND("/",N1959),"")</f>
        <v>plays</v>
      </c>
      <c r="S1959" s="12">
        <f>(((J1959/60)/60)/24)+DATE(1970,1,1)</f>
        <v>42167.533159722225</v>
      </c>
      <c r="T1959" s="12">
        <f>(((I1959/60)/60)/24)+DATE(1970,1,1)</f>
        <v>42197.533159722225</v>
      </c>
      <c r="W1959" s="19">
        <f>_xlfn.DAYS(T1959,S1959)</f>
        <v>30</v>
      </c>
      <c r="X1959" s="20">
        <f>L1959/W1959</f>
        <v>1</v>
      </c>
      <c r="Y1959" s="21">
        <f>E1959/W1959</f>
        <v>61</v>
      </c>
    </row>
    <row r="1960" spans="1:25" ht="48" x14ac:dyDescent="0.2">
      <c r="A1960">
        <v>481</v>
      </c>
      <c r="B1960" s="3" t="s">
        <v>482</v>
      </c>
      <c r="C1960" s="3" t="s">
        <v>4591</v>
      </c>
      <c r="D1960">
        <v>30000</v>
      </c>
      <c r="E1960">
        <v>1830</v>
      </c>
      <c r="F1960" t="s">
        <v>8221</v>
      </c>
      <c r="G1960" t="s">
        <v>8224</v>
      </c>
      <c r="H1960" t="s">
        <v>8246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8270</v>
      </c>
      <c r="O1960" s="6">
        <f>(E1960/D1960)*100</f>
        <v>6.1</v>
      </c>
      <c r="P1960" s="7">
        <f>E1960/L1960</f>
        <v>87.142857142857139</v>
      </c>
      <c r="Q1960" t="str">
        <f>LEFT(N1960,FIND("/",N1960)-1)</f>
        <v>film &amp; video</v>
      </c>
      <c r="R1960" t="str">
        <f>REPLACE(N1960,1,FIND("/",N1960),"")</f>
        <v>animation</v>
      </c>
      <c r="S1960" s="12">
        <f>(((J1960/60)/60)/24)+DATE(1970,1,1)</f>
        <v>41162.672326388885</v>
      </c>
      <c r="T1960" s="12">
        <f>(((I1960/60)/60)/24)+DATE(1970,1,1)</f>
        <v>41192.672326388885</v>
      </c>
      <c r="W1960" s="19">
        <f>_xlfn.DAYS(T1960,S1960)</f>
        <v>30</v>
      </c>
      <c r="X1960" s="20">
        <f>L1960/W1960</f>
        <v>0.7</v>
      </c>
      <c r="Y1960" s="21">
        <f>E1960/W1960</f>
        <v>61</v>
      </c>
    </row>
    <row r="1961" spans="1:25" ht="48" x14ac:dyDescent="0.2">
      <c r="A1961">
        <v>3100</v>
      </c>
      <c r="B1961" s="3" t="s">
        <v>3100</v>
      </c>
      <c r="C1961" s="3" t="s">
        <v>7210</v>
      </c>
      <c r="D1961">
        <v>12000</v>
      </c>
      <c r="E1961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6">
        <f>(E1961/D1961)*100</f>
        <v>15.225</v>
      </c>
      <c r="P1961" s="7">
        <f>E1961/L1961</f>
        <v>140.53846153846155</v>
      </c>
      <c r="Q1961" t="str">
        <f>LEFT(N1961,FIND("/",N1961)-1)</f>
        <v>theater</v>
      </c>
      <c r="R1961" t="str">
        <f>REPLACE(N1961,1,FIND("/",N1961),"")</f>
        <v>spaces</v>
      </c>
      <c r="S1961" s="12">
        <f>(((J1961/60)/60)/24)+DATE(1970,1,1)</f>
        <v>41902.622395833336</v>
      </c>
      <c r="T1961" s="12">
        <f>(((I1961/60)/60)/24)+DATE(1970,1,1)</f>
        <v>41932.622395833336</v>
      </c>
      <c r="W1961" s="19">
        <f>_xlfn.DAYS(T1961,S1961)</f>
        <v>30</v>
      </c>
      <c r="X1961" s="20">
        <f>L1961/W1961</f>
        <v>0.43333333333333335</v>
      </c>
      <c r="Y1961" s="21">
        <f>E1961/W1961</f>
        <v>60.9</v>
      </c>
    </row>
    <row r="1962" spans="1:25" ht="48" x14ac:dyDescent="0.2">
      <c r="A1962">
        <v>3810</v>
      </c>
      <c r="B1962" s="3" t="s">
        <v>3807</v>
      </c>
      <c r="C1962" s="3" t="s">
        <v>7920</v>
      </c>
      <c r="D1962">
        <v>1500</v>
      </c>
      <c r="E1962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8271</v>
      </c>
      <c r="O1962" s="6">
        <f>(E1962/D1962)*100</f>
        <v>121.73333333333333</v>
      </c>
      <c r="P1962" s="7">
        <f>E1962/L1962</f>
        <v>70.230769230769226</v>
      </c>
      <c r="Q1962" t="str">
        <f>LEFT(N1962,FIND("/",N1962)-1)</f>
        <v>theater</v>
      </c>
      <c r="R1962" t="str">
        <f>REPLACE(N1962,1,FIND("/",N1962),"")</f>
        <v>plays</v>
      </c>
      <c r="S1962" s="12">
        <f>(((J1962/60)/60)/24)+DATE(1970,1,1)</f>
        <v>42054.849050925928</v>
      </c>
      <c r="T1962" s="12">
        <f>(((I1962/60)/60)/24)+DATE(1970,1,1)</f>
        <v>42084.807384259257</v>
      </c>
      <c r="W1962" s="19">
        <f>_xlfn.DAYS(T1962,S1962)</f>
        <v>30</v>
      </c>
      <c r="X1962" s="20">
        <f>L1962/W1962</f>
        <v>0.8666666666666667</v>
      </c>
      <c r="Y1962" s="21">
        <f>E1962/W1962</f>
        <v>60.866666666666667</v>
      </c>
    </row>
    <row r="1963" spans="1:25" ht="32" x14ac:dyDescent="0.2">
      <c r="A1963">
        <v>2595</v>
      </c>
      <c r="B1963" s="3" t="s">
        <v>2595</v>
      </c>
      <c r="C1963" s="3" t="s">
        <v>6705</v>
      </c>
      <c r="D1963">
        <v>15000</v>
      </c>
      <c r="E1963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6">
        <f>(E1963/D1963)*100</f>
        <v>12.166666666666668</v>
      </c>
      <c r="P1963" s="7">
        <f>E1963/L1963</f>
        <v>96.05263157894737</v>
      </c>
      <c r="Q1963" t="str">
        <f>LEFT(N1963,FIND("/",N1963)-1)</f>
        <v>food</v>
      </c>
      <c r="R1963" t="str">
        <f>REPLACE(N1963,1,FIND("/",N1963),"")</f>
        <v>food trucks</v>
      </c>
      <c r="S1963" s="12">
        <f>(((J1963/60)/60)/24)+DATE(1970,1,1)</f>
        <v>42760.244212962964</v>
      </c>
      <c r="T1963" s="12">
        <f>(((I1963/60)/60)/24)+DATE(1970,1,1)</f>
        <v>42790.244212962964</v>
      </c>
      <c r="W1963" s="19">
        <f>_xlfn.DAYS(T1963,S1963)</f>
        <v>30</v>
      </c>
      <c r="X1963" s="20">
        <f>L1963/W1963</f>
        <v>0.6333333333333333</v>
      </c>
      <c r="Y1963" s="21">
        <f>E1963/W1963</f>
        <v>60.833333333333336</v>
      </c>
    </row>
    <row r="1964" spans="1:25" ht="48" x14ac:dyDescent="0.2">
      <c r="A1964">
        <v>1080</v>
      </c>
      <c r="B1964" s="3" t="s">
        <v>1081</v>
      </c>
      <c r="C1964" s="3" t="s">
        <v>5190</v>
      </c>
      <c r="D1964">
        <v>20000</v>
      </c>
      <c r="E1964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6">
        <f>(E1964/D1964)*100</f>
        <v>9.1050000000000004</v>
      </c>
      <c r="P1964" s="7">
        <f>E1964/L1964</f>
        <v>18.581632653061224</v>
      </c>
      <c r="Q1964" t="str">
        <f>LEFT(N1964,FIND("/",N1964)-1)</f>
        <v>games</v>
      </c>
      <c r="R1964" t="str">
        <f>REPLACE(N1964,1,FIND("/",N1964),"")</f>
        <v>video games</v>
      </c>
      <c r="S1964" s="12">
        <f>(((J1964/60)/60)/24)+DATE(1970,1,1)</f>
        <v>41740.138113425928</v>
      </c>
      <c r="T1964" s="12">
        <f>(((I1964/60)/60)/24)+DATE(1970,1,1)</f>
        <v>41770.138113425928</v>
      </c>
      <c r="W1964" s="19">
        <f>_xlfn.DAYS(T1964,S1964)</f>
        <v>30</v>
      </c>
      <c r="X1964" s="20">
        <f>L1964/W1964</f>
        <v>3.2666666666666666</v>
      </c>
      <c r="Y1964" s="21">
        <f>E1964/W1964</f>
        <v>60.7</v>
      </c>
    </row>
    <row r="1965" spans="1:25" ht="48" x14ac:dyDescent="0.2">
      <c r="A1965">
        <v>3706</v>
      </c>
      <c r="B1965" s="3" t="s">
        <v>3703</v>
      </c>
      <c r="C1965" s="3" t="s">
        <v>7816</v>
      </c>
      <c r="D1965">
        <v>1500</v>
      </c>
      <c r="E1965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8271</v>
      </c>
      <c r="O1965" s="6">
        <f>(E1965/D1965)*100</f>
        <v>121.33333333333334</v>
      </c>
      <c r="P1965" s="7">
        <f>E1965/L1965</f>
        <v>140</v>
      </c>
      <c r="Q1965" t="str">
        <f>LEFT(N1965,FIND("/",N1965)-1)</f>
        <v>theater</v>
      </c>
      <c r="R1965" t="str">
        <f>REPLACE(N1965,1,FIND("/",N1965),"")</f>
        <v>plays</v>
      </c>
      <c r="S1965" s="12">
        <f>(((J1965/60)/60)/24)+DATE(1970,1,1)</f>
        <v>41879.913761574076</v>
      </c>
      <c r="T1965" s="12">
        <f>(((I1965/60)/60)/24)+DATE(1970,1,1)</f>
        <v>41894.913761574076</v>
      </c>
      <c r="W1965" s="19">
        <f>_xlfn.DAYS(T1965,S1965)</f>
        <v>15</v>
      </c>
      <c r="X1965" s="20">
        <f>L1965/W1965</f>
        <v>0.8666666666666667</v>
      </c>
      <c r="Y1965" s="21">
        <f>E1965/W1965</f>
        <v>121.33333333333333</v>
      </c>
    </row>
    <row r="1966" spans="1:25" ht="16" x14ac:dyDescent="0.2">
      <c r="A1966">
        <v>1473</v>
      </c>
      <c r="B1966" s="3" t="s">
        <v>1474</v>
      </c>
      <c r="C1966" s="3" t="s">
        <v>5583</v>
      </c>
      <c r="D1966">
        <v>1500</v>
      </c>
      <c r="E196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8288</v>
      </c>
      <c r="O1966" s="6">
        <f>(E1966/D1966)*100</f>
        <v>120.51600000000001</v>
      </c>
      <c r="P1966" s="7">
        <f>E1966/L1966</f>
        <v>38.462553191489363</v>
      </c>
      <c r="Q1966" t="str">
        <f>LEFT(N1966,FIND("/",N1966)-1)</f>
        <v>publishing</v>
      </c>
      <c r="R1966" t="str">
        <f>REPLACE(N1966,1,FIND("/",N1966),"")</f>
        <v>radio &amp; podcasts</v>
      </c>
      <c r="S1966" s="12">
        <f>(((J1966/60)/60)/24)+DATE(1970,1,1)</f>
        <v>40939.979618055557</v>
      </c>
      <c r="T1966" s="12">
        <f>(((I1966/60)/60)/24)+DATE(1970,1,1)</f>
        <v>40969.979618055557</v>
      </c>
      <c r="W1966" s="19">
        <f>_xlfn.DAYS(T1966,S1966)</f>
        <v>30</v>
      </c>
      <c r="X1966" s="20">
        <f>L1966/W1966</f>
        <v>1.5666666666666667</v>
      </c>
      <c r="Y1966" s="21">
        <f>E1966/W1966</f>
        <v>60.258000000000003</v>
      </c>
    </row>
    <row r="1967" spans="1:25" ht="48" x14ac:dyDescent="0.2">
      <c r="A1967">
        <v>3275</v>
      </c>
      <c r="B1967" s="3" t="s">
        <v>3275</v>
      </c>
      <c r="C1967" s="3" t="s">
        <v>7385</v>
      </c>
      <c r="D1967">
        <v>1800</v>
      </c>
      <c r="E1967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8271</v>
      </c>
      <c r="O1967" s="6">
        <f>(E1967/D1967)*100</f>
        <v>100.27777777777777</v>
      </c>
      <c r="P1967" s="7">
        <f>E1967/L1967</f>
        <v>150.41666666666666</v>
      </c>
      <c r="Q1967" t="str">
        <f>LEFT(N1967,FIND("/",N1967)-1)</f>
        <v>theater</v>
      </c>
      <c r="R1967" t="str">
        <f>REPLACE(N1967,1,FIND("/",N1967),"")</f>
        <v>plays</v>
      </c>
      <c r="S1967" s="12">
        <f>(((J1967/60)/60)/24)+DATE(1970,1,1)</f>
        <v>42017.88045138889</v>
      </c>
      <c r="T1967" s="12">
        <f>(((I1967/60)/60)/24)+DATE(1970,1,1)</f>
        <v>42044.1875</v>
      </c>
      <c r="W1967" s="19">
        <f>_xlfn.DAYS(T1967,S1967)</f>
        <v>27</v>
      </c>
      <c r="X1967" s="20">
        <f>L1967/W1967</f>
        <v>0.44444444444444442</v>
      </c>
      <c r="Y1967" s="21">
        <f>E1967/W1967</f>
        <v>66.851851851851848</v>
      </c>
    </row>
    <row r="1968" spans="1:25" ht="32" x14ac:dyDescent="0.2">
      <c r="A1968">
        <v>1098</v>
      </c>
      <c r="B1968" s="3" t="s">
        <v>1099</v>
      </c>
      <c r="C1968" s="3" t="s">
        <v>5208</v>
      </c>
      <c r="D1968">
        <v>25000</v>
      </c>
      <c r="E1968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6">
        <f>(E1968/D1968)*100</f>
        <v>7.2120000000000006</v>
      </c>
      <c r="P1968" s="7">
        <f>E1968/L1968</f>
        <v>81.954545454545453</v>
      </c>
      <c r="Q1968" t="str">
        <f>LEFT(N1968,FIND("/",N1968)-1)</f>
        <v>games</v>
      </c>
      <c r="R1968" t="str">
        <f>REPLACE(N1968,1,FIND("/",N1968),"")</f>
        <v>video games</v>
      </c>
      <c r="S1968" s="12">
        <f>(((J1968/60)/60)/24)+DATE(1970,1,1)</f>
        <v>41712.762673611112</v>
      </c>
      <c r="T1968" s="12">
        <f>(((I1968/60)/60)/24)+DATE(1970,1,1)</f>
        <v>41742.762673611112</v>
      </c>
      <c r="W1968" s="19">
        <f>_xlfn.DAYS(T1968,S1968)</f>
        <v>30</v>
      </c>
      <c r="X1968" s="20">
        <f>L1968/W1968</f>
        <v>0.73333333333333328</v>
      </c>
      <c r="Y1968" s="21">
        <f>E1968/W1968</f>
        <v>60.1</v>
      </c>
    </row>
    <row r="1969" spans="1:25" ht="48" x14ac:dyDescent="0.2">
      <c r="A1969">
        <v>3690</v>
      </c>
      <c r="B1969" s="3" t="s">
        <v>3687</v>
      </c>
      <c r="C1969" s="3" t="s">
        <v>7800</v>
      </c>
      <c r="D1969">
        <v>1500</v>
      </c>
      <c r="E1969">
        <v>1800</v>
      </c>
      <c r="F1969" t="s">
        <v>8219</v>
      </c>
      <c r="G1969" t="s">
        <v>8224</v>
      </c>
      <c r="H1969" t="s">
        <v>8246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8271</v>
      </c>
      <c r="O1969" s="6">
        <f>(E1969/D1969)*100</f>
        <v>120</v>
      </c>
      <c r="P1969" s="7">
        <f>E1969/L1969</f>
        <v>58.064516129032256</v>
      </c>
      <c r="Q1969" t="str">
        <f>LEFT(N1969,FIND("/",N1969)-1)</f>
        <v>theater</v>
      </c>
      <c r="R1969" t="str">
        <f>REPLACE(N1969,1,FIND("/",N1969),"")</f>
        <v>plays</v>
      </c>
      <c r="S1969" s="12">
        <f>(((J1969/60)/60)/24)+DATE(1970,1,1)</f>
        <v>41940.598182870373</v>
      </c>
      <c r="T1969" s="12">
        <f>(((I1969/60)/60)/24)+DATE(1970,1,1)</f>
        <v>41970.639849537038</v>
      </c>
      <c r="W1969" s="19">
        <f>_xlfn.DAYS(T1969,S1969)</f>
        <v>30</v>
      </c>
      <c r="X1969" s="20">
        <f>L1969/W1969</f>
        <v>1.0333333333333334</v>
      </c>
      <c r="Y1969" s="21">
        <f>E1969/W1969</f>
        <v>60</v>
      </c>
    </row>
    <row r="1970" spans="1:25" ht="48" x14ac:dyDescent="0.2">
      <c r="A1970">
        <v>1639</v>
      </c>
      <c r="B1970" s="3" t="s">
        <v>1640</v>
      </c>
      <c r="C1970" s="3" t="s">
        <v>5749</v>
      </c>
      <c r="D1970">
        <v>1800</v>
      </c>
      <c r="E1970">
        <v>1800</v>
      </c>
      <c r="F1970" t="s">
        <v>8219</v>
      </c>
      <c r="G1970" t="s">
        <v>8224</v>
      </c>
      <c r="H1970" t="s">
        <v>8246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8276</v>
      </c>
      <c r="O1970" s="6">
        <f>(E1970/D1970)*100</f>
        <v>100</v>
      </c>
      <c r="P1970" s="7">
        <f>E1970/L1970</f>
        <v>94.736842105263165</v>
      </c>
      <c r="Q1970" t="str">
        <f>LEFT(N1970,FIND("/",N1970)-1)</f>
        <v>music</v>
      </c>
      <c r="R1970" t="str">
        <f>REPLACE(N1970,1,FIND("/",N1970),"")</f>
        <v>rock</v>
      </c>
      <c r="S1970" s="12">
        <f>(((J1970/60)/60)/24)+DATE(1970,1,1)</f>
        <v>40941.652372685188</v>
      </c>
      <c r="T1970" s="12">
        <f>(((I1970/60)/60)/24)+DATE(1970,1,1)</f>
        <v>40971.652372685188</v>
      </c>
      <c r="W1970" s="19">
        <f>_xlfn.DAYS(T1970,S1970)</f>
        <v>30</v>
      </c>
      <c r="X1970" s="20">
        <f>L1970/W1970</f>
        <v>0.6333333333333333</v>
      </c>
      <c r="Y1970" s="21">
        <f>E1970/W1970</f>
        <v>60</v>
      </c>
    </row>
    <row r="1971" spans="1:25" ht="48" x14ac:dyDescent="0.2">
      <c r="A1971">
        <v>3196</v>
      </c>
      <c r="B1971" s="3" t="s">
        <v>3196</v>
      </c>
      <c r="C1971" s="3" t="s">
        <v>7306</v>
      </c>
      <c r="D1971">
        <v>3000000</v>
      </c>
      <c r="E1971">
        <v>1800</v>
      </c>
      <c r="F1971" t="s">
        <v>8221</v>
      </c>
      <c r="G1971" t="s">
        <v>8224</v>
      </c>
      <c r="H1971" t="s">
        <v>8246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8305</v>
      </c>
      <c r="O1971" s="6">
        <f>(E1971/D1971)*100</f>
        <v>0.06</v>
      </c>
      <c r="P1971" s="7">
        <f>E1971/L1971</f>
        <v>300</v>
      </c>
      <c r="Q1971" t="str">
        <f>LEFT(N1971,FIND("/",N1971)-1)</f>
        <v>theater</v>
      </c>
      <c r="R1971" t="str">
        <f>REPLACE(N1971,1,FIND("/",N1971),"")</f>
        <v>musical</v>
      </c>
      <c r="S1971" s="12">
        <f>(((J1971/60)/60)/24)+DATE(1970,1,1)</f>
        <v>42157.598090277781</v>
      </c>
      <c r="T1971" s="12">
        <f>(((I1971/60)/60)/24)+DATE(1970,1,1)</f>
        <v>42217.583333333328</v>
      </c>
      <c r="W1971" s="19">
        <f>_xlfn.DAYS(T1971,S1971)</f>
        <v>60</v>
      </c>
      <c r="X1971" s="20">
        <f>L1971/W1971</f>
        <v>0.1</v>
      </c>
      <c r="Y1971" s="21">
        <f>E1971/W1971</f>
        <v>30</v>
      </c>
    </row>
    <row r="1972" spans="1:25" ht="64" x14ac:dyDescent="0.2">
      <c r="A1972">
        <v>3816</v>
      </c>
      <c r="B1972" s="3" t="s">
        <v>3813</v>
      </c>
      <c r="C1972" s="3" t="s">
        <v>7926</v>
      </c>
      <c r="D1972">
        <v>1500</v>
      </c>
      <c r="E1972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8271</v>
      </c>
      <c r="O1972" s="6">
        <f>(E1972/D1972)*100</f>
        <v>119.238</v>
      </c>
      <c r="P1972" s="7">
        <f>E1972/L1972</f>
        <v>48.339729729729726</v>
      </c>
      <c r="Q1972" t="str">
        <f>LEFT(N1972,FIND("/",N1972)-1)</f>
        <v>theater</v>
      </c>
      <c r="R1972" t="str">
        <f>REPLACE(N1972,1,FIND("/",N1972),"")</f>
        <v>plays</v>
      </c>
      <c r="S1972" s="12">
        <f>(((J1972/60)/60)/24)+DATE(1970,1,1)</f>
        <v>41807.690081018518</v>
      </c>
      <c r="T1972" s="12">
        <f>(((I1972/60)/60)/24)+DATE(1970,1,1)</f>
        <v>41837.690081018518</v>
      </c>
      <c r="W1972" s="19">
        <f>_xlfn.DAYS(T1972,S1972)</f>
        <v>30</v>
      </c>
      <c r="X1972" s="20">
        <f>L1972/W1972</f>
        <v>1.2333333333333334</v>
      </c>
      <c r="Y1972" s="21">
        <f>E1972/W1972</f>
        <v>59.619</v>
      </c>
    </row>
    <row r="1973" spans="1:25" ht="32" x14ac:dyDescent="0.2">
      <c r="A1973">
        <v>3854</v>
      </c>
      <c r="B1973" s="3" t="s">
        <v>3851</v>
      </c>
      <c r="C1973" s="3" t="s">
        <v>7963</v>
      </c>
      <c r="D1973">
        <v>11000</v>
      </c>
      <c r="E1973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6">
        <f>(E1973/D1973)*100</f>
        <v>16.254545454545454</v>
      </c>
      <c r="P1973" s="7">
        <f>E1973/L1973</f>
        <v>89.4</v>
      </c>
      <c r="Q1973" t="str">
        <f>LEFT(N1973,FIND("/",N1973)-1)</f>
        <v>theater</v>
      </c>
      <c r="R1973" t="str">
        <f>REPLACE(N1973,1,FIND("/",N1973),"")</f>
        <v>plays</v>
      </c>
      <c r="S1973" s="12">
        <f>(((J1973/60)/60)/24)+DATE(1970,1,1)</f>
        <v>42103.884930555556</v>
      </c>
      <c r="T1973" s="12">
        <f>(((I1973/60)/60)/24)+DATE(1970,1,1)</f>
        <v>42133.884930555556</v>
      </c>
      <c r="W1973" s="19">
        <f>_xlfn.DAYS(T1973,S1973)</f>
        <v>30</v>
      </c>
      <c r="X1973" s="20">
        <f>L1973/W1973</f>
        <v>0.66666666666666663</v>
      </c>
      <c r="Y1973" s="21">
        <f>E1973/W1973</f>
        <v>59.6</v>
      </c>
    </row>
    <row r="1974" spans="1:25" ht="32" x14ac:dyDescent="0.2">
      <c r="A1974">
        <v>1263</v>
      </c>
      <c r="B1974" s="3" t="s">
        <v>1264</v>
      </c>
      <c r="C1974" s="3" t="s">
        <v>5373</v>
      </c>
      <c r="D1974">
        <v>1500</v>
      </c>
      <c r="E1974">
        <v>1785</v>
      </c>
      <c r="F1974" t="s">
        <v>8219</v>
      </c>
      <c r="G1974" t="s">
        <v>8224</v>
      </c>
      <c r="H1974" t="s">
        <v>8246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8276</v>
      </c>
      <c r="O1974" s="6">
        <f>(E1974/D1974)*100</f>
        <v>119</v>
      </c>
      <c r="P1974" s="7">
        <f>E1974/L1974</f>
        <v>43.536585365853661</v>
      </c>
      <c r="Q1974" t="str">
        <f>LEFT(N1974,FIND("/",N1974)-1)</f>
        <v>music</v>
      </c>
      <c r="R1974" t="str">
        <f>REPLACE(N1974,1,FIND("/",N1974),"")</f>
        <v>rock</v>
      </c>
      <c r="S1974" s="12">
        <f>(((J1974/60)/60)/24)+DATE(1970,1,1)</f>
        <v>41692.084143518521</v>
      </c>
      <c r="T1974" s="12">
        <f>(((I1974/60)/60)/24)+DATE(1970,1,1)</f>
        <v>41727.041666666664</v>
      </c>
      <c r="W1974" s="19">
        <f>_xlfn.DAYS(T1974,S1974)</f>
        <v>35</v>
      </c>
      <c r="X1974" s="20">
        <f>L1974/W1974</f>
        <v>1.1714285714285715</v>
      </c>
      <c r="Y1974" s="21">
        <f>E1974/W1974</f>
        <v>51</v>
      </c>
    </row>
    <row r="1975" spans="1:25" ht="48" x14ac:dyDescent="0.2">
      <c r="A1975">
        <v>156</v>
      </c>
      <c r="B1975" s="3" t="s">
        <v>158</v>
      </c>
      <c r="C1975" s="3" t="s">
        <v>4266</v>
      </c>
      <c r="D1975">
        <v>35000</v>
      </c>
      <c r="E1975">
        <v>1785</v>
      </c>
      <c r="F1975" t="s">
        <v>8220</v>
      </c>
      <c r="G1975" t="s">
        <v>8229</v>
      </c>
      <c r="H1975" t="s">
        <v>8251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8267</v>
      </c>
      <c r="O1975" s="6">
        <f>(E1975/D1975)*100</f>
        <v>5.0999999999999996</v>
      </c>
      <c r="P1975" s="7">
        <f>E1975/L1975</f>
        <v>119</v>
      </c>
      <c r="Q1975" t="str">
        <f>LEFT(N1975,FIND("/",N1975)-1)</f>
        <v>film &amp; video</v>
      </c>
      <c r="R1975" t="str">
        <f>REPLACE(N1975,1,FIND("/",N1975),"")</f>
        <v>science fiction</v>
      </c>
      <c r="S1975" s="12">
        <f>(((J1975/60)/60)/24)+DATE(1970,1,1)</f>
        <v>41794.124953703707</v>
      </c>
      <c r="T1975" s="12">
        <f>(((I1975/60)/60)/24)+DATE(1970,1,1)</f>
        <v>41854.124953703707</v>
      </c>
      <c r="W1975" s="19">
        <f>_xlfn.DAYS(T1975,S1975)</f>
        <v>60</v>
      </c>
      <c r="X1975" s="20">
        <f>L1975/W1975</f>
        <v>0.25</v>
      </c>
      <c r="Y1975" s="21">
        <f>E1975/W1975</f>
        <v>29.75</v>
      </c>
    </row>
    <row r="1976" spans="1:25" ht="48" x14ac:dyDescent="0.2">
      <c r="A1976">
        <v>3943</v>
      </c>
      <c r="B1976" s="3" t="s">
        <v>3940</v>
      </c>
      <c r="C1976" s="3" t="s">
        <v>8051</v>
      </c>
      <c r="D1976">
        <v>5000</v>
      </c>
      <c r="E197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6">
        <f>(E1976/D1976)*100</f>
        <v>35.64</v>
      </c>
      <c r="P1976" s="7">
        <f>E1976/L1976</f>
        <v>137.07692307692307</v>
      </c>
      <c r="Q1976" t="str">
        <f>LEFT(N1976,FIND("/",N1976)-1)</f>
        <v>theater</v>
      </c>
      <c r="R1976" t="str">
        <f>REPLACE(N1976,1,FIND("/",N1976),"")</f>
        <v>plays</v>
      </c>
      <c r="S1976" s="12">
        <f>(((J1976/60)/60)/24)+DATE(1970,1,1)</f>
        <v>42279.778564814813</v>
      </c>
      <c r="T1976" s="12">
        <f>(((I1976/60)/60)/24)+DATE(1970,1,1)</f>
        <v>42310.701388888891</v>
      </c>
      <c r="W1976" s="19">
        <f>_xlfn.DAYS(T1976,S1976)</f>
        <v>31</v>
      </c>
      <c r="X1976" s="20">
        <f>L1976/W1976</f>
        <v>0.41935483870967744</v>
      </c>
      <c r="Y1976" s="21">
        <f>E1976/W1976</f>
        <v>57.483870967741936</v>
      </c>
    </row>
    <row r="1977" spans="1:25" ht="32" x14ac:dyDescent="0.2">
      <c r="A1977">
        <v>1678</v>
      </c>
      <c r="B1977" s="3" t="s">
        <v>1679</v>
      </c>
      <c r="C1977" s="3" t="s">
        <v>5788</v>
      </c>
      <c r="D1977">
        <v>1500</v>
      </c>
      <c r="E1977">
        <v>1776</v>
      </c>
      <c r="F1977" t="s">
        <v>8219</v>
      </c>
      <c r="G1977" t="s">
        <v>8224</v>
      </c>
      <c r="H1977" t="s">
        <v>8246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8292</v>
      </c>
      <c r="O1977" s="6">
        <f>(E1977/D1977)*100</f>
        <v>118.39999999999999</v>
      </c>
      <c r="P1977" s="7">
        <f>E1977/L1977</f>
        <v>36.244897959183675</v>
      </c>
      <c r="Q1977" t="str">
        <f>LEFT(N1977,FIND("/",N1977)-1)</f>
        <v>music</v>
      </c>
      <c r="R1977" t="str">
        <f>REPLACE(N1977,1,FIND("/",N1977),"")</f>
        <v>pop</v>
      </c>
      <c r="S1977" s="12">
        <f>(((J1977/60)/60)/24)+DATE(1970,1,1)</f>
        <v>41662.854988425926</v>
      </c>
      <c r="T1977" s="12">
        <f>(((I1977/60)/60)/24)+DATE(1970,1,1)</f>
        <v>41676.854988425926</v>
      </c>
      <c r="W1977" s="19">
        <f>_xlfn.DAYS(T1977,S1977)</f>
        <v>14</v>
      </c>
      <c r="X1977" s="20">
        <f>L1977/W1977</f>
        <v>3.5</v>
      </c>
      <c r="Y1977" s="21">
        <f>E1977/W1977</f>
        <v>126.85714285714286</v>
      </c>
    </row>
    <row r="1978" spans="1:25" ht="32" x14ac:dyDescent="0.2">
      <c r="A1978">
        <v>2603</v>
      </c>
      <c r="B1978" s="3" t="s">
        <v>2603</v>
      </c>
      <c r="C1978" s="3" t="s">
        <v>6713</v>
      </c>
      <c r="D1978">
        <v>1750</v>
      </c>
      <c r="E1978">
        <v>1776</v>
      </c>
      <c r="F1978" t="s">
        <v>8219</v>
      </c>
      <c r="G1978" t="s">
        <v>8224</v>
      </c>
      <c r="H1978" t="s">
        <v>8246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8301</v>
      </c>
      <c r="O1978" s="6">
        <f>(E1978/D1978)*100</f>
        <v>101.48571428571429</v>
      </c>
      <c r="P1978" s="7">
        <f>E1978/L1978</f>
        <v>35.520000000000003</v>
      </c>
      <c r="Q1978" t="str">
        <f>LEFT(N1978,FIND("/",N1978)-1)</f>
        <v>technology</v>
      </c>
      <c r="R1978" t="str">
        <f>REPLACE(N1978,1,FIND("/",N1978),"")</f>
        <v>space exploration</v>
      </c>
      <c r="S1978" s="12">
        <f>(((J1978/60)/60)/24)+DATE(1970,1,1)</f>
        <v>41617.912662037037</v>
      </c>
      <c r="T1978" s="12">
        <f>(((I1978/60)/60)/24)+DATE(1970,1,1)</f>
        <v>41631.912662037037</v>
      </c>
      <c r="W1978" s="19">
        <f>_xlfn.DAYS(T1978,S1978)</f>
        <v>14</v>
      </c>
      <c r="X1978" s="20">
        <f>L1978/W1978</f>
        <v>3.5714285714285716</v>
      </c>
      <c r="Y1978" s="21">
        <f>E1978/W1978</f>
        <v>126.85714285714286</v>
      </c>
    </row>
    <row r="1979" spans="1:25" ht="48" x14ac:dyDescent="0.2">
      <c r="A1979">
        <v>966</v>
      </c>
      <c r="B1979" s="3" t="s">
        <v>967</v>
      </c>
      <c r="C1979" s="3" t="s">
        <v>5076</v>
      </c>
      <c r="D1979">
        <v>12000</v>
      </c>
      <c r="E1979">
        <v>1776</v>
      </c>
      <c r="F1979" t="s">
        <v>8221</v>
      </c>
      <c r="G1979" t="s">
        <v>8224</v>
      </c>
      <c r="H1979" t="s">
        <v>8246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8273</v>
      </c>
      <c r="O1979" s="6">
        <f>(E1979/D1979)*100</f>
        <v>14.799999999999999</v>
      </c>
      <c r="P1979" s="7">
        <f>E1979/L1979</f>
        <v>59.2</v>
      </c>
      <c r="Q1979" t="str">
        <f>LEFT(N1979,FIND("/",N1979)-1)</f>
        <v>technology</v>
      </c>
      <c r="R1979" t="str">
        <f>REPLACE(N1979,1,FIND("/",N1979),"")</f>
        <v>wearables</v>
      </c>
      <c r="S1979" s="12">
        <f>(((J1979/60)/60)/24)+DATE(1970,1,1)</f>
        <v>42619.635787037041</v>
      </c>
      <c r="T1979" s="12">
        <f>(((I1979/60)/60)/24)+DATE(1970,1,1)</f>
        <v>42649.635787037041</v>
      </c>
      <c r="W1979" s="19">
        <f>_xlfn.DAYS(T1979,S1979)</f>
        <v>30</v>
      </c>
      <c r="X1979" s="20">
        <f>L1979/W1979</f>
        <v>1</v>
      </c>
      <c r="Y1979" s="21">
        <f>E1979/W1979</f>
        <v>59.2</v>
      </c>
    </row>
    <row r="1980" spans="1:25" ht="48" x14ac:dyDescent="0.2">
      <c r="A1980">
        <v>1609</v>
      </c>
      <c r="B1980" s="3" t="s">
        <v>1610</v>
      </c>
      <c r="C1980" s="3" t="s">
        <v>5719</v>
      </c>
      <c r="D1980">
        <v>1500</v>
      </c>
      <c r="E1980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8276</v>
      </c>
      <c r="O1980" s="6">
        <f>(E1980/D1980)*100</f>
        <v>118.33333333333333</v>
      </c>
      <c r="P1980" s="7">
        <f>E1980/L1980</f>
        <v>443.75</v>
      </c>
      <c r="Q1980" t="str">
        <f>LEFT(N1980,FIND("/",N1980)-1)</f>
        <v>music</v>
      </c>
      <c r="R1980" t="str">
        <f>REPLACE(N1980,1,FIND("/",N1980),"")</f>
        <v>rock</v>
      </c>
      <c r="S1980" s="12">
        <f>(((J1980/60)/60)/24)+DATE(1970,1,1)</f>
        <v>40796.001261574071</v>
      </c>
      <c r="T1980" s="12">
        <f>(((I1980/60)/60)/24)+DATE(1970,1,1)</f>
        <v>40849.333333333336</v>
      </c>
      <c r="W1980" s="19">
        <f>_xlfn.DAYS(T1980,S1980)</f>
        <v>53</v>
      </c>
      <c r="X1980" s="20">
        <f>L1980/W1980</f>
        <v>7.5471698113207544E-2</v>
      </c>
      <c r="Y1980" s="21">
        <f>E1980/W1980</f>
        <v>33.490566037735846</v>
      </c>
    </row>
    <row r="1981" spans="1:25" ht="48" x14ac:dyDescent="0.2">
      <c r="A1981">
        <v>2117</v>
      </c>
      <c r="B1981" s="3" t="s">
        <v>2118</v>
      </c>
      <c r="C1981" s="3" t="s">
        <v>6227</v>
      </c>
      <c r="D1981">
        <v>1200</v>
      </c>
      <c r="E1981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8279</v>
      </c>
      <c r="O1981" s="6">
        <f>(E1981/D1981)*100</f>
        <v>147.75</v>
      </c>
      <c r="P1981" s="7">
        <f>E1981/L1981</f>
        <v>50.657142857142858</v>
      </c>
      <c r="Q1981" t="str">
        <f>LEFT(N1981,FIND("/",N1981)-1)</f>
        <v>music</v>
      </c>
      <c r="R1981" t="str">
        <f>REPLACE(N1981,1,FIND("/",N1981),"")</f>
        <v>indie rock</v>
      </c>
      <c r="S1981" s="12">
        <f>(((J1981/60)/60)/24)+DATE(1970,1,1)</f>
        <v>42290.059594907405</v>
      </c>
      <c r="T1981" s="12">
        <f>(((I1981/60)/60)/24)+DATE(1970,1,1)</f>
        <v>42304.207638888889</v>
      </c>
      <c r="W1981" s="19">
        <f>_xlfn.DAYS(T1981,S1981)</f>
        <v>14</v>
      </c>
      <c r="X1981" s="20">
        <f>L1981/W1981</f>
        <v>2.5</v>
      </c>
      <c r="Y1981" s="21">
        <f>E1981/W1981</f>
        <v>126.64285714285714</v>
      </c>
    </row>
    <row r="1982" spans="1:25" ht="64" x14ac:dyDescent="0.2">
      <c r="A1982">
        <v>1688</v>
      </c>
      <c r="B1982" s="3" t="s">
        <v>1689</v>
      </c>
      <c r="C1982" s="3" t="s">
        <v>5798</v>
      </c>
      <c r="D1982">
        <v>4000</v>
      </c>
      <c r="E198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6">
        <f>(E1982/D1982)*100</f>
        <v>44.3</v>
      </c>
      <c r="P1982" s="7">
        <f>E1982/L1982</f>
        <v>253.14285714285714</v>
      </c>
      <c r="Q1982" t="str">
        <f>LEFT(N1982,FIND("/",N1982)-1)</f>
        <v>music</v>
      </c>
      <c r="R1982" t="str">
        <f>REPLACE(N1982,1,FIND("/",N1982),"")</f>
        <v>faith</v>
      </c>
      <c r="S1982" s="12">
        <f>(((J1982/60)/60)/24)+DATE(1970,1,1)</f>
        <v>42804.534652777773</v>
      </c>
      <c r="T1982" s="12">
        <f>(((I1982/60)/60)/24)+DATE(1970,1,1)</f>
        <v>42834.492986111116</v>
      </c>
      <c r="W1982" s="19">
        <f>_xlfn.DAYS(T1982,S1982)</f>
        <v>30</v>
      </c>
      <c r="X1982" s="20">
        <f>L1982/W1982</f>
        <v>0.23333333333333334</v>
      </c>
      <c r="Y1982" s="21">
        <f>E1982/W1982</f>
        <v>59.06666666666667</v>
      </c>
    </row>
    <row r="1983" spans="1:25" ht="48" x14ac:dyDescent="0.2">
      <c r="A1983">
        <v>2517</v>
      </c>
      <c r="B1983" s="3" t="s">
        <v>2517</v>
      </c>
      <c r="C1983" s="3" t="s">
        <v>6627</v>
      </c>
      <c r="D1983">
        <v>18000</v>
      </c>
      <c r="E1983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6">
        <f>(E1983/D1983)*100</f>
        <v>9.8166666666666664</v>
      </c>
      <c r="P1983" s="7">
        <f>E1983/L1983</f>
        <v>53.545454545454547</v>
      </c>
      <c r="Q1983" t="str">
        <f>LEFT(N1983,FIND("/",N1983)-1)</f>
        <v>food</v>
      </c>
      <c r="R1983" t="str">
        <f>REPLACE(N1983,1,FIND("/",N1983),"")</f>
        <v>restaurants</v>
      </c>
      <c r="S1983" s="12">
        <f>(((J1983/60)/60)/24)+DATE(1970,1,1)</f>
        <v>42052.802430555559</v>
      </c>
      <c r="T1983" s="12">
        <f>(((I1983/60)/60)/24)+DATE(1970,1,1)</f>
        <v>42082.760763888888</v>
      </c>
      <c r="W1983" s="19">
        <f>_xlfn.DAYS(T1983,S1983)</f>
        <v>30</v>
      </c>
      <c r="X1983" s="20">
        <f>L1983/W1983</f>
        <v>1.1000000000000001</v>
      </c>
      <c r="Y1983" s="21">
        <f>E1983/W1983</f>
        <v>58.9</v>
      </c>
    </row>
    <row r="1984" spans="1:25" ht="32" x14ac:dyDescent="0.2">
      <c r="A1984">
        <v>3370</v>
      </c>
      <c r="B1984" s="3" t="s">
        <v>3369</v>
      </c>
      <c r="C1984" s="3" t="s">
        <v>7480</v>
      </c>
      <c r="D1984">
        <v>1500</v>
      </c>
      <c r="E1984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8271</v>
      </c>
      <c r="O1984" s="6">
        <f>(E1984/D1984)*100</f>
        <v>117.73333333333333</v>
      </c>
      <c r="P1984" s="7">
        <f>E1984/L1984</f>
        <v>67.92307692307692</v>
      </c>
      <c r="Q1984" t="str">
        <f>LEFT(N1984,FIND("/",N1984)-1)</f>
        <v>theater</v>
      </c>
      <c r="R1984" t="str">
        <f>REPLACE(N1984,1,FIND("/",N1984),"")</f>
        <v>plays</v>
      </c>
      <c r="S1984" s="12">
        <f>(((J1984/60)/60)/24)+DATE(1970,1,1)</f>
        <v>42690.334317129629</v>
      </c>
      <c r="T1984" s="12">
        <f>(((I1984/60)/60)/24)+DATE(1970,1,1)</f>
        <v>42721.333333333328</v>
      </c>
      <c r="W1984" s="19">
        <f>_xlfn.DAYS(T1984,S1984)</f>
        <v>31</v>
      </c>
      <c r="X1984" s="20">
        <f>L1984/W1984</f>
        <v>0.83870967741935487</v>
      </c>
      <c r="Y1984" s="21">
        <f>E1984/W1984</f>
        <v>56.967741935483872</v>
      </c>
    </row>
    <row r="1985" spans="1:25" ht="48" x14ac:dyDescent="0.2">
      <c r="A1985">
        <v>3633</v>
      </c>
      <c r="B1985" s="3" t="s">
        <v>3631</v>
      </c>
      <c r="C1985" s="3" t="s">
        <v>7743</v>
      </c>
      <c r="D1985">
        <v>5000</v>
      </c>
      <c r="E1985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6">
        <f>(E1985/D1985)*100</f>
        <v>35.24</v>
      </c>
      <c r="P1985" s="7">
        <f>E1985/L1985</f>
        <v>56.838709677419352</v>
      </c>
      <c r="Q1985" t="str">
        <f>LEFT(N1985,FIND("/",N1985)-1)</f>
        <v>theater</v>
      </c>
      <c r="R1985" t="str">
        <f>REPLACE(N1985,1,FIND("/",N1985),"")</f>
        <v>musical</v>
      </c>
      <c r="S1985" s="12">
        <f>(((J1985/60)/60)/24)+DATE(1970,1,1)</f>
        <v>42649.623460648145</v>
      </c>
      <c r="T1985" s="12">
        <f>(((I1985/60)/60)/24)+DATE(1970,1,1)</f>
        <v>42693.041666666672</v>
      </c>
      <c r="W1985" s="19">
        <f>_xlfn.DAYS(T1985,S1985)</f>
        <v>44</v>
      </c>
      <c r="X1985" s="20">
        <f>L1985/W1985</f>
        <v>0.70454545454545459</v>
      </c>
      <c r="Y1985" s="21">
        <f>E1985/W1985</f>
        <v>40.045454545454547</v>
      </c>
    </row>
    <row r="1986" spans="1:25" ht="48" x14ac:dyDescent="0.2">
      <c r="A1986">
        <v>3098</v>
      </c>
      <c r="B1986" s="3" t="s">
        <v>3098</v>
      </c>
      <c r="C1986" s="3" t="s">
        <v>7208</v>
      </c>
      <c r="D1986">
        <v>48725</v>
      </c>
      <c r="E198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6">
        <f>(E1986/D1986)*100</f>
        <v>3.6080041046690612</v>
      </c>
      <c r="P1986" s="7">
        <f>E1986/L1986</f>
        <v>65.111111111111114</v>
      </c>
      <c r="Q1986" t="str">
        <f>LEFT(N1986,FIND("/",N1986)-1)</f>
        <v>theater</v>
      </c>
      <c r="R1986" t="str">
        <f>REPLACE(N1986,1,FIND("/",N1986),"")</f>
        <v>spaces</v>
      </c>
      <c r="S1986" s="12">
        <f>(((J1986/60)/60)/24)+DATE(1970,1,1)</f>
        <v>42359.792233796295</v>
      </c>
      <c r="T1986" s="12">
        <f>(((I1986/60)/60)/24)+DATE(1970,1,1)</f>
        <v>42408.01180555555</v>
      </c>
      <c r="W1986" s="19">
        <f>_xlfn.DAYS(T1986,S1986)</f>
        <v>49</v>
      </c>
      <c r="X1986" s="20">
        <f>L1986/W1986</f>
        <v>0.55102040816326525</v>
      </c>
      <c r="Y1986" s="21">
        <f>E1986/W1986</f>
        <v>35.877551020408163</v>
      </c>
    </row>
    <row r="1987" spans="1:25" ht="48" x14ac:dyDescent="0.2">
      <c r="A1987">
        <v>2214</v>
      </c>
      <c r="B1987" s="3" t="s">
        <v>2215</v>
      </c>
      <c r="C1987" s="3" t="s">
        <v>6324</v>
      </c>
      <c r="D1987">
        <v>600</v>
      </c>
      <c r="E1987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8280</v>
      </c>
      <c r="O1987" s="6">
        <f>(E1987/D1987)*100</f>
        <v>292.50166666666667</v>
      </c>
      <c r="P1987" s="7">
        <f>E1987/L1987</f>
        <v>73.125416666666666</v>
      </c>
      <c r="Q1987" t="str">
        <f>LEFT(N1987,FIND("/",N1987)-1)</f>
        <v>music</v>
      </c>
      <c r="R1987" t="str">
        <f>REPLACE(N1987,1,FIND("/",N1987),"")</f>
        <v>electronic music</v>
      </c>
      <c r="S1987" s="12">
        <f>(((J1987/60)/60)/24)+DATE(1970,1,1)</f>
        <v>41646.792222222226</v>
      </c>
      <c r="T1987" s="12">
        <f>(((I1987/60)/60)/24)+DATE(1970,1,1)</f>
        <v>41676.792222222226</v>
      </c>
      <c r="W1987" s="19">
        <f>_xlfn.DAYS(T1987,S1987)</f>
        <v>30</v>
      </c>
      <c r="X1987" s="20">
        <f>L1987/W1987</f>
        <v>0.8</v>
      </c>
      <c r="Y1987" s="21">
        <f>E1987/W1987</f>
        <v>58.50033333333333</v>
      </c>
    </row>
    <row r="1988" spans="1:25" ht="48" x14ac:dyDescent="0.2">
      <c r="A1988">
        <v>2745</v>
      </c>
      <c r="B1988" s="3" t="s">
        <v>2745</v>
      </c>
      <c r="C1988" s="3" t="s">
        <v>6855</v>
      </c>
      <c r="D1988">
        <v>8000</v>
      </c>
      <c r="E1988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6">
        <f>(E1988/D1988)*100</f>
        <v>21.887499999999999</v>
      </c>
      <c r="P1988" s="7">
        <f>E1988/L1988</f>
        <v>35.734693877551024</v>
      </c>
      <c r="Q1988" t="str">
        <f>LEFT(N1988,FIND("/",N1988)-1)</f>
        <v>publishing</v>
      </c>
      <c r="R1988" t="str">
        <f>REPLACE(N1988,1,FIND("/",N1988),"")</f>
        <v>children's books</v>
      </c>
      <c r="S1988" s="12">
        <f>(((J1988/60)/60)/24)+DATE(1970,1,1)</f>
        <v>41044.988055555557</v>
      </c>
      <c r="T1988" s="12">
        <f>(((I1988/60)/60)/24)+DATE(1970,1,1)</f>
        <v>41104.988055555557</v>
      </c>
      <c r="W1988" s="19">
        <f>_xlfn.DAYS(T1988,S1988)</f>
        <v>60</v>
      </c>
      <c r="X1988" s="20">
        <f>L1988/W1988</f>
        <v>0.81666666666666665</v>
      </c>
      <c r="Y1988" s="21">
        <f>E1988/W1988</f>
        <v>29.183333333333334</v>
      </c>
    </row>
    <row r="1989" spans="1:25" ht="48" x14ac:dyDescent="0.2">
      <c r="A1989">
        <v>2175</v>
      </c>
      <c r="B1989" s="3" t="s">
        <v>2176</v>
      </c>
      <c r="C1989" s="3" t="s">
        <v>6285</v>
      </c>
      <c r="D1989">
        <v>700</v>
      </c>
      <c r="E1989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8276</v>
      </c>
      <c r="O1989" s="6">
        <f>(E1989/D1989)*100</f>
        <v>250</v>
      </c>
      <c r="P1989" s="7">
        <f>E1989/L1989</f>
        <v>67.307692307692307</v>
      </c>
      <c r="Q1989" t="str">
        <f>LEFT(N1989,FIND("/",N1989)-1)</f>
        <v>music</v>
      </c>
      <c r="R1989" t="str">
        <f>REPLACE(N1989,1,FIND("/",N1989),"")</f>
        <v>rock</v>
      </c>
      <c r="S1989" s="12">
        <f>(((J1989/60)/60)/24)+DATE(1970,1,1)</f>
        <v>42565.009097222224</v>
      </c>
      <c r="T1989" s="12">
        <f>(((I1989/60)/60)/24)+DATE(1970,1,1)</f>
        <v>42572.009097222224</v>
      </c>
      <c r="W1989" s="19">
        <f>_xlfn.DAYS(T1989,S1989)</f>
        <v>7</v>
      </c>
      <c r="X1989" s="20">
        <f>L1989/W1989</f>
        <v>3.7142857142857144</v>
      </c>
      <c r="Y1989" s="21">
        <f>E1989/W1989</f>
        <v>250</v>
      </c>
    </row>
    <row r="1990" spans="1:25" ht="48" x14ac:dyDescent="0.2">
      <c r="A1990">
        <v>1328</v>
      </c>
      <c r="B1990" s="3" t="s">
        <v>1329</v>
      </c>
      <c r="C1990" s="3" t="s">
        <v>5438</v>
      </c>
      <c r="D1990">
        <v>75000</v>
      </c>
      <c r="E1990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6">
        <f>(E1990/D1990)*100</f>
        <v>2.3306666666666667</v>
      </c>
      <c r="P1990" s="7">
        <f>E1990/L1990</f>
        <v>116.53333333333333</v>
      </c>
      <c r="Q1990" t="str">
        <f>LEFT(N1990,FIND("/",N1990)-1)</f>
        <v>technology</v>
      </c>
      <c r="R1990" t="str">
        <f>REPLACE(N1990,1,FIND("/",N1990),"")</f>
        <v>wearables</v>
      </c>
      <c r="S1990" s="12">
        <f>(((J1990/60)/60)/24)+DATE(1970,1,1)</f>
        <v>42612.642754629633</v>
      </c>
      <c r="T1990" s="12">
        <f>(((I1990/60)/60)/24)+DATE(1970,1,1)</f>
        <v>42657.642754629633</v>
      </c>
      <c r="W1990" s="19">
        <f>_xlfn.DAYS(T1990,S1990)</f>
        <v>45</v>
      </c>
      <c r="X1990" s="20">
        <f>L1990/W1990</f>
        <v>0.33333333333333331</v>
      </c>
      <c r="Y1990" s="21">
        <f>E1990/W1990</f>
        <v>38.844444444444441</v>
      </c>
    </row>
    <row r="1991" spans="1:25" ht="48" x14ac:dyDescent="0.2">
      <c r="A1991">
        <v>4010</v>
      </c>
      <c r="B1991" s="3" t="s">
        <v>4006</v>
      </c>
      <c r="C1991" s="3" t="s">
        <v>8115</v>
      </c>
      <c r="D1991">
        <v>7200</v>
      </c>
      <c r="E1991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6">
        <f>(E1991/D1991)*100</f>
        <v>24.194444444444443</v>
      </c>
      <c r="P1991" s="7">
        <f>E1991/L1991</f>
        <v>45.842105263157897</v>
      </c>
      <c r="Q1991" t="str">
        <f>LEFT(N1991,FIND("/",N1991)-1)</f>
        <v>theater</v>
      </c>
      <c r="R1991" t="str">
        <f>REPLACE(N1991,1,FIND("/",N1991),"")</f>
        <v>plays</v>
      </c>
      <c r="S1991" s="12">
        <f>(((J1991/60)/60)/24)+DATE(1970,1,1)</f>
        <v>41921.770439814813</v>
      </c>
      <c r="T1991" s="12">
        <f>(((I1991/60)/60)/24)+DATE(1970,1,1)</f>
        <v>41938.770439814813</v>
      </c>
      <c r="W1991" s="19">
        <f>_xlfn.DAYS(T1991,S1991)</f>
        <v>17</v>
      </c>
      <c r="X1991" s="20">
        <f>L1991/W1991</f>
        <v>2.2352941176470589</v>
      </c>
      <c r="Y1991" s="21">
        <f>E1991/W1991</f>
        <v>102.47058823529412</v>
      </c>
    </row>
    <row r="1992" spans="1:25" ht="32" x14ac:dyDescent="0.2">
      <c r="A1992">
        <v>2705</v>
      </c>
      <c r="B1992" s="3" t="s">
        <v>2705</v>
      </c>
      <c r="C1992" s="3" t="s">
        <v>6815</v>
      </c>
      <c r="D1992">
        <v>16500</v>
      </c>
      <c r="E199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6">
        <f>(E1992/D1992)*100</f>
        <v>10.539393939393939</v>
      </c>
      <c r="P1992" s="7">
        <f>E1992/L1992</f>
        <v>217.375</v>
      </c>
      <c r="Q1992" t="str">
        <f>LEFT(N1992,FIND("/",N1992)-1)</f>
        <v>theater</v>
      </c>
      <c r="R1992" t="str">
        <f>REPLACE(N1992,1,FIND("/",N1992),"")</f>
        <v>spaces</v>
      </c>
      <c r="S1992" s="12">
        <f>(((J1992/60)/60)/24)+DATE(1970,1,1)</f>
        <v>42773.916180555556</v>
      </c>
      <c r="T1992" s="12">
        <f>(((I1992/60)/60)/24)+DATE(1970,1,1)</f>
        <v>42818.874513888892</v>
      </c>
      <c r="W1992" s="19">
        <f>_xlfn.DAYS(T1992,S1992)</f>
        <v>45</v>
      </c>
      <c r="X1992" s="20">
        <f>L1992/W1992</f>
        <v>0.17777777777777778</v>
      </c>
      <c r="Y1992" s="21">
        <f>E1992/W1992</f>
        <v>38.644444444444446</v>
      </c>
    </row>
    <row r="1993" spans="1:25" ht="48" x14ac:dyDescent="0.2">
      <c r="A1993">
        <v>858</v>
      </c>
      <c r="B1993" s="3" t="s">
        <v>859</v>
      </c>
      <c r="C1993" s="3" t="s">
        <v>4968</v>
      </c>
      <c r="D1993">
        <v>1200</v>
      </c>
      <c r="E1993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8277</v>
      </c>
      <c r="O1993" s="6">
        <f>(E1993/D1993)*100</f>
        <v>144.00583333333333</v>
      </c>
      <c r="P1993" s="7">
        <f>E1993/L1993</f>
        <v>22.737763157894737</v>
      </c>
      <c r="Q1993" t="str">
        <f>LEFT(N1993,FIND("/",N1993)-1)</f>
        <v>music</v>
      </c>
      <c r="R1993" t="str">
        <f>REPLACE(N1993,1,FIND("/",N1993),"")</f>
        <v>metal</v>
      </c>
      <c r="S1993" s="12">
        <f>(((J1993/60)/60)/24)+DATE(1970,1,1)</f>
        <v>42079.745578703703</v>
      </c>
      <c r="T1993" s="12">
        <f>(((I1993/60)/60)/24)+DATE(1970,1,1)</f>
        <v>42109.957638888889</v>
      </c>
      <c r="W1993" s="19">
        <f>_xlfn.DAYS(T1993,S1993)</f>
        <v>30</v>
      </c>
      <c r="X1993" s="20">
        <f>L1993/W1993</f>
        <v>2.5333333333333332</v>
      </c>
      <c r="Y1993" s="21">
        <f>E1993/W1993</f>
        <v>57.602333333333334</v>
      </c>
    </row>
    <row r="1994" spans="1:25" ht="48" x14ac:dyDescent="0.2">
      <c r="A1994">
        <v>96</v>
      </c>
      <c r="B1994" s="3" t="s">
        <v>98</v>
      </c>
      <c r="C1994" s="3" t="s">
        <v>4207</v>
      </c>
      <c r="D1994">
        <v>1500</v>
      </c>
      <c r="E1994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8266</v>
      </c>
      <c r="O1994" s="6">
        <f>(E1994/D1994)*100</f>
        <v>114.66666666666667</v>
      </c>
      <c r="P1994" s="7">
        <f>E1994/L1994</f>
        <v>50.588235294117645</v>
      </c>
      <c r="Q1994" t="str">
        <f>LEFT(N1994,FIND("/",N1994)-1)</f>
        <v>film &amp; video</v>
      </c>
      <c r="R1994" t="str">
        <f>REPLACE(N1994,1,FIND("/",N1994),"")</f>
        <v>shorts</v>
      </c>
      <c r="S1994" s="12">
        <f>(((J1994/60)/60)/24)+DATE(1970,1,1)</f>
        <v>40324.662511574075</v>
      </c>
      <c r="T1994" s="12">
        <f>(((I1994/60)/60)/24)+DATE(1970,1,1)</f>
        <v>40391.125</v>
      </c>
      <c r="W1994" s="19">
        <f>_xlfn.DAYS(T1994,S1994)</f>
        <v>67</v>
      </c>
      <c r="X1994" s="20">
        <f>L1994/W1994</f>
        <v>0.5074626865671642</v>
      </c>
      <c r="Y1994" s="21">
        <f>E1994/W1994</f>
        <v>25.671641791044777</v>
      </c>
    </row>
    <row r="1995" spans="1:25" ht="48" x14ac:dyDescent="0.2">
      <c r="A1995">
        <v>3097</v>
      </c>
      <c r="B1995" s="3" t="s">
        <v>3097</v>
      </c>
      <c r="C1995" s="3" t="s">
        <v>7207</v>
      </c>
      <c r="D1995">
        <v>10000</v>
      </c>
      <c r="E1995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6">
        <f>(E1995/D1995)*100</f>
        <v>17.150000000000002</v>
      </c>
      <c r="P1995" s="7">
        <f>E1995/L1995</f>
        <v>40.833333333333336</v>
      </c>
      <c r="Q1995" t="str">
        <f>LEFT(N1995,FIND("/",N1995)-1)</f>
        <v>theater</v>
      </c>
      <c r="R1995" t="str">
        <f>REPLACE(N1995,1,FIND("/",N1995),"")</f>
        <v>spaces</v>
      </c>
      <c r="S1995" s="12">
        <f>(((J1995/60)/60)/24)+DATE(1970,1,1)</f>
        <v>42629.503483796296</v>
      </c>
      <c r="T1995" s="12">
        <f>(((I1995/60)/60)/24)+DATE(1970,1,1)</f>
        <v>42650.583333333328</v>
      </c>
      <c r="W1995" s="19">
        <f>_xlfn.DAYS(T1995,S1995)</f>
        <v>21</v>
      </c>
      <c r="X1995" s="20">
        <f>L1995/W1995</f>
        <v>2</v>
      </c>
      <c r="Y1995" s="21">
        <f>E1995/W1995</f>
        <v>81.666666666666671</v>
      </c>
    </row>
    <row r="1996" spans="1:25" ht="48" x14ac:dyDescent="0.2">
      <c r="A1996">
        <v>526</v>
      </c>
      <c r="B1996" s="3" t="s">
        <v>527</v>
      </c>
      <c r="C1996" s="3" t="s">
        <v>4636</v>
      </c>
      <c r="D1996">
        <v>1500</v>
      </c>
      <c r="E199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8271</v>
      </c>
      <c r="O1996" s="6">
        <f>(E1996/D1996)*100</f>
        <v>113.99999999999999</v>
      </c>
      <c r="P1996" s="7">
        <f>E1996/L1996</f>
        <v>74.347826086956516</v>
      </c>
      <c r="Q1996" t="str">
        <f>LEFT(N1996,FIND("/",N1996)-1)</f>
        <v>theater</v>
      </c>
      <c r="R1996" t="str">
        <f>REPLACE(N1996,1,FIND("/",N1996),"")</f>
        <v>plays</v>
      </c>
      <c r="S1996" s="12">
        <f>(((J1996/60)/60)/24)+DATE(1970,1,1)</f>
        <v>42192.591944444444</v>
      </c>
      <c r="T1996" s="12">
        <f>(((I1996/60)/60)/24)+DATE(1970,1,1)</f>
        <v>42223.708333333328</v>
      </c>
      <c r="W1996" s="19">
        <f>_xlfn.DAYS(T1996,S1996)</f>
        <v>31</v>
      </c>
      <c r="X1996" s="20">
        <f>L1996/W1996</f>
        <v>0.74193548387096775</v>
      </c>
      <c r="Y1996" s="21">
        <f>E1996/W1996</f>
        <v>55.161290322580648</v>
      </c>
    </row>
    <row r="1997" spans="1:25" ht="48" x14ac:dyDescent="0.2">
      <c r="A1997">
        <v>1820</v>
      </c>
      <c r="B1997" s="3" t="s">
        <v>1821</v>
      </c>
      <c r="C1997" s="3" t="s">
        <v>5930</v>
      </c>
      <c r="D1997">
        <v>26000</v>
      </c>
      <c r="E1997">
        <v>1707</v>
      </c>
      <c r="F1997" t="s">
        <v>8221</v>
      </c>
      <c r="G1997" t="s">
        <v>8224</v>
      </c>
      <c r="H1997" t="s">
        <v>8246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8285</v>
      </c>
      <c r="O1997" s="6">
        <f>(E1997/D1997)*100</f>
        <v>6.565384615384616</v>
      </c>
      <c r="P1997" s="7">
        <f>E1997/L1997</f>
        <v>213.375</v>
      </c>
      <c r="Q1997" t="str">
        <f>LEFT(N1997,FIND("/",N1997)-1)</f>
        <v>photography</v>
      </c>
      <c r="R1997" t="str">
        <f>REPLACE(N1997,1,FIND("/",N1997),"")</f>
        <v>photobooks</v>
      </c>
      <c r="S1997" s="12">
        <f>(((J1997/60)/60)/24)+DATE(1970,1,1)</f>
        <v>42065.084375000006</v>
      </c>
      <c r="T1997" s="12">
        <f>(((I1997/60)/60)/24)+DATE(1970,1,1)</f>
        <v>42095.042708333334</v>
      </c>
      <c r="W1997" s="19">
        <f>_xlfn.DAYS(T1997,S1997)</f>
        <v>30</v>
      </c>
      <c r="X1997" s="20">
        <f>L1997/W1997</f>
        <v>0.26666666666666666</v>
      </c>
      <c r="Y1997" s="21">
        <f>E1997/W1997</f>
        <v>56.9</v>
      </c>
    </row>
    <row r="1998" spans="1:25" ht="32" x14ac:dyDescent="0.2">
      <c r="A1998">
        <v>2668</v>
      </c>
      <c r="B1998" s="3" t="s">
        <v>2668</v>
      </c>
      <c r="C1998" s="3" t="s">
        <v>6778</v>
      </c>
      <c r="D1998">
        <v>1000</v>
      </c>
      <c r="E1998">
        <v>1707</v>
      </c>
      <c r="F1998" t="s">
        <v>8219</v>
      </c>
      <c r="G1998" t="s">
        <v>8229</v>
      </c>
      <c r="H1998" t="s">
        <v>8251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8302</v>
      </c>
      <c r="O1998" s="6">
        <f>(E1998/D1998)*100</f>
        <v>170.70000000000002</v>
      </c>
      <c r="P1998" s="7">
        <f>E1998/L1998</f>
        <v>60.964285714285715</v>
      </c>
      <c r="Q1998" t="str">
        <f>LEFT(N1998,FIND("/",N1998)-1)</f>
        <v>technology</v>
      </c>
      <c r="R1998" t="str">
        <f>REPLACE(N1998,1,FIND("/",N1998),"")</f>
        <v>makerspaces</v>
      </c>
      <c r="S1998" s="12">
        <f>(((J1998/60)/60)/24)+DATE(1970,1,1)</f>
        <v>42275.588715277772</v>
      </c>
      <c r="T1998" s="12">
        <f>(((I1998/60)/60)/24)+DATE(1970,1,1)</f>
        <v>42317.60555555555</v>
      </c>
      <c r="W1998" s="19">
        <f>_xlfn.DAYS(T1998,S1998)</f>
        <v>42</v>
      </c>
      <c r="X1998" s="20">
        <f>L1998/W1998</f>
        <v>0.66666666666666663</v>
      </c>
      <c r="Y1998" s="21">
        <f>E1998/W1998</f>
        <v>40.642857142857146</v>
      </c>
    </row>
    <row r="1999" spans="1:25" ht="48" x14ac:dyDescent="0.2">
      <c r="A1999">
        <v>1327</v>
      </c>
      <c r="B1999" s="3" t="s">
        <v>1328</v>
      </c>
      <c r="C1999" s="3" t="s">
        <v>5437</v>
      </c>
      <c r="D1999">
        <v>48000</v>
      </c>
      <c r="E1999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6">
        <f>(E1999/D1999)*100</f>
        <v>3.5520833333333335</v>
      </c>
      <c r="P1999" s="7">
        <f>E1999/L1999</f>
        <v>41.585365853658537</v>
      </c>
      <c r="Q1999" t="str">
        <f>LEFT(N1999,FIND("/",N1999)-1)</f>
        <v>technology</v>
      </c>
      <c r="R1999" t="str">
        <f>REPLACE(N1999,1,FIND("/",N1999),"")</f>
        <v>wearables</v>
      </c>
      <c r="S1999" s="12">
        <f>(((J1999/60)/60)/24)+DATE(1970,1,1)</f>
        <v>42123.678645833337</v>
      </c>
      <c r="T1999" s="12">
        <f>(((I1999/60)/60)/24)+DATE(1970,1,1)</f>
        <v>42153.678645833337</v>
      </c>
      <c r="W1999" s="19">
        <f>_xlfn.DAYS(T1999,S1999)</f>
        <v>30</v>
      </c>
      <c r="X1999" s="20">
        <f>L1999/W1999</f>
        <v>1.3666666666666667</v>
      </c>
      <c r="Y1999" s="21">
        <f>E1999/W1999</f>
        <v>56.833333333333336</v>
      </c>
    </row>
    <row r="2000" spans="1:25" ht="48" x14ac:dyDescent="0.2">
      <c r="A2000">
        <v>3417</v>
      </c>
      <c r="B2000" s="3" t="s">
        <v>3416</v>
      </c>
      <c r="C2000" s="3" t="s">
        <v>7527</v>
      </c>
      <c r="D2000">
        <v>1700</v>
      </c>
      <c r="E2000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8271</v>
      </c>
      <c r="O2000" s="6">
        <f>(E2000/D2000)*100</f>
        <v>100.00058823529412</v>
      </c>
      <c r="P2000" s="7">
        <f>E2000/L2000</f>
        <v>37.777999999999999</v>
      </c>
      <c r="Q2000" t="str">
        <f>LEFT(N2000,FIND("/",N2000)-1)</f>
        <v>theater</v>
      </c>
      <c r="R2000" t="str">
        <f>REPLACE(N2000,1,FIND("/",N2000),"")</f>
        <v>plays</v>
      </c>
      <c r="S2000" s="12">
        <f>(((J2000/60)/60)/24)+DATE(1970,1,1)</f>
        <v>41894.91375</v>
      </c>
      <c r="T2000" s="12">
        <f>(((I2000/60)/60)/24)+DATE(1970,1,1)</f>
        <v>41938.029861111114</v>
      </c>
      <c r="W2000" s="19">
        <f>_xlfn.DAYS(T2000,S2000)</f>
        <v>44</v>
      </c>
      <c r="X2000" s="20">
        <f>L2000/W2000</f>
        <v>1.0227272727272727</v>
      </c>
      <c r="Y2000" s="21">
        <f>E2000/W2000</f>
        <v>38.636590909090906</v>
      </c>
    </row>
    <row r="2001" spans="1:25" ht="48" x14ac:dyDescent="0.2">
      <c r="A2001">
        <v>110</v>
      </c>
      <c r="B2001" s="3" t="s">
        <v>112</v>
      </c>
      <c r="C2001" s="3" t="s">
        <v>4221</v>
      </c>
      <c r="D2001">
        <v>1300</v>
      </c>
      <c r="E2001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8266</v>
      </c>
      <c r="O2001" s="6">
        <f>(E2001/D2001)*100</f>
        <v>130.76923076923077</v>
      </c>
      <c r="P2001" s="7">
        <f>E2001/L2001</f>
        <v>65.384615384615387</v>
      </c>
      <c r="Q2001" t="str">
        <f>LEFT(N2001,FIND("/",N2001)-1)</f>
        <v>film &amp; video</v>
      </c>
      <c r="R2001" t="str">
        <f>REPLACE(N2001,1,FIND("/",N2001),"")</f>
        <v>shorts</v>
      </c>
      <c r="S2001" s="12">
        <f>(((J2001/60)/60)/24)+DATE(1970,1,1)</f>
        <v>41557.949687500004</v>
      </c>
      <c r="T2001" s="12">
        <f>(((I2001/60)/60)/24)+DATE(1970,1,1)</f>
        <v>41592.249305555553</v>
      </c>
      <c r="W2001" s="19">
        <f>_xlfn.DAYS(T2001,S2001)</f>
        <v>35</v>
      </c>
      <c r="X2001" s="20">
        <f>L2001/W2001</f>
        <v>0.74285714285714288</v>
      </c>
      <c r="Y2001" s="21">
        <f>E2001/W2001</f>
        <v>48.571428571428569</v>
      </c>
    </row>
    <row r="2002" spans="1:25" ht="48" x14ac:dyDescent="0.2">
      <c r="A2002">
        <v>2682</v>
      </c>
      <c r="B2002" s="3" t="s">
        <v>2682</v>
      </c>
      <c r="C2002" s="3" t="s">
        <v>6792</v>
      </c>
      <c r="D2002">
        <v>6000</v>
      </c>
      <c r="E200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6">
        <f>(E2002/D2002)*100</f>
        <v>28.299999999999997</v>
      </c>
      <c r="P2002" s="7">
        <f>E2002/L2002</f>
        <v>84.9</v>
      </c>
      <c r="Q2002" t="str">
        <f>LEFT(N2002,FIND("/",N2002)-1)</f>
        <v>food</v>
      </c>
      <c r="R2002" t="str">
        <f>REPLACE(N2002,1,FIND("/",N2002),"")</f>
        <v>food trucks</v>
      </c>
      <c r="S2002" s="12">
        <f>(((J2002/60)/60)/24)+DATE(1970,1,1)</f>
        <v>41932.871990740743</v>
      </c>
      <c r="T2002" s="12">
        <f>(((I2002/60)/60)/24)+DATE(1970,1,1)</f>
        <v>41965.249305555553</v>
      </c>
      <c r="W2002" s="19">
        <f>_xlfn.DAYS(T2002,S2002)</f>
        <v>33</v>
      </c>
      <c r="X2002" s="20">
        <f>L2002/W2002</f>
        <v>0.60606060606060608</v>
      </c>
      <c r="Y2002" s="21">
        <f>E2002/W2002</f>
        <v>51.454545454545453</v>
      </c>
    </row>
    <row r="2003" spans="1:25" ht="32" x14ac:dyDescent="0.2">
      <c r="A2003">
        <v>1802</v>
      </c>
      <c r="B2003" s="3" t="s">
        <v>1803</v>
      </c>
      <c r="C2003" s="3" t="s">
        <v>5912</v>
      </c>
      <c r="D2003">
        <v>3500</v>
      </c>
      <c r="E2003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6">
        <f>(E2003/D2003)*100</f>
        <v>48.485714285714288</v>
      </c>
      <c r="P2003" s="7">
        <f>E2003/L2003</f>
        <v>94.277777777777771</v>
      </c>
      <c r="Q2003" t="str">
        <f>LEFT(N2003,FIND("/",N2003)-1)</f>
        <v>photography</v>
      </c>
      <c r="R2003" t="str">
        <f>REPLACE(N2003,1,FIND("/",N2003),"")</f>
        <v>photobooks</v>
      </c>
      <c r="S2003" s="12">
        <f>(((J2003/60)/60)/24)+DATE(1970,1,1)</f>
        <v>42159.47256944445</v>
      </c>
      <c r="T2003" s="12">
        <f>(((I2003/60)/60)/24)+DATE(1970,1,1)</f>
        <v>42182.915972222225</v>
      </c>
      <c r="W2003" s="19">
        <f>_xlfn.DAYS(T2003,S2003)</f>
        <v>23</v>
      </c>
      <c r="X2003" s="20">
        <f>L2003/W2003</f>
        <v>0.78260869565217395</v>
      </c>
      <c r="Y2003" s="21">
        <f>E2003/W2003</f>
        <v>73.782608695652172</v>
      </c>
    </row>
    <row r="2004" spans="1:25" ht="48" x14ac:dyDescent="0.2">
      <c r="A2004">
        <v>3847</v>
      </c>
      <c r="B2004" s="3" t="s">
        <v>3844</v>
      </c>
      <c r="C2004" s="3" t="s">
        <v>7956</v>
      </c>
      <c r="D2004">
        <v>10500</v>
      </c>
      <c r="E2004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6">
        <f>(E2004/D2004)*100</f>
        <v>16.161904761904761</v>
      </c>
      <c r="P2004" s="7">
        <f>E2004/L2004</f>
        <v>188.55555555555554</v>
      </c>
      <c r="Q2004" t="str">
        <f>LEFT(N2004,FIND("/",N2004)-1)</f>
        <v>theater</v>
      </c>
      <c r="R2004" t="str">
        <f>REPLACE(N2004,1,FIND("/",N2004),"")</f>
        <v>plays</v>
      </c>
      <c r="S2004" s="12">
        <f>(((J2004/60)/60)/24)+DATE(1970,1,1)</f>
        <v>42159.224432870367</v>
      </c>
      <c r="T2004" s="12">
        <f>(((I2004/60)/60)/24)+DATE(1970,1,1)</f>
        <v>42204.224432870367</v>
      </c>
      <c r="W2004" s="19">
        <f>_xlfn.DAYS(T2004,S2004)</f>
        <v>45</v>
      </c>
      <c r="X2004" s="20">
        <f>L2004/W2004</f>
        <v>0.2</v>
      </c>
      <c r="Y2004" s="21">
        <f>E2004/W2004</f>
        <v>37.711111111111109</v>
      </c>
    </row>
    <row r="2005" spans="1:25" ht="48" x14ac:dyDescent="0.2">
      <c r="A2005">
        <v>1243</v>
      </c>
      <c r="B2005" s="3" t="s">
        <v>1244</v>
      </c>
      <c r="C2005" s="3" t="s">
        <v>5353</v>
      </c>
      <c r="D2005">
        <v>12000</v>
      </c>
      <c r="E2005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6">
        <f>(E2005/D2005)*100</f>
        <v>14.091666666666667</v>
      </c>
      <c r="P2005" s="7">
        <f>E2005/L2005</f>
        <v>44.5</v>
      </c>
      <c r="Q2005" t="str">
        <f>LEFT(N2005,FIND("/",N2005)-1)</f>
        <v>music</v>
      </c>
      <c r="R2005" t="str">
        <f>REPLACE(N2005,1,FIND("/",N2005),"")</f>
        <v>world music</v>
      </c>
      <c r="S2005" s="12">
        <f>(((J2005/60)/60)/24)+DATE(1970,1,1)</f>
        <v>40671.879293981481</v>
      </c>
      <c r="T2005" s="12">
        <f>(((I2005/60)/60)/24)+DATE(1970,1,1)</f>
        <v>40732.875</v>
      </c>
      <c r="W2005" s="19">
        <f>_xlfn.DAYS(T2005,S2005)</f>
        <v>61</v>
      </c>
      <c r="X2005" s="20">
        <f>L2005/W2005</f>
        <v>0.62295081967213117</v>
      </c>
      <c r="Y2005" s="21">
        <f>E2005/W2005</f>
        <v>27.721311475409838</v>
      </c>
    </row>
    <row r="2006" spans="1:25" ht="48" x14ac:dyDescent="0.2">
      <c r="A2006">
        <v>3498</v>
      </c>
      <c r="B2006" s="3" t="s">
        <v>3497</v>
      </c>
      <c r="C2006" s="3" t="s">
        <v>7608</v>
      </c>
      <c r="D2006">
        <v>1650</v>
      </c>
      <c r="E200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8271</v>
      </c>
      <c r="O2006" s="6">
        <f>(E2006/D2006)*100</f>
        <v>102.42424242424242</v>
      </c>
      <c r="P2006" s="7">
        <f>E2006/L2006</f>
        <v>40.238095238095241</v>
      </c>
      <c r="Q2006" t="str">
        <f>LEFT(N2006,FIND("/",N2006)-1)</f>
        <v>theater</v>
      </c>
      <c r="R2006" t="str">
        <f>REPLACE(N2006,1,FIND("/",N2006),"")</f>
        <v>plays</v>
      </c>
      <c r="S2006" s="12">
        <f>(((J2006/60)/60)/24)+DATE(1970,1,1)</f>
        <v>42459.15861111111</v>
      </c>
      <c r="T2006" s="12">
        <f>(((I2006/60)/60)/24)+DATE(1970,1,1)</f>
        <v>42518.905555555553</v>
      </c>
      <c r="W2006" s="19">
        <f>_xlfn.DAYS(T2006,S2006)</f>
        <v>59</v>
      </c>
      <c r="X2006" s="20">
        <f>L2006/W2006</f>
        <v>0.71186440677966101</v>
      </c>
      <c r="Y2006" s="21">
        <f>E2006/W2006</f>
        <v>28.64406779661017</v>
      </c>
    </row>
    <row r="2007" spans="1:25" ht="48" x14ac:dyDescent="0.2">
      <c r="A2007">
        <v>3497</v>
      </c>
      <c r="B2007" s="3" t="s">
        <v>3496</v>
      </c>
      <c r="C2007" s="3" t="s">
        <v>7607</v>
      </c>
      <c r="D2007">
        <v>1551</v>
      </c>
      <c r="E2007">
        <v>1686</v>
      </c>
      <c r="F2007" t="s">
        <v>8219</v>
      </c>
      <c r="G2007" t="s">
        <v>8224</v>
      </c>
      <c r="H2007" t="s">
        <v>8246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8271</v>
      </c>
      <c r="O2007" s="6">
        <f>(E2007/D2007)*100</f>
        <v>108.70406189555126</v>
      </c>
      <c r="P2007" s="7">
        <f>E2007/L2007</f>
        <v>34.408163265306122</v>
      </c>
      <c r="Q2007" t="str">
        <f>LEFT(N2007,FIND("/",N2007)-1)</f>
        <v>theater</v>
      </c>
      <c r="R2007" t="str">
        <f>REPLACE(N2007,1,FIND("/",N2007),"")</f>
        <v>plays</v>
      </c>
      <c r="S2007" s="12">
        <f>(((J2007/60)/60)/24)+DATE(1970,1,1)</f>
        <v>42511.741944444439</v>
      </c>
      <c r="T2007" s="12">
        <f>(((I2007/60)/60)/24)+DATE(1970,1,1)</f>
        <v>42523.916666666672</v>
      </c>
      <c r="W2007" s="19">
        <f>_xlfn.DAYS(T2007,S2007)</f>
        <v>12</v>
      </c>
      <c r="X2007" s="20">
        <f>L2007/W2007</f>
        <v>4.083333333333333</v>
      </c>
      <c r="Y2007" s="21">
        <f>E2007/W2007</f>
        <v>140.5</v>
      </c>
    </row>
    <row r="2008" spans="1:25" ht="48" x14ac:dyDescent="0.2">
      <c r="A2008">
        <v>3314</v>
      </c>
      <c r="B2008" s="3" t="s">
        <v>3314</v>
      </c>
      <c r="C2008" s="3" t="s">
        <v>7424</v>
      </c>
      <c r="D2008">
        <v>800</v>
      </c>
      <c r="E2008">
        <v>1686</v>
      </c>
      <c r="F2008" t="s">
        <v>8219</v>
      </c>
      <c r="G2008" t="s">
        <v>8225</v>
      </c>
      <c r="H2008" t="s">
        <v>8247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8271</v>
      </c>
      <c r="O2008" s="6">
        <f>(E2008/D2008)*100</f>
        <v>210.75</v>
      </c>
      <c r="P2008" s="7">
        <f>E2008/L2008</f>
        <v>29.068965517241381</v>
      </c>
      <c r="Q2008" t="str">
        <f>LEFT(N2008,FIND("/",N2008)-1)</f>
        <v>theater</v>
      </c>
      <c r="R2008" t="str">
        <f>REPLACE(N2008,1,FIND("/",N2008),"")</f>
        <v>plays</v>
      </c>
      <c r="S2008" s="12">
        <f>(((J2008/60)/60)/24)+DATE(1970,1,1)</f>
        <v>42105.267488425925</v>
      </c>
      <c r="T2008" s="12">
        <f>(((I2008/60)/60)/24)+DATE(1970,1,1)</f>
        <v>42132.836805555555</v>
      </c>
      <c r="W2008" s="19">
        <f>_xlfn.DAYS(T2008,S2008)</f>
        <v>27</v>
      </c>
      <c r="X2008" s="20">
        <f>L2008/W2008</f>
        <v>2.1481481481481484</v>
      </c>
      <c r="Y2008" s="21">
        <f>E2008/W2008</f>
        <v>62.444444444444443</v>
      </c>
    </row>
    <row r="2009" spans="1:25" ht="48" x14ac:dyDescent="0.2">
      <c r="A2009">
        <v>650</v>
      </c>
      <c r="B2009" s="3" t="s">
        <v>651</v>
      </c>
      <c r="C2009" s="3" t="s">
        <v>4760</v>
      </c>
      <c r="D2009">
        <v>1500</v>
      </c>
      <c r="E2009">
        <v>1686</v>
      </c>
      <c r="F2009" t="s">
        <v>8219</v>
      </c>
      <c r="G2009" t="s">
        <v>8224</v>
      </c>
      <c r="H2009" t="s">
        <v>8246</v>
      </c>
      <c r="I2009">
        <v>1418953984</v>
      </c>
      <c r="J2009">
        <v>1413766384</v>
      </c>
      <c r="K2009" t="b">
        <v>0</v>
      </c>
      <c r="L2009">
        <v>48</v>
      </c>
      <c r="M2009" t="b">
        <v>1</v>
      </c>
      <c r="N2009" t="s">
        <v>8273</v>
      </c>
      <c r="O2009" s="6">
        <f>(E2009/D2009)*100</f>
        <v>112.4</v>
      </c>
      <c r="P2009" s="7">
        <f>E2009/L2009</f>
        <v>35.125</v>
      </c>
      <c r="Q2009" t="str">
        <f>LEFT(N2009,FIND("/",N2009)-1)</f>
        <v>technology</v>
      </c>
      <c r="R2009" t="str">
        <f>REPLACE(N2009,1,FIND("/",N2009),"")</f>
        <v>wearables</v>
      </c>
      <c r="S2009" s="12">
        <f>(((J2009/60)/60)/24)+DATE(1970,1,1)</f>
        <v>41932.036851851852</v>
      </c>
      <c r="T2009" s="12">
        <f>(((I2009/60)/60)/24)+DATE(1970,1,1)</f>
        <v>41992.078518518523</v>
      </c>
      <c r="W2009" s="19">
        <f>_xlfn.DAYS(T2009,S2009)</f>
        <v>60</v>
      </c>
      <c r="X2009" s="20">
        <f>L2009/W2009</f>
        <v>0.8</v>
      </c>
      <c r="Y2009" s="21">
        <f>E2009/W2009</f>
        <v>28.1</v>
      </c>
    </row>
    <row r="2010" spans="1:25" ht="16" x14ac:dyDescent="0.2">
      <c r="A2010">
        <v>989</v>
      </c>
      <c r="B2010" s="3" t="s">
        <v>990</v>
      </c>
      <c r="C2010" s="3" t="s">
        <v>5099</v>
      </c>
      <c r="D2010">
        <v>10000</v>
      </c>
      <c r="E2010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6">
        <f>(E2010/D2010)*100</f>
        <v>16.77</v>
      </c>
      <c r="P2010" s="7">
        <f>E2010/L2010</f>
        <v>52.40625</v>
      </c>
      <c r="Q2010" t="str">
        <f>LEFT(N2010,FIND("/",N2010)-1)</f>
        <v>technology</v>
      </c>
      <c r="R2010" t="str">
        <f>REPLACE(N2010,1,FIND("/",N2010),"")</f>
        <v>wearables</v>
      </c>
      <c r="S2010" s="12">
        <f>(((J2010/60)/60)/24)+DATE(1970,1,1)</f>
        <v>42611.933969907404</v>
      </c>
      <c r="T2010" s="12">
        <f>(((I2010/60)/60)/24)+DATE(1970,1,1)</f>
        <v>42641.933969907404</v>
      </c>
      <c r="W2010" s="19">
        <f>_xlfn.DAYS(T2010,S2010)</f>
        <v>30</v>
      </c>
      <c r="X2010" s="20">
        <f>L2010/W2010</f>
        <v>1.0666666666666667</v>
      </c>
      <c r="Y2010" s="21">
        <f>E2010/W2010</f>
        <v>55.9</v>
      </c>
    </row>
    <row r="2011" spans="1:25" ht="48" x14ac:dyDescent="0.2">
      <c r="A2011">
        <v>1506</v>
      </c>
      <c r="B2011" s="3" t="s">
        <v>1507</v>
      </c>
      <c r="C2011" s="3" t="s">
        <v>5616</v>
      </c>
      <c r="D2011">
        <v>1500</v>
      </c>
      <c r="E2011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8285</v>
      </c>
      <c r="O2011" s="6">
        <f>(E2011/D2011)*100</f>
        <v>111.4</v>
      </c>
      <c r="P2011" s="7">
        <f>E2011/L2011</f>
        <v>38.860465116279073</v>
      </c>
      <c r="Q2011" t="str">
        <f>LEFT(N2011,FIND("/",N2011)-1)</f>
        <v>photography</v>
      </c>
      <c r="R2011" t="str">
        <f>REPLACE(N2011,1,FIND("/",N2011),"")</f>
        <v>photobooks</v>
      </c>
      <c r="S2011" s="12">
        <f>(((J2011/60)/60)/24)+DATE(1970,1,1)</f>
        <v>41814.785925925928</v>
      </c>
      <c r="T2011" s="12">
        <f>(((I2011/60)/60)/24)+DATE(1970,1,1)</f>
        <v>41844.785925925928</v>
      </c>
      <c r="W2011" s="19">
        <f>_xlfn.DAYS(T2011,S2011)</f>
        <v>30</v>
      </c>
      <c r="X2011" s="20">
        <f>L2011/W2011</f>
        <v>1.4333333333333333</v>
      </c>
      <c r="Y2011" s="21">
        <f>E2011/W2011</f>
        <v>55.7</v>
      </c>
    </row>
    <row r="2012" spans="1:25" ht="48" x14ac:dyDescent="0.2">
      <c r="A2012">
        <v>3528</v>
      </c>
      <c r="B2012" s="3" t="s">
        <v>3527</v>
      </c>
      <c r="C2012" s="3" t="s">
        <v>7638</v>
      </c>
      <c r="D2012">
        <v>1650</v>
      </c>
      <c r="E2012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8271</v>
      </c>
      <c r="O2012" s="6">
        <f>(E2012/D2012)*100</f>
        <v>101.15151515151514</v>
      </c>
      <c r="P2012" s="7">
        <f>E2012/L2012</f>
        <v>45.108108108108105</v>
      </c>
      <c r="Q2012" t="str">
        <f>LEFT(N2012,FIND("/",N2012)-1)</f>
        <v>theater</v>
      </c>
      <c r="R2012" t="str">
        <f>REPLACE(N2012,1,FIND("/",N2012),"")</f>
        <v>plays</v>
      </c>
      <c r="S2012" s="12">
        <f>(((J2012/60)/60)/24)+DATE(1970,1,1)</f>
        <v>42733.50136574074</v>
      </c>
      <c r="T2012" s="12">
        <f>(((I2012/60)/60)/24)+DATE(1970,1,1)</f>
        <v>42753.50136574074</v>
      </c>
      <c r="W2012" s="19">
        <f>_xlfn.DAYS(T2012,S2012)</f>
        <v>20</v>
      </c>
      <c r="X2012" s="20">
        <f>L2012/W2012</f>
        <v>1.85</v>
      </c>
      <c r="Y2012" s="21">
        <f>E2012/W2012</f>
        <v>83.45</v>
      </c>
    </row>
    <row r="2013" spans="1:25" ht="64" x14ac:dyDescent="0.2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 s="6">
        <f>(E2013/D2013)*100</f>
        <v>111.20000000000002</v>
      </c>
      <c r="P2013" s="7">
        <f>E2013/L2013</f>
        <v>47.657142857142858</v>
      </c>
      <c r="Q2013" t="str">
        <f>LEFT(N2013,FIND("/",N2013)-1)</f>
        <v>theater</v>
      </c>
      <c r="R2013" t="str">
        <f>REPLACE(N2013,1,FIND("/",N2013),"")</f>
        <v>plays</v>
      </c>
      <c r="S2013" s="12">
        <f>(((J2013/60)/60)/24)+DATE(1970,1,1)</f>
        <v>42381.671840277777</v>
      </c>
      <c r="T2013" s="12">
        <f>(((I2013/60)/60)/24)+DATE(1970,1,1)</f>
        <v>42411.957638888889</v>
      </c>
      <c r="W2013" s="19">
        <f>_xlfn.DAYS(T2013,S2013)</f>
        <v>30</v>
      </c>
      <c r="X2013" s="20">
        <f>L2013/W2013</f>
        <v>1.1666666666666667</v>
      </c>
      <c r="Y2013" s="21">
        <f>E2013/W2013</f>
        <v>55.6</v>
      </c>
    </row>
    <row r="2014" spans="1:25" ht="32" x14ac:dyDescent="0.2">
      <c r="A2014">
        <v>35</v>
      </c>
      <c r="B2014" s="3" t="s">
        <v>37</v>
      </c>
      <c r="C2014" s="3" t="s">
        <v>4146</v>
      </c>
      <c r="D2014">
        <v>1000</v>
      </c>
      <c r="E2014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8265</v>
      </c>
      <c r="O2014" s="6">
        <f>(E2014/D2014)*100</f>
        <v>166.5</v>
      </c>
      <c r="P2014" s="7">
        <f>E2014/L2014</f>
        <v>59.464285714285715</v>
      </c>
      <c r="Q2014" t="str">
        <f>LEFT(N2014,FIND("/",N2014)-1)</f>
        <v>film &amp; video</v>
      </c>
      <c r="R2014" t="str">
        <f>REPLACE(N2014,1,FIND("/",N2014),"")</f>
        <v>television</v>
      </c>
      <c r="S2014" s="12">
        <f>(((J2014/60)/60)/24)+DATE(1970,1,1)</f>
        <v>42098.291828703703</v>
      </c>
      <c r="T2014" s="12">
        <f>(((I2014/60)/60)/24)+DATE(1970,1,1)</f>
        <v>42122</v>
      </c>
      <c r="W2014" s="19">
        <f>_xlfn.DAYS(T2014,S2014)</f>
        <v>24</v>
      </c>
      <c r="X2014" s="20">
        <f>L2014/W2014</f>
        <v>1.1666666666666667</v>
      </c>
      <c r="Y2014" s="21">
        <f>E2014/W2014</f>
        <v>69.375</v>
      </c>
    </row>
    <row r="2015" spans="1:25" ht="48" x14ac:dyDescent="0.2">
      <c r="A2015">
        <v>3251</v>
      </c>
      <c r="B2015" s="3" t="s">
        <v>3251</v>
      </c>
      <c r="C2015" s="3" t="s">
        <v>7361</v>
      </c>
      <c r="D2015">
        <v>1500</v>
      </c>
      <c r="E2015">
        <v>1661</v>
      </c>
      <c r="F2015" t="s">
        <v>8219</v>
      </c>
      <c r="G2015" t="s">
        <v>8224</v>
      </c>
      <c r="H2015" t="s">
        <v>8246</v>
      </c>
      <c r="I2015">
        <v>1434907966</v>
      </c>
      <c r="J2015">
        <v>1432315966</v>
      </c>
      <c r="K2015" t="b">
        <v>1</v>
      </c>
      <c r="L2015">
        <v>20</v>
      </c>
      <c r="M2015" t="b">
        <v>1</v>
      </c>
      <c r="N2015" t="s">
        <v>8271</v>
      </c>
      <c r="O2015" s="6">
        <f>(E2015/D2015)*100</f>
        <v>110.73333333333333</v>
      </c>
      <c r="P2015" s="7">
        <f>E2015/L2015</f>
        <v>83.05</v>
      </c>
      <c r="Q2015" t="str">
        <f>LEFT(N2015,FIND("/",N2015)-1)</f>
        <v>theater</v>
      </c>
      <c r="R2015" t="str">
        <f>REPLACE(N2015,1,FIND("/",N2015),"")</f>
        <v>plays</v>
      </c>
      <c r="S2015" s="12">
        <f>(((J2015/60)/60)/24)+DATE(1970,1,1)</f>
        <v>42146.731087962966</v>
      </c>
      <c r="T2015" s="12">
        <f>(((I2015/60)/60)/24)+DATE(1970,1,1)</f>
        <v>42176.731087962966</v>
      </c>
      <c r="W2015" s="19">
        <f>_xlfn.DAYS(T2015,S2015)</f>
        <v>30</v>
      </c>
      <c r="X2015" s="20">
        <f>L2015/W2015</f>
        <v>0.66666666666666663</v>
      </c>
      <c r="Y2015" s="21">
        <f>E2015/W2015</f>
        <v>55.366666666666667</v>
      </c>
    </row>
    <row r="2016" spans="1:25" ht="48" x14ac:dyDescent="0.2">
      <c r="A2016">
        <v>2082</v>
      </c>
      <c r="B2016" s="3" t="s">
        <v>2083</v>
      </c>
      <c r="C2016" s="3" t="s">
        <v>6192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1322106796</v>
      </c>
      <c r="J2016">
        <v>1316919196</v>
      </c>
      <c r="K2016" t="b">
        <v>0</v>
      </c>
      <c r="L2016">
        <v>38</v>
      </c>
      <c r="M2016" t="b">
        <v>1</v>
      </c>
      <c r="N2016" t="s">
        <v>8279</v>
      </c>
      <c r="O2016" s="6">
        <f>(E2016/D2016)*100</f>
        <v>110.73333333333333</v>
      </c>
      <c r="P2016" s="7">
        <f>E2016/L2016</f>
        <v>43.710526315789473</v>
      </c>
      <c r="Q2016" t="str">
        <f>LEFT(N2016,FIND("/",N2016)-1)</f>
        <v>music</v>
      </c>
      <c r="R2016" t="str">
        <f>REPLACE(N2016,1,FIND("/",N2016),"")</f>
        <v>indie rock</v>
      </c>
      <c r="S2016" s="12">
        <f>(((J2016/60)/60)/24)+DATE(1970,1,1)</f>
        <v>40811.120324074072</v>
      </c>
      <c r="T2016" s="12">
        <f>(((I2016/60)/60)/24)+DATE(1970,1,1)</f>
        <v>40871.161990740737</v>
      </c>
      <c r="W2016" s="19">
        <f>_xlfn.DAYS(T2016,S2016)</f>
        <v>60</v>
      </c>
      <c r="X2016" s="20">
        <f>L2016/W2016</f>
        <v>0.6333333333333333</v>
      </c>
      <c r="Y2016" s="21">
        <f>E2016/W2016</f>
        <v>27.683333333333334</v>
      </c>
    </row>
    <row r="2017" spans="1:25" ht="48" x14ac:dyDescent="0.2">
      <c r="A2017">
        <v>2667</v>
      </c>
      <c r="B2017" s="3" t="s">
        <v>2667</v>
      </c>
      <c r="C2017" s="3" t="s">
        <v>6777</v>
      </c>
      <c r="D2017">
        <v>1500</v>
      </c>
      <c r="E2017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8302</v>
      </c>
      <c r="O2017" s="6">
        <f>(E2017/D2017)*100</f>
        <v>110.66666666666667</v>
      </c>
      <c r="P2017" s="7">
        <f>E2017/L2017</f>
        <v>92.222222222222229</v>
      </c>
      <c r="Q2017" t="str">
        <f>LEFT(N2017,FIND("/",N2017)-1)</f>
        <v>technology</v>
      </c>
      <c r="R2017" t="str">
        <f>REPLACE(N2017,1,FIND("/",N2017),"")</f>
        <v>makerspaces</v>
      </c>
      <c r="S2017" s="12">
        <f>(((J2017/60)/60)/24)+DATE(1970,1,1)</f>
        <v>42380.926111111112</v>
      </c>
      <c r="T2017" s="12">
        <f>(((I2017/60)/60)/24)+DATE(1970,1,1)</f>
        <v>42410.926111111112</v>
      </c>
      <c r="W2017" s="19">
        <f>_xlfn.DAYS(T2017,S2017)</f>
        <v>30</v>
      </c>
      <c r="X2017" s="20">
        <f>L2017/W2017</f>
        <v>0.6</v>
      </c>
      <c r="Y2017" s="21">
        <f>E2017/W2017</f>
        <v>55.333333333333336</v>
      </c>
    </row>
    <row r="2018" spans="1:25" ht="48" x14ac:dyDescent="0.2">
      <c r="A2018">
        <v>3485</v>
      </c>
      <c r="B2018" s="3" t="s">
        <v>3484</v>
      </c>
      <c r="C2018" s="3" t="s">
        <v>7595</v>
      </c>
      <c r="D2018">
        <v>1650</v>
      </c>
      <c r="E2018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8271</v>
      </c>
      <c r="O2018" s="6">
        <f>(E2018/D2018)*100</f>
        <v>100.60606060606061</v>
      </c>
      <c r="P2018" s="7">
        <f>E2018/L2018</f>
        <v>55.333333333333336</v>
      </c>
      <c r="Q2018" t="str">
        <f>LEFT(N2018,FIND("/",N2018)-1)</f>
        <v>theater</v>
      </c>
      <c r="R2018" t="str">
        <f>REPLACE(N2018,1,FIND("/",N2018),"")</f>
        <v>plays</v>
      </c>
      <c r="S2018" s="12">
        <f>(((J2018/60)/60)/24)+DATE(1970,1,1)</f>
        <v>42372.693055555559</v>
      </c>
      <c r="T2018" s="12">
        <f>(((I2018/60)/60)/24)+DATE(1970,1,1)</f>
        <v>42402.693055555559</v>
      </c>
      <c r="W2018" s="19">
        <f>_xlfn.DAYS(T2018,S2018)</f>
        <v>30</v>
      </c>
      <c r="X2018" s="20">
        <f>L2018/W2018</f>
        <v>1</v>
      </c>
      <c r="Y2018" s="21">
        <f>E2018/W2018</f>
        <v>55.333333333333336</v>
      </c>
    </row>
    <row r="2019" spans="1:25" ht="48" x14ac:dyDescent="0.2">
      <c r="A2019">
        <v>769</v>
      </c>
      <c r="B2019" s="3" t="s">
        <v>770</v>
      </c>
      <c r="C2019" s="3" t="s">
        <v>4879</v>
      </c>
      <c r="D2019">
        <v>4000</v>
      </c>
      <c r="E2019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6">
        <f>(E2019/D2019)*100</f>
        <v>41.4</v>
      </c>
      <c r="P2019" s="7">
        <f>E2019/L2019</f>
        <v>31.846153846153847</v>
      </c>
      <c r="Q2019" t="str">
        <f>LEFT(N2019,FIND("/",N2019)-1)</f>
        <v>publishing</v>
      </c>
      <c r="R2019" t="str">
        <f>REPLACE(N2019,1,FIND("/",N2019),"")</f>
        <v>fiction</v>
      </c>
      <c r="S2019" s="12">
        <f>(((J2019/60)/60)/24)+DATE(1970,1,1)</f>
        <v>41604.996458333335</v>
      </c>
      <c r="T2019" s="12">
        <f>(((I2019/60)/60)/24)+DATE(1970,1,1)</f>
        <v>41634.996458333335</v>
      </c>
      <c r="W2019" s="19">
        <f>_xlfn.DAYS(T2019,S2019)</f>
        <v>30</v>
      </c>
      <c r="X2019" s="20">
        <f>L2019/W2019</f>
        <v>1.7333333333333334</v>
      </c>
      <c r="Y2019" s="21">
        <f>E2019/W2019</f>
        <v>55.2</v>
      </c>
    </row>
    <row r="2020" spans="1:25" ht="32" x14ac:dyDescent="0.2">
      <c r="A2020">
        <v>1925</v>
      </c>
      <c r="B2020" s="3" t="s">
        <v>1926</v>
      </c>
      <c r="C2020" s="3" t="s">
        <v>6035</v>
      </c>
      <c r="D2020">
        <v>1500</v>
      </c>
      <c r="E2020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8279</v>
      </c>
      <c r="O2020" s="6">
        <f>(E2020/D2020)*100</f>
        <v>110.33333333333333</v>
      </c>
      <c r="P2020" s="7">
        <f>E2020/L2020</f>
        <v>31.826923076923077</v>
      </c>
      <c r="Q2020" t="str">
        <f>LEFT(N2020,FIND("/",N2020)-1)</f>
        <v>music</v>
      </c>
      <c r="R2020" t="str">
        <f>REPLACE(N2020,1,FIND("/",N2020),"")</f>
        <v>indie rock</v>
      </c>
      <c r="S2020" s="12">
        <f>(((J2020/60)/60)/24)+DATE(1970,1,1)</f>
        <v>41535.90148148148</v>
      </c>
      <c r="T2020" s="12">
        <f>(((I2020/60)/60)/24)+DATE(1970,1,1)</f>
        <v>41558</v>
      </c>
      <c r="W2020" s="19">
        <f>_xlfn.DAYS(T2020,S2020)</f>
        <v>23</v>
      </c>
      <c r="X2020" s="20">
        <f>L2020/W2020</f>
        <v>2.2608695652173911</v>
      </c>
      <c r="Y2020" s="21">
        <f>E2020/W2020</f>
        <v>71.956521739130437</v>
      </c>
    </row>
    <row r="2021" spans="1:25" ht="48" x14ac:dyDescent="0.2">
      <c r="A2021">
        <v>2776</v>
      </c>
      <c r="B2021" s="3" t="s">
        <v>2776</v>
      </c>
      <c r="C2021" s="3" t="s">
        <v>6886</v>
      </c>
      <c r="D2021">
        <v>21000</v>
      </c>
      <c r="E2021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8304</v>
      </c>
      <c r="O2021" s="6">
        <f>(E2021/D2021)*100</f>
        <v>7.8809523809523814</v>
      </c>
      <c r="P2021" s="7">
        <f>E2021/L2021</f>
        <v>45.972222222222221</v>
      </c>
      <c r="Q2021" t="str">
        <f>LEFT(N2021,FIND("/",N2021)-1)</f>
        <v>publishing</v>
      </c>
      <c r="R2021" t="str">
        <f>REPLACE(N2021,1,FIND("/",N2021),"")</f>
        <v>children's books</v>
      </c>
      <c r="S2021" s="12">
        <f>(((J2021/60)/60)/24)+DATE(1970,1,1)</f>
        <v>42136.297175925924</v>
      </c>
      <c r="T2021" s="12">
        <f>(((I2021/60)/60)/24)+DATE(1970,1,1)</f>
        <v>42167.297175925924</v>
      </c>
      <c r="W2021" s="19">
        <f>_xlfn.DAYS(T2021,S2021)</f>
        <v>31</v>
      </c>
      <c r="X2021" s="20">
        <f>L2021/W2021</f>
        <v>1.1612903225806452</v>
      </c>
      <c r="Y2021" s="21">
        <f>E2021/W2021</f>
        <v>53.387096774193552</v>
      </c>
    </row>
    <row r="2022" spans="1:25" ht="48" x14ac:dyDescent="0.2">
      <c r="A2022">
        <v>79</v>
      </c>
      <c r="B2022" s="3" t="s">
        <v>81</v>
      </c>
      <c r="C2022" s="3" t="s">
        <v>4190</v>
      </c>
      <c r="D2022">
        <v>1300</v>
      </c>
      <c r="E2022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8266</v>
      </c>
      <c r="O2022" s="6">
        <f>(E2022/D2022)*100</f>
        <v>127</v>
      </c>
      <c r="P2022" s="7">
        <f>E2022/L2022</f>
        <v>40.268292682926827</v>
      </c>
      <c r="Q2022" t="str">
        <f>LEFT(N2022,FIND("/",N2022)-1)</f>
        <v>film &amp; video</v>
      </c>
      <c r="R2022" t="str">
        <f>REPLACE(N2022,1,FIND("/",N2022),"")</f>
        <v>shorts</v>
      </c>
      <c r="S2022" s="12">
        <f>(((J2022/60)/60)/24)+DATE(1970,1,1)</f>
        <v>41724.776539351849</v>
      </c>
      <c r="T2022" s="12">
        <f>(((I2022/60)/60)/24)+DATE(1970,1,1)</f>
        <v>41754.776539351849</v>
      </c>
      <c r="W2022" s="19">
        <f>_xlfn.DAYS(T2022,S2022)</f>
        <v>30</v>
      </c>
      <c r="X2022" s="20">
        <f>L2022/W2022</f>
        <v>1.3666666666666667</v>
      </c>
      <c r="Y2022" s="21">
        <f>E2022/W2022</f>
        <v>55.033333333333331</v>
      </c>
    </row>
    <row r="2023" spans="1:25" ht="48" x14ac:dyDescent="0.2">
      <c r="A2023">
        <v>3518</v>
      </c>
      <c r="B2023" s="3" t="s">
        <v>3517</v>
      </c>
      <c r="C2023" s="3" t="s">
        <v>7628</v>
      </c>
      <c r="D2023">
        <v>1500</v>
      </c>
      <c r="E2023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8271</v>
      </c>
      <c r="O2023" s="6">
        <f>(E2023/D2023)*100</f>
        <v>110.04599999999999</v>
      </c>
      <c r="P2023" s="7">
        <f>E2023/L2023</f>
        <v>50.020909090909093</v>
      </c>
      <c r="Q2023" t="str">
        <f>LEFT(N2023,FIND("/",N2023)-1)</f>
        <v>theater</v>
      </c>
      <c r="R2023" t="str">
        <f>REPLACE(N2023,1,FIND("/",N2023),"")</f>
        <v>plays</v>
      </c>
      <c r="S2023" s="12">
        <f>(((J2023/60)/60)/24)+DATE(1970,1,1)</f>
        <v>41893.783553240741</v>
      </c>
      <c r="T2023" s="12">
        <f>(((I2023/60)/60)/24)+DATE(1970,1,1)</f>
        <v>41914.597916666666</v>
      </c>
      <c r="W2023" s="19">
        <f>_xlfn.DAYS(T2023,S2023)</f>
        <v>21</v>
      </c>
      <c r="X2023" s="20">
        <f>L2023/W2023</f>
        <v>1.5714285714285714</v>
      </c>
      <c r="Y2023" s="21">
        <f>E2023/W2023</f>
        <v>78.604285714285723</v>
      </c>
    </row>
    <row r="2024" spans="1:25" ht="48" x14ac:dyDescent="0.2">
      <c r="A2024">
        <v>3346</v>
      </c>
      <c r="B2024" s="3" t="s">
        <v>3346</v>
      </c>
      <c r="C2024" s="3" t="s">
        <v>7456</v>
      </c>
      <c r="D2024">
        <v>1500</v>
      </c>
      <c r="E2024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8271</v>
      </c>
      <c r="O2024" s="6">
        <f>(E2024/D2024)*100</f>
        <v>110.00000000000001</v>
      </c>
      <c r="P2024" s="7">
        <f>E2024/L2024</f>
        <v>91.666666666666671</v>
      </c>
      <c r="Q2024" t="str">
        <f>LEFT(N2024,FIND("/",N2024)-1)</f>
        <v>theater</v>
      </c>
      <c r="R2024" t="str">
        <f>REPLACE(N2024,1,FIND("/",N2024),"")</f>
        <v>plays</v>
      </c>
      <c r="S2024" s="12">
        <f>(((J2024/60)/60)/24)+DATE(1970,1,1)</f>
        <v>42054.024421296301</v>
      </c>
      <c r="T2024" s="12">
        <f>(((I2024/60)/60)/24)+DATE(1970,1,1)</f>
        <v>42061.024421296301</v>
      </c>
      <c r="W2024" s="19">
        <f>_xlfn.DAYS(T2024,S2024)</f>
        <v>7</v>
      </c>
      <c r="X2024" s="20">
        <f>L2024/W2024</f>
        <v>2.5714285714285716</v>
      </c>
      <c r="Y2024" s="21">
        <f>E2024/W2024</f>
        <v>235.71428571428572</v>
      </c>
    </row>
    <row r="2025" spans="1:25" ht="48" x14ac:dyDescent="0.2">
      <c r="A2025">
        <v>3244</v>
      </c>
      <c r="B2025" s="3" t="s">
        <v>3244</v>
      </c>
      <c r="C2025" s="3" t="s">
        <v>7354</v>
      </c>
      <c r="D2025">
        <v>1600</v>
      </c>
      <c r="E2025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8271</v>
      </c>
      <c r="O2025" s="6">
        <f>(E2025/D2025)*100</f>
        <v>102.9375</v>
      </c>
      <c r="P2025" s="7">
        <f>E2025/L2025</f>
        <v>23.869565217391305</v>
      </c>
      <c r="Q2025" t="str">
        <f>LEFT(N2025,FIND("/",N2025)-1)</f>
        <v>theater</v>
      </c>
      <c r="R2025" t="str">
        <f>REPLACE(N2025,1,FIND("/",N2025),"")</f>
        <v>plays</v>
      </c>
      <c r="S2025" s="12">
        <f>(((J2025/60)/60)/24)+DATE(1970,1,1)</f>
        <v>42675.694236111114</v>
      </c>
      <c r="T2025" s="12">
        <f>(((I2025/60)/60)/24)+DATE(1970,1,1)</f>
        <v>42705.735902777778</v>
      </c>
      <c r="W2025" s="19">
        <f>_xlfn.DAYS(T2025,S2025)</f>
        <v>30</v>
      </c>
      <c r="X2025" s="20">
        <f>L2025/W2025</f>
        <v>2.2999999999999998</v>
      </c>
      <c r="Y2025" s="21">
        <f>E2025/W2025</f>
        <v>54.9</v>
      </c>
    </row>
    <row r="2026" spans="1:25" ht="48" x14ac:dyDescent="0.2">
      <c r="A2026">
        <v>1790</v>
      </c>
      <c r="B2026" s="3" t="s">
        <v>1791</v>
      </c>
      <c r="C2026" s="3" t="s">
        <v>5900</v>
      </c>
      <c r="D2026">
        <v>33000</v>
      </c>
      <c r="E202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6">
        <f>(E2026/D2026)*100</f>
        <v>4.957575757575758</v>
      </c>
      <c r="P2026" s="7">
        <f>E2026/L2026</f>
        <v>109.06666666666666</v>
      </c>
      <c r="Q2026" t="str">
        <f>LEFT(N2026,FIND("/",N2026)-1)</f>
        <v>photography</v>
      </c>
      <c r="R2026" t="str">
        <f>REPLACE(N2026,1,FIND("/",N2026),"")</f>
        <v>photobooks</v>
      </c>
      <c r="S2026" s="12">
        <f>(((J2026/60)/60)/24)+DATE(1970,1,1)</f>
        <v>42010.674513888895</v>
      </c>
      <c r="T2026" s="12">
        <f>(((I2026/60)/60)/24)+DATE(1970,1,1)</f>
        <v>42040.674513888895</v>
      </c>
      <c r="W2026" s="19">
        <f>_xlfn.DAYS(T2026,S2026)</f>
        <v>30</v>
      </c>
      <c r="X2026" s="20">
        <f>L2026/W2026</f>
        <v>0.5</v>
      </c>
      <c r="Y2026" s="21">
        <f>E2026/W2026</f>
        <v>54.533333333333331</v>
      </c>
    </row>
    <row r="2027" spans="1:25" ht="48" x14ac:dyDescent="0.2">
      <c r="A2027">
        <v>2965</v>
      </c>
      <c r="B2027" s="3" t="s">
        <v>2965</v>
      </c>
      <c r="C2027" s="3" t="s">
        <v>7075</v>
      </c>
      <c r="D2027">
        <v>1500</v>
      </c>
      <c r="E2027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8271</v>
      </c>
      <c r="O2027" s="6">
        <f>(E2027/D2027)*100</f>
        <v>109.00000000000001</v>
      </c>
      <c r="P2027" s="7">
        <f>E2027/L2027</f>
        <v>41.92307692307692</v>
      </c>
      <c r="Q2027" t="str">
        <f>LEFT(N2027,FIND("/",N2027)-1)</f>
        <v>theater</v>
      </c>
      <c r="R2027" t="str">
        <f>REPLACE(N2027,1,FIND("/",N2027),"")</f>
        <v>plays</v>
      </c>
      <c r="S2027" s="12">
        <f>(((J2027/60)/60)/24)+DATE(1970,1,1)</f>
        <v>42162.729548611111</v>
      </c>
      <c r="T2027" s="12">
        <f>(((I2027/60)/60)/24)+DATE(1970,1,1)</f>
        <v>42192.729548611111</v>
      </c>
      <c r="W2027" s="19">
        <f>_xlfn.DAYS(T2027,S2027)</f>
        <v>30</v>
      </c>
      <c r="X2027" s="20">
        <f>L2027/W2027</f>
        <v>1.3</v>
      </c>
      <c r="Y2027" s="21">
        <f>E2027/W2027</f>
        <v>54.5</v>
      </c>
    </row>
    <row r="2028" spans="1:25" ht="48" x14ac:dyDescent="0.2">
      <c r="A2028">
        <v>2139</v>
      </c>
      <c r="B2028" s="3" t="s">
        <v>2140</v>
      </c>
      <c r="C2028" s="3" t="s">
        <v>6249</v>
      </c>
      <c r="D2028">
        <v>30000</v>
      </c>
      <c r="E2028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6">
        <f>(E2028/D2028)*100</f>
        <v>5.42</v>
      </c>
      <c r="P2028" s="7">
        <f>E2028/L2028</f>
        <v>29.035714285714285</v>
      </c>
      <c r="Q2028" t="str">
        <f>LEFT(N2028,FIND("/",N2028)-1)</f>
        <v>games</v>
      </c>
      <c r="R2028" t="str">
        <f>REPLACE(N2028,1,FIND("/",N2028),"")</f>
        <v>video games</v>
      </c>
      <c r="S2028" s="12">
        <f>(((J2028/60)/60)/24)+DATE(1970,1,1)</f>
        <v>42647.750092592592</v>
      </c>
      <c r="T2028" s="12">
        <f>(((I2028/60)/60)/24)+DATE(1970,1,1)</f>
        <v>42677.750092592592</v>
      </c>
      <c r="W2028" s="19">
        <f>_xlfn.DAYS(T2028,S2028)</f>
        <v>30</v>
      </c>
      <c r="X2028" s="20">
        <f>L2028/W2028</f>
        <v>1.8666666666666667</v>
      </c>
      <c r="Y2028" s="21">
        <f>E2028/W2028</f>
        <v>54.2</v>
      </c>
    </row>
    <row r="2029" spans="1:25" ht="48" x14ac:dyDescent="0.2">
      <c r="A2029">
        <v>1286</v>
      </c>
      <c r="B2029" s="3" t="s">
        <v>1287</v>
      </c>
      <c r="C2029" s="3" t="s">
        <v>5396</v>
      </c>
      <c r="D2029">
        <v>1500</v>
      </c>
      <c r="E2029">
        <v>1625</v>
      </c>
      <c r="F2029" t="s">
        <v>8219</v>
      </c>
      <c r="G2029" t="s">
        <v>8225</v>
      </c>
      <c r="H2029" t="s">
        <v>8247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8271</v>
      </c>
      <c r="O2029" s="6">
        <f>(E2029/D2029)*100</f>
        <v>108.33333333333333</v>
      </c>
      <c r="P2029" s="7">
        <f>E2029/L2029</f>
        <v>81.25</v>
      </c>
      <c r="Q2029" t="str">
        <f>LEFT(N2029,FIND("/",N2029)-1)</f>
        <v>theater</v>
      </c>
      <c r="R2029" t="str">
        <f>REPLACE(N2029,1,FIND("/",N2029),"")</f>
        <v>plays</v>
      </c>
      <c r="S2029" s="12">
        <f>(((J2029/60)/60)/24)+DATE(1970,1,1)</f>
        <v>42039.384571759263</v>
      </c>
      <c r="T2029" s="12">
        <f>(((I2029/60)/60)/24)+DATE(1970,1,1)</f>
        <v>42052.583333333328</v>
      </c>
      <c r="W2029" s="19">
        <f>_xlfn.DAYS(T2029,S2029)</f>
        <v>13</v>
      </c>
      <c r="X2029" s="20">
        <f>L2029/W2029</f>
        <v>1.5384615384615385</v>
      </c>
      <c r="Y2029" s="21">
        <f>E2029/W2029</f>
        <v>125</v>
      </c>
    </row>
    <row r="2030" spans="1:25" ht="48" x14ac:dyDescent="0.2">
      <c r="A2030">
        <v>2969</v>
      </c>
      <c r="B2030" s="3" t="s">
        <v>2969</v>
      </c>
      <c r="C2030" s="3" t="s">
        <v>7079</v>
      </c>
      <c r="D2030">
        <v>1000</v>
      </c>
      <c r="E2030">
        <v>1625</v>
      </c>
      <c r="F2030" t="s">
        <v>8219</v>
      </c>
      <c r="G2030" t="s">
        <v>8229</v>
      </c>
      <c r="H2030" t="s">
        <v>8251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8271</v>
      </c>
      <c r="O2030" s="6">
        <f>(E2030/D2030)*100</f>
        <v>162.5</v>
      </c>
      <c r="P2030" s="7">
        <f>E2030/L2030</f>
        <v>95.588235294117652</v>
      </c>
      <c r="Q2030" t="str">
        <f>LEFT(N2030,FIND("/",N2030)-1)</f>
        <v>theater</v>
      </c>
      <c r="R2030" t="str">
        <f>REPLACE(N2030,1,FIND("/",N2030),"")</f>
        <v>plays</v>
      </c>
      <c r="S2030" s="12">
        <f>(((J2030/60)/60)/24)+DATE(1970,1,1)</f>
        <v>42097.786493055552</v>
      </c>
      <c r="T2030" s="12">
        <f>(((I2030/60)/60)/24)+DATE(1970,1,1)</f>
        <v>42127.952083333337</v>
      </c>
      <c r="W2030" s="19">
        <f>_xlfn.DAYS(T2030,S2030)</f>
        <v>30</v>
      </c>
      <c r="X2030" s="20">
        <f>L2030/W2030</f>
        <v>0.56666666666666665</v>
      </c>
      <c r="Y2030" s="21">
        <f>E2030/W2030</f>
        <v>54.166666666666664</v>
      </c>
    </row>
    <row r="2031" spans="1:25" ht="48" x14ac:dyDescent="0.2">
      <c r="A2031">
        <v>3610</v>
      </c>
      <c r="B2031" s="3" t="s">
        <v>3609</v>
      </c>
      <c r="C2031" s="3" t="s">
        <v>7720</v>
      </c>
      <c r="D2031">
        <v>1000</v>
      </c>
      <c r="E2031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8271</v>
      </c>
      <c r="O2031" s="6">
        <f>(E2031/D2031)*100</f>
        <v>162.30000000000001</v>
      </c>
      <c r="P2031" s="7">
        <f>E2031/L2031</f>
        <v>52.354838709677416</v>
      </c>
      <c r="Q2031" t="str">
        <f>LEFT(N2031,FIND("/",N2031)-1)</f>
        <v>theater</v>
      </c>
      <c r="R2031" t="str">
        <f>REPLACE(N2031,1,FIND("/",N2031),"")</f>
        <v>plays</v>
      </c>
      <c r="S2031" s="12">
        <f>(((J2031/60)/60)/24)+DATE(1970,1,1)</f>
        <v>42203.432129629626</v>
      </c>
      <c r="T2031" s="12">
        <f>(((I2031/60)/60)/24)+DATE(1970,1,1)</f>
        <v>42233.432129629626</v>
      </c>
      <c r="W2031" s="19">
        <f>_xlfn.DAYS(T2031,S2031)</f>
        <v>30</v>
      </c>
      <c r="X2031" s="20">
        <f>L2031/W2031</f>
        <v>1.0333333333333334</v>
      </c>
      <c r="Y2031" s="21">
        <f>E2031/W2031</f>
        <v>54.1</v>
      </c>
    </row>
    <row r="2032" spans="1:25" ht="32" x14ac:dyDescent="0.2">
      <c r="A2032">
        <v>3439</v>
      </c>
      <c r="B2032" s="3" t="s">
        <v>3438</v>
      </c>
      <c r="C2032" s="3" t="s">
        <v>7549</v>
      </c>
      <c r="D2032">
        <v>1200</v>
      </c>
      <c r="E2032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8271</v>
      </c>
      <c r="O2032" s="6">
        <f>(E2032/D2032)*100</f>
        <v>134.67833333333334</v>
      </c>
      <c r="P2032" s="7">
        <f>E2032/L2032</f>
        <v>89.785555555555561</v>
      </c>
      <c r="Q2032" t="str">
        <f>LEFT(N2032,FIND("/",N2032)-1)</f>
        <v>theater</v>
      </c>
      <c r="R2032" t="str">
        <f>REPLACE(N2032,1,FIND("/",N2032),"")</f>
        <v>plays</v>
      </c>
      <c r="S2032" s="12">
        <f>(((J2032/60)/60)/24)+DATE(1970,1,1)</f>
        <v>42374.911226851851</v>
      </c>
      <c r="T2032" s="12">
        <f>(((I2032/60)/60)/24)+DATE(1970,1,1)</f>
        <v>42388.207638888889</v>
      </c>
      <c r="W2032" s="19">
        <f>_xlfn.DAYS(T2032,S2032)</f>
        <v>14</v>
      </c>
      <c r="X2032" s="20">
        <f>L2032/W2032</f>
        <v>1.2857142857142858</v>
      </c>
      <c r="Y2032" s="21">
        <f>E2032/W2032</f>
        <v>115.43857142857144</v>
      </c>
    </row>
    <row r="2033" spans="1:25" ht="48" x14ac:dyDescent="0.2">
      <c r="A2033">
        <v>2814</v>
      </c>
      <c r="B2033" s="3" t="s">
        <v>2814</v>
      </c>
      <c r="C2033" s="3" t="s">
        <v>6924</v>
      </c>
      <c r="D2033">
        <v>1500</v>
      </c>
      <c r="E2033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8271</v>
      </c>
      <c r="O2033" s="6">
        <f>(E2033/D2033)*100</f>
        <v>107.73333333333332</v>
      </c>
      <c r="P2033" s="7">
        <f>E2033/L2033</f>
        <v>25.25</v>
      </c>
      <c r="Q2033" t="str">
        <f>LEFT(N2033,FIND("/",N2033)-1)</f>
        <v>theater</v>
      </c>
      <c r="R2033" t="str">
        <f>REPLACE(N2033,1,FIND("/",N2033),"")</f>
        <v>plays</v>
      </c>
      <c r="S2033" s="12">
        <f>(((J2033/60)/60)/24)+DATE(1970,1,1)</f>
        <v>42103.399479166663</v>
      </c>
      <c r="T2033" s="12">
        <f>(((I2033/60)/60)/24)+DATE(1970,1,1)</f>
        <v>42133.399479166663</v>
      </c>
      <c r="W2033" s="19">
        <f>_xlfn.DAYS(T2033,S2033)</f>
        <v>30</v>
      </c>
      <c r="X2033" s="20">
        <f>L2033/W2033</f>
        <v>2.1333333333333333</v>
      </c>
      <c r="Y2033" s="21">
        <f>E2033/W2033</f>
        <v>53.866666666666667</v>
      </c>
    </row>
    <row r="2034" spans="1:25" ht="32" x14ac:dyDescent="0.2">
      <c r="A2034">
        <v>2179</v>
      </c>
      <c r="B2034" s="3" t="s">
        <v>2180</v>
      </c>
      <c r="C2034" s="3" t="s">
        <v>6289</v>
      </c>
      <c r="D2034">
        <v>1000</v>
      </c>
      <c r="E2034">
        <v>1614</v>
      </c>
      <c r="F2034" t="s">
        <v>8219</v>
      </c>
      <c r="G2034" t="s">
        <v>8224</v>
      </c>
      <c r="H2034" t="s">
        <v>8246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8276</v>
      </c>
      <c r="O2034" s="6">
        <f>(E2034/D2034)*100</f>
        <v>161.4</v>
      </c>
      <c r="P2034" s="7">
        <f>E2034/L2034</f>
        <v>76.857142857142861</v>
      </c>
      <c r="Q2034" t="str">
        <f>LEFT(N2034,FIND("/",N2034)-1)</f>
        <v>music</v>
      </c>
      <c r="R2034" t="str">
        <f>REPLACE(N2034,1,FIND("/",N2034),"")</f>
        <v>rock</v>
      </c>
      <c r="S2034" s="12">
        <f>(((J2034/60)/60)/24)+DATE(1970,1,1)</f>
        <v>42075.171203703707</v>
      </c>
      <c r="T2034" s="12">
        <f>(((I2034/60)/60)/24)+DATE(1970,1,1)</f>
        <v>42105.171203703707</v>
      </c>
      <c r="W2034" s="19">
        <f>_xlfn.DAYS(T2034,S2034)</f>
        <v>30</v>
      </c>
      <c r="X2034" s="20">
        <f>L2034/W2034</f>
        <v>0.7</v>
      </c>
      <c r="Y2034" s="21">
        <f>E2034/W2034</f>
        <v>53.8</v>
      </c>
    </row>
    <row r="2035" spans="1:25" ht="48" x14ac:dyDescent="0.2">
      <c r="A2035">
        <v>2549</v>
      </c>
      <c r="B2035" s="3" t="s">
        <v>2549</v>
      </c>
      <c r="C2035" s="3" t="s">
        <v>6659</v>
      </c>
      <c r="D2035">
        <v>1570</v>
      </c>
      <c r="E2035">
        <v>1614</v>
      </c>
      <c r="F2035" t="s">
        <v>8219</v>
      </c>
      <c r="G2035" t="s">
        <v>8225</v>
      </c>
      <c r="H2035" t="s">
        <v>8247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8300</v>
      </c>
      <c r="O2035" s="6">
        <f>(E2035/D2035)*100</f>
        <v>102.80254777070064</v>
      </c>
      <c r="P2035" s="7">
        <f>E2035/L2035</f>
        <v>43.621621621621621</v>
      </c>
      <c r="Q2035" t="str">
        <f>LEFT(N2035,FIND("/",N2035)-1)</f>
        <v>music</v>
      </c>
      <c r="R2035" t="str">
        <f>REPLACE(N2035,1,FIND("/",N2035),"")</f>
        <v>classical music</v>
      </c>
      <c r="S2035" s="12">
        <f>(((J2035/60)/60)/24)+DATE(1970,1,1)</f>
        <v>41390.757754629631</v>
      </c>
      <c r="T2035" s="12">
        <f>(((I2035/60)/60)/24)+DATE(1970,1,1)</f>
        <v>41425.708333333336</v>
      </c>
      <c r="W2035" s="19">
        <f>_xlfn.DAYS(T2035,S2035)</f>
        <v>35</v>
      </c>
      <c r="X2035" s="20">
        <f>L2035/W2035</f>
        <v>1.0571428571428572</v>
      </c>
      <c r="Y2035" s="21">
        <f>E2035/W2035</f>
        <v>46.114285714285714</v>
      </c>
    </row>
    <row r="2036" spans="1:25" ht="48" x14ac:dyDescent="0.2">
      <c r="A2036">
        <v>2289</v>
      </c>
      <c r="B2036" s="3" t="s">
        <v>2290</v>
      </c>
      <c r="C2036" s="3" t="s">
        <v>6399</v>
      </c>
      <c r="D2036">
        <v>1500</v>
      </c>
      <c r="E203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8276</v>
      </c>
      <c r="O2036" s="6">
        <f>(E2036/D2036)*100</f>
        <v>107.4</v>
      </c>
      <c r="P2036" s="7">
        <f>E2036/L2036</f>
        <v>64.44</v>
      </c>
      <c r="Q2036" t="str">
        <f>LEFT(N2036,FIND("/",N2036)-1)</f>
        <v>music</v>
      </c>
      <c r="R2036" t="str">
        <f>REPLACE(N2036,1,FIND("/",N2036),"")</f>
        <v>rock</v>
      </c>
      <c r="S2036" s="12">
        <f>(((J2036/60)/60)/24)+DATE(1970,1,1)</f>
        <v>41571.998379629629</v>
      </c>
      <c r="T2036" s="12">
        <f>(((I2036/60)/60)/24)+DATE(1970,1,1)</f>
        <v>41614.973611111112</v>
      </c>
      <c r="W2036" s="19">
        <f>_xlfn.DAYS(T2036,S2036)</f>
        <v>43</v>
      </c>
      <c r="X2036" s="20">
        <f>L2036/W2036</f>
        <v>0.58139534883720934</v>
      </c>
      <c r="Y2036" s="21">
        <f>E2036/W2036</f>
        <v>37.465116279069768</v>
      </c>
    </row>
    <row r="2037" spans="1:25" ht="48" x14ac:dyDescent="0.2">
      <c r="A2037">
        <v>3231</v>
      </c>
      <c r="B2037" s="3" t="s">
        <v>3231</v>
      </c>
      <c r="C2037" s="3" t="s">
        <v>7341</v>
      </c>
      <c r="D2037">
        <v>1000</v>
      </c>
      <c r="E2037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8271</v>
      </c>
      <c r="O2037" s="6">
        <f>(E2037/D2037)*100</f>
        <v>161</v>
      </c>
      <c r="P2037" s="7">
        <f>E2037/L2037</f>
        <v>57.5</v>
      </c>
      <c r="Q2037" t="str">
        <f>LEFT(N2037,FIND("/",N2037)-1)</f>
        <v>theater</v>
      </c>
      <c r="R2037" t="str">
        <f>REPLACE(N2037,1,FIND("/",N2037),"")</f>
        <v>plays</v>
      </c>
      <c r="S2037" s="12">
        <f>(((J2037/60)/60)/24)+DATE(1970,1,1)</f>
        <v>42446.943831018521</v>
      </c>
      <c r="T2037" s="12">
        <f>(((I2037/60)/60)/24)+DATE(1970,1,1)</f>
        <v>42476.943831018521</v>
      </c>
      <c r="W2037" s="19">
        <f>_xlfn.DAYS(T2037,S2037)</f>
        <v>30</v>
      </c>
      <c r="X2037" s="20">
        <f>L2037/W2037</f>
        <v>0.93333333333333335</v>
      </c>
      <c r="Y2037" s="21">
        <f>E2037/W2037</f>
        <v>53.666666666666664</v>
      </c>
    </row>
    <row r="2038" spans="1:25" ht="48" x14ac:dyDescent="0.2">
      <c r="A2038">
        <v>2999</v>
      </c>
      <c r="B2038" s="3" t="s">
        <v>2999</v>
      </c>
      <c r="C2038" s="3" t="s">
        <v>7109</v>
      </c>
      <c r="D2038">
        <v>1350</v>
      </c>
      <c r="E2038">
        <v>1605</v>
      </c>
      <c r="F2038" t="s">
        <v>8219</v>
      </c>
      <c r="G2038" t="s">
        <v>8224</v>
      </c>
      <c r="H2038" t="s">
        <v>8246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8303</v>
      </c>
      <c r="O2038" s="6">
        <f>(E2038/D2038)*100</f>
        <v>118.88888888888889</v>
      </c>
      <c r="P2038" s="7">
        <f>E2038/L2038</f>
        <v>80.25</v>
      </c>
      <c r="Q2038" t="str">
        <f>LEFT(N2038,FIND("/",N2038)-1)</f>
        <v>theater</v>
      </c>
      <c r="R2038" t="str">
        <f>REPLACE(N2038,1,FIND("/",N2038),"")</f>
        <v>spaces</v>
      </c>
      <c r="S2038" s="12">
        <f>(((J2038/60)/60)/24)+DATE(1970,1,1)</f>
        <v>42780.740277777775</v>
      </c>
      <c r="T2038" s="12">
        <f>(((I2038/60)/60)/24)+DATE(1970,1,1)</f>
        <v>42795.083333333328</v>
      </c>
      <c r="W2038" s="19">
        <f>_xlfn.DAYS(T2038,S2038)</f>
        <v>15</v>
      </c>
      <c r="X2038" s="20">
        <f>L2038/W2038</f>
        <v>1.3333333333333333</v>
      </c>
      <c r="Y2038" s="21">
        <f>E2038/W2038</f>
        <v>107</v>
      </c>
    </row>
    <row r="2039" spans="1:25" ht="48" x14ac:dyDescent="0.2">
      <c r="A2039">
        <v>2952</v>
      </c>
      <c r="B2039" s="3" t="s">
        <v>2952</v>
      </c>
      <c r="C2039" s="3" t="s">
        <v>7062</v>
      </c>
      <c r="D2039">
        <v>20000</v>
      </c>
      <c r="E2039">
        <v>1605</v>
      </c>
      <c r="F2039" t="s">
        <v>8220</v>
      </c>
      <c r="G2039" t="s">
        <v>8224</v>
      </c>
      <c r="H2039" t="s">
        <v>8246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8303</v>
      </c>
      <c r="O2039" s="6">
        <f>(E2039/D2039)*100</f>
        <v>8.0250000000000004</v>
      </c>
      <c r="P2039" s="7">
        <f>E2039/L2039</f>
        <v>200.625</v>
      </c>
      <c r="Q2039" t="str">
        <f>LEFT(N2039,FIND("/",N2039)-1)</f>
        <v>theater</v>
      </c>
      <c r="R2039" t="str">
        <f>REPLACE(N2039,1,FIND("/",N2039),"")</f>
        <v>spaces</v>
      </c>
      <c r="S2039" s="12">
        <f>(((J2039/60)/60)/24)+DATE(1970,1,1)</f>
        <v>42628.690266203703</v>
      </c>
      <c r="T2039" s="12">
        <f>(((I2039/60)/60)/24)+DATE(1970,1,1)</f>
        <v>42660.166666666672</v>
      </c>
      <c r="W2039" s="19">
        <f>_xlfn.DAYS(T2039,S2039)</f>
        <v>32</v>
      </c>
      <c r="X2039" s="20">
        <f>L2039/W2039</f>
        <v>0.25</v>
      </c>
      <c r="Y2039" s="21">
        <f>E2039/W2039</f>
        <v>50.15625</v>
      </c>
    </row>
    <row r="2040" spans="1:25" ht="32" x14ac:dyDescent="0.2">
      <c r="A2040">
        <v>738</v>
      </c>
      <c r="B2040" s="3" t="s">
        <v>739</v>
      </c>
      <c r="C2040" s="3" t="s">
        <v>4848</v>
      </c>
      <c r="D2040">
        <v>1500</v>
      </c>
      <c r="E2040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8274</v>
      </c>
      <c r="O2040" s="6">
        <f>(E2040/D2040)*100</f>
        <v>106.73333333333332</v>
      </c>
      <c r="P2040" s="7">
        <f>E2040/L2040</f>
        <v>39.048780487804876</v>
      </c>
      <c r="Q2040" t="str">
        <f>LEFT(N2040,FIND("/",N2040)-1)</f>
        <v>publishing</v>
      </c>
      <c r="R2040" t="str">
        <f>REPLACE(N2040,1,FIND("/",N2040),"")</f>
        <v>nonfiction</v>
      </c>
      <c r="S2040" s="12">
        <f>(((J2040/60)/60)/24)+DATE(1970,1,1)</f>
        <v>41943.604097222218</v>
      </c>
      <c r="T2040" s="12">
        <f>(((I2040/60)/60)/24)+DATE(1970,1,1)</f>
        <v>41974.207638888889</v>
      </c>
      <c r="W2040" s="19">
        <f>_xlfn.DAYS(T2040,S2040)</f>
        <v>31</v>
      </c>
      <c r="X2040" s="20">
        <f>L2040/W2040</f>
        <v>1.3225806451612903</v>
      </c>
      <c r="Y2040" s="21">
        <f>E2040/W2040</f>
        <v>51.645161290322584</v>
      </c>
    </row>
    <row r="2041" spans="1:25" ht="48" x14ac:dyDescent="0.2">
      <c r="A2041">
        <v>3330</v>
      </c>
      <c r="B2041" s="3" t="s">
        <v>3330</v>
      </c>
      <c r="C2041" s="3" t="s">
        <v>7440</v>
      </c>
      <c r="D2041">
        <v>1500</v>
      </c>
      <c r="E2041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8271</v>
      </c>
      <c r="O2041" s="6">
        <f>(E2041/D2041)*100</f>
        <v>106.26666666666667</v>
      </c>
      <c r="P2041" s="7">
        <f>E2041/L2041</f>
        <v>23.10144927536232</v>
      </c>
      <c r="Q2041" t="str">
        <f>LEFT(N2041,FIND("/",N2041)-1)</f>
        <v>theater</v>
      </c>
      <c r="R2041" t="str">
        <f>REPLACE(N2041,1,FIND("/",N2041),"")</f>
        <v>plays</v>
      </c>
      <c r="S2041" s="12">
        <f>(((J2041/60)/60)/24)+DATE(1970,1,1)</f>
        <v>42065.887361111112</v>
      </c>
      <c r="T2041" s="12">
        <f>(((I2041/60)/60)/24)+DATE(1970,1,1)</f>
        <v>42095.845694444448</v>
      </c>
      <c r="W2041" s="19">
        <f>_xlfn.DAYS(T2041,S2041)</f>
        <v>30</v>
      </c>
      <c r="X2041" s="20">
        <f>L2041/W2041</f>
        <v>2.2999999999999998</v>
      </c>
      <c r="Y2041" s="21">
        <f>E2041/W2041</f>
        <v>53.133333333333333</v>
      </c>
    </row>
    <row r="2042" spans="1:25" ht="32" x14ac:dyDescent="0.2">
      <c r="A2042">
        <v>99</v>
      </c>
      <c r="B2042" s="3" t="s">
        <v>101</v>
      </c>
      <c r="C2042" s="3" t="s">
        <v>4210</v>
      </c>
      <c r="D2042">
        <v>1500</v>
      </c>
      <c r="E2042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8266</v>
      </c>
      <c r="O2042" s="6">
        <f>(E2042/D2042)*100</f>
        <v>106.01933333333334</v>
      </c>
      <c r="P2042" s="7">
        <f>E2042/L2042</f>
        <v>40.776666666666664</v>
      </c>
      <c r="Q2042" t="str">
        <f>LEFT(N2042,FIND("/",N2042)-1)</f>
        <v>film &amp; video</v>
      </c>
      <c r="R2042" t="str">
        <f>REPLACE(N2042,1,FIND("/",N2042),"")</f>
        <v>shorts</v>
      </c>
      <c r="S2042" s="12">
        <f>(((J2042/60)/60)/24)+DATE(1970,1,1)</f>
        <v>41631.902766203704</v>
      </c>
      <c r="T2042" s="12">
        <f>(((I2042/60)/60)/24)+DATE(1970,1,1)</f>
        <v>41661.902766203704</v>
      </c>
      <c r="W2042" s="19">
        <f>_xlfn.DAYS(T2042,S2042)</f>
        <v>30</v>
      </c>
      <c r="X2042" s="20">
        <f>L2042/W2042</f>
        <v>1.3</v>
      </c>
      <c r="Y2042" s="21">
        <f>E2042/W2042</f>
        <v>53.009666666666668</v>
      </c>
    </row>
    <row r="2043" spans="1:25" ht="48" x14ac:dyDescent="0.2">
      <c r="A2043">
        <v>3393</v>
      </c>
      <c r="B2043" s="3" t="s">
        <v>3392</v>
      </c>
      <c r="C2043" s="3" t="s">
        <v>7503</v>
      </c>
      <c r="D2043">
        <v>1500</v>
      </c>
      <c r="E2043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8271</v>
      </c>
      <c r="O2043" s="6">
        <f>(E2043/D2043)*100</f>
        <v>105.80000000000001</v>
      </c>
      <c r="P2043" s="7">
        <f>E2043/L2043</f>
        <v>36.06818181818182</v>
      </c>
      <c r="Q2043" t="str">
        <f>LEFT(N2043,FIND("/",N2043)-1)</f>
        <v>theater</v>
      </c>
      <c r="R2043" t="str">
        <f>REPLACE(N2043,1,FIND("/",N2043),"")</f>
        <v>plays</v>
      </c>
      <c r="S2043" s="12">
        <f>(((J2043/60)/60)/24)+DATE(1970,1,1)</f>
        <v>41923.921643518523</v>
      </c>
      <c r="T2043" s="12">
        <f>(((I2043/60)/60)/24)+DATE(1970,1,1)</f>
        <v>41949.031944444447</v>
      </c>
      <c r="W2043" s="19">
        <f>_xlfn.DAYS(T2043,S2043)</f>
        <v>26</v>
      </c>
      <c r="X2043" s="20">
        <f>L2043/W2043</f>
        <v>1.6923076923076923</v>
      </c>
      <c r="Y2043" s="21">
        <f>E2043/W2043</f>
        <v>61.03846153846154</v>
      </c>
    </row>
    <row r="2044" spans="1:25" ht="48" x14ac:dyDescent="0.2">
      <c r="A2044">
        <v>1585</v>
      </c>
      <c r="B2044" s="3" t="s">
        <v>1586</v>
      </c>
      <c r="C2044" s="3" t="s">
        <v>5695</v>
      </c>
      <c r="D2044">
        <v>2000</v>
      </c>
      <c r="E2044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6">
        <f>(E2044/D2044)*100</f>
        <v>79</v>
      </c>
      <c r="P2044" s="7">
        <f>E2044/L2044</f>
        <v>131.66666666666666</v>
      </c>
      <c r="Q2044" t="str">
        <f>LEFT(N2044,FIND("/",N2044)-1)</f>
        <v>photography</v>
      </c>
      <c r="R2044" t="str">
        <f>REPLACE(N2044,1,FIND("/",N2044),"")</f>
        <v>places</v>
      </c>
      <c r="S2044" s="12">
        <f>(((J2044/60)/60)/24)+DATE(1970,1,1)</f>
        <v>42707.895462962959</v>
      </c>
      <c r="T2044" s="12">
        <f>(((I2044/60)/60)/24)+DATE(1970,1,1)</f>
        <v>42729.458333333328</v>
      </c>
      <c r="W2044" s="19">
        <f>_xlfn.DAYS(T2044,S2044)</f>
        <v>22</v>
      </c>
      <c r="X2044" s="20">
        <f>L2044/W2044</f>
        <v>0.54545454545454541</v>
      </c>
      <c r="Y2044" s="21">
        <f>E2044/W2044</f>
        <v>71.818181818181813</v>
      </c>
    </row>
    <row r="2045" spans="1:25" ht="48" x14ac:dyDescent="0.2">
      <c r="A2045">
        <v>3949</v>
      </c>
      <c r="B2045" s="3" t="s">
        <v>3946</v>
      </c>
      <c r="C2045" s="3" t="s">
        <v>8057</v>
      </c>
      <c r="D2045">
        <v>10000</v>
      </c>
      <c r="E2045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6">
        <f>(E2045/D2045)*100</f>
        <v>15.770000000000001</v>
      </c>
      <c r="P2045" s="7">
        <f>E2045/L2045</f>
        <v>49.28125</v>
      </c>
      <c r="Q2045" t="str">
        <f>LEFT(N2045,FIND("/",N2045)-1)</f>
        <v>theater</v>
      </c>
      <c r="R2045" t="str">
        <f>REPLACE(N2045,1,FIND("/",N2045),"")</f>
        <v>plays</v>
      </c>
      <c r="S2045" s="12">
        <f>(((J2045/60)/60)/24)+DATE(1970,1,1)</f>
        <v>42016.120613425926</v>
      </c>
      <c r="T2045" s="12">
        <f>(((I2045/60)/60)/24)+DATE(1970,1,1)</f>
        <v>42046.120613425926</v>
      </c>
      <c r="W2045" s="19">
        <f>_xlfn.DAYS(T2045,S2045)</f>
        <v>30</v>
      </c>
      <c r="X2045" s="20">
        <f>L2045/W2045</f>
        <v>1.0666666666666667</v>
      </c>
      <c r="Y2045" s="21">
        <f>E2045/W2045</f>
        <v>52.56666666666667</v>
      </c>
    </row>
    <row r="2046" spans="1:25" ht="32" x14ac:dyDescent="0.2">
      <c r="A2046">
        <v>1618</v>
      </c>
      <c r="B2046" s="3" t="s">
        <v>1619</v>
      </c>
      <c r="C2046" s="3" t="s">
        <v>5728</v>
      </c>
      <c r="D2046">
        <v>1500</v>
      </c>
      <c r="E204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8276</v>
      </c>
      <c r="O2046" s="6">
        <f>(E2046/D2046)*100</f>
        <v>105.06666666666666</v>
      </c>
      <c r="P2046" s="7">
        <f>E2046/L2046</f>
        <v>58.370370370370374</v>
      </c>
      <c r="Q2046" t="str">
        <f>LEFT(N2046,FIND("/",N2046)-1)</f>
        <v>music</v>
      </c>
      <c r="R2046" t="str">
        <f>REPLACE(N2046,1,FIND("/",N2046),"")</f>
        <v>rock</v>
      </c>
      <c r="S2046" s="12">
        <f>(((J2046/60)/60)/24)+DATE(1970,1,1)</f>
        <v>41301.654340277775</v>
      </c>
      <c r="T2046" s="12">
        <f>(((I2046/60)/60)/24)+DATE(1970,1,1)</f>
        <v>41341.654340277775</v>
      </c>
      <c r="W2046" s="19">
        <f>_xlfn.DAYS(T2046,S2046)</f>
        <v>40</v>
      </c>
      <c r="X2046" s="20">
        <f>L2046/W2046</f>
        <v>0.67500000000000004</v>
      </c>
      <c r="Y2046" s="21">
        <f>E2046/W2046</f>
        <v>39.4</v>
      </c>
    </row>
    <row r="2047" spans="1:25" ht="48" x14ac:dyDescent="0.2">
      <c r="A2047">
        <v>3353</v>
      </c>
      <c r="B2047" s="3" t="s">
        <v>3352</v>
      </c>
      <c r="C2047" s="3" t="s">
        <v>7463</v>
      </c>
      <c r="D2047">
        <v>500</v>
      </c>
      <c r="E2047">
        <v>1575</v>
      </c>
      <c r="F2047" t="s">
        <v>8219</v>
      </c>
      <c r="G2047" t="s">
        <v>8225</v>
      </c>
      <c r="H2047" t="s">
        <v>8247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8271</v>
      </c>
      <c r="O2047" s="6">
        <f>(E2047/D2047)*100</f>
        <v>315</v>
      </c>
      <c r="P2047" s="7">
        <f>E2047/L2047</f>
        <v>35.795454545454547</v>
      </c>
      <c r="Q2047" t="str">
        <f>LEFT(N2047,FIND("/",N2047)-1)</f>
        <v>theater</v>
      </c>
      <c r="R2047" t="str">
        <f>REPLACE(N2047,1,FIND("/",N2047),"")</f>
        <v>plays</v>
      </c>
      <c r="S2047" s="12">
        <f>(((J2047/60)/60)/24)+DATE(1970,1,1)</f>
        <v>42479.432291666672</v>
      </c>
      <c r="T2047" s="12">
        <f>(((I2047/60)/60)/24)+DATE(1970,1,1)</f>
        <v>42492.958333333328</v>
      </c>
      <c r="W2047" s="19">
        <f>_xlfn.DAYS(T2047,S2047)</f>
        <v>13</v>
      </c>
      <c r="X2047" s="20">
        <f>L2047/W2047</f>
        <v>3.3846153846153846</v>
      </c>
      <c r="Y2047" s="21">
        <f>E2047/W2047</f>
        <v>121.15384615384616</v>
      </c>
    </row>
    <row r="2048" spans="1:25" ht="48" x14ac:dyDescent="0.2">
      <c r="A2048">
        <v>810</v>
      </c>
      <c r="B2048" s="3" t="s">
        <v>811</v>
      </c>
      <c r="C2048" s="3" t="s">
        <v>4920</v>
      </c>
      <c r="D2048">
        <v>1500</v>
      </c>
      <c r="E2048">
        <v>1575</v>
      </c>
      <c r="F2048" t="s">
        <v>8219</v>
      </c>
      <c r="G2048" t="s">
        <v>8224</v>
      </c>
      <c r="H2048" t="s">
        <v>8246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8276</v>
      </c>
      <c r="O2048" s="6">
        <f>(E2048/D2048)*100</f>
        <v>105</v>
      </c>
      <c r="P2048" s="7">
        <f>E2048/L2048</f>
        <v>58.333333333333336</v>
      </c>
      <c r="Q2048" t="str">
        <f>LEFT(N2048,FIND("/",N2048)-1)</f>
        <v>music</v>
      </c>
      <c r="R2048" t="str">
        <f>REPLACE(N2048,1,FIND("/",N2048),"")</f>
        <v>rock</v>
      </c>
      <c r="S2048" s="12">
        <f>(((J2048/60)/60)/24)+DATE(1970,1,1)</f>
        <v>41123.056273148148</v>
      </c>
      <c r="T2048" s="12">
        <f>(((I2048/60)/60)/24)+DATE(1970,1,1)</f>
        <v>41153.056273148148</v>
      </c>
      <c r="W2048" s="19">
        <f>_xlfn.DAYS(T2048,S2048)</f>
        <v>30</v>
      </c>
      <c r="X2048" s="20">
        <f>L2048/W2048</f>
        <v>0.9</v>
      </c>
      <c r="Y2048" s="21">
        <f>E2048/W2048</f>
        <v>52.5</v>
      </c>
    </row>
    <row r="2049" spans="1:25" ht="48" x14ac:dyDescent="0.2">
      <c r="A2049">
        <v>928</v>
      </c>
      <c r="B2049" s="3" t="s">
        <v>929</v>
      </c>
      <c r="C2049" s="3" t="s">
        <v>5038</v>
      </c>
      <c r="D2049">
        <v>14500</v>
      </c>
      <c r="E2049">
        <v>1575</v>
      </c>
      <c r="F2049" t="s">
        <v>8221</v>
      </c>
      <c r="G2049" t="s">
        <v>8224</v>
      </c>
      <c r="H2049" t="s">
        <v>8246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8278</v>
      </c>
      <c r="O2049" s="6">
        <f>(E2049/D2049)*100</f>
        <v>10.86206896551724</v>
      </c>
      <c r="P2049" s="7">
        <f>E2049/L2049</f>
        <v>56.25</v>
      </c>
      <c r="Q2049" t="str">
        <f>LEFT(N2049,FIND("/",N2049)-1)</f>
        <v>music</v>
      </c>
      <c r="R2049" t="str">
        <f>REPLACE(N2049,1,FIND("/",N2049),"")</f>
        <v>jazz</v>
      </c>
      <c r="S2049" s="12">
        <f>(((J2049/60)/60)/24)+DATE(1970,1,1)</f>
        <v>41180.86241898148</v>
      </c>
      <c r="T2049" s="12">
        <f>(((I2049/60)/60)/24)+DATE(1970,1,1)</f>
        <v>41231</v>
      </c>
      <c r="W2049" s="19">
        <f>_xlfn.DAYS(T2049,S2049)</f>
        <v>51</v>
      </c>
      <c r="X2049" s="20">
        <f>L2049/W2049</f>
        <v>0.5490196078431373</v>
      </c>
      <c r="Y2049" s="21">
        <f>E2049/W2049</f>
        <v>30.882352941176471</v>
      </c>
    </row>
    <row r="2050" spans="1:25" ht="48" x14ac:dyDescent="0.2">
      <c r="A2050">
        <v>1455</v>
      </c>
      <c r="B2050" s="3" t="s">
        <v>1456</v>
      </c>
      <c r="C2050" s="3" t="s">
        <v>5565</v>
      </c>
      <c r="D2050">
        <v>15000</v>
      </c>
      <c r="E2050">
        <v>1575</v>
      </c>
      <c r="F2050" t="s">
        <v>8220</v>
      </c>
      <c r="G2050" t="s">
        <v>8224</v>
      </c>
      <c r="H2050" t="s">
        <v>8246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8287</v>
      </c>
      <c r="O2050" s="6">
        <f>(E2050/D2050)*100</f>
        <v>10.5</v>
      </c>
      <c r="P2050" s="7">
        <f>E2050/L2050</f>
        <v>225</v>
      </c>
      <c r="Q2050" t="str">
        <f>LEFT(N2050,FIND("/",N2050)-1)</f>
        <v>publishing</v>
      </c>
      <c r="R2050" t="str">
        <f>REPLACE(N2050,1,FIND("/",N2050),"")</f>
        <v>translations</v>
      </c>
      <c r="S2050" s="12">
        <f>(((J2050/60)/60)/24)+DATE(1970,1,1)</f>
        <v>41832.672685185185</v>
      </c>
      <c r="T2050" s="12">
        <f>(((I2050/60)/60)/24)+DATE(1970,1,1)</f>
        <v>41887.568749999999</v>
      </c>
      <c r="W2050" s="19">
        <f>_xlfn.DAYS(T2050,S2050)</f>
        <v>55</v>
      </c>
      <c r="X2050" s="20">
        <f>L2050/W2050</f>
        <v>0.12727272727272726</v>
      </c>
      <c r="Y2050" s="21">
        <f>E2050/W2050</f>
        <v>28.636363636363637</v>
      </c>
    </row>
    <row r="2051" spans="1:25" ht="32" x14ac:dyDescent="0.2">
      <c r="A2051">
        <v>200</v>
      </c>
      <c r="B2051" s="3" t="s">
        <v>202</v>
      </c>
      <c r="C2051" s="3" t="s">
        <v>4310</v>
      </c>
      <c r="D2051">
        <v>6000</v>
      </c>
      <c r="E2051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6">
        <f>(E2051/D2051)*100</f>
        <v>26.192500000000003</v>
      </c>
      <c r="P2051" s="7">
        <f>E2051/L2051</f>
        <v>87.308333333333337</v>
      </c>
      <c r="Q2051" t="str">
        <f>LEFT(N2051,FIND("/",N2051)-1)</f>
        <v>film &amp; video</v>
      </c>
      <c r="R2051" t="str">
        <f>REPLACE(N2051,1,FIND("/",N2051),"")</f>
        <v>drama</v>
      </c>
      <c r="S2051" s="12">
        <f>(((J2051/60)/60)/24)+DATE(1970,1,1)</f>
        <v>41867.083368055559</v>
      </c>
      <c r="T2051" s="12">
        <f>(((I2051/60)/60)/24)+DATE(1970,1,1)</f>
        <v>41897.083368055559</v>
      </c>
      <c r="W2051" s="19">
        <f>_xlfn.DAYS(T2051,S2051)</f>
        <v>30</v>
      </c>
      <c r="X2051" s="20">
        <f>L2051/W2051</f>
        <v>0.6</v>
      </c>
      <c r="Y2051" s="21">
        <f>E2051/W2051</f>
        <v>52.384999999999998</v>
      </c>
    </row>
    <row r="2052" spans="1:25" ht="48" x14ac:dyDescent="0.2">
      <c r="A2052">
        <v>2381</v>
      </c>
      <c r="B2052" s="3" t="s">
        <v>2382</v>
      </c>
      <c r="C2052" s="3" t="s">
        <v>6491</v>
      </c>
      <c r="D2052">
        <v>86350</v>
      </c>
      <c r="E205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6">
        <f>(E2052/D2052)*100</f>
        <v>1.8193398957730169</v>
      </c>
      <c r="P2052" s="7">
        <f>E2052/L2052</f>
        <v>224.42857142857142</v>
      </c>
      <c r="Q2052" t="str">
        <f>LEFT(N2052,FIND("/",N2052)-1)</f>
        <v>technology</v>
      </c>
      <c r="R2052" t="str">
        <f>REPLACE(N2052,1,FIND("/",N2052),"")</f>
        <v>web</v>
      </c>
      <c r="S2052" s="12">
        <f>(((J2052/60)/60)/24)+DATE(1970,1,1)</f>
        <v>42074.935740740737</v>
      </c>
      <c r="T2052" s="12">
        <f>(((I2052/60)/60)/24)+DATE(1970,1,1)</f>
        <v>42104.935740740737</v>
      </c>
      <c r="W2052" s="19">
        <f>_xlfn.DAYS(T2052,S2052)</f>
        <v>30</v>
      </c>
      <c r="X2052" s="20">
        <f>L2052/W2052</f>
        <v>0.23333333333333334</v>
      </c>
      <c r="Y2052" s="21">
        <f>E2052/W2052</f>
        <v>52.366666666666667</v>
      </c>
    </row>
    <row r="2053" spans="1:25" ht="48" x14ac:dyDescent="0.2">
      <c r="A2053">
        <v>3543</v>
      </c>
      <c r="B2053" s="3" t="s">
        <v>3542</v>
      </c>
      <c r="C2053" s="3" t="s">
        <v>7653</v>
      </c>
      <c r="D2053">
        <v>1500</v>
      </c>
      <c r="E2053">
        <v>1570</v>
      </c>
      <c r="F2053" t="s">
        <v>8219</v>
      </c>
      <c r="G2053" t="s">
        <v>8236</v>
      </c>
      <c r="H2053" t="s">
        <v>8249</v>
      </c>
      <c r="I2053">
        <v>1435255659</v>
      </c>
      <c r="J2053">
        <v>1432663659</v>
      </c>
      <c r="K2053" t="b">
        <v>0</v>
      </c>
      <c r="L2053">
        <v>29</v>
      </c>
      <c r="M2053" t="b">
        <v>1</v>
      </c>
      <c r="N2053" t="s">
        <v>8271</v>
      </c>
      <c r="O2053" s="6">
        <f>(E2053/D2053)*100</f>
        <v>104.66666666666666</v>
      </c>
      <c r="P2053" s="7">
        <f>E2053/L2053</f>
        <v>54.137931034482762</v>
      </c>
      <c r="Q2053" t="str">
        <f>LEFT(N2053,FIND("/",N2053)-1)</f>
        <v>theater</v>
      </c>
      <c r="R2053" t="str">
        <f>REPLACE(N2053,1,FIND("/",N2053),"")</f>
        <v>plays</v>
      </c>
      <c r="S2053" s="12">
        <f>(((J2053/60)/60)/24)+DATE(1970,1,1)</f>
        <v>42150.755312499998</v>
      </c>
      <c r="T2053" s="12">
        <f>(((I2053/60)/60)/24)+DATE(1970,1,1)</f>
        <v>42180.755312499998</v>
      </c>
      <c r="W2053" s="19">
        <f>_xlfn.DAYS(T2053,S2053)</f>
        <v>30</v>
      </c>
      <c r="X2053" s="20">
        <f>L2053/W2053</f>
        <v>0.96666666666666667</v>
      </c>
      <c r="Y2053" s="21">
        <f>E2053/W2053</f>
        <v>52.333333333333336</v>
      </c>
    </row>
    <row r="2054" spans="1:25" ht="48" x14ac:dyDescent="0.2">
      <c r="A2054">
        <v>2701</v>
      </c>
      <c r="B2054" s="3" t="s">
        <v>2701</v>
      </c>
      <c r="C2054" s="3" t="s">
        <v>6811</v>
      </c>
      <c r="D2054">
        <v>3400</v>
      </c>
      <c r="E2054">
        <v>1570</v>
      </c>
      <c r="F2054" t="s">
        <v>8222</v>
      </c>
      <c r="G2054" t="s">
        <v>8241</v>
      </c>
      <c r="H2054" t="s">
        <v>8249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8303</v>
      </c>
      <c r="O2054" s="6">
        <f>(E2054/D2054)*100</f>
        <v>46.176470588235297</v>
      </c>
      <c r="P2054" s="7">
        <f>E2054/L2054</f>
        <v>34.130434782608695</v>
      </c>
      <c r="Q2054" t="str">
        <f>LEFT(N2054,FIND("/",N2054)-1)</f>
        <v>theater</v>
      </c>
      <c r="R2054" t="str">
        <f>REPLACE(N2054,1,FIND("/",N2054),"")</f>
        <v>spaces</v>
      </c>
      <c r="S2054" s="12">
        <f>(((J2054/60)/60)/24)+DATE(1970,1,1)</f>
        <v>42801.774699074071</v>
      </c>
      <c r="T2054" s="12">
        <f>(((I2054/60)/60)/24)+DATE(1970,1,1)</f>
        <v>42832.733032407406</v>
      </c>
      <c r="W2054" s="19">
        <f>_xlfn.DAYS(T2054,S2054)</f>
        <v>31</v>
      </c>
      <c r="X2054" s="20">
        <f>L2054/W2054</f>
        <v>1.4838709677419355</v>
      </c>
      <c r="Y2054" s="21">
        <f>E2054/W2054</f>
        <v>50.645161290322584</v>
      </c>
    </row>
    <row r="2055" spans="1:25" ht="48" x14ac:dyDescent="0.2">
      <c r="A2055">
        <v>77</v>
      </c>
      <c r="B2055" s="3" t="s">
        <v>79</v>
      </c>
      <c r="C2055" s="3" t="s">
        <v>4188</v>
      </c>
      <c r="D2055">
        <v>400</v>
      </c>
      <c r="E2055">
        <v>1570</v>
      </c>
      <c r="F2055" t="s">
        <v>8219</v>
      </c>
      <c r="G2055" t="s">
        <v>8224</v>
      </c>
      <c r="H2055" t="s">
        <v>8246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8266</v>
      </c>
      <c r="O2055" s="6">
        <f>(E2055/D2055)*100</f>
        <v>392.5</v>
      </c>
      <c r="P2055" s="7">
        <f>E2055/L2055</f>
        <v>60.384615384615387</v>
      </c>
      <c r="Q2055" t="str">
        <f>LEFT(N2055,FIND("/",N2055)-1)</f>
        <v>film &amp; video</v>
      </c>
      <c r="R2055" t="str">
        <f>REPLACE(N2055,1,FIND("/",N2055),"")</f>
        <v>shorts</v>
      </c>
      <c r="S2055" s="12">
        <f>(((J2055/60)/60)/24)+DATE(1970,1,1)</f>
        <v>40997.144872685189</v>
      </c>
      <c r="T2055" s="12">
        <f>(((I2055/60)/60)/24)+DATE(1970,1,1)</f>
        <v>41050.124305555553</v>
      </c>
      <c r="W2055" s="19">
        <f>_xlfn.DAYS(T2055,S2055)</f>
        <v>53</v>
      </c>
      <c r="X2055" s="20">
        <f>L2055/W2055</f>
        <v>0.49056603773584906</v>
      </c>
      <c r="Y2055" s="21">
        <f>E2055/W2055</f>
        <v>29.622641509433961</v>
      </c>
    </row>
    <row r="2056" spans="1:25" ht="48" x14ac:dyDescent="0.2">
      <c r="A2056">
        <v>529</v>
      </c>
      <c r="B2056" s="3" t="s">
        <v>530</v>
      </c>
      <c r="C2056" s="3" t="s">
        <v>4639</v>
      </c>
      <c r="D2056">
        <v>1200</v>
      </c>
      <c r="E2056">
        <v>1565</v>
      </c>
      <c r="F2056" t="s">
        <v>8219</v>
      </c>
      <c r="G2056" t="s">
        <v>8229</v>
      </c>
      <c r="H2056" t="s">
        <v>8251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8271</v>
      </c>
      <c r="O2056" s="6">
        <f>(E2056/D2056)*100</f>
        <v>130.41666666666666</v>
      </c>
      <c r="P2056" s="7">
        <f>E2056/L2056</f>
        <v>86.944444444444443</v>
      </c>
      <c r="Q2056" t="str">
        <f>LEFT(N2056,FIND("/",N2056)-1)</f>
        <v>theater</v>
      </c>
      <c r="R2056" t="str">
        <f>REPLACE(N2056,1,FIND("/",N2056),"")</f>
        <v>plays</v>
      </c>
      <c r="S2056" s="12">
        <f>(((J2056/60)/60)/24)+DATE(1970,1,1)</f>
        <v>42725.031180555554</v>
      </c>
      <c r="T2056" s="12">
        <f>(((I2056/60)/60)/24)+DATE(1970,1,1)</f>
        <v>42746.208333333328</v>
      </c>
      <c r="W2056" s="19">
        <f>_xlfn.DAYS(T2056,S2056)</f>
        <v>21</v>
      </c>
      <c r="X2056" s="20">
        <f>L2056/W2056</f>
        <v>0.8571428571428571</v>
      </c>
      <c r="Y2056" s="21">
        <f>E2056/W2056</f>
        <v>74.523809523809518</v>
      </c>
    </row>
    <row r="2057" spans="1:25" ht="48" x14ac:dyDescent="0.2">
      <c r="A2057">
        <v>3396</v>
      </c>
      <c r="B2057" s="3" t="s">
        <v>3395</v>
      </c>
      <c r="C2057" s="3" t="s">
        <v>7506</v>
      </c>
      <c r="D2057">
        <v>1500</v>
      </c>
      <c r="E2057">
        <v>1565</v>
      </c>
      <c r="F2057" t="s">
        <v>8219</v>
      </c>
      <c r="G2057" t="s">
        <v>8224</v>
      </c>
      <c r="H2057" t="s">
        <v>8246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8271</v>
      </c>
      <c r="O2057" s="6">
        <f>(E2057/D2057)*100</f>
        <v>104.33333333333333</v>
      </c>
      <c r="P2057" s="7">
        <f>E2057/L2057</f>
        <v>55.892857142857146</v>
      </c>
      <c r="Q2057" t="str">
        <f>LEFT(N2057,FIND("/",N2057)-1)</f>
        <v>theater</v>
      </c>
      <c r="R2057" t="str">
        <f>REPLACE(N2057,1,FIND("/",N2057),"")</f>
        <v>plays</v>
      </c>
      <c r="S2057" s="12">
        <f>(((J2057/60)/60)/24)+DATE(1970,1,1)</f>
        <v>41764.44663194444</v>
      </c>
      <c r="T2057" s="12">
        <f>(((I2057/60)/60)/24)+DATE(1970,1,1)</f>
        <v>41791.165972222225</v>
      </c>
      <c r="W2057" s="19">
        <f>_xlfn.DAYS(T2057,S2057)</f>
        <v>27</v>
      </c>
      <c r="X2057" s="20">
        <f>L2057/W2057</f>
        <v>1.037037037037037</v>
      </c>
      <c r="Y2057" s="21">
        <f>E2057/W2057</f>
        <v>57.962962962962962</v>
      </c>
    </row>
    <row r="2058" spans="1:25" ht="48" x14ac:dyDescent="0.2">
      <c r="A2058">
        <v>1354</v>
      </c>
      <c r="B2058" s="3" t="s">
        <v>1355</v>
      </c>
      <c r="C2058" s="3" t="s">
        <v>5464</v>
      </c>
      <c r="D2058">
        <v>1200</v>
      </c>
      <c r="E2058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8274</v>
      </c>
      <c r="O2058" s="6">
        <f>(E2058/D2058)*100</f>
        <v>130.25</v>
      </c>
      <c r="P2058" s="7">
        <f>E2058/L2058</f>
        <v>24.421875</v>
      </c>
      <c r="Q2058" t="str">
        <f>LEFT(N2058,FIND("/",N2058)-1)</f>
        <v>publishing</v>
      </c>
      <c r="R2058" t="str">
        <f>REPLACE(N2058,1,FIND("/",N2058),"")</f>
        <v>nonfiction</v>
      </c>
      <c r="S2058" s="12">
        <f>(((J2058/60)/60)/24)+DATE(1970,1,1)</f>
        <v>42502.807627314818</v>
      </c>
      <c r="T2058" s="12">
        <f>(((I2058/60)/60)/24)+DATE(1970,1,1)</f>
        <v>42532.807627314818</v>
      </c>
      <c r="W2058" s="19">
        <f>_xlfn.DAYS(T2058,S2058)</f>
        <v>30</v>
      </c>
      <c r="X2058" s="20">
        <f>L2058/W2058</f>
        <v>2.1333333333333333</v>
      </c>
      <c r="Y2058" s="21">
        <f>E2058/W2058</f>
        <v>52.1</v>
      </c>
    </row>
    <row r="2059" spans="1:25" ht="48" x14ac:dyDescent="0.2">
      <c r="A2059">
        <v>2290</v>
      </c>
      <c r="B2059" s="3" t="s">
        <v>2291</v>
      </c>
      <c r="C2059" s="3" t="s">
        <v>6400</v>
      </c>
      <c r="D2059">
        <v>1500</v>
      </c>
      <c r="E2059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8276</v>
      </c>
      <c r="O2059" s="6">
        <f>(E2059/D2059)*100</f>
        <v>104.06666666666666</v>
      </c>
      <c r="P2059" s="7">
        <f>E2059/L2059</f>
        <v>53.827586206896555</v>
      </c>
      <c r="Q2059" t="str">
        <f>LEFT(N2059,FIND("/",N2059)-1)</f>
        <v>music</v>
      </c>
      <c r="R2059" t="str">
        <f>REPLACE(N2059,1,FIND("/",N2059),"")</f>
        <v>rock</v>
      </c>
      <c r="S2059" s="12">
        <f>(((J2059/60)/60)/24)+DATE(1970,1,1)</f>
        <v>40070.253819444442</v>
      </c>
      <c r="T2059" s="12">
        <f>(((I2059/60)/60)/24)+DATE(1970,1,1)</f>
        <v>40148.708333333336</v>
      </c>
      <c r="W2059" s="19">
        <f>_xlfn.DAYS(T2059,S2059)</f>
        <v>78</v>
      </c>
      <c r="X2059" s="20">
        <f>L2059/W2059</f>
        <v>0.37179487179487181</v>
      </c>
      <c r="Y2059" s="21">
        <f>E2059/W2059</f>
        <v>20.012820512820515</v>
      </c>
    </row>
    <row r="2060" spans="1:25" ht="64" x14ac:dyDescent="0.2">
      <c r="A2060">
        <v>2003</v>
      </c>
      <c r="B2060" s="3" t="s">
        <v>2004</v>
      </c>
      <c r="C2060" s="3" t="s">
        <v>6113</v>
      </c>
      <c r="D2060">
        <v>500</v>
      </c>
      <c r="E2060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8295</v>
      </c>
      <c r="O2060" s="6">
        <f>(E2060/D2060)*100</f>
        <v>312</v>
      </c>
      <c r="P2060" s="7">
        <f>E2060/L2060</f>
        <v>91.764705882352942</v>
      </c>
      <c r="Q2060" t="str">
        <f>LEFT(N2060,FIND("/",N2060)-1)</f>
        <v>technology</v>
      </c>
      <c r="R2060" t="str">
        <f>REPLACE(N2060,1,FIND("/",N2060),"")</f>
        <v>hardware</v>
      </c>
      <c r="S2060" s="12">
        <f>(((J2060/60)/60)/24)+DATE(1970,1,1)</f>
        <v>40347.125601851854</v>
      </c>
      <c r="T2060" s="12">
        <f>(((I2060/60)/60)/24)+DATE(1970,1,1)</f>
        <v>40361.958333333336</v>
      </c>
      <c r="W2060" s="19">
        <f>_xlfn.DAYS(T2060,S2060)</f>
        <v>14</v>
      </c>
      <c r="X2060" s="20">
        <f>L2060/W2060</f>
        <v>1.2142857142857142</v>
      </c>
      <c r="Y2060" s="21">
        <f>E2060/W2060</f>
        <v>111.42857142857143</v>
      </c>
    </row>
    <row r="2061" spans="1:25" ht="48" x14ac:dyDescent="0.2">
      <c r="A2061">
        <v>3388</v>
      </c>
      <c r="B2061" s="3" t="s">
        <v>3387</v>
      </c>
      <c r="C2061" s="3" t="s">
        <v>7498</v>
      </c>
      <c r="D2061">
        <v>1500</v>
      </c>
      <c r="E2061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8271</v>
      </c>
      <c r="O2061" s="6">
        <f>(E2061/D2061)*100</f>
        <v>103.8</v>
      </c>
      <c r="P2061" s="7">
        <f>E2061/L2061</f>
        <v>34.6</v>
      </c>
      <c r="Q2061" t="str">
        <f>LEFT(N2061,FIND("/",N2061)-1)</f>
        <v>theater</v>
      </c>
      <c r="R2061" t="str">
        <f>REPLACE(N2061,1,FIND("/",N2061),"")</f>
        <v>plays</v>
      </c>
      <c r="S2061" s="12">
        <f>(((J2061/60)/60)/24)+DATE(1970,1,1)</f>
        <v>42143.461122685185</v>
      </c>
      <c r="T2061" s="12">
        <f>(((I2061/60)/60)/24)+DATE(1970,1,1)</f>
        <v>42173.461122685185</v>
      </c>
      <c r="W2061" s="19">
        <f>_xlfn.DAYS(T2061,S2061)</f>
        <v>30</v>
      </c>
      <c r="X2061" s="20">
        <f>L2061/W2061</f>
        <v>1.5</v>
      </c>
      <c r="Y2061" s="21">
        <f>E2061/W2061</f>
        <v>51.9</v>
      </c>
    </row>
    <row r="2062" spans="1:25" ht="32" x14ac:dyDescent="0.2">
      <c r="A2062">
        <v>1370</v>
      </c>
      <c r="B2062" s="3" t="s">
        <v>1371</v>
      </c>
      <c r="C2062" s="3" t="s">
        <v>5480</v>
      </c>
      <c r="D2062">
        <v>1500</v>
      </c>
      <c r="E2062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8276</v>
      </c>
      <c r="O2062" s="6">
        <f>(E2062/D2062)*100</f>
        <v>103.66666666666666</v>
      </c>
      <c r="P2062" s="7">
        <f>E2062/L2062</f>
        <v>77.75</v>
      </c>
      <c r="Q2062" t="str">
        <f>LEFT(N2062,FIND("/",N2062)-1)</f>
        <v>music</v>
      </c>
      <c r="R2062" t="str">
        <f>REPLACE(N2062,1,FIND("/",N2062),"")</f>
        <v>rock</v>
      </c>
      <c r="S2062" s="12">
        <f>(((J2062/60)/60)/24)+DATE(1970,1,1)</f>
        <v>41548.00335648148</v>
      </c>
      <c r="T2062" s="12">
        <f>(((I2062/60)/60)/24)+DATE(1970,1,1)</f>
        <v>41563.00335648148</v>
      </c>
      <c r="W2062" s="19">
        <f>_xlfn.DAYS(T2062,S2062)</f>
        <v>15</v>
      </c>
      <c r="X2062" s="20">
        <f>L2062/W2062</f>
        <v>1.3333333333333333</v>
      </c>
      <c r="Y2062" s="21">
        <f>E2062/W2062</f>
        <v>103.66666666666667</v>
      </c>
    </row>
    <row r="2063" spans="1:25" ht="32" x14ac:dyDescent="0.2">
      <c r="A2063">
        <v>2324</v>
      </c>
      <c r="B2063" s="3" t="s">
        <v>2325</v>
      </c>
      <c r="C2063" s="3" t="s">
        <v>6434</v>
      </c>
      <c r="D2063">
        <v>7500</v>
      </c>
      <c r="E2063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8298</v>
      </c>
      <c r="O2063" s="6">
        <f>(E2063/D2063)*100</f>
        <v>20.733333333333334</v>
      </c>
      <c r="P2063" s="7">
        <f>E2063/L2063</f>
        <v>25.491803278688526</v>
      </c>
      <c r="Q2063" t="str">
        <f>LEFT(N2063,FIND("/",N2063)-1)</f>
        <v>food</v>
      </c>
      <c r="R2063" t="str">
        <f>REPLACE(N2063,1,FIND("/",N2063),"")</f>
        <v>small batch</v>
      </c>
      <c r="S2063" s="12">
        <f>(((J2063/60)/60)/24)+DATE(1970,1,1)</f>
        <v>42790.885243055556</v>
      </c>
      <c r="T2063" s="12">
        <f>(((I2063/60)/60)/24)+DATE(1970,1,1)</f>
        <v>42820.843576388885</v>
      </c>
      <c r="W2063" s="19">
        <f>_xlfn.DAYS(T2063,S2063)</f>
        <v>30</v>
      </c>
      <c r="X2063" s="20">
        <f>L2063/W2063</f>
        <v>2.0333333333333332</v>
      </c>
      <c r="Y2063" s="21">
        <f>E2063/W2063</f>
        <v>51.833333333333336</v>
      </c>
    </row>
    <row r="2064" spans="1:25" ht="48" x14ac:dyDescent="0.2">
      <c r="A2064">
        <v>2087</v>
      </c>
      <c r="B2064" s="3" t="s">
        <v>2088</v>
      </c>
      <c r="C2064" s="3" t="s">
        <v>6197</v>
      </c>
      <c r="D2064">
        <v>1500</v>
      </c>
      <c r="E2064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8279</v>
      </c>
      <c r="O2064" s="6">
        <f>(E2064/D2064)*100</f>
        <v>103.53333333333335</v>
      </c>
      <c r="P2064" s="7">
        <f>E2064/L2064</f>
        <v>62.12</v>
      </c>
      <c r="Q2064" t="str">
        <f>LEFT(N2064,FIND("/",N2064)-1)</f>
        <v>music</v>
      </c>
      <c r="R2064" t="str">
        <f>REPLACE(N2064,1,FIND("/",N2064),"")</f>
        <v>indie rock</v>
      </c>
      <c r="S2064" s="12">
        <f>(((J2064/60)/60)/24)+DATE(1970,1,1)</f>
        <v>40764.204375000001</v>
      </c>
      <c r="T2064" s="12">
        <f>(((I2064/60)/60)/24)+DATE(1970,1,1)</f>
        <v>40794.204375000001</v>
      </c>
      <c r="W2064" s="19">
        <f>_xlfn.DAYS(T2064,S2064)</f>
        <v>30</v>
      </c>
      <c r="X2064" s="20">
        <f>L2064/W2064</f>
        <v>0.83333333333333337</v>
      </c>
      <c r="Y2064" s="21">
        <f>E2064/W2064</f>
        <v>51.766666666666666</v>
      </c>
    </row>
    <row r="2065" spans="1:25" ht="32" x14ac:dyDescent="0.2">
      <c r="A2065">
        <v>3118</v>
      </c>
      <c r="B2065" s="3" t="s">
        <v>3118</v>
      </c>
      <c r="C2065" s="3" t="s">
        <v>7228</v>
      </c>
      <c r="D2065">
        <v>500000</v>
      </c>
      <c r="E2065">
        <v>1550</v>
      </c>
      <c r="F2065" t="s">
        <v>8221</v>
      </c>
      <c r="G2065" t="s">
        <v>8235</v>
      </c>
      <c r="H2065" t="s">
        <v>8255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8303</v>
      </c>
      <c r="O2065" s="6">
        <f>(E2065/D2065)*100</f>
        <v>0.31</v>
      </c>
      <c r="P2065" s="7">
        <f>E2065/L2065</f>
        <v>775</v>
      </c>
      <c r="Q2065" t="str">
        <f>LEFT(N2065,FIND("/",N2065)-1)</f>
        <v>theater</v>
      </c>
      <c r="R2065" t="str">
        <f>REPLACE(N2065,1,FIND("/",N2065),"")</f>
        <v>spaces</v>
      </c>
      <c r="S2065" s="12">
        <f>(((J2065/60)/60)/24)+DATE(1970,1,1)</f>
        <v>42534.649571759262</v>
      </c>
      <c r="T2065" s="12">
        <f>(((I2065/60)/60)/24)+DATE(1970,1,1)</f>
        <v>42553.649571759262</v>
      </c>
      <c r="W2065" s="19">
        <f>_xlfn.DAYS(T2065,S2065)</f>
        <v>19</v>
      </c>
      <c r="X2065" s="20">
        <f>L2065/W2065</f>
        <v>0.10526315789473684</v>
      </c>
      <c r="Y2065" s="21">
        <f>E2065/W2065</f>
        <v>81.578947368421055</v>
      </c>
    </row>
    <row r="2066" spans="1:25" ht="48" x14ac:dyDescent="0.2">
      <c r="A2066">
        <v>742</v>
      </c>
      <c r="B2066" s="3" t="s">
        <v>743</v>
      </c>
      <c r="C2066" s="3" t="s">
        <v>4852</v>
      </c>
      <c r="D2066">
        <v>1400</v>
      </c>
      <c r="E2066">
        <v>1550</v>
      </c>
      <c r="F2066" t="s">
        <v>8219</v>
      </c>
      <c r="G2066" t="s">
        <v>8224</v>
      </c>
      <c r="H2066" t="s">
        <v>8246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8274</v>
      </c>
      <c r="O2066" s="6">
        <f>(E2066/D2066)*100</f>
        <v>110.71428571428572</v>
      </c>
      <c r="P2066" s="7">
        <f>E2066/L2066</f>
        <v>67.391304347826093</v>
      </c>
      <c r="Q2066" t="str">
        <f>LEFT(N2066,FIND("/",N2066)-1)</f>
        <v>publishing</v>
      </c>
      <c r="R2066" t="str">
        <f>REPLACE(N2066,1,FIND("/",N2066),"")</f>
        <v>nonfiction</v>
      </c>
      <c r="S2066" s="12">
        <f>(((J2066/60)/60)/24)+DATE(1970,1,1)</f>
        <v>41689.917962962965</v>
      </c>
      <c r="T2066" s="12">
        <f>(((I2066/60)/60)/24)+DATE(1970,1,1)</f>
        <v>41719.876296296294</v>
      </c>
      <c r="W2066" s="19">
        <f>_xlfn.DAYS(T2066,S2066)</f>
        <v>30</v>
      </c>
      <c r="X2066" s="20">
        <f>L2066/W2066</f>
        <v>0.76666666666666672</v>
      </c>
      <c r="Y2066" s="21">
        <f>E2066/W2066</f>
        <v>51.666666666666664</v>
      </c>
    </row>
    <row r="2067" spans="1:25" ht="48" x14ac:dyDescent="0.2">
      <c r="A2067">
        <v>3783</v>
      </c>
      <c r="B2067" s="3" t="s">
        <v>3780</v>
      </c>
      <c r="C2067" s="3" t="s">
        <v>7893</v>
      </c>
      <c r="D2067">
        <v>1200</v>
      </c>
      <c r="E2067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8305</v>
      </c>
      <c r="O2067" s="6">
        <f>(E2067/D2067)*100</f>
        <v>128.91666666666666</v>
      </c>
      <c r="P2067" s="7">
        <f>E2067/L2067</f>
        <v>64.458333333333329</v>
      </c>
      <c r="Q2067" t="str">
        <f>LEFT(N2067,FIND("/",N2067)-1)</f>
        <v>theater</v>
      </c>
      <c r="R2067" t="str">
        <f>REPLACE(N2067,1,FIND("/",N2067),"")</f>
        <v>musical</v>
      </c>
      <c r="S2067" s="12">
        <f>(((J2067/60)/60)/24)+DATE(1970,1,1)</f>
        <v>42420.140277777777</v>
      </c>
      <c r="T2067" s="12">
        <f>(((I2067/60)/60)/24)+DATE(1970,1,1)</f>
        <v>42444.666666666672</v>
      </c>
      <c r="W2067" s="19">
        <f>_xlfn.DAYS(T2067,S2067)</f>
        <v>24</v>
      </c>
      <c r="X2067" s="20">
        <f>L2067/W2067</f>
        <v>1</v>
      </c>
      <c r="Y2067" s="21">
        <f>E2067/W2067</f>
        <v>64.458333333333329</v>
      </c>
    </row>
    <row r="2068" spans="1:25" ht="48" x14ac:dyDescent="0.2">
      <c r="A2068">
        <v>940</v>
      </c>
      <c r="B2068" s="3" t="s">
        <v>941</v>
      </c>
      <c r="C2068" s="3" t="s">
        <v>5050</v>
      </c>
      <c r="D2068">
        <v>9000</v>
      </c>
      <c r="E2068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6">
        <f>(E2068/D2068)*100</f>
        <v>17.155555555555555</v>
      </c>
      <c r="P2068" s="7">
        <f>E2068/L2068</f>
        <v>110.28571428571429</v>
      </c>
      <c r="Q2068" t="str">
        <f>LEFT(N2068,FIND("/",N2068)-1)</f>
        <v>technology</v>
      </c>
      <c r="R2068" t="str">
        <f>REPLACE(N2068,1,FIND("/",N2068),"")</f>
        <v>wearables</v>
      </c>
      <c r="S2068" s="12">
        <f>(((J2068/60)/60)/24)+DATE(1970,1,1)</f>
        <v>42182.008402777778</v>
      </c>
      <c r="T2068" s="12">
        <f>(((I2068/60)/60)/24)+DATE(1970,1,1)</f>
        <v>42227.008402777778</v>
      </c>
      <c r="W2068" s="19">
        <f>_xlfn.DAYS(T2068,S2068)</f>
        <v>45</v>
      </c>
      <c r="X2068" s="20">
        <f>L2068/W2068</f>
        <v>0.31111111111111112</v>
      </c>
      <c r="Y2068" s="21">
        <f>E2068/W2068</f>
        <v>34.31111111111111</v>
      </c>
    </row>
    <row r="2069" spans="1:25" ht="48" x14ac:dyDescent="0.2">
      <c r="A2069">
        <v>2279</v>
      </c>
      <c r="B2069" s="3" t="s">
        <v>2280</v>
      </c>
      <c r="C2069" s="3" t="s">
        <v>6389</v>
      </c>
      <c r="D2069">
        <v>1000</v>
      </c>
      <c r="E2069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8297</v>
      </c>
      <c r="O2069" s="6">
        <f>(E2069/D2069)*100</f>
        <v>153.80000000000001</v>
      </c>
      <c r="P2069" s="7">
        <f>E2069/L2069</f>
        <v>48.0625</v>
      </c>
      <c r="Q2069" t="str">
        <f>LEFT(N2069,FIND("/",N2069)-1)</f>
        <v>games</v>
      </c>
      <c r="R2069" t="str">
        <f>REPLACE(N2069,1,FIND("/",N2069),"")</f>
        <v>tabletop games</v>
      </c>
      <c r="S2069" s="12">
        <f>(((J2069/60)/60)/24)+DATE(1970,1,1)</f>
        <v>42020.806701388887</v>
      </c>
      <c r="T2069" s="12">
        <f>(((I2069/60)/60)/24)+DATE(1970,1,1)</f>
        <v>42039.166666666672</v>
      </c>
      <c r="W2069" s="19">
        <f>_xlfn.DAYS(T2069,S2069)</f>
        <v>19</v>
      </c>
      <c r="X2069" s="20">
        <f>L2069/W2069</f>
        <v>1.6842105263157894</v>
      </c>
      <c r="Y2069" s="21">
        <f>E2069/W2069</f>
        <v>80.94736842105263</v>
      </c>
    </row>
    <row r="2070" spans="1:25" ht="48" x14ac:dyDescent="0.2">
      <c r="A2070">
        <v>2093</v>
      </c>
      <c r="B2070" s="3" t="s">
        <v>2094</v>
      </c>
      <c r="C2070" s="3" t="s">
        <v>6203</v>
      </c>
      <c r="D2070">
        <v>1500</v>
      </c>
      <c r="E2070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8279</v>
      </c>
      <c r="O2070" s="6">
        <f>(E2070/D2070)*100</f>
        <v>102.46666666666667</v>
      </c>
      <c r="P2070" s="7">
        <f>E2070/L2070</f>
        <v>66.826086956521735</v>
      </c>
      <c r="Q2070" t="str">
        <f>LEFT(N2070,FIND("/",N2070)-1)</f>
        <v>music</v>
      </c>
      <c r="R2070" t="str">
        <f>REPLACE(N2070,1,FIND("/",N2070),"")</f>
        <v>indie rock</v>
      </c>
      <c r="S2070" s="12">
        <f>(((J2070/60)/60)/24)+DATE(1970,1,1)</f>
        <v>41205.854537037041</v>
      </c>
      <c r="T2070" s="12">
        <f>(((I2070/60)/60)/24)+DATE(1970,1,1)</f>
        <v>41265.896203703705</v>
      </c>
      <c r="W2070" s="19">
        <f>_xlfn.DAYS(T2070,S2070)</f>
        <v>60</v>
      </c>
      <c r="X2070" s="20">
        <f>L2070/W2070</f>
        <v>0.38333333333333336</v>
      </c>
      <c r="Y2070" s="21">
        <f>E2070/W2070</f>
        <v>25.616666666666667</v>
      </c>
    </row>
    <row r="2071" spans="1:25" ht="48" x14ac:dyDescent="0.2">
      <c r="A2071">
        <v>3390</v>
      </c>
      <c r="B2071" s="3" t="s">
        <v>3389</v>
      </c>
      <c r="C2071" s="3" t="s">
        <v>7500</v>
      </c>
      <c r="D2071">
        <v>1500</v>
      </c>
      <c r="E2071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8271</v>
      </c>
      <c r="O2071" s="6">
        <f>(E2071/D2071)*100</f>
        <v>102.4</v>
      </c>
      <c r="P2071" s="7">
        <f>E2071/L2071</f>
        <v>69.818181818181813</v>
      </c>
      <c r="Q2071" t="str">
        <f>LEFT(N2071,FIND("/",N2071)-1)</f>
        <v>theater</v>
      </c>
      <c r="R2071" t="str">
        <f>REPLACE(N2071,1,FIND("/",N2071),"")</f>
        <v>plays</v>
      </c>
      <c r="S2071" s="12">
        <f>(((J2071/60)/60)/24)+DATE(1970,1,1)</f>
        <v>41815.774826388886</v>
      </c>
      <c r="T2071" s="12">
        <f>(((I2071/60)/60)/24)+DATE(1970,1,1)</f>
        <v>41830.774826388886</v>
      </c>
      <c r="W2071" s="19">
        <f>_xlfn.DAYS(T2071,S2071)</f>
        <v>15</v>
      </c>
      <c r="X2071" s="20">
        <f>L2071/W2071</f>
        <v>1.4666666666666666</v>
      </c>
      <c r="Y2071" s="21">
        <f>E2071/W2071</f>
        <v>102.4</v>
      </c>
    </row>
    <row r="2072" spans="1:25" ht="48" x14ac:dyDescent="0.2">
      <c r="A2072">
        <v>382</v>
      </c>
      <c r="B2072" s="3" t="s">
        <v>383</v>
      </c>
      <c r="C2072" s="3" t="s">
        <v>4492</v>
      </c>
      <c r="D2072">
        <v>600</v>
      </c>
      <c r="E2072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8269</v>
      </c>
      <c r="O2072" s="6">
        <f>(E2072/D2072)*100</f>
        <v>255.83333333333331</v>
      </c>
      <c r="P2072" s="7">
        <f>E2072/L2072</f>
        <v>69.772727272727266</v>
      </c>
      <c r="Q2072" t="str">
        <f>LEFT(N2072,FIND("/",N2072)-1)</f>
        <v>film &amp; video</v>
      </c>
      <c r="R2072" t="str">
        <f>REPLACE(N2072,1,FIND("/",N2072),"")</f>
        <v>documentary</v>
      </c>
      <c r="S2072" s="12">
        <f>(((J2072/60)/60)/24)+DATE(1970,1,1)</f>
        <v>41144.709490740745</v>
      </c>
      <c r="T2072" s="12">
        <f>(((I2072/60)/60)/24)+DATE(1970,1,1)</f>
        <v>41158.709490740745</v>
      </c>
      <c r="W2072" s="19">
        <f>_xlfn.DAYS(T2072,S2072)</f>
        <v>14</v>
      </c>
      <c r="X2072" s="20">
        <f>L2072/W2072</f>
        <v>1.5714285714285714</v>
      </c>
      <c r="Y2072" s="21">
        <f>E2072/W2072</f>
        <v>109.64285714285714</v>
      </c>
    </row>
    <row r="2073" spans="1:25" ht="32" x14ac:dyDescent="0.2">
      <c r="A2073">
        <v>3758</v>
      </c>
      <c r="B2073" s="3" t="s">
        <v>3755</v>
      </c>
      <c r="C2073" s="3" t="s">
        <v>7868</v>
      </c>
      <c r="D2073">
        <v>1500</v>
      </c>
      <c r="E2073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8305</v>
      </c>
      <c r="O2073" s="6">
        <f>(E2073/D2073)*100</f>
        <v>102.33333333333334</v>
      </c>
      <c r="P2073" s="7">
        <f>E2073/L2073</f>
        <v>59.03846153846154</v>
      </c>
      <c r="Q2073" t="str">
        <f>LEFT(N2073,FIND("/",N2073)-1)</f>
        <v>theater</v>
      </c>
      <c r="R2073" t="str">
        <f>REPLACE(N2073,1,FIND("/",N2073),"")</f>
        <v>musical</v>
      </c>
      <c r="S2073" s="12">
        <f>(((J2073/60)/60)/24)+DATE(1970,1,1)</f>
        <v>41747.471504629626</v>
      </c>
      <c r="T2073" s="12">
        <f>(((I2073/60)/60)/24)+DATE(1970,1,1)</f>
        <v>41778.208333333336</v>
      </c>
      <c r="W2073" s="19">
        <f>_xlfn.DAYS(T2073,S2073)</f>
        <v>31</v>
      </c>
      <c r="X2073" s="20">
        <f>L2073/W2073</f>
        <v>0.83870967741935487</v>
      </c>
      <c r="Y2073" s="21">
        <f>E2073/W2073</f>
        <v>49.516129032258064</v>
      </c>
    </row>
    <row r="2074" spans="1:25" ht="48" x14ac:dyDescent="0.2">
      <c r="A2074">
        <v>3349</v>
      </c>
      <c r="B2074" s="3" t="s">
        <v>3348</v>
      </c>
      <c r="C2074" s="3" t="s">
        <v>7459</v>
      </c>
      <c r="D2074">
        <v>1000</v>
      </c>
      <c r="E2074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8271</v>
      </c>
      <c r="O2074" s="6">
        <f>(E2074/D2074)*100</f>
        <v>153.4</v>
      </c>
      <c r="P2074" s="7">
        <f>E2074/L2074</f>
        <v>109.57142857142857</v>
      </c>
      <c r="Q2074" t="str">
        <f>LEFT(N2074,FIND("/",N2074)-1)</f>
        <v>theater</v>
      </c>
      <c r="R2074" t="str">
        <f>REPLACE(N2074,1,FIND("/",N2074),"")</f>
        <v>plays</v>
      </c>
      <c r="S2074" s="12">
        <f>(((J2074/60)/60)/24)+DATE(1970,1,1)</f>
        <v>42513.110787037032</v>
      </c>
      <c r="T2074" s="12">
        <f>(((I2074/60)/60)/24)+DATE(1970,1,1)</f>
        <v>42534.708333333328</v>
      </c>
      <c r="W2074" s="19">
        <f>_xlfn.DAYS(T2074,S2074)</f>
        <v>21</v>
      </c>
      <c r="X2074" s="20">
        <f>L2074/W2074</f>
        <v>0.66666666666666663</v>
      </c>
      <c r="Y2074" s="21">
        <f>E2074/W2074</f>
        <v>73.047619047619051</v>
      </c>
    </row>
    <row r="2075" spans="1:25" ht="48" x14ac:dyDescent="0.2">
      <c r="A2075">
        <v>1787</v>
      </c>
      <c r="B2075" s="3" t="s">
        <v>1788</v>
      </c>
      <c r="C2075" s="3" t="s">
        <v>5897</v>
      </c>
      <c r="D2075">
        <v>10000</v>
      </c>
      <c r="E2075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6">
        <f>(E2075/D2075)*100</f>
        <v>15.329999999999998</v>
      </c>
      <c r="P2075" s="7">
        <f>E2075/L2075</f>
        <v>63.875</v>
      </c>
      <c r="Q2075" t="str">
        <f>LEFT(N2075,FIND("/",N2075)-1)</f>
        <v>photography</v>
      </c>
      <c r="R2075" t="str">
        <f>REPLACE(N2075,1,FIND("/",N2075),"")</f>
        <v>photobooks</v>
      </c>
      <c r="S2075" s="12">
        <f>(((J2075/60)/60)/24)+DATE(1970,1,1)</f>
        <v>42068.65552083333</v>
      </c>
      <c r="T2075" s="12">
        <f>(((I2075/60)/60)/24)+DATE(1970,1,1)</f>
        <v>42098.613854166666</v>
      </c>
      <c r="W2075" s="19">
        <f>_xlfn.DAYS(T2075,S2075)</f>
        <v>30</v>
      </c>
      <c r="X2075" s="20">
        <f>L2075/W2075</f>
        <v>0.8</v>
      </c>
      <c r="Y2075" s="21">
        <f>E2075/W2075</f>
        <v>51.1</v>
      </c>
    </row>
    <row r="2076" spans="1:25" ht="48" x14ac:dyDescent="0.2">
      <c r="A2076">
        <v>3452</v>
      </c>
      <c r="B2076" s="3" t="s">
        <v>3451</v>
      </c>
      <c r="C2076" s="3" t="s">
        <v>7562</v>
      </c>
      <c r="D2076">
        <v>1000</v>
      </c>
      <c r="E207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8271</v>
      </c>
      <c r="O2076" s="6">
        <f>(E2076/D2076)*100</f>
        <v>153.19999999999999</v>
      </c>
      <c r="P2076" s="7">
        <f>E2076/L2076</f>
        <v>41.405405405405403</v>
      </c>
      <c r="Q2076" t="str">
        <f>LEFT(N2076,FIND("/",N2076)-1)</f>
        <v>theater</v>
      </c>
      <c r="R2076" t="str">
        <f>REPLACE(N2076,1,FIND("/",N2076),"")</f>
        <v>plays</v>
      </c>
      <c r="S2076" s="12">
        <f>(((J2076/60)/60)/24)+DATE(1970,1,1)</f>
        <v>41820.639189814814</v>
      </c>
      <c r="T2076" s="12">
        <f>(((I2076/60)/60)/24)+DATE(1970,1,1)</f>
        <v>41843.165972222225</v>
      </c>
      <c r="W2076" s="19">
        <f>_xlfn.DAYS(T2076,S2076)</f>
        <v>23</v>
      </c>
      <c r="X2076" s="20">
        <f>L2076/W2076</f>
        <v>1.6086956521739131</v>
      </c>
      <c r="Y2076" s="21">
        <f>E2076/W2076</f>
        <v>66.608695652173907</v>
      </c>
    </row>
    <row r="2077" spans="1:25" ht="48" x14ac:dyDescent="0.2">
      <c r="A2077">
        <v>660</v>
      </c>
      <c r="B2077" s="3" t="s">
        <v>661</v>
      </c>
      <c r="C2077" s="3" t="s">
        <v>4770</v>
      </c>
      <c r="D2077">
        <v>50000</v>
      </c>
      <c r="E2077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6">
        <f>(E2077/D2077)*100</f>
        <v>3.0579999999999998</v>
      </c>
      <c r="P2077" s="7">
        <f>E2077/L2077</f>
        <v>84.944444444444443</v>
      </c>
      <c r="Q2077" t="str">
        <f>LEFT(N2077,FIND("/",N2077)-1)</f>
        <v>technology</v>
      </c>
      <c r="R2077" t="str">
        <f>REPLACE(N2077,1,FIND("/",N2077),"")</f>
        <v>wearables</v>
      </c>
      <c r="S2077" s="12">
        <f>(((J2077/60)/60)/24)+DATE(1970,1,1)</f>
        <v>41922.741655092592</v>
      </c>
      <c r="T2077" s="12">
        <f>(((I2077/60)/60)/24)+DATE(1970,1,1)</f>
        <v>41952.783321759263</v>
      </c>
      <c r="W2077" s="19">
        <f>_xlfn.DAYS(T2077,S2077)</f>
        <v>30</v>
      </c>
      <c r="X2077" s="20">
        <f>L2077/W2077</f>
        <v>0.6</v>
      </c>
      <c r="Y2077" s="21">
        <f>E2077/W2077</f>
        <v>50.966666666666669</v>
      </c>
    </row>
    <row r="2078" spans="1:25" ht="48" x14ac:dyDescent="0.2">
      <c r="A2078">
        <v>3551</v>
      </c>
      <c r="B2078" s="3" t="s">
        <v>3550</v>
      </c>
      <c r="C2078" s="3" t="s">
        <v>7661</v>
      </c>
      <c r="D2078">
        <v>1500</v>
      </c>
      <c r="E2078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8271</v>
      </c>
      <c r="O2078" s="6">
        <f>(E2078/D2078)*100</f>
        <v>101.83333333333333</v>
      </c>
      <c r="P2078" s="7">
        <f>E2078/L2078</f>
        <v>61.1</v>
      </c>
      <c r="Q2078" t="str">
        <f>LEFT(N2078,FIND("/",N2078)-1)</f>
        <v>theater</v>
      </c>
      <c r="R2078" t="str">
        <f>REPLACE(N2078,1,FIND("/",N2078),"")</f>
        <v>plays</v>
      </c>
      <c r="S2078" s="12">
        <f>(((J2078/60)/60)/24)+DATE(1970,1,1)</f>
        <v>41753.515856481477</v>
      </c>
      <c r="T2078" s="12">
        <f>(((I2078/60)/60)/24)+DATE(1970,1,1)</f>
        <v>41781.921527777777</v>
      </c>
      <c r="W2078" s="19">
        <f>_xlfn.DAYS(T2078,S2078)</f>
        <v>28</v>
      </c>
      <c r="X2078" s="20">
        <f>L2078/W2078</f>
        <v>0.8928571428571429</v>
      </c>
      <c r="Y2078" s="21">
        <f>E2078/W2078</f>
        <v>54.553571428571431</v>
      </c>
    </row>
    <row r="2079" spans="1:25" ht="48" x14ac:dyDescent="0.2">
      <c r="A2079">
        <v>1424</v>
      </c>
      <c r="B2079" s="3" t="s">
        <v>1425</v>
      </c>
      <c r="C2079" s="3" t="s">
        <v>5534</v>
      </c>
      <c r="D2079">
        <v>7500</v>
      </c>
      <c r="E2079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6">
        <f>(E2079/D2079)*100</f>
        <v>20.36</v>
      </c>
      <c r="P2079" s="7">
        <f>E2079/L2079</f>
        <v>109.07142857142857</v>
      </c>
      <c r="Q2079" t="str">
        <f>LEFT(N2079,FIND("/",N2079)-1)</f>
        <v>publishing</v>
      </c>
      <c r="R2079" t="str">
        <f>REPLACE(N2079,1,FIND("/",N2079),"")</f>
        <v>translations</v>
      </c>
      <c r="S2079" s="12">
        <f>(((J2079/60)/60)/24)+DATE(1970,1,1)</f>
        <v>42676.717615740738</v>
      </c>
      <c r="T2079" s="12">
        <f>(((I2079/60)/60)/24)+DATE(1970,1,1)</f>
        <v>42689.759282407409</v>
      </c>
      <c r="W2079" s="19">
        <f>_xlfn.DAYS(T2079,S2079)</f>
        <v>13</v>
      </c>
      <c r="X2079" s="20">
        <f>L2079/W2079</f>
        <v>1.0769230769230769</v>
      </c>
      <c r="Y2079" s="21">
        <f>E2079/W2079</f>
        <v>117.46153846153847</v>
      </c>
    </row>
    <row r="2080" spans="1:25" ht="32" x14ac:dyDescent="0.2">
      <c r="A2080">
        <v>3324</v>
      </c>
      <c r="B2080" s="3" t="s">
        <v>3324</v>
      </c>
      <c r="C2080" s="3" t="s">
        <v>7434</v>
      </c>
      <c r="D2080">
        <v>1500</v>
      </c>
      <c r="E2080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8271</v>
      </c>
      <c r="O2080" s="6">
        <f>(E2080/D2080)*100</f>
        <v>101.66666666666666</v>
      </c>
      <c r="P2080" s="7">
        <f>E2080/L2080</f>
        <v>152.5</v>
      </c>
      <c r="Q2080" t="str">
        <f>LEFT(N2080,FIND("/",N2080)-1)</f>
        <v>theater</v>
      </c>
      <c r="R2080" t="str">
        <f>REPLACE(N2080,1,FIND("/",N2080),"")</f>
        <v>plays</v>
      </c>
      <c r="S2080" s="12">
        <f>(((J2080/60)/60)/24)+DATE(1970,1,1)</f>
        <v>42512.58321759259</v>
      </c>
      <c r="T2080" s="12">
        <f>(((I2080/60)/60)/24)+DATE(1970,1,1)</f>
        <v>42526.58321759259</v>
      </c>
      <c r="W2080" s="19">
        <f>_xlfn.DAYS(T2080,S2080)</f>
        <v>14</v>
      </c>
      <c r="X2080" s="20">
        <f>L2080/W2080</f>
        <v>0.7142857142857143</v>
      </c>
      <c r="Y2080" s="21">
        <f>E2080/W2080</f>
        <v>108.92857142857143</v>
      </c>
    </row>
    <row r="2081" spans="1:25" ht="48" x14ac:dyDescent="0.2">
      <c r="A2081">
        <v>3356</v>
      </c>
      <c r="B2081" s="3" t="s">
        <v>3355</v>
      </c>
      <c r="C2081" s="3" t="s">
        <v>7466</v>
      </c>
      <c r="D2081">
        <v>1500</v>
      </c>
      <c r="E2081">
        <v>1521</v>
      </c>
      <c r="F2081" t="s">
        <v>8219</v>
      </c>
      <c r="G2081" t="s">
        <v>8225</v>
      </c>
      <c r="H2081" t="s">
        <v>8247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8271</v>
      </c>
      <c r="O2081" s="6">
        <f>(E2081/D2081)*100</f>
        <v>101.4</v>
      </c>
      <c r="P2081" s="7">
        <f>E2081/L2081</f>
        <v>56.333333333333336</v>
      </c>
      <c r="Q2081" t="str">
        <f>LEFT(N2081,FIND("/",N2081)-1)</f>
        <v>theater</v>
      </c>
      <c r="R2081" t="str">
        <f>REPLACE(N2081,1,FIND("/",N2081),"")</f>
        <v>plays</v>
      </c>
      <c r="S2081" s="12">
        <f>(((J2081/60)/60)/24)+DATE(1970,1,1)</f>
        <v>42536.815648148149</v>
      </c>
      <c r="T2081" s="12">
        <f>(((I2081/60)/60)/24)+DATE(1970,1,1)</f>
        <v>42566.815648148149</v>
      </c>
      <c r="W2081" s="19">
        <f>_xlfn.DAYS(T2081,S2081)</f>
        <v>30</v>
      </c>
      <c r="X2081" s="20">
        <f>L2081/W2081</f>
        <v>0.9</v>
      </c>
      <c r="Y2081" s="21">
        <f>E2081/W2081</f>
        <v>50.7</v>
      </c>
    </row>
    <row r="2082" spans="1:25" ht="48" x14ac:dyDescent="0.2">
      <c r="A2082">
        <v>1844</v>
      </c>
      <c r="B2082" s="3" t="s">
        <v>1845</v>
      </c>
      <c r="C2082" s="3" t="s">
        <v>5954</v>
      </c>
      <c r="D2082">
        <v>1500</v>
      </c>
      <c r="E2082">
        <v>1521</v>
      </c>
      <c r="F2082" t="s">
        <v>8219</v>
      </c>
      <c r="G2082" t="s">
        <v>8224</v>
      </c>
      <c r="H2082" t="s">
        <v>8246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8276</v>
      </c>
      <c r="O2082" s="6">
        <f>(E2082/D2082)*100</f>
        <v>101.4</v>
      </c>
      <c r="P2082" s="7">
        <f>E2082/L2082</f>
        <v>76.05</v>
      </c>
      <c r="Q2082" t="str">
        <f>LEFT(N2082,FIND("/",N2082)-1)</f>
        <v>music</v>
      </c>
      <c r="R2082" t="str">
        <f>REPLACE(N2082,1,FIND("/",N2082),"")</f>
        <v>rock</v>
      </c>
      <c r="S2082" s="12">
        <f>(((J2082/60)/60)/24)+DATE(1970,1,1)</f>
        <v>40666.973541666666</v>
      </c>
      <c r="T2082" s="12">
        <f>(((I2082/60)/60)/24)+DATE(1970,1,1)</f>
        <v>40705.125</v>
      </c>
      <c r="W2082" s="19">
        <f>_xlfn.DAYS(T2082,S2082)</f>
        <v>39</v>
      </c>
      <c r="X2082" s="20">
        <f>L2082/W2082</f>
        <v>0.51282051282051277</v>
      </c>
      <c r="Y2082" s="21">
        <f>E2082/W2082</f>
        <v>39</v>
      </c>
    </row>
    <row r="2083" spans="1:25" ht="48" x14ac:dyDescent="0.2">
      <c r="A2083">
        <v>934</v>
      </c>
      <c r="B2083" s="3" t="s">
        <v>935</v>
      </c>
      <c r="C2083" s="3" t="s">
        <v>5044</v>
      </c>
      <c r="D2083">
        <v>5000</v>
      </c>
      <c r="E2083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6">
        <f>(E2083/D2083)*100</f>
        <v>30.4</v>
      </c>
      <c r="P2083" s="7">
        <f>E2083/L2083</f>
        <v>50.666666666666664</v>
      </c>
      <c r="Q2083" t="str">
        <f>LEFT(N2083,FIND("/",N2083)-1)</f>
        <v>music</v>
      </c>
      <c r="R2083" t="str">
        <f>REPLACE(N2083,1,FIND("/",N2083),"")</f>
        <v>jazz</v>
      </c>
      <c r="S2083" s="12">
        <f>(((J2083/60)/60)/24)+DATE(1970,1,1)</f>
        <v>41733.737083333333</v>
      </c>
      <c r="T2083" s="12">
        <f>(((I2083/60)/60)/24)+DATE(1970,1,1)</f>
        <v>41763.25</v>
      </c>
      <c r="W2083" s="19">
        <f>_xlfn.DAYS(T2083,S2083)</f>
        <v>30</v>
      </c>
      <c r="X2083" s="20">
        <f>L2083/W2083</f>
        <v>1</v>
      </c>
      <c r="Y2083" s="21">
        <f>E2083/W2083</f>
        <v>50.666666666666664</v>
      </c>
    </row>
    <row r="2084" spans="1:25" ht="48" x14ac:dyDescent="0.2">
      <c r="A2084">
        <v>3511</v>
      </c>
      <c r="B2084" s="3" t="s">
        <v>3510</v>
      </c>
      <c r="C2084" s="3" t="s">
        <v>7621</v>
      </c>
      <c r="D2084">
        <v>1500</v>
      </c>
      <c r="E2084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8271</v>
      </c>
      <c r="O2084" s="6">
        <f>(E2084/D2084)*100</f>
        <v>101.2</v>
      </c>
      <c r="P2084" s="7">
        <f>E2084/L2084</f>
        <v>79.89473684210526</v>
      </c>
      <c r="Q2084" t="str">
        <f>LEFT(N2084,FIND("/",N2084)-1)</f>
        <v>theater</v>
      </c>
      <c r="R2084" t="str">
        <f>REPLACE(N2084,1,FIND("/",N2084),"")</f>
        <v>plays</v>
      </c>
      <c r="S2084" s="12">
        <f>(((J2084/60)/60)/24)+DATE(1970,1,1)</f>
        <v>41927.873784722222</v>
      </c>
      <c r="T2084" s="12">
        <f>(((I2084/60)/60)/24)+DATE(1970,1,1)</f>
        <v>41950.770833333336</v>
      </c>
      <c r="W2084" s="19">
        <f>_xlfn.DAYS(T2084,S2084)</f>
        <v>23</v>
      </c>
      <c r="X2084" s="20">
        <f>L2084/W2084</f>
        <v>0.82608695652173914</v>
      </c>
      <c r="Y2084" s="21">
        <f>E2084/W2084</f>
        <v>66</v>
      </c>
    </row>
    <row r="2085" spans="1:25" ht="48" x14ac:dyDescent="0.2">
      <c r="A2085">
        <v>2494</v>
      </c>
      <c r="B2085" s="3" t="s">
        <v>2494</v>
      </c>
      <c r="C2085" s="3" t="s">
        <v>6604</v>
      </c>
      <c r="D2085">
        <v>1500</v>
      </c>
      <c r="E2085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8279</v>
      </c>
      <c r="O2085" s="6">
        <f>(E2085/D2085)*100</f>
        <v>101.00533333333333</v>
      </c>
      <c r="P2085" s="7">
        <f>E2085/L2085</f>
        <v>38.848205128205123</v>
      </c>
      <c r="Q2085" t="str">
        <f>LEFT(N2085,FIND("/",N2085)-1)</f>
        <v>music</v>
      </c>
      <c r="R2085" t="str">
        <f>REPLACE(N2085,1,FIND("/",N2085),"")</f>
        <v>indie rock</v>
      </c>
      <c r="S2085" s="12">
        <f>(((J2085/60)/60)/24)+DATE(1970,1,1)</f>
        <v>41022.645185185182</v>
      </c>
      <c r="T2085" s="12">
        <f>(((I2085/60)/60)/24)+DATE(1970,1,1)</f>
        <v>41052.645185185182</v>
      </c>
      <c r="W2085" s="19">
        <f>_xlfn.DAYS(T2085,S2085)</f>
        <v>30</v>
      </c>
      <c r="X2085" s="20">
        <f>L2085/W2085</f>
        <v>1.3</v>
      </c>
      <c r="Y2085" s="21">
        <f>E2085/W2085</f>
        <v>50.502666666666663</v>
      </c>
    </row>
    <row r="2086" spans="1:25" ht="48" x14ac:dyDescent="0.2">
      <c r="A2086">
        <v>253</v>
      </c>
      <c r="B2086" s="3" t="s">
        <v>254</v>
      </c>
      <c r="C2086" s="3" t="s">
        <v>4363</v>
      </c>
      <c r="D2086">
        <v>1500</v>
      </c>
      <c r="E208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8269</v>
      </c>
      <c r="O2086" s="6">
        <f>(E2086/D2086)*100</f>
        <v>100.73333333333335</v>
      </c>
      <c r="P2086" s="7">
        <f>E2086/L2086</f>
        <v>215.85714285714286</v>
      </c>
      <c r="Q2086" t="str">
        <f>LEFT(N2086,FIND("/",N2086)-1)</f>
        <v>film &amp; video</v>
      </c>
      <c r="R2086" t="str">
        <f>REPLACE(N2086,1,FIND("/",N2086),"")</f>
        <v>documentary</v>
      </c>
      <c r="S2086" s="12">
        <f>(((J2086/60)/60)/24)+DATE(1970,1,1)</f>
        <v>40924.650868055556</v>
      </c>
      <c r="T2086" s="12">
        <f>(((I2086/60)/60)/24)+DATE(1970,1,1)</f>
        <v>40954.650868055556</v>
      </c>
      <c r="W2086" s="19">
        <f>_xlfn.DAYS(T2086,S2086)</f>
        <v>30</v>
      </c>
      <c r="X2086" s="20">
        <f>L2086/W2086</f>
        <v>0.23333333333333334</v>
      </c>
      <c r="Y2086" s="21">
        <f>E2086/W2086</f>
        <v>50.366666666666667</v>
      </c>
    </row>
    <row r="2087" spans="1:25" ht="48" x14ac:dyDescent="0.2">
      <c r="A2087">
        <v>1377</v>
      </c>
      <c r="B2087" s="3" t="s">
        <v>1378</v>
      </c>
      <c r="C2087" s="3" t="s">
        <v>5487</v>
      </c>
      <c r="D2087">
        <v>1300</v>
      </c>
      <c r="E2087">
        <v>1510</v>
      </c>
      <c r="F2087" t="s">
        <v>8219</v>
      </c>
      <c r="G2087" t="s">
        <v>8224</v>
      </c>
      <c r="H2087" t="s">
        <v>8246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8276</v>
      </c>
      <c r="O2087" s="6">
        <f>(E2087/D2087)*100</f>
        <v>116.15384615384616</v>
      </c>
      <c r="P2087" s="7">
        <f>E2087/L2087</f>
        <v>48.70967741935484</v>
      </c>
      <c r="Q2087" t="str">
        <f>LEFT(N2087,FIND("/",N2087)-1)</f>
        <v>music</v>
      </c>
      <c r="R2087" t="str">
        <f>REPLACE(N2087,1,FIND("/",N2087),"")</f>
        <v>rock</v>
      </c>
      <c r="S2087" s="12">
        <f>(((J2087/60)/60)/24)+DATE(1970,1,1)</f>
        <v>42747.219560185185</v>
      </c>
      <c r="T2087" s="12">
        <f>(((I2087/60)/60)/24)+DATE(1970,1,1)</f>
        <v>42769.174305555556</v>
      </c>
      <c r="W2087" s="19">
        <f>_xlfn.DAYS(T2087,S2087)</f>
        <v>22</v>
      </c>
      <c r="X2087" s="20">
        <f>L2087/W2087</f>
        <v>1.4090909090909092</v>
      </c>
      <c r="Y2087" s="21">
        <f>E2087/W2087</f>
        <v>68.63636363636364</v>
      </c>
    </row>
    <row r="2088" spans="1:25" ht="48" x14ac:dyDescent="0.2">
      <c r="A2088">
        <v>3501</v>
      </c>
      <c r="B2088" s="3" t="s">
        <v>3500</v>
      </c>
      <c r="C2088" s="3" t="s">
        <v>7611</v>
      </c>
      <c r="D2088">
        <v>1500</v>
      </c>
      <c r="E2088">
        <v>1510</v>
      </c>
      <c r="F2088" t="s">
        <v>8219</v>
      </c>
      <c r="G2088" t="s">
        <v>8225</v>
      </c>
      <c r="H2088" t="s">
        <v>8247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8271</v>
      </c>
      <c r="O2088" s="6">
        <f>(E2088/D2088)*100</f>
        <v>100.66666666666666</v>
      </c>
      <c r="P2088" s="7">
        <f>E2088/L2088</f>
        <v>35.952380952380949</v>
      </c>
      <c r="Q2088" t="str">
        <f>LEFT(N2088,FIND("/",N2088)-1)</f>
        <v>theater</v>
      </c>
      <c r="R2088" t="str">
        <f>REPLACE(N2088,1,FIND("/",N2088),"")</f>
        <v>plays</v>
      </c>
      <c r="S2088" s="12">
        <f>(((J2088/60)/60)/24)+DATE(1970,1,1)</f>
        <v>42233.763831018514</v>
      </c>
      <c r="T2088" s="12">
        <f>(((I2088/60)/60)/24)+DATE(1970,1,1)</f>
        <v>42258.763831018514</v>
      </c>
      <c r="W2088" s="19">
        <f>_xlfn.DAYS(T2088,S2088)</f>
        <v>25</v>
      </c>
      <c r="X2088" s="20">
        <f>L2088/W2088</f>
        <v>1.68</v>
      </c>
      <c r="Y2088" s="21">
        <f>E2088/W2088</f>
        <v>60.4</v>
      </c>
    </row>
    <row r="2089" spans="1:25" ht="48" x14ac:dyDescent="0.2">
      <c r="A2089">
        <v>17</v>
      </c>
      <c r="B2089" s="3" t="s">
        <v>19</v>
      </c>
      <c r="C2089" s="3" t="s">
        <v>4128</v>
      </c>
      <c r="D2089">
        <v>1500</v>
      </c>
      <c r="E2089">
        <v>1510</v>
      </c>
      <c r="F2089" t="s">
        <v>8219</v>
      </c>
      <c r="G2089" t="s">
        <v>8225</v>
      </c>
      <c r="H2089" t="s">
        <v>8247</v>
      </c>
      <c r="I2089">
        <v>1415126022</v>
      </c>
      <c r="J2089">
        <v>1412530422</v>
      </c>
      <c r="K2089" t="b">
        <v>0</v>
      </c>
      <c r="L2089">
        <v>36</v>
      </c>
      <c r="M2089" t="b">
        <v>1</v>
      </c>
      <c r="N2089" t="s">
        <v>8265</v>
      </c>
      <c r="O2089" s="6">
        <f>(E2089/D2089)*100</f>
        <v>100.66666666666666</v>
      </c>
      <c r="P2089" s="7">
        <f>E2089/L2089</f>
        <v>41.944444444444443</v>
      </c>
      <c r="Q2089" t="str">
        <f>LEFT(N2089,FIND("/",N2089)-1)</f>
        <v>film &amp; video</v>
      </c>
      <c r="R2089" t="str">
        <f>REPLACE(N2089,1,FIND("/",N2089),"")</f>
        <v>television</v>
      </c>
      <c r="S2089" s="12">
        <f>(((J2089/60)/60)/24)+DATE(1970,1,1)</f>
        <v>41917.731736111113</v>
      </c>
      <c r="T2089" s="12">
        <f>(((I2089/60)/60)/24)+DATE(1970,1,1)</f>
        <v>41947.773402777777</v>
      </c>
      <c r="W2089" s="19">
        <f>_xlfn.DAYS(T2089,S2089)</f>
        <v>30</v>
      </c>
      <c r="X2089" s="20">
        <f>L2089/W2089</f>
        <v>1.2</v>
      </c>
      <c r="Y2089" s="21">
        <f>E2089/W2089</f>
        <v>50.333333333333336</v>
      </c>
    </row>
    <row r="2090" spans="1:25" ht="32" x14ac:dyDescent="0.2">
      <c r="A2090">
        <v>3658</v>
      </c>
      <c r="B2090" s="3" t="s">
        <v>3655</v>
      </c>
      <c r="C2090" s="3" t="s">
        <v>7768</v>
      </c>
      <c r="D2090">
        <v>1500</v>
      </c>
      <c r="E2090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8271</v>
      </c>
      <c r="O2090" s="6">
        <f>(E2090/D2090)*100</f>
        <v>100.66666666666666</v>
      </c>
      <c r="P2090" s="7">
        <f>E2090/L2090</f>
        <v>75.5</v>
      </c>
      <c r="Q2090" t="str">
        <f>LEFT(N2090,FIND("/",N2090)-1)</f>
        <v>theater</v>
      </c>
      <c r="R2090" t="str">
        <f>REPLACE(N2090,1,FIND("/",N2090),"")</f>
        <v>plays</v>
      </c>
      <c r="S2090" s="12">
        <f>(((J2090/60)/60)/24)+DATE(1970,1,1)</f>
        <v>41775.858564814815</v>
      </c>
      <c r="T2090" s="12">
        <f>(((I2090/60)/60)/24)+DATE(1970,1,1)</f>
        <v>41822.165972222225</v>
      </c>
      <c r="W2090" s="19">
        <f>_xlfn.DAYS(T2090,S2090)</f>
        <v>47</v>
      </c>
      <c r="X2090" s="20">
        <f>L2090/W2090</f>
        <v>0.42553191489361702</v>
      </c>
      <c r="Y2090" s="21">
        <f>E2090/W2090</f>
        <v>32.127659574468083</v>
      </c>
    </row>
    <row r="2091" spans="1:25" ht="48" x14ac:dyDescent="0.2">
      <c r="A2091">
        <v>85</v>
      </c>
      <c r="B2091" s="3" t="s">
        <v>87</v>
      </c>
      <c r="C2091" s="3" t="s">
        <v>4196</v>
      </c>
      <c r="D2091">
        <v>1200</v>
      </c>
      <c r="E2091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8266</v>
      </c>
      <c r="O2091" s="6">
        <f>(E2091/D2091)*100</f>
        <v>125.49999999999999</v>
      </c>
      <c r="P2091" s="7">
        <f>E2091/L2091</f>
        <v>71.714285714285708</v>
      </c>
      <c r="Q2091" t="str">
        <f>LEFT(N2091,FIND("/",N2091)-1)</f>
        <v>film &amp; video</v>
      </c>
      <c r="R2091" t="str">
        <f>REPLACE(N2091,1,FIND("/",N2091),"")</f>
        <v>shorts</v>
      </c>
      <c r="S2091" s="12">
        <f>(((J2091/60)/60)/24)+DATE(1970,1,1)</f>
        <v>40779.125428240739</v>
      </c>
      <c r="T2091" s="12">
        <f>(((I2091/60)/60)/24)+DATE(1970,1,1)</f>
        <v>40809.125428240739</v>
      </c>
      <c r="W2091" s="19">
        <f>_xlfn.DAYS(T2091,S2091)</f>
        <v>30</v>
      </c>
      <c r="X2091" s="20">
        <f>L2091/W2091</f>
        <v>0.7</v>
      </c>
      <c r="Y2091" s="21">
        <f>E2091/W2091</f>
        <v>50.2</v>
      </c>
    </row>
    <row r="2092" spans="1:25" ht="32" x14ac:dyDescent="0.2">
      <c r="A2092">
        <v>3076</v>
      </c>
      <c r="B2092" s="3" t="s">
        <v>3076</v>
      </c>
      <c r="C2092" s="3" t="s">
        <v>7186</v>
      </c>
      <c r="D2092">
        <v>10000</v>
      </c>
      <c r="E2092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8303</v>
      </c>
      <c r="O2092" s="6">
        <f>(E2092/D2092)*100</f>
        <v>15.06</v>
      </c>
      <c r="P2092" s="7">
        <f>E2092/L2092</f>
        <v>30.12</v>
      </c>
      <c r="Q2092" t="str">
        <f>LEFT(N2092,FIND("/",N2092)-1)</f>
        <v>theater</v>
      </c>
      <c r="R2092" t="str">
        <f>REPLACE(N2092,1,FIND("/",N2092),"")</f>
        <v>spaces</v>
      </c>
      <c r="S2092" s="12">
        <f>(((J2092/60)/60)/24)+DATE(1970,1,1)</f>
        <v>42226.651886574073</v>
      </c>
      <c r="T2092" s="12">
        <f>(((I2092/60)/60)/24)+DATE(1970,1,1)</f>
        <v>42286.651886574073</v>
      </c>
      <c r="W2092" s="19">
        <f>_xlfn.DAYS(T2092,S2092)</f>
        <v>60</v>
      </c>
      <c r="X2092" s="20">
        <f>L2092/W2092</f>
        <v>0.83333333333333337</v>
      </c>
      <c r="Y2092" s="21">
        <f>E2092/W2092</f>
        <v>25.1</v>
      </c>
    </row>
    <row r="2093" spans="1:25" ht="48" x14ac:dyDescent="0.2">
      <c r="A2093">
        <v>3701</v>
      </c>
      <c r="B2093" s="3" t="s">
        <v>3698</v>
      </c>
      <c r="C2093" s="3" t="s">
        <v>7811</v>
      </c>
      <c r="D2093">
        <v>1500</v>
      </c>
      <c r="E2093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8271</v>
      </c>
      <c r="O2093" s="6">
        <f>(E2093/D2093)*100</f>
        <v>100.33333333333334</v>
      </c>
      <c r="P2093" s="7">
        <f>E2093/L2093</f>
        <v>38.589743589743591</v>
      </c>
      <c r="Q2093" t="str">
        <f>LEFT(N2093,FIND("/",N2093)-1)</f>
        <v>theater</v>
      </c>
      <c r="R2093" t="str">
        <f>REPLACE(N2093,1,FIND("/",N2093),"")</f>
        <v>plays</v>
      </c>
      <c r="S2093" s="12">
        <f>(((J2093/60)/60)/24)+DATE(1970,1,1)</f>
        <v>42129.541585648149</v>
      </c>
      <c r="T2093" s="12">
        <f>(((I2093/60)/60)/24)+DATE(1970,1,1)</f>
        <v>42159.541585648149</v>
      </c>
      <c r="W2093" s="19">
        <f>_xlfn.DAYS(T2093,S2093)</f>
        <v>30</v>
      </c>
      <c r="X2093" s="20">
        <f>L2093/W2093</f>
        <v>1.3</v>
      </c>
      <c r="Y2093" s="21">
        <f>E2093/W2093</f>
        <v>50.166666666666664</v>
      </c>
    </row>
    <row r="2094" spans="1:25" ht="48" x14ac:dyDescent="0.2">
      <c r="A2094">
        <v>2295</v>
      </c>
      <c r="B2094" s="3" t="s">
        <v>2296</v>
      </c>
      <c r="C2094" s="3" t="s">
        <v>6405</v>
      </c>
      <c r="D2094">
        <v>1200</v>
      </c>
      <c r="E2094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8276</v>
      </c>
      <c r="O2094" s="6">
        <f>(E2094/D2094)*100</f>
        <v>125.25</v>
      </c>
      <c r="P2094" s="7">
        <f>E2094/L2094</f>
        <v>44.205882352941174</v>
      </c>
      <c r="Q2094" t="str">
        <f>LEFT(N2094,FIND("/",N2094)-1)</f>
        <v>music</v>
      </c>
      <c r="R2094" t="str">
        <f>REPLACE(N2094,1,FIND("/",N2094),"")</f>
        <v>rock</v>
      </c>
      <c r="S2094" s="12">
        <f>(((J2094/60)/60)/24)+DATE(1970,1,1)</f>
        <v>41270.954351851848</v>
      </c>
      <c r="T2094" s="12">
        <f>(((I2094/60)/60)/24)+DATE(1970,1,1)</f>
        <v>41300.954351851848</v>
      </c>
      <c r="W2094" s="19">
        <f>_xlfn.DAYS(T2094,S2094)</f>
        <v>30</v>
      </c>
      <c r="X2094" s="20">
        <f>L2094/W2094</f>
        <v>1.1333333333333333</v>
      </c>
      <c r="Y2094" s="21">
        <f>E2094/W2094</f>
        <v>50.1</v>
      </c>
    </row>
    <row r="2095" spans="1:25" ht="48" x14ac:dyDescent="0.2">
      <c r="A2095">
        <v>1602</v>
      </c>
      <c r="B2095" s="3" t="s">
        <v>1603</v>
      </c>
      <c r="C2095" s="3" t="s">
        <v>5712</v>
      </c>
      <c r="D2095">
        <v>1500</v>
      </c>
      <c r="E2095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8276</v>
      </c>
      <c r="O2095" s="6">
        <f>(E2095/D2095)*100</f>
        <v>100.16666666666667</v>
      </c>
      <c r="P2095" s="7">
        <f>E2095/L2095</f>
        <v>46.953125</v>
      </c>
      <c r="Q2095" t="str">
        <f>LEFT(N2095,FIND("/",N2095)-1)</f>
        <v>music</v>
      </c>
      <c r="R2095" t="str">
        <f>REPLACE(N2095,1,FIND("/",N2095),"")</f>
        <v>rock</v>
      </c>
      <c r="S2095" s="12">
        <f>(((J2095/60)/60)/24)+DATE(1970,1,1)</f>
        <v>40788.297650462962</v>
      </c>
      <c r="T2095" s="12">
        <f>(((I2095/60)/60)/24)+DATE(1970,1,1)</f>
        <v>40830.958333333336</v>
      </c>
      <c r="W2095" s="19">
        <f>_xlfn.DAYS(T2095,S2095)</f>
        <v>42</v>
      </c>
      <c r="X2095" s="20">
        <f>L2095/W2095</f>
        <v>0.76190476190476186</v>
      </c>
      <c r="Y2095" s="21">
        <f>E2095/W2095</f>
        <v>35.773809523809526</v>
      </c>
    </row>
    <row r="2096" spans="1:25" ht="48" x14ac:dyDescent="0.2">
      <c r="A2096">
        <v>2286</v>
      </c>
      <c r="B2096" s="3" t="s">
        <v>2287</v>
      </c>
      <c r="C2096" s="3" t="s">
        <v>6396</v>
      </c>
      <c r="D2096">
        <v>1500</v>
      </c>
      <c r="E209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8276</v>
      </c>
      <c r="O2096" s="6">
        <f>(E2096/D2096)*100</f>
        <v>100.06666666666666</v>
      </c>
      <c r="P2096" s="7">
        <f>E2096/L2096</f>
        <v>107.21428571428571</v>
      </c>
      <c r="Q2096" t="str">
        <f>LEFT(N2096,FIND("/",N2096)-1)</f>
        <v>music</v>
      </c>
      <c r="R2096" t="str">
        <f>REPLACE(N2096,1,FIND("/",N2096),"")</f>
        <v>rock</v>
      </c>
      <c r="S2096" s="12">
        <f>(((J2096/60)/60)/24)+DATE(1970,1,1)</f>
        <v>41494.963587962964</v>
      </c>
      <c r="T2096" s="12">
        <f>(((I2096/60)/60)/24)+DATE(1970,1,1)</f>
        <v>41523.165972222225</v>
      </c>
      <c r="W2096" s="19">
        <f>_xlfn.DAYS(T2096,S2096)</f>
        <v>29</v>
      </c>
      <c r="X2096" s="20">
        <f>L2096/W2096</f>
        <v>0.48275862068965519</v>
      </c>
      <c r="Y2096" s="21">
        <f>E2096/W2096</f>
        <v>51.758620689655174</v>
      </c>
    </row>
    <row r="2097" spans="1:25" ht="48" x14ac:dyDescent="0.2">
      <c r="A2097">
        <v>2487</v>
      </c>
      <c r="B2097" s="3" t="s">
        <v>2487</v>
      </c>
      <c r="C2097" s="3" t="s">
        <v>6597</v>
      </c>
      <c r="D2097">
        <v>1500</v>
      </c>
      <c r="E2097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8279</v>
      </c>
      <c r="O2097" s="6">
        <f>(E2097/D2097)*100</f>
        <v>100.05066666666667</v>
      </c>
      <c r="P2097" s="7">
        <f>E2097/L2097</f>
        <v>39.493684210526318</v>
      </c>
      <c r="Q2097" t="str">
        <f>LEFT(N2097,FIND("/",N2097)-1)</f>
        <v>music</v>
      </c>
      <c r="R2097" t="str">
        <f>REPLACE(N2097,1,FIND("/",N2097),"")</f>
        <v>indie rock</v>
      </c>
      <c r="S2097" s="12">
        <f>(((J2097/60)/60)/24)+DATE(1970,1,1)</f>
        <v>41026.083298611113</v>
      </c>
      <c r="T2097" s="12">
        <f>(((I2097/60)/60)/24)+DATE(1970,1,1)</f>
        <v>41056.083298611113</v>
      </c>
      <c r="W2097" s="19">
        <f>_xlfn.DAYS(T2097,S2097)</f>
        <v>30</v>
      </c>
      <c r="X2097" s="20">
        <f>L2097/W2097</f>
        <v>1.2666666666666666</v>
      </c>
      <c r="Y2097" s="21">
        <f>E2097/W2097</f>
        <v>50.025333333333336</v>
      </c>
    </row>
    <row r="2098" spans="1:25" ht="48" x14ac:dyDescent="0.2">
      <c r="A2098">
        <v>3578</v>
      </c>
      <c r="B2098" s="3" t="s">
        <v>3577</v>
      </c>
      <c r="C2098" s="3" t="s">
        <v>7688</v>
      </c>
      <c r="D2098">
        <v>1500</v>
      </c>
      <c r="E2098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8271</v>
      </c>
      <c r="O2098" s="6">
        <f>(E2098/D2098)*100</f>
        <v>100.01333333333334</v>
      </c>
      <c r="P2098" s="7">
        <f>E2098/L2098</f>
        <v>40.545945945945945</v>
      </c>
      <c r="Q2098" t="str">
        <f>LEFT(N2098,FIND("/",N2098)-1)</f>
        <v>theater</v>
      </c>
      <c r="R2098" t="str">
        <f>REPLACE(N2098,1,FIND("/",N2098),"")</f>
        <v>plays</v>
      </c>
      <c r="S2098" s="12">
        <f>(((J2098/60)/60)/24)+DATE(1970,1,1)</f>
        <v>42460.733530092592</v>
      </c>
      <c r="T2098" s="12">
        <f>(((I2098/60)/60)/24)+DATE(1970,1,1)</f>
        <v>42490.733530092592</v>
      </c>
      <c r="W2098" s="19">
        <f>_xlfn.DAYS(T2098,S2098)</f>
        <v>30</v>
      </c>
      <c r="X2098" s="20">
        <f>L2098/W2098</f>
        <v>1.2333333333333334</v>
      </c>
      <c r="Y2098" s="21">
        <f>E2098/W2098</f>
        <v>50.006666666666668</v>
      </c>
    </row>
    <row r="2099" spans="1:25" ht="48" x14ac:dyDescent="0.2">
      <c r="A2099">
        <v>3581</v>
      </c>
      <c r="B2099" s="3" t="s">
        <v>3580</v>
      </c>
      <c r="C2099" s="3" t="s">
        <v>7691</v>
      </c>
      <c r="D2099">
        <v>1500</v>
      </c>
      <c r="E2099">
        <v>1500</v>
      </c>
      <c r="F2099" t="s">
        <v>8219</v>
      </c>
      <c r="G2099" t="s">
        <v>8225</v>
      </c>
      <c r="H2099" t="s">
        <v>8247</v>
      </c>
      <c r="I2099">
        <v>1406719110</v>
      </c>
      <c r="J2099">
        <v>1405509510</v>
      </c>
      <c r="K2099" t="b">
        <v>0</v>
      </c>
      <c r="L2099">
        <v>45</v>
      </c>
      <c r="M2099" t="b">
        <v>1</v>
      </c>
      <c r="N2099" t="s">
        <v>8271</v>
      </c>
      <c r="O2099" s="6">
        <f>(E2099/D2099)*100</f>
        <v>100</v>
      </c>
      <c r="P2099" s="7">
        <f>E2099/L2099</f>
        <v>33.333333333333336</v>
      </c>
      <c r="Q2099" t="str">
        <f>LEFT(N2099,FIND("/",N2099)-1)</f>
        <v>theater</v>
      </c>
      <c r="R2099" t="str">
        <f>REPLACE(N2099,1,FIND("/",N2099),"")</f>
        <v>plays</v>
      </c>
      <c r="S2099" s="12">
        <f>(((J2099/60)/60)/24)+DATE(1970,1,1)</f>
        <v>41836.471180555556</v>
      </c>
      <c r="T2099" s="12">
        <f>(((I2099/60)/60)/24)+DATE(1970,1,1)</f>
        <v>41850.471180555556</v>
      </c>
      <c r="W2099" s="19">
        <f>_xlfn.DAYS(T2099,S2099)</f>
        <v>14</v>
      </c>
      <c r="X2099" s="20">
        <f>L2099/W2099</f>
        <v>3.2142857142857144</v>
      </c>
      <c r="Y2099" s="21">
        <f>E2099/W2099</f>
        <v>107.14285714285714</v>
      </c>
    </row>
    <row r="2100" spans="1:25" ht="48" x14ac:dyDescent="0.2">
      <c r="A2100">
        <v>3493</v>
      </c>
      <c r="B2100" s="3" t="s">
        <v>3492</v>
      </c>
      <c r="C2100" s="3" t="s">
        <v>7603</v>
      </c>
      <c r="D2100">
        <v>1500</v>
      </c>
      <c r="E2100">
        <v>1500</v>
      </c>
      <c r="F2100" t="s">
        <v>8219</v>
      </c>
      <c r="G2100" t="s">
        <v>8224</v>
      </c>
      <c r="H2100" t="s">
        <v>8246</v>
      </c>
      <c r="I2100">
        <v>1408252260</v>
      </c>
      <c r="J2100">
        <v>1406580436</v>
      </c>
      <c r="K2100" t="b">
        <v>0</v>
      </c>
      <c r="L2100">
        <v>29</v>
      </c>
      <c r="M2100" t="b">
        <v>1</v>
      </c>
      <c r="N2100" t="s">
        <v>8271</v>
      </c>
      <c r="O2100" s="6">
        <f>(E2100/D2100)*100</f>
        <v>100</v>
      </c>
      <c r="P2100" s="7">
        <f>E2100/L2100</f>
        <v>51.724137931034484</v>
      </c>
      <c r="Q2100" t="str">
        <f>LEFT(N2100,FIND("/",N2100)-1)</f>
        <v>theater</v>
      </c>
      <c r="R2100" t="str">
        <f>REPLACE(N2100,1,FIND("/",N2100),"")</f>
        <v>plays</v>
      </c>
      <c r="S2100" s="12">
        <f>(((J2100/60)/60)/24)+DATE(1970,1,1)</f>
        <v>41848.866157407407</v>
      </c>
      <c r="T2100" s="12">
        <f>(((I2100/60)/60)/24)+DATE(1970,1,1)</f>
        <v>41868.21597222222</v>
      </c>
      <c r="W2100" s="19">
        <f>_xlfn.DAYS(T2100,S2100)</f>
        <v>20</v>
      </c>
      <c r="X2100" s="20">
        <f>L2100/W2100</f>
        <v>1.45</v>
      </c>
      <c r="Y2100" s="21">
        <f>E2100/W2100</f>
        <v>75</v>
      </c>
    </row>
    <row r="2101" spans="1:25" ht="48" x14ac:dyDescent="0.2">
      <c r="A2101">
        <v>3764</v>
      </c>
      <c r="B2101" s="3" t="s">
        <v>3761</v>
      </c>
      <c r="C2101" s="3" t="s">
        <v>7874</v>
      </c>
      <c r="D2101">
        <v>1500</v>
      </c>
      <c r="E2101">
        <v>1500</v>
      </c>
      <c r="F2101" t="s">
        <v>8219</v>
      </c>
      <c r="G2101" t="s">
        <v>8224</v>
      </c>
      <c r="H2101" t="s">
        <v>8246</v>
      </c>
      <c r="I2101">
        <v>1464482160</v>
      </c>
      <c r="J2101">
        <v>1462824832</v>
      </c>
      <c r="K2101" t="b">
        <v>0</v>
      </c>
      <c r="L2101">
        <v>27</v>
      </c>
      <c r="M2101" t="b">
        <v>1</v>
      </c>
      <c r="N2101" t="s">
        <v>8305</v>
      </c>
      <c r="O2101" s="6">
        <f>(E2101/D2101)*100</f>
        <v>100</v>
      </c>
      <c r="P2101" s="7">
        <f>E2101/L2101</f>
        <v>55.555555555555557</v>
      </c>
      <c r="Q2101" t="str">
        <f>LEFT(N2101,FIND("/",N2101)-1)</f>
        <v>theater</v>
      </c>
      <c r="R2101" t="str">
        <f>REPLACE(N2101,1,FIND("/",N2101),"")</f>
        <v>musical</v>
      </c>
      <c r="S2101" s="12">
        <f>(((J2101/60)/60)/24)+DATE(1970,1,1)</f>
        <v>42499.842962962968</v>
      </c>
      <c r="T2101" s="12">
        <f>(((I2101/60)/60)/24)+DATE(1970,1,1)</f>
        <v>42519.024999999994</v>
      </c>
      <c r="W2101" s="19">
        <f>_xlfn.DAYS(T2101,S2101)</f>
        <v>20</v>
      </c>
      <c r="X2101" s="20">
        <f>L2101/W2101</f>
        <v>1.35</v>
      </c>
      <c r="Y2101" s="21">
        <f>E2101/W2101</f>
        <v>75</v>
      </c>
    </row>
    <row r="2102" spans="1:25" ht="48" x14ac:dyDescent="0.2">
      <c r="A2102">
        <v>3227</v>
      </c>
      <c r="B2102" s="3" t="s">
        <v>3227</v>
      </c>
      <c r="C2102" s="3" t="s">
        <v>7337</v>
      </c>
      <c r="D2102">
        <v>1200</v>
      </c>
      <c r="E2102">
        <v>1500</v>
      </c>
      <c r="F2102" t="s">
        <v>8219</v>
      </c>
      <c r="G2102" t="s">
        <v>8225</v>
      </c>
      <c r="H2102" t="s">
        <v>8247</v>
      </c>
      <c r="I2102">
        <v>1484687436</v>
      </c>
      <c r="J2102">
        <v>1482095436</v>
      </c>
      <c r="K2102" t="b">
        <v>0</v>
      </c>
      <c r="L2102">
        <v>30</v>
      </c>
      <c r="M2102" t="b">
        <v>1</v>
      </c>
      <c r="N2102" t="s">
        <v>8271</v>
      </c>
      <c r="O2102" s="6">
        <f>(E2102/D2102)*100</f>
        <v>125</v>
      </c>
      <c r="P2102" s="7">
        <f>E2102/L2102</f>
        <v>50</v>
      </c>
      <c r="Q2102" t="str">
        <f>LEFT(N2102,FIND("/",N2102)-1)</f>
        <v>theater</v>
      </c>
      <c r="R2102" t="str">
        <f>REPLACE(N2102,1,FIND("/",N2102),"")</f>
        <v>plays</v>
      </c>
      <c r="S2102" s="12">
        <f>(((J2102/60)/60)/24)+DATE(1970,1,1)</f>
        <v>42722.882361111115</v>
      </c>
      <c r="T2102" s="12">
        <f>(((I2102/60)/60)/24)+DATE(1970,1,1)</f>
        <v>42752.882361111115</v>
      </c>
      <c r="W2102" s="19">
        <f>_xlfn.DAYS(T2102,S2102)</f>
        <v>30</v>
      </c>
      <c r="X2102" s="20">
        <f>L2102/W2102</f>
        <v>1</v>
      </c>
      <c r="Y2102" s="21">
        <f>E2102/W2102</f>
        <v>50</v>
      </c>
    </row>
    <row r="2103" spans="1:25" ht="32" x14ac:dyDescent="0.2">
      <c r="A2103">
        <v>855</v>
      </c>
      <c r="B2103" s="3" t="s">
        <v>856</v>
      </c>
      <c r="C2103" s="3" t="s">
        <v>4965</v>
      </c>
      <c r="D2103">
        <v>1450</v>
      </c>
      <c r="E2103">
        <v>1500</v>
      </c>
      <c r="F2103" t="s">
        <v>8219</v>
      </c>
      <c r="G2103" t="s">
        <v>8224</v>
      </c>
      <c r="H2103" t="s">
        <v>8246</v>
      </c>
      <c r="I2103">
        <v>1469329217</v>
      </c>
      <c r="J2103">
        <v>1466737217</v>
      </c>
      <c r="K2103" t="b">
        <v>0</v>
      </c>
      <c r="L2103">
        <v>47</v>
      </c>
      <c r="M2103" t="b">
        <v>1</v>
      </c>
      <c r="N2103" t="s">
        <v>8277</v>
      </c>
      <c r="O2103" s="6">
        <f>(E2103/D2103)*100</f>
        <v>103.44827586206897</v>
      </c>
      <c r="P2103" s="7">
        <f>E2103/L2103</f>
        <v>31.914893617021278</v>
      </c>
      <c r="Q2103" t="str">
        <f>LEFT(N2103,FIND("/",N2103)-1)</f>
        <v>music</v>
      </c>
      <c r="R2103" t="str">
        <f>REPLACE(N2103,1,FIND("/",N2103),"")</f>
        <v>metal</v>
      </c>
      <c r="S2103" s="12">
        <f>(((J2103/60)/60)/24)+DATE(1970,1,1)</f>
        <v>42545.125196759262</v>
      </c>
      <c r="T2103" s="12">
        <f>(((I2103/60)/60)/24)+DATE(1970,1,1)</f>
        <v>42575.125196759262</v>
      </c>
      <c r="W2103" s="19">
        <f>_xlfn.DAYS(T2103,S2103)</f>
        <v>30</v>
      </c>
      <c r="X2103" s="20">
        <f>L2103/W2103</f>
        <v>1.5666666666666667</v>
      </c>
      <c r="Y2103" s="21">
        <f>E2103/W2103</f>
        <v>50</v>
      </c>
    </row>
    <row r="2104" spans="1:25" ht="48" x14ac:dyDescent="0.2">
      <c r="A2104">
        <v>3427</v>
      </c>
      <c r="B2104" s="3" t="s">
        <v>3426</v>
      </c>
      <c r="C2104" s="3" t="s">
        <v>7537</v>
      </c>
      <c r="D2104">
        <v>1500</v>
      </c>
      <c r="E2104">
        <v>1500</v>
      </c>
      <c r="F2104" t="s">
        <v>8219</v>
      </c>
      <c r="G2104" t="s">
        <v>8225</v>
      </c>
      <c r="H2104" t="s">
        <v>8247</v>
      </c>
      <c r="I2104">
        <v>1404314952</v>
      </c>
      <c r="J2104">
        <v>1401722952</v>
      </c>
      <c r="K2104" t="b">
        <v>0</v>
      </c>
      <c r="L2104">
        <v>29</v>
      </c>
      <c r="M2104" t="b">
        <v>1</v>
      </c>
      <c r="N2104" t="s">
        <v>8271</v>
      </c>
      <c r="O2104" s="6">
        <f>(E2104/D2104)*100</f>
        <v>100</v>
      </c>
      <c r="P2104" s="7">
        <f>E2104/L2104</f>
        <v>51.724137931034484</v>
      </c>
      <c r="Q2104" t="str">
        <f>LEFT(N2104,FIND("/",N2104)-1)</f>
        <v>theater</v>
      </c>
      <c r="R2104" t="str">
        <f>REPLACE(N2104,1,FIND("/",N2104),"")</f>
        <v>plays</v>
      </c>
      <c r="S2104" s="12">
        <f>(((J2104/60)/60)/24)+DATE(1970,1,1)</f>
        <v>41792.645277777774</v>
      </c>
      <c r="T2104" s="12">
        <f>(((I2104/60)/60)/24)+DATE(1970,1,1)</f>
        <v>41822.645277777774</v>
      </c>
      <c r="W2104" s="19">
        <f>_xlfn.DAYS(T2104,S2104)</f>
        <v>30</v>
      </c>
      <c r="X2104" s="20">
        <f>L2104/W2104</f>
        <v>0.96666666666666667</v>
      </c>
      <c r="Y2104" s="21">
        <f>E2104/W2104</f>
        <v>50</v>
      </c>
    </row>
    <row r="2105" spans="1:25" ht="48" x14ac:dyDescent="0.2">
      <c r="A2105">
        <v>3870</v>
      </c>
      <c r="B2105" s="3" t="s">
        <v>3867</v>
      </c>
      <c r="C2105" s="3" t="s">
        <v>7979</v>
      </c>
      <c r="D2105">
        <v>10000</v>
      </c>
      <c r="E2105">
        <v>1500</v>
      </c>
      <c r="F2105" t="s">
        <v>8220</v>
      </c>
      <c r="G2105" t="s">
        <v>8224</v>
      </c>
      <c r="H2105" t="s">
        <v>8246</v>
      </c>
      <c r="I2105">
        <v>1404360478</v>
      </c>
      <c r="J2105">
        <v>1401768478</v>
      </c>
      <c r="K2105" t="b">
        <v>0</v>
      </c>
      <c r="L2105">
        <v>10</v>
      </c>
      <c r="M2105" t="b">
        <v>0</v>
      </c>
      <c r="N2105" t="s">
        <v>8305</v>
      </c>
      <c r="O2105" s="6">
        <f>(E2105/D2105)*100</f>
        <v>15</v>
      </c>
      <c r="P2105" s="7">
        <f>E2105/L2105</f>
        <v>150</v>
      </c>
      <c r="Q2105" t="str">
        <f>LEFT(N2105,FIND("/",N2105)-1)</f>
        <v>theater</v>
      </c>
      <c r="R2105" t="str">
        <f>REPLACE(N2105,1,FIND("/",N2105),"")</f>
        <v>musical</v>
      </c>
      <c r="S2105" s="12">
        <f>(((J2105/60)/60)/24)+DATE(1970,1,1)</f>
        <v>41793.17219907407</v>
      </c>
      <c r="T2105" s="12">
        <f>(((I2105/60)/60)/24)+DATE(1970,1,1)</f>
        <v>41823.17219907407</v>
      </c>
      <c r="W2105" s="19">
        <f>_xlfn.DAYS(T2105,S2105)</f>
        <v>30</v>
      </c>
      <c r="X2105" s="20">
        <f>L2105/W2105</f>
        <v>0.33333333333333331</v>
      </c>
      <c r="Y2105" s="21">
        <f>E2105/W2105</f>
        <v>50</v>
      </c>
    </row>
    <row r="2106" spans="1:25" ht="80" x14ac:dyDescent="0.2">
      <c r="A2106">
        <v>3031</v>
      </c>
      <c r="B2106" s="3" t="s">
        <v>3031</v>
      </c>
      <c r="C2106" s="3" t="s">
        <v>7141</v>
      </c>
      <c r="D2106">
        <v>1500</v>
      </c>
      <c r="E2106">
        <v>1500</v>
      </c>
      <c r="F2106" t="s">
        <v>8219</v>
      </c>
      <c r="G2106" t="s">
        <v>8224</v>
      </c>
      <c r="H2106" t="s">
        <v>8246</v>
      </c>
      <c r="I2106">
        <v>1476479447</v>
      </c>
      <c r="J2106">
        <v>1471295447</v>
      </c>
      <c r="K2106" t="b">
        <v>0</v>
      </c>
      <c r="L2106">
        <v>29</v>
      </c>
      <c r="M2106" t="b">
        <v>1</v>
      </c>
      <c r="N2106" t="s">
        <v>8303</v>
      </c>
      <c r="O2106" s="6">
        <f>(E2106/D2106)*100</f>
        <v>100</v>
      </c>
      <c r="P2106" s="7">
        <f>E2106/L2106</f>
        <v>51.724137931034484</v>
      </c>
      <c r="Q2106" t="str">
        <f>LEFT(N2106,FIND("/",N2106)-1)</f>
        <v>theater</v>
      </c>
      <c r="R2106" t="str">
        <f>REPLACE(N2106,1,FIND("/",N2106),"")</f>
        <v>spaces</v>
      </c>
      <c r="S2106" s="12">
        <f>(((J2106/60)/60)/24)+DATE(1970,1,1)</f>
        <v>42597.882488425923</v>
      </c>
      <c r="T2106" s="12">
        <f>(((I2106/60)/60)/24)+DATE(1970,1,1)</f>
        <v>42657.882488425923</v>
      </c>
      <c r="W2106" s="19">
        <f>_xlfn.DAYS(T2106,S2106)</f>
        <v>60</v>
      </c>
      <c r="X2106" s="20">
        <f>L2106/W2106</f>
        <v>0.48333333333333334</v>
      </c>
      <c r="Y2106" s="21">
        <f>E2106/W2106</f>
        <v>25</v>
      </c>
    </row>
    <row r="2107" spans="1:25" ht="32" x14ac:dyDescent="0.2">
      <c r="A2107">
        <v>2156</v>
      </c>
      <c r="B2107" s="3" t="s">
        <v>2157</v>
      </c>
      <c r="C2107" s="3" t="s">
        <v>6266</v>
      </c>
      <c r="D2107">
        <v>56000</v>
      </c>
      <c r="E2107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6">
        <f>(E2107/D2107)*100</f>
        <v>2.6660714285714282</v>
      </c>
      <c r="P2107" s="7">
        <f>E2107/L2107</f>
        <v>17.987951807228917</v>
      </c>
      <c r="Q2107" t="str">
        <f>LEFT(N2107,FIND("/",N2107)-1)</f>
        <v>games</v>
      </c>
      <c r="R2107" t="str">
        <f>REPLACE(N2107,1,FIND("/",N2107),"")</f>
        <v>video games</v>
      </c>
      <c r="S2107" s="12">
        <f>(((J2107/60)/60)/24)+DATE(1970,1,1)</f>
        <v>41488.85423611111</v>
      </c>
      <c r="T2107" s="12">
        <f>(((I2107/60)/60)/24)+DATE(1970,1,1)</f>
        <v>41533.85423611111</v>
      </c>
      <c r="W2107" s="19">
        <f>_xlfn.DAYS(T2107,S2107)</f>
        <v>45</v>
      </c>
      <c r="X2107" s="20">
        <f>L2107/W2107</f>
        <v>1.8444444444444446</v>
      </c>
      <c r="Y2107" s="21">
        <f>E2107/W2107</f>
        <v>33.177777777777777</v>
      </c>
    </row>
    <row r="2108" spans="1:25" ht="48" x14ac:dyDescent="0.2">
      <c r="A2108">
        <v>980</v>
      </c>
      <c r="B2108" s="3" t="s">
        <v>981</v>
      </c>
      <c r="C2108" s="3" t="s">
        <v>5090</v>
      </c>
      <c r="D2108">
        <v>10000</v>
      </c>
      <c r="E2108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6">
        <f>(E2108/D2108)*100</f>
        <v>14.860000000000001</v>
      </c>
      <c r="P2108" s="7">
        <f>E2108/L2108</f>
        <v>47.935483870967744</v>
      </c>
      <c r="Q2108" t="str">
        <f>LEFT(N2108,FIND("/",N2108)-1)</f>
        <v>technology</v>
      </c>
      <c r="R2108" t="str">
        <f>REPLACE(N2108,1,FIND("/",N2108),"")</f>
        <v>wearables</v>
      </c>
      <c r="S2108" s="12">
        <f>(((J2108/60)/60)/24)+DATE(1970,1,1)</f>
        <v>41928.904189814813</v>
      </c>
      <c r="T2108" s="12">
        <f>(((I2108/60)/60)/24)+DATE(1970,1,1)</f>
        <v>41973.945856481485</v>
      </c>
      <c r="W2108" s="19">
        <f>_xlfn.DAYS(T2108,S2108)</f>
        <v>45</v>
      </c>
      <c r="X2108" s="20">
        <f>L2108/W2108</f>
        <v>0.68888888888888888</v>
      </c>
      <c r="Y2108" s="21">
        <f>E2108/W2108</f>
        <v>33.022222222222226</v>
      </c>
    </row>
    <row r="2109" spans="1:25" ht="48" x14ac:dyDescent="0.2">
      <c r="A2109">
        <v>81</v>
      </c>
      <c r="B2109" s="3" t="s">
        <v>83</v>
      </c>
      <c r="C2109" s="3" t="s">
        <v>4192</v>
      </c>
      <c r="D2109">
        <v>750</v>
      </c>
      <c r="E2109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8266</v>
      </c>
      <c r="O2109" s="6">
        <f>(E2109/D2109)*100</f>
        <v>198</v>
      </c>
      <c r="P2109" s="7">
        <f>E2109/L2109</f>
        <v>53.035714285714285</v>
      </c>
      <c r="Q2109" t="str">
        <f>LEFT(N2109,FIND("/",N2109)-1)</f>
        <v>film &amp; video</v>
      </c>
      <c r="R2109" t="str">
        <f>REPLACE(N2109,1,FIND("/",N2109),"")</f>
        <v>shorts</v>
      </c>
      <c r="S2109" s="12">
        <f>(((J2109/60)/60)/24)+DATE(1970,1,1)</f>
        <v>41100.158877314818</v>
      </c>
      <c r="T2109" s="12">
        <f>(((I2109/60)/60)/24)+DATE(1970,1,1)</f>
        <v>41104.126388888886</v>
      </c>
      <c r="W2109" s="19">
        <f>_xlfn.DAYS(T2109,S2109)</f>
        <v>4</v>
      </c>
      <c r="X2109" s="20">
        <f>L2109/W2109</f>
        <v>7</v>
      </c>
      <c r="Y2109" s="21">
        <f>E2109/W2109</f>
        <v>371.25</v>
      </c>
    </row>
    <row r="2110" spans="1:25" ht="64" x14ac:dyDescent="0.2">
      <c r="A2110">
        <v>676</v>
      </c>
      <c r="B2110" s="3" t="s">
        <v>677</v>
      </c>
      <c r="C2110" s="3" t="s">
        <v>4786</v>
      </c>
      <c r="D2110">
        <v>100000</v>
      </c>
      <c r="E2110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6">
        <f>(E2110/D2110)*100</f>
        <v>1.4710000000000001</v>
      </c>
      <c r="P2110" s="7">
        <f>E2110/L2110</f>
        <v>61.291666666666664</v>
      </c>
      <c r="Q2110" t="str">
        <f>LEFT(N2110,FIND("/",N2110)-1)</f>
        <v>technology</v>
      </c>
      <c r="R2110" t="str">
        <f>REPLACE(N2110,1,FIND("/",N2110),"")</f>
        <v>wearables</v>
      </c>
      <c r="S2110" s="12">
        <f>(((J2110/60)/60)/24)+DATE(1970,1,1)</f>
        <v>42012.768298611118</v>
      </c>
      <c r="T2110" s="12">
        <f>(((I2110/60)/60)/24)+DATE(1970,1,1)</f>
        <v>42042.768298611118</v>
      </c>
      <c r="W2110" s="19">
        <f>_xlfn.DAYS(T2110,S2110)</f>
        <v>30</v>
      </c>
      <c r="X2110" s="20">
        <f>L2110/W2110</f>
        <v>0.8</v>
      </c>
      <c r="Y2110" s="21">
        <f>E2110/W2110</f>
        <v>49.033333333333331</v>
      </c>
    </row>
    <row r="2111" spans="1:25" ht="48" x14ac:dyDescent="0.2">
      <c r="A2111">
        <v>2632</v>
      </c>
      <c r="B2111" s="3" t="s">
        <v>2632</v>
      </c>
      <c r="C2111" s="3" t="s">
        <v>6742</v>
      </c>
      <c r="D2111">
        <v>1070</v>
      </c>
      <c r="E2111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8301</v>
      </c>
      <c r="O2111" s="6">
        <f>(E2111/D2111)*100</f>
        <v>137.00934579439252</v>
      </c>
      <c r="P2111" s="7">
        <f>E2111/L2111</f>
        <v>34.904761904761905</v>
      </c>
      <c r="Q2111" t="str">
        <f>LEFT(N2111,FIND("/",N2111)-1)</f>
        <v>technology</v>
      </c>
      <c r="R2111" t="str">
        <f>REPLACE(N2111,1,FIND("/",N2111),"")</f>
        <v>space exploration</v>
      </c>
      <c r="S2111" s="12">
        <f>(((J2111/60)/60)/24)+DATE(1970,1,1)</f>
        <v>42494.061793981484</v>
      </c>
      <c r="T2111" s="12">
        <f>(((I2111/60)/60)/24)+DATE(1970,1,1)</f>
        <v>42519.061793981484</v>
      </c>
      <c r="W2111" s="19">
        <f>_xlfn.DAYS(T2111,S2111)</f>
        <v>25</v>
      </c>
      <c r="X2111" s="20">
        <f>L2111/W2111</f>
        <v>1.68</v>
      </c>
      <c r="Y2111" s="21">
        <f>E2111/W2111</f>
        <v>58.64</v>
      </c>
    </row>
    <row r="2112" spans="1:25" ht="48" x14ac:dyDescent="0.2">
      <c r="A2112">
        <v>3902</v>
      </c>
      <c r="B2112" s="3" t="s">
        <v>3899</v>
      </c>
      <c r="C2112" s="3" t="s">
        <v>8010</v>
      </c>
      <c r="D2112">
        <v>3000</v>
      </c>
      <c r="E2112">
        <v>1465</v>
      </c>
      <c r="F2112" t="s">
        <v>8221</v>
      </c>
      <c r="G2112" t="s">
        <v>8225</v>
      </c>
      <c r="H2112" t="s">
        <v>8247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8271</v>
      </c>
      <c r="O2112" s="6">
        <f>(E2112/D2112)*100</f>
        <v>48.833333333333336</v>
      </c>
      <c r="P2112" s="7">
        <f>E2112/L2112</f>
        <v>47.258064516129032</v>
      </c>
      <c r="Q2112" t="str">
        <f>LEFT(N2112,FIND("/",N2112)-1)</f>
        <v>theater</v>
      </c>
      <c r="R2112" t="str">
        <f>REPLACE(N2112,1,FIND("/",N2112),"")</f>
        <v>plays</v>
      </c>
      <c r="S2112" s="12">
        <f>(((J2112/60)/60)/24)+DATE(1970,1,1)</f>
        <v>42663.468078703707</v>
      </c>
      <c r="T2112" s="12">
        <f>(((I2112/60)/60)/24)+DATE(1970,1,1)</f>
        <v>42688.509745370371</v>
      </c>
      <c r="W2112" s="19">
        <f>_xlfn.DAYS(T2112,S2112)</f>
        <v>25</v>
      </c>
      <c r="X2112" s="20">
        <f>L2112/W2112</f>
        <v>1.24</v>
      </c>
      <c r="Y2112" s="21">
        <f>E2112/W2112</f>
        <v>58.6</v>
      </c>
    </row>
    <row r="2113" spans="1:25" ht="48" x14ac:dyDescent="0.2">
      <c r="A2113">
        <v>196</v>
      </c>
      <c r="B2113" s="3" t="s">
        <v>198</v>
      </c>
      <c r="C2113" s="3" t="s">
        <v>4306</v>
      </c>
      <c r="D2113">
        <v>3500</v>
      </c>
      <c r="E2113">
        <v>1465</v>
      </c>
      <c r="F2113" t="s">
        <v>8221</v>
      </c>
      <c r="G2113" t="s">
        <v>8225</v>
      </c>
      <c r="H2113" t="s">
        <v>8247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8268</v>
      </c>
      <c r="O2113" s="6">
        <f>(E2113/D2113)*100</f>
        <v>41.857142857142861</v>
      </c>
      <c r="P2113" s="7">
        <f>E2113/L2113</f>
        <v>77.10526315789474</v>
      </c>
      <c r="Q2113" t="str">
        <f>LEFT(N2113,FIND("/",N2113)-1)</f>
        <v>film &amp; video</v>
      </c>
      <c r="R2113" t="str">
        <f>REPLACE(N2113,1,FIND("/",N2113),"")</f>
        <v>drama</v>
      </c>
      <c r="S2113" s="12">
        <f>(((J2113/60)/60)/24)+DATE(1970,1,1)</f>
        <v>42259.542800925927</v>
      </c>
      <c r="T2113" s="12">
        <f>(((I2113/60)/60)/24)+DATE(1970,1,1)</f>
        <v>42287.875</v>
      </c>
      <c r="W2113" s="19">
        <f>_xlfn.DAYS(T2113,S2113)</f>
        <v>28</v>
      </c>
      <c r="X2113" s="20">
        <f>L2113/W2113</f>
        <v>0.6785714285714286</v>
      </c>
      <c r="Y2113" s="21">
        <f>E2113/W2113</f>
        <v>52.321428571428569</v>
      </c>
    </row>
    <row r="2114" spans="1:25" ht="32" x14ac:dyDescent="0.2">
      <c r="A2114">
        <v>1228</v>
      </c>
      <c r="B2114" s="3" t="s">
        <v>1229</v>
      </c>
      <c r="C2114" s="3" t="s">
        <v>5338</v>
      </c>
      <c r="D2114">
        <v>5000</v>
      </c>
      <c r="E2114">
        <v>1465</v>
      </c>
      <c r="F2114" t="s">
        <v>8220</v>
      </c>
      <c r="G2114" t="s">
        <v>8224</v>
      </c>
      <c r="H2114" t="s">
        <v>8246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8286</v>
      </c>
      <c r="O2114" s="6">
        <f>(E2114/D2114)*100</f>
        <v>29.299999999999997</v>
      </c>
      <c r="P2114" s="7">
        <f>E2114/L2114</f>
        <v>61.041666666666664</v>
      </c>
      <c r="Q2114" t="str">
        <f>LEFT(N2114,FIND("/",N2114)-1)</f>
        <v>music</v>
      </c>
      <c r="R2114" t="str">
        <f>REPLACE(N2114,1,FIND("/",N2114),"")</f>
        <v>world music</v>
      </c>
      <c r="S2114" s="12">
        <f>(((J2114/60)/60)/24)+DATE(1970,1,1)</f>
        <v>40754.729259259257</v>
      </c>
      <c r="T2114" s="12">
        <f>(((I2114/60)/60)/24)+DATE(1970,1,1)</f>
        <v>40814.729259259257</v>
      </c>
      <c r="W2114" s="19">
        <f>_xlfn.DAYS(T2114,S2114)</f>
        <v>60</v>
      </c>
      <c r="X2114" s="20">
        <f>L2114/W2114</f>
        <v>0.4</v>
      </c>
      <c r="Y2114" s="21">
        <f>E2114/W2114</f>
        <v>24.416666666666668</v>
      </c>
    </row>
    <row r="2115" spans="1:25" ht="48" x14ac:dyDescent="0.2">
      <c r="A2115">
        <v>608</v>
      </c>
      <c r="B2115" s="3" t="s">
        <v>609</v>
      </c>
      <c r="C2115" s="3" t="s">
        <v>4718</v>
      </c>
      <c r="D2115">
        <v>150000</v>
      </c>
      <c r="E2115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6">
        <f>(E2115/D2115)*100</f>
        <v>0.97400000000000009</v>
      </c>
      <c r="P2115" s="7">
        <f>E2115/L2115</f>
        <v>292.2</v>
      </c>
      <c r="Q2115" t="str">
        <f>LEFT(N2115,FIND("/",N2115)-1)</f>
        <v>technology</v>
      </c>
      <c r="R2115" t="str">
        <f>REPLACE(N2115,1,FIND("/",N2115),"")</f>
        <v>web</v>
      </c>
      <c r="S2115" s="12">
        <f>(((J2115/60)/60)/24)+DATE(1970,1,1)</f>
        <v>42140.921064814815</v>
      </c>
      <c r="T2115" s="12">
        <f>(((I2115/60)/60)/24)+DATE(1970,1,1)</f>
        <v>42170.921064814815</v>
      </c>
      <c r="W2115" s="19">
        <f>_xlfn.DAYS(T2115,S2115)</f>
        <v>30</v>
      </c>
      <c r="X2115" s="20">
        <f>L2115/W2115</f>
        <v>0.16666666666666666</v>
      </c>
      <c r="Y2115" s="21">
        <f>E2115/W2115</f>
        <v>48.7</v>
      </c>
    </row>
    <row r="2116" spans="1:25" ht="32" x14ac:dyDescent="0.2">
      <c r="A2116">
        <v>3771</v>
      </c>
      <c r="B2116" s="3" t="s">
        <v>3768</v>
      </c>
      <c r="C2116" s="3" t="s">
        <v>7881</v>
      </c>
      <c r="D2116">
        <v>1000</v>
      </c>
      <c r="E211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8305</v>
      </c>
      <c r="O2116" s="6">
        <f>(E2116/D2116)*100</f>
        <v>146</v>
      </c>
      <c r="P2116" s="7">
        <f>E2116/L2116</f>
        <v>38.421052631578945</v>
      </c>
      <c r="Q2116" t="str">
        <f>LEFT(N2116,FIND("/",N2116)-1)</f>
        <v>theater</v>
      </c>
      <c r="R2116" t="str">
        <f>REPLACE(N2116,1,FIND("/",N2116),"")</f>
        <v>musical</v>
      </c>
      <c r="S2116" s="12">
        <f>(((J2116/60)/60)/24)+DATE(1970,1,1)</f>
        <v>42493.857083333336</v>
      </c>
      <c r="T2116" s="12">
        <f>(((I2116/60)/60)/24)+DATE(1970,1,1)</f>
        <v>42508</v>
      </c>
      <c r="W2116" s="19">
        <f>_xlfn.DAYS(T2116,S2116)</f>
        <v>15</v>
      </c>
      <c r="X2116" s="20">
        <f>L2116/W2116</f>
        <v>2.5333333333333332</v>
      </c>
      <c r="Y2116" s="21">
        <f>E2116/W2116</f>
        <v>97.333333333333329</v>
      </c>
    </row>
    <row r="2117" spans="1:25" ht="48" x14ac:dyDescent="0.2">
      <c r="A2117">
        <v>1862</v>
      </c>
      <c r="B2117" s="3" t="s">
        <v>1863</v>
      </c>
      <c r="C2117" s="3" t="s">
        <v>5972</v>
      </c>
      <c r="D2117">
        <v>18000</v>
      </c>
      <c r="E2117">
        <v>1455</v>
      </c>
      <c r="F2117" t="s">
        <v>8221</v>
      </c>
      <c r="G2117" t="s">
        <v>8224</v>
      </c>
      <c r="H2117" t="s">
        <v>8246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8283</v>
      </c>
      <c r="O2117" s="6">
        <f>(E2117/D2117)*100</f>
        <v>8.0833333333333321</v>
      </c>
      <c r="P2117" s="7">
        <f>E2117/L2117</f>
        <v>90.9375</v>
      </c>
      <c r="Q2117" t="str">
        <f>LEFT(N2117,FIND("/",N2117)-1)</f>
        <v>games</v>
      </c>
      <c r="R2117" t="str">
        <f>REPLACE(N2117,1,FIND("/",N2117),"")</f>
        <v>mobile games</v>
      </c>
      <c r="S2117" s="12">
        <f>(((J2117/60)/60)/24)+DATE(1970,1,1)</f>
        <v>42755.492754629624</v>
      </c>
      <c r="T2117" s="12">
        <f>(((I2117/60)/60)/24)+DATE(1970,1,1)</f>
        <v>42802.3125</v>
      </c>
      <c r="W2117" s="19">
        <f>_xlfn.DAYS(T2117,S2117)</f>
        <v>47</v>
      </c>
      <c r="X2117" s="20">
        <f>L2117/W2117</f>
        <v>0.34042553191489361</v>
      </c>
      <c r="Y2117" s="21">
        <f>E2117/W2117</f>
        <v>30.957446808510639</v>
      </c>
    </row>
    <row r="2118" spans="1:25" ht="48" x14ac:dyDescent="0.2">
      <c r="A2118">
        <v>266</v>
      </c>
      <c r="B2118" s="3" t="s">
        <v>267</v>
      </c>
      <c r="C2118" s="3" t="s">
        <v>4376</v>
      </c>
      <c r="D2118">
        <v>1000</v>
      </c>
      <c r="E2118">
        <v>1455</v>
      </c>
      <c r="F2118" t="s">
        <v>8219</v>
      </c>
      <c r="G2118" t="s">
        <v>8224</v>
      </c>
      <c r="H2118" t="s">
        <v>8246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8269</v>
      </c>
      <c r="O2118" s="6">
        <f>(E2118/D2118)*100</f>
        <v>145.5</v>
      </c>
      <c r="P2118" s="7">
        <f>E2118/L2118</f>
        <v>40.416666666666664</v>
      </c>
      <c r="Q2118" t="str">
        <f>LEFT(N2118,FIND("/",N2118)-1)</f>
        <v>film &amp; video</v>
      </c>
      <c r="R2118" t="str">
        <f>REPLACE(N2118,1,FIND("/",N2118),"")</f>
        <v>documentary</v>
      </c>
      <c r="S2118" s="12">
        <f>(((J2118/60)/60)/24)+DATE(1970,1,1)</f>
        <v>40205.174849537041</v>
      </c>
      <c r="T2118" s="12">
        <f>(((I2118/60)/60)/24)+DATE(1970,1,1)</f>
        <v>40291.160416666666</v>
      </c>
      <c r="W2118" s="19">
        <f>_xlfn.DAYS(T2118,S2118)</f>
        <v>86</v>
      </c>
      <c r="X2118" s="20">
        <f>L2118/W2118</f>
        <v>0.41860465116279072</v>
      </c>
      <c r="Y2118" s="21">
        <f>E2118/W2118</f>
        <v>16.918604651162791</v>
      </c>
    </row>
    <row r="2119" spans="1:25" ht="48" x14ac:dyDescent="0.2">
      <c r="A2119">
        <v>1898</v>
      </c>
      <c r="B2119" s="3" t="s">
        <v>1899</v>
      </c>
      <c r="C2119" s="3" t="s">
        <v>6008</v>
      </c>
      <c r="D2119">
        <v>1000</v>
      </c>
      <c r="E2119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8279</v>
      </c>
      <c r="O2119" s="6">
        <f>(E2119/D2119)*100</f>
        <v>144.5</v>
      </c>
      <c r="P2119" s="7">
        <f>E2119/L2119</f>
        <v>68.80952380952381</v>
      </c>
      <c r="Q2119" t="str">
        <f>LEFT(N2119,FIND("/",N2119)-1)</f>
        <v>music</v>
      </c>
      <c r="R2119" t="str">
        <f>REPLACE(N2119,1,FIND("/",N2119),"")</f>
        <v>indie rock</v>
      </c>
      <c r="S2119" s="12">
        <f>(((J2119/60)/60)/24)+DATE(1970,1,1)</f>
        <v>42366.192974537036</v>
      </c>
      <c r="T2119" s="12">
        <f>(((I2119/60)/60)/24)+DATE(1970,1,1)</f>
        <v>42401.75</v>
      </c>
      <c r="W2119" s="19">
        <f>_xlfn.DAYS(T2119,S2119)</f>
        <v>35</v>
      </c>
      <c r="X2119" s="20">
        <f>L2119/W2119</f>
        <v>0.6</v>
      </c>
      <c r="Y2119" s="21">
        <f>E2119/W2119</f>
        <v>41.285714285714285</v>
      </c>
    </row>
    <row r="2120" spans="1:25" ht="48" x14ac:dyDescent="0.2">
      <c r="A2120">
        <v>1132</v>
      </c>
      <c r="B2120" s="3" t="s">
        <v>1133</v>
      </c>
      <c r="C2120" s="3" t="s">
        <v>5242</v>
      </c>
      <c r="D2120">
        <v>10000</v>
      </c>
      <c r="E2120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6">
        <f>(E2120/D2120)*100</f>
        <v>14.38</v>
      </c>
      <c r="P2120" s="7">
        <f>E2120/L2120</f>
        <v>110.61538461538461</v>
      </c>
      <c r="Q2120" t="str">
        <f>LEFT(N2120,FIND("/",N2120)-1)</f>
        <v>games</v>
      </c>
      <c r="R2120" t="str">
        <f>REPLACE(N2120,1,FIND("/",N2120),"")</f>
        <v>mobile games</v>
      </c>
      <c r="S2120" s="12">
        <f>(((J2120/60)/60)/24)+DATE(1970,1,1)</f>
        <v>42706.115405092598</v>
      </c>
      <c r="T2120" s="12">
        <f>(((I2120/60)/60)/24)+DATE(1970,1,1)</f>
        <v>42736.115405092598</v>
      </c>
      <c r="W2120" s="19">
        <f>_xlfn.DAYS(T2120,S2120)</f>
        <v>30</v>
      </c>
      <c r="X2120" s="20">
        <f>L2120/W2120</f>
        <v>0.43333333333333335</v>
      </c>
      <c r="Y2120" s="21">
        <f>E2120/W2120</f>
        <v>47.93333333333333</v>
      </c>
    </row>
    <row r="2121" spans="1:25" ht="48" x14ac:dyDescent="0.2">
      <c r="A2121">
        <v>3180</v>
      </c>
      <c r="B2121" s="3" t="s">
        <v>3180</v>
      </c>
      <c r="C2121" s="3" t="s">
        <v>7290</v>
      </c>
      <c r="D2121">
        <v>1200</v>
      </c>
      <c r="E2121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8271</v>
      </c>
      <c r="O2121" s="6">
        <f>(E2121/D2121)*100</f>
        <v>119.75</v>
      </c>
      <c r="P2121" s="7">
        <f>E2121/L2121</f>
        <v>31.933333333333334</v>
      </c>
      <c r="Q2121" t="str">
        <f>LEFT(N2121,FIND("/",N2121)-1)</f>
        <v>theater</v>
      </c>
      <c r="R2121" t="str">
        <f>REPLACE(N2121,1,FIND("/",N2121),"")</f>
        <v>plays</v>
      </c>
      <c r="S2121" s="12">
        <f>(((J2121/60)/60)/24)+DATE(1970,1,1)</f>
        <v>41780.412604166668</v>
      </c>
      <c r="T2121" s="12">
        <f>(((I2121/60)/60)/24)+DATE(1970,1,1)</f>
        <v>41810.412604166668</v>
      </c>
      <c r="W2121" s="19">
        <f>_xlfn.DAYS(T2121,S2121)</f>
        <v>30</v>
      </c>
      <c r="X2121" s="20">
        <f>L2121/W2121</f>
        <v>1.5</v>
      </c>
      <c r="Y2121" s="21">
        <f>E2121/W2121</f>
        <v>47.9</v>
      </c>
    </row>
    <row r="2122" spans="1:25" ht="48" x14ac:dyDescent="0.2">
      <c r="A2122">
        <v>823</v>
      </c>
      <c r="B2122" s="3" t="s">
        <v>824</v>
      </c>
      <c r="C2122" s="3" t="s">
        <v>4933</v>
      </c>
      <c r="D2122">
        <v>800</v>
      </c>
      <c r="E2122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8276</v>
      </c>
      <c r="O2122" s="6">
        <f>(E2122/D2122)*100</f>
        <v>179.5</v>
      </c>
      <c r="P2122" s="7">
        <f>E2122/L2122</f>
        <v>43.515151515151516</v>
      </c>
      <c r="Q2122" t="str">
        <f>LEFT(N2122,FIND("/",N2122)-1)</f>
        <v>music</v>
      </c>
      <c r="R2122" t="str">
        <f>REPLACE(N2122,1,FIND("/",N2122),"")</f>
        <v>rock</v>
      </c>
      <c r="S2122" s="12">
        <f>(((J2122/60)/60)/24)+DATE(1970,1,1)</f>
        <v>42055.972824074073</v>
      </c>
      <c r="T2122" s="12">
        <f>(((I2122/60)/60)/24)+DATE(1970,1,1)</f>
        <v>42085.931157407409</v>
      </c>
      <c r="W2122" s="19">
        <f>_xlfn.DAYS(T2122,S2122)</f>
        <v>30</v>
      </c>
      <c r="X2122" s="20">
        <f>L2122/W2122</f>
        <v>1.1000000000000001</v>
      </c>
      <c r="Y2122" s="21">
        <f>E2122/W2122</f>
        <v>47.866666666666667</v>
      </c>
    </row>
    <row r="2123" spans="1:25" ht="48" x14ac:dyDescent="0.2">
      <c r="A2123">
        <v>2625</v>
      </c>
      <c r="B2123" s="3" t="s">
        <v>2625</v>
      </c>
      <c r="C2123" s="3" t="s">
        <v>6735</v>
      </c>
      <c r="D2123">
        <v>150</v>
      </c>
      <c r="E2123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8301</v>
      </c>
      <c r="O2123" s="6">
        <f>(E2123/D2123)*100</f>
        <v>956</v>
      </c>
      <c r="P2123" s="7">
        <f>E2123/L2123</f>
        <v>27.576923076923077</v>
      </c>
      <c r="Q2123" t="str">
        <f>LEFT(N2123,FIND("/",N2123)-1)</f>
        <v>technology</v>
      </c>
      <c r="R2123" t="str">
        <f>REPLACE(N2123,1,FIND("/",N2123),"")</f>
        <v>space exploration</v>
      </c>
      <c r="S2123" s="12">
        <f>(((J2123/60)/60)/24)+DATE(1970,1,1)</f>
        <v>42658.810277777782</v>
      </c>
      <c r="T2123" s="12">
        <f>(((I2123/60)/60)/24)+DATE(1970,1,1)</f>
        <v>42683.851944444439</v>
      </c>
      <c r="W2123" s="19">
        <f>_xlfn.DAYS(T2123,S2123)</f>
        <v>25</v>
      </c>
      <c r="X2123" s="20">
        <f>L2123/W2123</f>
        <v>2.08</v>
      </c>
      <c r="Y2123" s="21">
        <f>E2123/W2123</f>
        <v>57.36</v>
      </c>
    </row>
    <row r="2124" spans="1:25" ht="48" x14ac:dyDescent="0.2">
      <c r="A2124">
        <v>1105</v>
      </c>
      <c r="B2124" s="3" t="s">
        <v>1106</v>
      </c>
      <c r="C2124" s="3" t="s">
        <v>5215</v>
      </c>
      <c r="D2124">
        <v>900000</v>
      </c>
      <c r="E2124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6">
        <f>(E2124/D2124)*100</f>
        <v>0.159</v>
      </c>
      <c r="P2124" s="7">
        <f>E2124/L2124</f>
        <v>71.55</v>
      </c>
      <c r="Q2124" t="str">
        <f>LEFT(N2124,FIND("/",N2124)-1)</f>
        <v>games</v>
      </c>
      <c r="R2124" t="str">
        <f>REPLACE(N2124,1,FIND("/",N2124),"")</f>
        <v>video games</v>
      </c>
      <c r="S2124" s="12">
        <f>(((J2124/60)/60)/24)+DATE(1970,1,1)</f>
        <v>41692.135729166665</v>
      </c>
      <c r="T2124" s="12">
        <f>(((I2124/60)/60)/24)+DATE(1970,1,1)</f>
        <v>41722.0940625</v>
      </c>
      <c r="W2124" s="19">
        <f>_xlfn.DAYS(T2124,S2124)</f>
        <v>30</v>
      </c>
      <c r="X2124" s="20">
        <f>L2124/W2124</f>
        <v>0.66666666666666663</v>
      </c>
      <c r="Y2124" s="21">
        <f>E2124/W2124</f>
        <v>47.7</v>
      </c>
    </row>
    <row r="2125" spans="1:25" ht="64" x14ac:dyDescent="0.2">
      <c r="A2125">
        <v>415</v>
      </c>
      <c r="B2125" s="3" t="s">
        <v>416</v>
      </c>
      <c r="C2125" s="3" t="s">
        <v>4525</v>
      </c>
      <c r="D2125">
        <v>1400</v>
      </c>
      <c r="E2125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8269</v>
      </c>
      <c r="O2125" s="6">
        <f>(E2125/D2125)*100</f>
        <v>102.14714285714285</v>
      </c>
      <c r="P2125" s="7">
        <f>E2125/L2125</f>
        <v>68.09809523809524</v>
      </c>
      <c r="Q2125" t="str">
        <f>LEFT(N2125,FIND("/",N2125)-1)</f>
        <v>film &amp; video</v>
      </c>
      <c r="R2125" t="str">
        <f>REPLACE(N2125,1,FIND("/",N2125),"")</f>
        <v>documentary</v>
      </c>
      <c r="S2125" s="12">
        <f>(((J2125/60)/60)/24)+DATE(1970,1,1)</f>
        <v>41904.851875</v>
      </c>
      <c r="T2125" s="12">
        <f>(((I2125/60)/60)/24)+DATE(1970,1,1)</f>
        <v>41929.5</v>
      </c>
      <c r="W2125" s="19">
        <f>_xlfn.DAYS(T2125,S2125)</f>
        <v>25</v>
      </c>
      <c r="X2125" s="20">
        <f>L2125/W2125</f>
        <v>0.84</v>
      </c>
      <c r="Y2125" s="21">
        <f>E2125/W2125</f>
        <v>57.202399999999997</v>
      </c>
    </row>
    <row r="2126" spans="1:25" ht="48" x14ac:dyDescent="0.2">
      <c r="A2126">
        <v>1983</v>
      </c>
      <c r="B2126" s="3" t="s">
        <v>1984</v>
      </c>
      <c r="C2126" s="3" t="s">
        <v>6093</v>
      </c>
      <c r="D2126">
        <v>33000</v>
      </c>
      <c r="E212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6">
        <f>(E2126/D2126)*100</f>
        <v>4.3</v>
      </c>
      <c r="P2126" s="7">
        <f>E2126/L2126</f>
        <v>88.6875</v>
      </c>
      <c r="Q2126" t="str">
        <f>LEFT(N2126,FIND("/",N2126)-1)</f>
        <v>photography</v>
      </c>
      <c r="R2126" t="str">
        <f>REPLACE(N2126,1,FIND("/",N2126),"")</f>
        <v>people</v>
      </c>
      <c r="S2126" s="12">
        <f>(((J2126/60)/60)/24)+DATE(1970,1,1)</f>
        <v>42593.011782407411</v>
      </c>
      <c r="T2126" s="12">
        <f>(((I2126/60)/60)/24)+DATE(1970,1,1)</f>
        <v>42615.291666666672</v>
      </c>
      <c r="W2126" s="19">
        <f>_xlfn.DAYS(T2126,S2126)</f>
        <v>22</v>
      </c>
      <c r="X2126" s="20">
        <f>L2126/W2126</f>
        <v>0.72727272727272729</v>
      </c>
      <c r="Y2126" s="21">
        <f>E2126/W2126</f>
        <v>64.5</v>
      </c>
    </row>
    <row r="2127" spans="1:25" ht="48" x14ac:dyDescent="0.2">
      <c r="A2127">
        <v>1781</v>
      </c>
      <c r="B2127" s="3" t="s">
        <v>1782</v>
      </c>
      <c r="C2127" s="3" t="s">
        <v>5891</v>
      </c>
      <c r="D2127">
        <v>5500</v>
      </c>
      <c r="E2127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6">
        <f>(E2127/D2127)*100</f>
        <v>25.763636363636365</v>
      </c>
      <c r="P2127" s="7">
        <f>E2127/L2127</f>
        <v>59.041666666666664</v>
      </c>
      <c r="Q2127" t="str">
        <f>LEFT(N2127,FIND("/",N2127)-1)</f>
        <v>photography</v>
      </c>
      <c r="R2127" t="str">
        <f>REPLACE(N2127,1,FIND("/",N2127),"")</f>
        <v>photobooks</v>
      </c>
      <c r="S2127" s="12">
        <f>(((J2127/60)/60)/24)+DATE(1970,1,1)</f>
        <v>42597.617418981477</v>
      </c>
      <c r="T2127" s="12">
        <f>(((I2127/60)/60)/24)+DATE(1970,1,1)</f>
        <v>42628.617418981477</v>
      </c>
      <c r="W2127" s="19">
        <f>_xlfn.DAYS(T2127,S2127)</f>
        <v>31</v>
      </c>
      <c r="X2127" s="20">
        <f>L2127/W2127</f>
        <v>0.77419354838709675</v>
      </c>
      <c r="Y2127" s="21">
        <f>E2127/W2127</f>
        <v>45.70967741935484</v>
      </c>
    </row>
    <row r="2128" spans="1:25" ht="48" x14ac:dyDescent="0.2">
      <c r="A2128">
        <v>554</v>
      </c>
      <c r="B2128" s="3" t="s">
        <v>555</v>
      </c>
      <c r="C2128" s="3" t="s">
        <v>4664</v>
      </c>
      <c r="D2128">
        <v>3870</v>
      </c>
      <c r="E2128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6">
        <f>(E2128/D2128)*100</f>
        <v>36.589147286821706</v>
      </c>
      <c r="P2128" s="7">
        <f>E2128/L2128</f>
        <v>64.36363636363636</v>
      </c>
      <c r="Q2128" t="str">
        <f>LEFT(N2128,FIND("/",N2128)-1)</f>
        <v>technology</v>
      </c>
      <c r="R2128" t="str">
        <f>REPLACE(N2128,1,FIND("/",N2128),"")</f>
        <v>web</v>
      </c>
      <c r="S2128" s="12">
        <f>(((J2128/60)/60)/24)+DATE(1970,1,1)</f>
        <v>41901.684861111113</v>
      </c>
      <c r="T2128" s="12">
        <f>(((I2128/60)/60)/24)+DATE(1970,1,1)</f>
        <v>41931.684861111113</v>
      </c>
      <c r="W2128" s="19">
        <f>_xlfn.DAYS(T2128,S2128)</f>
        <v>30</v>
      </c>
      <c r="X2128" s="20">
        <f>L2128/W2128</f>
        <v>0.73333333333333328</v>
      </c>
      <c r="Y2128" s="21">
        <f>E2128/W2128</f>
        <v>47.2</v>
      </c>
    </row>
    <row r="2129" spans="1:25" ht="48" x14ac:dyDescent="0.2">
      <c r="A2129">
        <v>2523</v>
      </c>
      <c r="B2129" s="3" t="s">
        <v>2523</v>
      </c>
      <c r="C2129" s="3" t="s">
        <v>6633</v>
      </c>
      <c r="D2129">
        <v>900</v>
      </c>
      <c r="E2129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8300</v>
      </c>
      <c r="O2129" s="6">
        <f>(E2129/D2129)*100</f>
        <v>156.44444444444446</v>
      </c>
      <c r="P2129" s="7">
        <f>E2129/L2129</f>
        <v>54.153846153846153</v>
      </c>
      <c r="Q2129" t="str">
        <f>LEFT(N2129,FIND("/",N2129)-1)</f>
        <v>music</v>
      </c>
      <c r="R2129" t="str">
        <f>REPLACE(N2129,1,FIND("/",N2129),"")</f>
        <v>classical music</v>
      </c>
      <c r="S2129" s="12">
        <f>(((J2129/60)/60)/24)+DATE(1970,1,1)</f>
        <v>41930.975601851853</v>
      </c>
      <c r="T2129" s="12">
        <f>(((I2129/60)/60)/24)+DATE(1970,1,1)</f>
        <v>41961.017268518524</v>
      </c>
      <c r="W2129" s="19">
        <f>_xlfn.DAYS(T2129,S2129)</f>
        <v>31</v>
      </c>
      <c r="X2129" s="20">
        <f>L2129/W2129</f>
        <v>0.83870967741935487</v>
      </c>
      <c r="Y2129" s="21">
        <f>E2129/W2129</f>
        <v>45.41935483870968</v>
      </c>
    </row>
    <row r="2130" spans="1:25" ht="64" x14ac:dyDescent="0.2">
      <c r="A2130">
        <v>2778</v>
      </c>
      <c r="B2130" s="3" t="s">
        <v>2778</v>
      </c>
      <c r="C2130" s="3" t="s">
        <v>6888</v>
      </c>
      <c r="D2130">
        <v>5500</v>
      </c>
      <c r="E2130">
        <v>1405</v>
      </c>
      <c r="F2130" t="s">
        <v>8221</v>
      </c>
      <c r="G2130" t="s">
        <v>8224</v>
      </c>
      <c r="H2130" t="s">
        <v>8246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8304</v>
      </c>
      <c r="O2130" s="6">
        <f>(E2130/D2130)*100</f>
        <v>25.545454545454543</v>
      </c>
      <c r="P2130" s="7">
        <f>E2130/L2130</f>
        <v>93.666666666666671</v>
      </c>
      <c r="Q2130" t="str">
        <f>LEFT(N2130,FIND("/",N2130)-1)</f>
        <v>publishing</v>
      </c>
      <c r="R2130" t="str">
        <f>REPLACE(N2130,1,FIND("/",N2130),"")</f>
        <v>children's books</v>
      </c>
      <c r="S2130" s="12">
        <f>(((J2130/60)/60)/24)+DATE(1970,1,1)</f>
        <v>41846.978078703702</v>
      </c>
      <c r="T2130" s="12">
        <f>(((I2130/60)/60)/24)+DATE(1970,1,1)</f>
        <v>41876.978078703702</v>
      </c>
      <c r="W2130" s="19">
        <f>_xlfn.DAYS(T2130,S2130)</f>
        <v>30</v>
      </c>
      <c r="X2130" s="20">
        <f>L2130/W2130</f>
        <v>0.5</v>
      </c>
      <c r="Y2130" s="21">
        <f>E2130/W2130</f>
        <v>46.833333333333336</v>
      </c>
    </row>
    <row r="2131" spans="1:25" ht="48" x14ac:dyDescent="0.2">
      <c r="A2131">
        <v>1695</v>
      </c>
      <c r="B2131" s="3" t="s">
        <v>1696</v>
      </c>
      <c r="C2131" s="3" t="s">
        <v>5805</v>
      </c>
      <c r="D2131">
        <v>12000</v>
      </c>
      <c r="E2131">
        <v>1405</v>
      </c>
      <c r="F2131" t="s">
        <v>8222</v>
      </c>
      <c r="G2131" t="s">
        <v>8224</v>
      </c>
      <c r="H2131" t="s">
        <v>8246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8293</v>
      </c>
      <c r="O2131" s="6">
        <f>(E2131/D2131)*100</f>
        <v>11.708333333333334</v>
      </c>
      <c r="P2131" s="7">
        <f>E2131/L2131</f>
        <v>61.086956521739133</v>
      </c>
      <c r="Q2131" t="str">
        <f>LEFT(N2131,FIND("/",N2131)-1)</f>
        <v>music</v>
      </c>
      <c r="R2131" t="str">
        <f>REPLACE(N2131,1,FIND("/",N2131),"")</f>
        <v>faith</v>
      </c>
      <c r="S2131" s="12">
        <f>(((J2131/60)/60)/24)+DATE(1970,1,1)</f>
        <v>42801.031412037039</v>
      </c>
      <c r="T2131" s="12">
        <f>(((I2131/60)/60)/24)+DATE(1970,1,1)</f>
        <v>42835.041666666672</v>
      </c>
      <c r="W2131" s="19">
        <f>_xlfn.DAYS(T2131,S2131)</f>
        <v>34</v>
      </c>
      <c r="X2131" s="20">
        <f>L2131/W2131</f>
        <v>0.67647058823529416</v>
      </c>
      <c r="Y2131" s="21">
        <f>E2131/W2131</f>
        <v>41.323529411764703</v>
      </c>
    </row>
    <row r="2132" spans="1:25" ht="48" x14ac:dyDescent="0.2">
      <c r="A2132">
        <v>950</v>
      </c>
      <c r="B2132" s="3" t="s">
        <v>951</v>
      </c>
      <c r="C2132" s="3" t="s">
        <v>5060</v>
      </c>
      <c r="D2132">
        <v>5000</v>
      </c>
      <c r="E213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6">
        <f>(E2132/D2132)*100</f>
        <v>28.04</v>
      </c>
      <c r="P2132" s="7">
        <f>E2132/L2132</f>
        <v>58.416666666666664</v>
      </c>
      <c r="Q2132" t="str">
        <f>LEFT(N2132,FIND("/",N2132)-1)</f>
        <v>technology</v>
      </c>
      <c r="R2132" t="str">
        <f>REPLACE(N2132,1,FIND("/",N2132),"")</f>
        <v>wearables</v>
      </c>
      <c r="S2132" s="12">
        <f>(((J2132/60)/60)/24)+DATE(1970,1,1)</f>
        <v>42356.750706018516</v>
      </c>
      <c r="T2132" s="12">
        <f>(((I2132/60)/60)/24)+DATE(1970,1,1)</f>
        <v>42386.750706018516</v>
      </c>
      <c r="W2132" s="19">
        <f>_xlfn.DAYS(T2132,S2132)</f>
        <v>30</v>
      </c>
      <c r="X2132" s="20">
        <f>L2132/W2132</f>
        <v>0.8</v>
      </c>
      <c r="Y2132" s="21">
        <f>E2132/W2132</f>
        <v>46.733333333333334</v>
      </c>
    </row>
    <row r="2133" spans="1:25" ht="48" x14ac:dyDescent="0.2">
      <c r="A2133">
        <v>3833</v>
      </c>
      <c r="B2133" s="3" t="s">
        <v>3830</v>
      </c>
      <c r="C2133" s="3" t="s">
        <v>7942</v>
      </c>
      <c r="D2133">
        <v>1200</v>
      </c>
      <c r="E2133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8271</v>
      </c>
      <c r="O2133" s="6">
        <f>(E2133/D2133)*100</f>
        <v>116.66666666666667</v>
      </c>
      <c r="P2133" s="7">
        <f>E2133/L2133</f>
        <v>70</v>
      </c>
      <c r="Q2133" t="str">
        <f>LEFT(N2133,FIND("/",N2133)-1)</f>
        <v>theater</v>
      </c>
      <c r="R2133" t="str">
        <f>REPLACE(N2133,1,FIND("/",N2133),"")</f>
        <v>plays</v>
      </c>
      <c r="S2133" s="12">
        <f>(((J2133/60)/60)/24)+DATE(1970,1,1)</f>
        <v>41963.872361111105</v>
      </c>
      <c r="T2133" s="12">
        <f>(((I2133/60)/60)/24)+DATE(1970,1,1)</f>
        <v>41974.797916666663</v>
      </c>
      <c r="W2133" s="19">
        <f>_xlfn.DAYS(T2133,S2133)</f>
        <v>11</v>
      </c>
      <c r="X2133" s="20">
        <f>L2133/W2133</f>
        <v>1.8181818181818181</v>
      </c>
      <c r="Y2133" s="21">
        <f>E2133/W2133</f>
        <v>127.27272727272727</v>
      </c>
    </row>
    <row r="2134" spans="1:25" ht="48" x14ac:dyDescent="0.2">
      <c r="A2134">
        <v>1903</v>
      </c>
      <c r="B2134" s="3" t="s">
        <v>1904</v>
      </c>
      <c r="C2134" s="3" t="s">
        <v>6013</v>
      </c>
      <c r="D2134">
        <v>3000</v>
      </c>
      <c r="E2134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6">
        <f>(E2134/D2134)*100</f>
        <v>46.6</v>
      </c>
      <c r="P2134" s="7">
        <f>E2134/L2134</f>
        <v>34.097560975609753</v>
      </c>
      <c r="Q2134" t="str">
        <f>LEFT(N2134,FIND("/",N2134)-1)</f>
        <v>technology</v>
      </c>
      <c r="R2134" t="str">
        <f>REPLACE(N2134,1,FIND("/",N2134),"")</f>
        <v>gadgets</v>
      </c>
      <c r="S2134" s="12">
        <f>(((J2134/60)/60)/24)+DATE(1970,1,1)</f>
        <v>42702.770729166667</v>
      </c>
      <c r="T2134" s="12">
        <f>(((I2134/60)/60)/24)+DATE(1970,1,1)</f>
        <v>42762.770729166667</v>
      </c>
      <c r="W2134" s="19">
        <f>_xlfn.DAYS(T2134,S2134)</f>
        <v>60</v>
      </c>
      <c r="X2134" s="20">
        <f>L2134/W2134</f>
        <v>0.68333333333333335</v>
      </c>
      <c r="Y2134" s="21">
        <f>E2134/W2134</f>
        <v>23.3</v>
      </c>
    </row>
    <row r="2135" spans="1:25" ht="48" x14ac:dyDescent="0.2">
      <c r="A2135">
        <v>1717</v>
      </c>
      <c r="B2135" s="3" t="s">
        <v>1718</v>
      </c>
      <c r="C2135" s="3" t="s">
        <v>5827</v>
      </c>
      <c r="D2135">
        <v>3265</v>
      </c>
      <c r="E2135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8293</v>
      </c>
      <c r="O2135" s="6">
        <f>(E2135/D2135)*100</f>
        <v>42.725880551301685</v>
      </c>
      <c r="P2135" s="7">
        <f>E2135/L2135</f>
        <v>34.024390243902438</v>
      </c>
      <c r="Q2135" t="str">
        <f>LEFT(N2135,FIND("/",N2135)-1)</f>
        <v>music</v>
      </c>
      <c r="R2135" t="str">
        <f>REPLACE(N2135,1,FIND("/",N2135),"")</f>
        <v>faith</v>
      </c>
      <c r="S2135" s="12">
        <f>(((J2135/60)/60)/24)+DATE(1970,1,1)</f>
        <v>42460.98192129629</v>
      </c>
      <c r="T2135" s="12">
        <f>(((I2135/60)/60)/24)+DATE(1970,1,1)</f>
        <v>42481.166666666672</v>
      </c>
      <c r="W2135" s="19">
        <f>_xlfn.DAYS(T2135,S2135)</f>
        <v>21</v>
      </c>
      <c r="X2135" s="20">
        <f>L2135/W2135</f>
        <v>1.9523809523809523</v>
      </c>
      <c r="Y2135" s="21">
        <f>E2135/W2135</f>
        <v>66.428571428571431</v>
      </c>
    </row>
    <row r="2136" spans="1:25" ht="48" x14ac:dyDescent="0.2">
      <c r="A2136">
        <v>3522</v>
      </c>
      <c r="B2136" s="3" t="s">
        <v>3521</v>
      </c>
      <c r="C2136" s="3" t="s">
        <v>7632</v>
      </c>
      <c r="D2136">
        <v>1395</v>
      </c>
      <c r="E2136">
        <v>1395</v>
      </c>
      <c r="F2136" t="s">
        <v>8219</v>
      </c>
      <c r="G2136" t="s">
        <v>8225</v>
      </c>
      <c r="H2136" t="s">
        <v>8247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8271</v>
      </c>
      <c r="O2136" s="6">
        <f>(E2136/D2136)*100</f>
        <v>100</v>
      </c>
      <c r="P2136" s="7">
        <f>E2136/L2136</f>
        <v>41.029411764705884</v>
      </c>
      <c r="Q2136" t="str">
        <f>LEFT(N2136,FIND("/",N2136)-1)</f>
        <v>theater</v>
      </c>
      <c r="R2136" t="str">
        <f>REPLACE(N2136,1,FIND("/",N2136),"")</f>
        <v>plays</v>
      </c>
      <c r="S2136" s="12">
        <f>(((J2136/60)/60)/24)+DATE(1970,1,1)</f>
        <v>42234.789884259255</v>
      </c>
      <c r="T2136" s="12">
        <f>(((I2136/60)/60)/24)+DATE(1970,1,1)</f>
        <v>42262.420833333337</v>
      </c>
      <c r="W2136" s="19">
        <f>_xlfn.DAYS(T2136,S2136)</f>
        <v>28</v>
      </c>
      <c r="X2136" s="20">
        <f>L2136/W2136</f>
        <v>1.2142857142857142</v>
      </c>
      <c r="Y2136" s="21">
        <f>E2136/W2136</f>
        <v>49.821428571428569</v>
      </c>
    </row>
    <row r="2137" spans="1:25" ht="48" x14ac:dyDescent="0.2">
      <c r="A2137">
        <v>828</v>
      </c>
      <c r="B2137" s="3" t="s">
        <v>829</v>
      </c>
      <c r="C2137" s="3" t="s">
        <v>4938</v>
      </c>
      <c r="D2137">
        <v>1300</v>
      </c>
      <c r="E2137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8276</v>
      </c>
      <c r="O2137" s="6">
        <f>(E2137/D2137)*100</f>
        <v>107</v>
      </c>
      <c r="P2137" s="7">
        <f>E2137/L2137</f>
        <v>36.60526315789474</v>
      </c>
      <c r="Q2137" t="str">
        <f>LEFT(N2137,FIND("/",N2137)-1)</f>
        <v>music</v>
      </c>
      <c r="R2137" t="str">
        <f>REPLACE(N2137,1,FIND("/",N2137),"")</f>
        <v>rock</v>
      </c>
      <c r="S2137" s="12">
        <f>(((J2137/60)/60)/24)+DATE(1970,1,1)</f>
        <v>41073.050717592596</v>
      </c>
      <c r="T2137" s="12">
        <f>(((I2137/60)/60)/24)+DATE(1970,1,1)</f>
        <v>41085.683333333334</v>
      </c>
      <c r="W2137" s="19">
        <f>_xlfn.DAYS(T2137,S2137)</f>
        <v>12</v>
      </c>
      <c r="X2137" s="20">
        <f>L2137/W2137</f>
        <v>3.1666666666666665</v>
      </c>
      <c r="Y2137" s="21">
        <f>E2137/W2137</f>
        <v>115.91666666666667</v>
      </c>
    </row>
    <row r="2138" spans="1:25" ht="32" x14ac:dyDescent="0.2">
      <c r="A2138">
        <v>2282</v>
      </c>
      <c r="B2138" s="3" t="s">
        <v>2283</v>
      </c>
      <c r="C2138" s="3" t="s">
        <v>6392</v>
      </c>
      <c r="D2138">
        <v>750</v>
      </c>
      <c r="E2138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8276</v>
      </c>
      <c r="O2138" s="6">
        <f>(E2138/D2138)*100</f>
        <v>185.33333333333331</v>
      </c>
      <c r="P2138" s="7">
        <f>E2138/L2138</f>
        <v>115.83333333333333</v>
      </c>
      <c r="Q2138" t="str">
        <f>LEFT(N2138,FIND("/",N2138)-1)</f>
        <v>music</v>
      </c>
      <c r="R2138" t="str">
        <f>REPLACE(N2138,1,FIND("/",N2138),"")</f>
        <v>rock</v>
      </c>
      <c r="S2138" s="12">
        <f>(((J2138/60)/60)/24)+DATE(1970,1,1)</f>
        <v>42323.17460648148</v>
      </c>
      <c r="T2138" s="12">
        <f>(((I2138/60)/60)/24)+DATE(1970,1,1)</f>
        <v>42383.17460648148</v>
      </c>
      <c r="W2138" s="19">
        <f>_xlfn.DAYS(T2138,S2138)</f>
        <v>60</v>
      </c>
      <c r="X2138" s="20">
        <f>L2138/W2138</f>
        <v>0.2</v>
      </c>
      <c r="Y2138" s="21">
        <f>E2138/W2138</f>
        <v>23.166666666666668</v>
      </c>
    </row>
    <row r="2139" spans="1:25" ht="48" x14ac:dyDescent="0.2">
      <c r="A2139">
        <v>715</v>
      </c>
      <c r="B2139" s="3" t="s">
        <v>716</v>
      </c>
      <c r="C2139" s="3" t="s">
        <v>4825</v>
      </c>
      <c r="D2139">
        <v>27500</v>
      </c>
      <c r="E2139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6">
        <f>(E2139/D2139)*100</f>
        <v>5.0509090909090908</v>
      </c>
      <c r="P2139" s="7">
        <f>E2139/L2139</f>
        <v>115.75</v>
      </c>
      <c r="Q2139" t="str">
        <f>LEFT(N2139,FIND("/",N2139)-1)</f>
        <v>technology</v>
      </c>
      <c r="R2139" t="str">
        <f>REPLACE(N2139,1,FIND("/",N2139),"")</f>
        <v>wearables</v>
      </c>
      <c r="S2139" s="12">
        <f>(((J2139/60)/60)/24)+DATE(1970,1,1)</f>
        <v>42273.090740740736</v>
      </c>
      <c r="T2139" s="12">
        <f>(((I2139/60)/60)/24)+DATE(1970,1,1)</f>
        <v>42313.132407407407</v>
      </c>
      <c r="W2139" s="19">
        <f>_xlfn.DAYS(T2139,S2139)</f>
        <v>40</v>
      </c>
      <c r="X2139" s="20">
        <f>L2139/W2139</f>
        <v>0.3</v>
      </c>
      <c r="Y2139" s="21">
        <f>E2139/W2139</f>
        <v>34.725000000000001</v>
      </c>
    </row>
    <row r="2140" spans="1:25" ht="48" x14ac:dyDescent="0.2">
      <c r="A2140">
        <v>126</v>
      </c>
      <c r="B2140" s="3" t="s">
        <v>128</v>
      </c>
      <c r="C2140" s="3" t="s">
        <v>4237</v>
      </c>
      <c r="D2140">
        <v>25000</v>
      </c>
      <c r="E2140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6">
        <f>(E2140/D2140)*100</f>
        <v>5.548</v>
      </c>
      <c r="P2140" s="7">
        <f>E2140/L2140</f>
        <v>106.69230769230769</v>
      </c>
      <c r="Q2140" t="str">
        <f>LEFT(N2140,FIND("/",N2140)-1)</f>
        <v>film &amp; video</v>
      </c>
      <c r="R2140" t="str">
        <f>REPLACE(N2140,1,FIND("/",N2140),"")</f>
        <v>science fiction</v>
      </c>
      <c r="S2140" s="12">
        <f>(((J2140/60)/60)/24)+DATE(1970,1,1)</f>
        <v>42135.589548611111</v>
      </c>
      <c r="T2140" s="12">
        <f>(((I2140/60)/60)/24)+DATE(1970,1,1)</f>
        <v>42166.083333333328</v>
      </c>
      <c r="W2140" s="19">
        <f>_xlfn.DAYS(T2140,S2140)</f>
        <v>31</v>
      </c>
      <c r="X2140" s="20">
        <f>L2140/W2140</f>
        <v>0.41935483870967744</v>
      </c>
      <c r="Y2140" s="21">
        <f>E2140/W2140</f>
        <v>44.741935483870968</v>
      </c>
    </row>
    <row r="2141" spans="1:25" ht="48" x14ac:dyDescent="0.2">
      <c r="A2141">
        <v>3923</v>
      </c>
      <c r="B2141" s="3" t="s">
        <v>3920</v>
      </c>
      <c r="C2141" s="3" t="s">
        <v>8031</v>
      </c>
      <c r="D2141">
        <v>11500</v>
      </c>
      <c r="E2141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6">
        <f>(E2141/D2141)*100</f>
        <v>12.034782608695652</v>
      </c>
      <c r="P2141" s="7">
        <f>E2141/L2141</f>
        <v>81.411764705882348</v>
      </c>
      <c r="Q2141" t="str">
        <f>LEFT(N2141,FIND("/",N2141)-1)</f>
        <v>theater</v>
      </c>
      <c r="R2141" t="str">
        <f>REPLACE(N2141,1,FIND("/",N2141),"")</f>
        <v>plays</v>
      </c>
      <c r="S2141" s="12">
        <f>(((J2141/60)/60)/24)+DATE(1970,1,1)</f>
        <v>42075.979988425926</v>
      </c>
      <c r="T2141" s="12">
        <f>(((I2141/60)/60)/24)+DATE(1970,1,1)</f>
        <v>42103.979988425926</v>
      </c>
      <c r="W2141" s="19">
        <f>_xlfn.DAYS(T2141,S2141)</f>
        <v>28</v>
      </c>
      <c r="X2141" s="20">
        <f>L2141/W2141</f>
        <v>0.6071428571428571</v>
      </c>
      <c r="Y2141" s="21">
        <f>E2141/W2141</f>
        <v>49.428571428571431</v>
      </c>
    </row>
    <row r="2142" spans="1:25" ht="48" x14ac:dyDescent="0.2">
      <c r="A2142">
        <v>3669</v>
      </c>
      <c r="B2142" s="3" t="s">
        <v>3666</v>
      </c>
      <c r="C2142" s="3" t="s">
        <v>7779</v>
      </c>
      <c r="D2142">
        <v>1000</v>
      </c>
      <c r="E2142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8271</v>
      </c>
      <c r="O2142" s="6">
        <f>(E2142/D2142)*100</f>
        <v>138.19999999999999</v>
      </c>
      <c r="P2142" s="7">
        <f>E2142/L2142</f>
        <v>81.294117647058826</v>
      </c>
      <c r="Q2142" t="str">
        <f>LEFT(N2142,FIND("/",N2142)-1)</f>
        <v>theater</v>
      </c>
      <c r="R2142" t="str">
        <f>REPLACE(N2142,1,FIND("/",N2142),"")</f>
        <v>plays</v>
      </c>
      <c r="S2142" s="12">
        <f>(((J2142/60)/60)/24)+DATE(1970,1,1)</f>
        <v>42136.675196759257</v>
      </c>
      <c r="T2142" s="12">
        <f>(((I2142/60)/60)/24)+DATE(1970,1,1)</f>
        <v>42166.675196759257</v>
      </c>
      <c r="W2142" s="19">
        <f>_xlfn.DAYS(T2142,S2142)</f>
        <v>30</v>
      </c>
      <c r="X2142" s="20">
        <f>L2142/W2142</f>
        <v>0.56666666666666665</v>
      </c>
      <c r="Y2142" s="21">
        <f>E2142/W2142</f>
        <v>46.06666666666667</v>
      </c>
    </row>
    <row r="2143" spans="1:25" ht="32" x14ac:dyDescent="0.2">
      <c r="A2143">
        <v>932</v>
      </c>
      <c r="B2143" s="3" t="s">
        <v>933</v>
      </c>
      <c r="C2143" s="3" t="s">
        <v>5042</v>
      </c>
      <c r="D2143">
        <v>9500</v>
      </c>
      <c r="E2143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6">
        <f>(E2143/D2143)*100</f>
        <v>14.536842105263158</v>
      </c>
      <c r="P2143" s="7">
        <f>E2143/L2143</f>
        <v>46.033333333333331</v>
      </c>
      <c r="Q2143" t="str">
        <f>LEFT(N2143,FIND("/",N2143)-1)</f>
        <v>music</v>
      </c>
      <c r="R2143" t="str">
        <f>REPLACE(N2143,1,FIND("/",N2143),"")</f>
        <v>jazz</v>
      </c>
      <c r="S2143" s="12">
        <f>(((J2143/60)/60)/24)+DATE(1970,1,1)</f>
        <v>41310.969270833331</v>
      </c>
      <c r="T2143" s="12">
        <f>(((I2143/60)/60)/24)+DATE(1970,1,1)</f>
        <v>41355.927604166667</v>
      </c>
      <c r="W2143" s="19">
        <f>_xlfn.DAYS(T2143,S2143)</f>
        <v>45</v>
      </c>
      <c r="X2143" s="20">
        <f>L2143/W2143</f>
        <v>0.66666666666666663</v>
      </c>
      <c r="Y2143" s="21">
        <f>E2143/W2143</f>
        <v>30.68888888888889</v>
      </c>
    </row>
    <row r="2144" spans="1:25" ht="32" x14ac:dyDescent="0.2">
      <c r="A2144">
        <v>1675</v>
      </c>
      <c r="B2144" s="3" t="s">
        <v>1676</v>
      </c>
      <c r="C2144" s="3" t="s">
        <v>5785</v>
      </c>
      <c r="D2144">
        <v>1000</v>
      </c>
      <c r="E2144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8292</v>
      </c>
      <c r="O2144" s="6">
        <f>(E2144/D2144)*100</f>
        <v>137.416</v>
      </c>
      <c r="P2144" s="7">
        <f>E2144/L2144</f>
        <v>40.416470588235299</v>
      </c>
      <c r="Q2144" t="str">
        <f>LEFT(N2144,FIND("/",N2144)-1)</f>
        <v>music</v>
      </c>
      <c r="R2144" t="str">
        <f>REPLACE(N2144,1,FIND("/",N2144),"")</f>
        <v>pop</v>
      </c>
      <c r="S2144" s="12">
        <f>(((J2144/60)/60)/24)+DATE(1970,1,1)</f>
        <v>40802.733101851853</v>
      </c>
      <c r="T2144" s="12">
        <f>(((I2144/60)/60)/24)+DATE(1970,1,1)</f>
        <v>40832.918749999997</v>
      </c>
      <c r="W2144" s="19">
        <f>_xlfn.DAYS(T2144,S2144)</f>
        <v>30</v>
      </c>
      <c r="X2144" s="20">
        <f>L2144/W2144</f>
        <v>1.1333333333333333</v>
      </c>
      <c r="Y2144" s="21">
        <f>E2144/W2144</f>
        <v>45.805333333333337</v>
      </c>
    </row>
    <row r="2145" spans="1:25" ht="48" x14ac:dyDescent="0.2">
      <c r="A2145">
        <v>2994</v>
      </c>
      <c r="B2145" s="3" t="s">
        <v>2994</v>
      </c>
      <c r="C2145" s="3" t="s">
        <v>7104</v>
      </c>
      <c r="D2145">
        <v>300</v>
      </c>
      <c r="E2145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8303</v>
      </c>
      <c r="O2145" s="6">
        <f>(E2145/D2145)*100</f>
        <v>457.74666666666673</v>
      </c>
      <c r="P2145" s="7">
        <f>E2145/L2145</f>
        <v>23.275254237288134</v>
      </c>
      <c r="Q2145" t="str">
        <f>LEFT(N2145,FIND("/",N2145)-1)</f>
        <v>theater</v>
      </c>
      <c r="R2145" t="str">
        <f>REPLACE(N2145,1,FIND("/",N2145),"")</f>
        <v>spaces</v>
      </c>
      <c r="S2145" s="12">
        <f>(((J2145/60)/60)/24)+DATE(1970,1,1)</f>
        <v>41885.478842592594</v>
      </c>
      <c r="T2145" s="12">
        <f>(((I2145/60)/60)/24)+DATE(1970,1,1)</f>
        <v>41915.478842592594</v>
      </c>
      <c r="W2145" s="19">
        <f>_xlfn.DAYS(T2145,S2145)</f>
        <v>30</v>
      </c>
      <c r="X2145" s="20">
        <f>L2145/W2145</f>
        <v>1.9666666666666666</v>
      </c>
      <c r="Y2145" s="21">
        <f>E2145/W2145</f>
        <v>45.774666666666668</v>
      </c>
    </row>
    <row r="2146" spans="1:25" ht="48" x14ac:dyDescent="0.2">
      <c r="A2146">
        <v>787</v>
      </c>
      <c r="B2146" s="3" t="s">
        <v>788</v>
      </c>
      <c r="C2146" s="3" t="s">
        <v>4897</v>
      </c>
      <c r="D2146">
        <v>1200</v>
      </c>
      <c r="E214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8276</v>
      </c>
      <c r="O2146" s="6">
        <f>(E2146/D2146)*100</f>
        <v>114.16666666666666</v>
      </c>
      <c r="P2146" s="7">
        <f>E2146/L2146</f>
        <v>80.588235294117652</v>
      </c>
      <c r="Q2146" t="str">
        <f>LEFT(N2146,FIND("/",N2146)-1)</f>
        <v>music</v>
      </c>
      <c r="R2146" t="str">
        <f>REPLACE(N2146,1,FIND("/",N2146),"")</f>
        <v>rock</v>
      </c>
      <c r="S2146" s="12">
        <f>(((J2146/60)/60)/24)+DATE(1970,1,1)</f>
        <v>41549.627615740741</v>
      </c>
      <c r="T2146" s="12">
        <f>(((I2146/60)/60)/24)+DATE(1970,1,1)</f>
        <v>41579.627615740741</v>
      </c>
      <c r="W2146" s="19">
        <f>_xlfn.DAYS(T2146,S2146)</f>
        <v>30</v>
      </c>
      <c r="X2146" s="20">
        <f>L2146/W2146</f>
        <v>0.56666666666666665</v>
      </c>
      <c r="Y2146" s="21">
        <f>E2146/W2146</f>
        <v>45.666666666666664</v>
      </c>
    </row>
    <row r="2147" spans="1:25" ht="32" x14ac:dyDescent="0.2">
      <c r="A2147">
        <v>103</v>
      </c>
      <c r="B2147" s="3" t="s">
        <v>105</v>
      </c>
      <c r="C2147" s="3" t="s">
        <v>4214</v>
      </c>
      <c r="D2147">
        <v>1300</v>
      </c>
      <c r="E2147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8266</v>
      </c>
      <c r="O2147" s="6">
        <f>(E2147/D2147)*100</f>
        <v>105.15384615384616</v>
      </c>
      <c r="P2147" s="7">
        <f>E2147/L2147</f>
        <v>27.897959183673468</v>
      </c>
      <c r="Q2147" t="str">
        <f>LEFT(N2147,FIND("/",N2147)-1)</f>
        <v>film &amp; video</v>
      </c>
      <c r="R2147" t="str">
        <f>REPLACE(N2147,1,FIND("/",N2147),"")</f>
        <v>shorts</v>
      </c>
      <c r="S2147" s="12">
        <f>(((J2147/60)/60)/24)+DATE(1970,1,1)</f>
        <v>41682.805902777778</v>
      </c>
      <c r="T2147" s="12">
        <f>(((I2147/60)/60)/24)+DATE(1970,1,1)</f>
        <v>41705.805902777778</v>
      </c>
      <c r="W2147" s="19">
        <f>_xlfn.DAYS(T2147,S2147)</f>
        <v>23</v>
      </c>
      <c r="X2147" s="20">
        <f>L2147/W2147</f>
        <v>2.1304347826086958</v>
      </c>
      <c r="Y2147" s="21">
        <f>E2147/W2147</f>
        <v>59.434782608695649</v>
      </c>
    </row>
    <row r="2148" spans="1:25" ht="48" x14ac:dyDescent="0.2">
      <c r="A2148">
        <v>1033</v>
      </c>
      <c r="B2148" s="3" t="s">
        <v>1034</v>
      </c>
      <c r="C2148" s="3" t="s">
        <v>5143</v>
      </c>
      <c r="D2148">
        <v>1328</v>
      </c>
      <c r="E2148">
        <v>1366</v>
      </c>
      <c r="F2148" t="s">
        <v>8219</v>
      </c>
      <c r="G2148" t="s">
        <v>8225</v>
      </c>
      <c r="H2148" t="s">
        <v>8247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8280</v>
      </c>
      <c r="O2148" s="6">
        <f>(E2148/D2148)*100</f>
        <v>102.86144578313252</v>
      </c>
      <c r="P2148" s="7">
        <f>E2148/L2148</f>
        <v>50.592592592592595</v>
      </c>
      <c r="Q2148" t="str">
        <f>LEFT(N2148,FIND("/",N2148)-1)</f>
        <v>music</v>
      </c>
      <c r="R2148" t="str">
        <f>REPLACE(N2148,1,FIND("/",N2148),"")</f>
        <v>electronic music</v>
      </c>
      <c r="S2148" s="12">
        <f>(((J2148/60)/60)/24)+DATE(1970,1,1)</f>
        <v>42688.732407407413</v>
      </c>
      <c r="T2148" s="12">
        <f>(((I2148/60)/60)/24)+DATE(1970,1,1)</f>
        <v>42716.732407407413</v>
      </c>
      <c r="W2148" s="19">
        <f>_xlfn.DAYS(T2148,S2148)</f>
        <v>28</v>
      </c>
      <c r="X2148" s="20">
        <f>L2148/W2148</f>
        <v>0.9642857142857143</v>
      </c>
      <c r="Y2148" s="21">
        <f>E2148/W2148</f>
        <v>48.785714285714285</v>
      </c>
    </row>
    <row r="2149" spans="1:25" ht="48" x14ac:dyDescent="0.2">
      <c r="A2149">
        <v>557</v>
      </c>
      <c r="B2149" s="3" t="s">
        <v>558</v>
      </c>
      <c r="C2149" s="3" t="s">
        <v>4667</v>
      </c>
      <c r="D2149">
        <v>150000</v>
      </c>
      <c r="E2149">
        <v>1366</v>
      </c>
      <c r="F2149" t="s">
        <v>8221</v>
      </c>
      <c r="G2149" t="s">
        <v>8236</v>
      </c>
      <c r="H2149" t="s">
        <v>8249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8272</v>
      </c>
      <c r="O2149" s="6">
        <f>(E2149/D2149)*100</f>
        <v>0.91066666666666674</v>
      </c>
      <c r="P2149" s="7">
        <f>E2149/L2149</f>
        <v>68.3</v>
      </c>
      <c r="Q2149" t="str">
        <f>LEFT(N2149,FIND("/",N2149)-1)</f>
        <v>technology</v>
      </c>
      <c r="R2149" t="str">
        <f>REPLACE(N2149,1,FIND("/",N2149),"")</f>
        <v>web</v>
      </c>
      <c r="S2149" s="12">
        <f>(((J2149/60)/60)/24)+DATE(1970,1,1)</f>
        <v>42676.942164351851</v>
      </c>
      <c r="T2149" s="12">
        <f>(((I2149/60)/60)/24)+DATE(1970,1,1)</f>
        <v>42706.983831018515</v>
      </c>
      <c r="W2149" s="19">
        <f>_xlfn.DAYS(T2149,S2149)</f>
        <v>30</v>
      </c>
      <c r="X2149" s="20">
        <f>L2149/W2149</f>
        <v>0.66666666666666663</v>
      </c>
      <c r="Y2149" s="21">
        <f>E2149/W2149</f>
        <v>45.533333333333331</v>
      </c>
    </row>
    <row r="2150" spans="1:25" ht="48" x14ac:dyDescent="0.2">
      <c r="A2150">
        <v>3449</v>
      </c>
      <c r="B2150" s="3" t="s">
        <v>3448</v>
      </c>
      <c r="C2150" s="3" t="s">
        <v>7559</v>
      </c>
      <c r="D2150">
        <v>800</v>
      </c>
      <c r="E2150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8271</v>
      </c>
      <c r="O2150" s="6">
        <f>(E2150/D2150)*100</f>
        <v>170.625</v>
      </c>
      <c r="P2150" s="7">
        <f>E2150/L2150</f>
        <v>68.25</v>
      </c>
      <c r="Q2150" t="str">
        <f>LEFT(N2150,FIND("/",N2150)-1)</f>
        <v>theater</v>
      </c>
      <c r="R2150" t="str">
        <f>REPLACE(N2150,1,FIND("/",N2150),"")</f>
        <v>plays</v>
      </c>
      <c r="S2150" s="12">
        <f>(((J2150/60)/60)/24)+DATE(1970,1,1)</f>
        <v>42532.052523148144</v>
      </c>
      <c r="T2150" s="12">
        <f>(((I2150/60)/60)/24)+DATE(1970,1,1)</f>
        <v>42560.166666666672</v>
      </c>
      <c r="W2150" s="19">
        <f>_xlfn.DAYS(T2150,S2150)</f>
        <v>28</v>
      </c>
      <c r="X2150" s="20">
        <f>L2150/W2150</f>
        <v>0.7142857142857143</v>
      </c>
      <c r="Y2150" s="21">
        <f>E2150/W2150</f>
        <v>48.75</v>
      </c>
    </row>
    <row r="2151" spans="1:25" ht="48" x14ac:dyDescent="0.2">
      <c r="A2151">
        <v>2469</v>
      </c>
      <c r="B2151" s="3" t="s">
        <v>2470</v>
      </c>
      <c r="C2151" s="3" t="s">
        <v>6579</v>
      </c>
      <c r="D2151">
        <v>1200</v>
      </c>
      <c r="E2151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8279</v>
      </c>
      <c r="O2151" s="6">
        <f>(E2151/D2151)*100</f>
        <v>113.66666666666667</v>
      </c>
      <c r="P2151" s="7">
        <f>E2151/L2151</f>
        <v>29.021276595744681</v>
      </c>
      <c r="Q2151" t="str">
        <f>LEFT(N2151,FIND("/",N2151)-1)</f>
        <v>music</v>
      </c>
      <c r="R2151" t="str">
        <f>REPLACE(N2151,1,FIND("/",N2151),"")</f>
        <v>indie rock</v>
      </c>
      <c r="S2151" s="12">
        <f>(((J2151/60)/60)/24)+DATE(1970,1,1)</f>
        <v>40557.429733796293</v>
      </c>
      <c r="T2151" s="12">
        <f>(((I2151/60)/60)/24)+DATE(1970,1,1)</f>
        <v>40582.429733796293</v>
      </c>
      <c r="W2151" s="19">
        <f>_xlfn.DAYS(T2151,S2151)</f>
        <v>25</v>
      </c>
      <c r="X2151" s="20">
        <f>L2151/W2151</f>
        <v>1.88</v>
      </c>
      <c r="Y2151" s="21">
        <f>E2151/W2151</f>
        <v>54.56</v>
      </c>
    </row>
    <row r="2152" spans="1:25" ht="48" x14ac:dyDescent="0.2">
      <c r="A2152">
        <v>2918</v>
      </c>
      <c r="B2152" s="3" t="s">
        <v>2918</v>
      </c>
      <c r="C2152" s="3" t="s">
        <v>7028</v>
      </c>
      <c r="D2152">
        <v>5000</v>
      </c>
      <c r="E215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6">
        <f>(E2152/D2152)*100</f>
        <v>27.24</v>
      </c>
      <c r="P2152" s="7">
        <f>E2152/L2152</f>
        <v>68.099999999999994</v>
      </c>
      <c r="Q2152" t="str">
        <f>LEFT(N2152,FIND("/",N2152)-1)</f>
        <v>theater</v>
      </c>
      <c r="R2152" t="str">
        <f>REPLACE(N2152,1,FIND("/",N2152),"")</f>
        <v>plays</v>
      </c>
      <c r="S2152" s="12">
        <f>(((J2152/60)/60)/24)+DATE(1970,1,1)</f>
        <v>42278.629710648151</v>
      </c>
      <c r="T2152" s="12">
        <f>(((I2152/60)/60)/24)+DATE(1970,1,1)</f>
        <v>42306.629710648151</v>
      </c>
      <c r="W2152" s="19">
        <f>_xlfn.DAYS(T2152,S2152)</f>
        <v>28</v>
      </c>
      <c r="X2152" s="20">
        <f>L2152/W2152</f>
        <v>0.7142857142857143</v>
      </c>
      <c r="Y2152" s="21">
        <f>E2152/W2152</f>
        <v>48.642857142857146</v>
      </c>
    </row>
    <row r="2153" spans="1:25" ht="32" x14ac:dyDescent="0.2">
      <c r="A2153">
        <v>2558</v>
      </c>
      <c r="B2153" s="3" t="s">
        <v>2558</v>
      </c>
      <c r="C2153" s="3" t="s">
        <v>6668</v>
      </c>
      <c r="D2153">
        <v>1250</v>
      </c>
      <c r="E2153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8300</v>
      </c>
      <c r="O2153" s="6">
        <f>(E2153/D2153)*100</f>
        <v>108.88</v>
      </c>
      <c r="P2153" s="7">
        <f>E2153/L2153</f>
        <v>75.611111111111114</v>
      </c>
      <c r="Q2153" t="str">
        <f>LEFT(N2153,FIND("/",N2153)-1)</f>
        <v>music</v>
      </c>
      <c r="R2153" t="str">
        <f>REPLACE(N2153,1,FIND("/",N2153),"")</f>
        <v>classical music</v>
      </c>
      <c r="S2153" s="12">
        <f>(((J2153/60)/60)/24)+DATE(1970,1,1)</f>
        <v>42093.860023148154</v>
      </c>
      <c r="T2153" s="12">
        <f>(((I2153/60)/60)/24)+DATE(1970,1,1)</f>
        <v>42125.582638888889</v>
      </c>
      <c r="W2153" s="19">
        <f>_xlfn.DAYS(T2153,S2153)</f>
        <v>32</v>
      </c>
      <c r="X2153" s="20">
        <f>L2153/W2153</f>
        <v>0.5625</v>
      </c>
      <c r="Y2153" s="21">
        <f>E2153/W2153</f>
        <v>42.53125</v>
      </c>
    </row>
    <row r="2154" spans="1:25" ht="48" x14ac:dyDescent="0.2">
      <c r="A2154">
        <v>2834</v>
      </c>
      <c r="B2154" s="3" t="s">
        <v>2834</v>
      </c>
      <c r="C2154" s="3" t="s">
        <v>6944</v>
      </c>
      <c r="D2154">
        <v>800</v>
      </c>
      <c r="E2154">
        <v>1360</v>
      </c>
      <c r="F2154" t="s">
        <v>8219</v>
      </c>
      <c r="G2154" t="s">
        <v>8225</v>
      </c>
      <c r="H2154" t="s">
        <v>8247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8271</v>
      </c>
      <c r="O2154" s="6">
        <f>(E2154/D2154)*100</f>
        <v>170</v>
      </c>
      <c r="P2154" s="7">
        <f>E2154/L2154</f>
        <v>64.761904761904759</v>
      </c>
      <c r="Q2154" t="str">
        <f>LEFT(N2154,FIND("/",N2154)-1)</f>
        <v>theater</v>
      </c>
      <c r="R2154" t="str">
        <f>REPLACE(N2154,1,FIND("/",N2154),"")</f>
        <v>plays</v>
      </c>
      <c r="S2154" s="12">
        <f>(((J2154/60)/60)/24)+DATE(1970,1,1)</f>
        <v>42019.959837962961</v>
      </c>
      <c r="T2154" s="12">
        <f>(((I2154/60)/60)/24)+DATE(1970,1,1)</f>
        <v>42034.959837962961</v>
      </c>
      <c r="W2154" s="19">
        <f>_xlfn.DAYS(T2154,S2154)</f>
        <v>15</v>
      </c>
      <c r="X2154" s="20">
        <f>L2154/W2154</f>
        <v>1.4</v>
      </c>
      <c r="Y2154" s="21">
        <f>E2154/W2154</f>
        <v>90.666666666666671</v>
      </c>
    </row>
    <row r="2155" spans="1:25" ht="48" x14ac:dyDescent="0.2">
      <c r="A2155">
        <v>2102</v>
      </c>
      <c r="B2155" s="3" t="s">
        <v>2103</v>
      </c>
      <c r="C2155" s="3" t="s">
        <v>6212</v>
      </c>
      <c r="D2155">
        <v>1000</v>
      </c>
      <c r="E2155">
        <v>1360</v>
      </c>
      <c r="F2155" t="s">
        <v>8219</v>
      </c>
      <c r="G2155" t="s">
        <v>8224</v>
      </c>
      <c r="H2155" t="s">
        <v>8246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8279</v>
      </c>
      <c r="O2155" s="6">
        <f>(E2155/D2155)*100</f>
        <v>136</v>
      </c>
      <c r="P2155" s="7">
        <f>E2155/L2155</f>
        <v>35.789473684210527</v>
      </c>
      <c r="Q2155" t="str">
        <f>LEFT(N2155,FIND("/",N2155)-1)</f>
        <v>music</v>
      </c>
      <c r="R2155" t="str">
        <f>REPLACE(N2155,1,FIND("/",N2155),"")</f>
        <v>indie rock</v>
      </c>
      <c r="S2155" s="12">
        <f>(((J2155/60)/60)/24)+DATE(1970,1,1)</f>
        <v>40638.868611111109</v>
      </c>
      <c r="T2155" s="12">
        <f>(((I2155/60)/60)/24)+DATE(1970,1,1)</f>
        <v>40668.868611111109</v>
      </c>
      <c r="W2155" s="19">
        <f>_xlfn.DAYS(T2155,S2155)</f>
        <v>30</v>
      </c>
      <c r="X2155" s="20">
        <f>L2155/W2155</f>
        <v>1.2666666666666666</v>
      </c>
      <c r="Y2155" s="21">
        <f>E2155/W2155</f>
        <v>45.333333333333336</v>
      </c>
    </row>
    <row r="2156" spans="1:25" ht="96" x14ac:dyDescent="0.2">
      <c r="A2156">
        <v>78</v>
      </c>
      <c r="B2156" s="3" t="s">
        <v>80</v>
      </c>
      <c r="C2156" s="3" t="s">
        <v>4189</v>
      </c>
      <c r="D2156">
        <v>50</v>
      </c>
      <c r="E215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8266</v>
      </c>
      <c r="O2156" s="6">
        <f>(E2156/D2156)*100</f>
        <v>2702</v>
      </c>
      <c r="P2156" s="7">
        <f>E2156/L2156</f>
        <v>38.6</v>
      </c>
      <c r="Q2156" t="str">
        <f>LEFT(N2156,FIND("/",N2156)-1)</f>
        <v>film &amp; video</v>
      </c>
      <c r="R2156" t="str">
        <f>REPLACE(N2156,1,FIND("/",N2156),"")</f>
        <v>shorts</v>
      </c>
      <c r="S2156" s="12">
        <f>(((J2156/60)/60)/24)+DATE(1970,1,1)</f>
        <v>42604.730567129634</v>
      </c>
      <c r="T2156" s="12">
        <f>(((I2156/60)/60)/24)+DATE(1970,1,1)</f>
        <v>42614.730567129634</v>
      </c>
      <c r="W2156" s="19">
        <f>_xlfn.DAYS(T2156,S2156)</f>
        <v>10</v>
      </c>
      <c r="X2156" s="20">
        <f>L2156/W2156</f>
        <v>3.5</v>
      </c>
      <c r="Y2156" s="21">
        <f>E2156/W2156</f>
        <v>135.1</v>
      </c>
    </row>
    <row r="2157" spans="1:25" ht="48" x14ac:dyDescent="0.2">
      <c r="A2157">
        <v>877</v>
      </c>
      <c r="B2157" s="3" t="s">
        <v>878</v>
      </c>
      <c r="C2157" s="3" t="s">
        <v>4987</v>
      </c>
      <c r="D2157">
        <v>2000</v>
      </c>
      <c r="E2157">
        <v>1351</v>
      </c>
      <c r="F2157" t="s">
        <v>8221</v>
      </c>
      <c r="G2157" t="s">
        <v>8224</v>
      </c>
      <c r="H2157" t="s">
        <v>8246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8278</v>
      </c>
      <c r="O2157" s="6">
        <f>(E2157/D2157)*100</f>
        <v>67.55</v>
      </c>
      <c r="P2157" s="7">
        <f>E2157/L2157</f>
        <v>46.586206896551722</v>
      </c>
      <c r="Q2157" t="str">
        <f>LEFT(N2157,FIND("/",N2157)-1)</f>
        <v>music</v>
      </c>
      <c r="R2157" t="str">
        <f>REPLACE(N2157,1,FIND("/",N2157),"")</f>
        <v>jazz</v>
      </c>
      <c r="S2157" s="12">
        <f>(((J2157/60)/60)/24)+DATE(1970,1,1)</f>
        <v>41597.788888888892</v>
      </c>
      <c r="T2157" s="12">
        <f>(((I2157/60)/60)/24)+DATE(1970,1,1)</f>
        <v>41627.788888888892</v>
      </c>
      <c r="W2157" s="19">
        <f>_xlfn.DAYS(T2157,S2157)</f>
        <v>30</v>
      </c>
      <c r="X2157" s="20">
        <f>L2157/W2157</f>
        <v>0.96666666666666667</v>
      </c>
      <c r="Y2157" s="21">
        <f>E2157/W2157</f>
        <v>45.033333333333331</v>
      </c>
    </row>
    <row r="2158" spans="1:25" ht="48" x14ac:dyDescent="0.2">
      <c r="A2158">
        <v>1884</v>
      </c>
      <c r="B2158" s="3" t="s">
        <v>1885</v>
      </c>
      <c r="C2158" s="3" t="s">
        <v>5994</v>
      </c>
      <c r="D2158">
        <v>1000</v>
      </c>
      <c r="E2158">
        <v>1351</v>
      </c>
      <c r="F2158" t="s">
        <v>8219</v>
      </c>
      <c r="G2158" t="s">
        <v>8224</v>
      </c>
      <c r="H2158" t="s">
        <v>8246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8279</v>
      </c>
      <c r="O2158" s="6">
        <f>(E2158/D2158)*100</f>
        <v>135.1</v>
      </c>
      <c r="P2158" s="7">
        <f>E2158/L2158</f>
        <v>51.96153846153846</v>
      </c>
      <c r="Q2158" t="str">
        <f>LEFT(N2158,FIND("/",N2158)-1)</f>
        <v>music</v>
      </c>
      <c r="R2158" t="str">
        <f>REPLACE(N2158,1,FIND("/",N2158),"")</f>
        <v>indie rock</v>
      </c>
      <c r="S2158" s="12">
        <f>(((J2158/60)/60)/24)+DATE(1970,1,1)</f>
        <v>41205.198321759257</v>
      </c>
      <c r="T2158" s="12">
        <f>(((I2158/60)/60)/24)+DATE(1970,1,1)</f>
        <v>41240.5</v>
      </c>
      <c r="W2158" s="19">
        <f>_xlfn.DAYS(T2158,S2158)</f>
        <v>35</v>
      </c>
      <c r="X2158" s="20">
        <f>L2158/W2158</f>
        <v>0.74285714285714288</v>
      </c>
      <c r="Y2158" s="21">
        <f>E2158/W2158</f>
        <v>38.6</v>
      </c>
    </row>
    <row r="2159" spans="1:25" ht="32" x14ac:dyDescent="0.2">
      <c r="A2159">
        <v>2118</v>
      </c>
      <c r="B2159" s="3" t="s">
        <v>2119</v>
      </c>
      <c r="C2159" s="3" t="s">
        <v>6228</v>
      </c>
      <c r="D2159">
        <v>1000</v>
      </c>
      <c r="E2159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8279</v>
      </c>
      <c r="O2159" s="6">
        <f>(E2159/D2159)*100</f>
        <v>134.61099999999999</v>
      </c>
      <c r="P2159" s="7">
        <f>E2159/L2159</f>
        <v>79.182941176470578</v>
      </c>
      <c r="Q2159" t="str">
        <f>LEFT(N2159,FIND("/",N2159)-1)</f>
        <v>music</v>
      </c>
      <c r="R2159" t="str">
        <f>REPLACE(N2159,1,FIND("/",N2159),"")</f>
        <v>indie rock</v>
      </c>
      <c r="S2159" s="12">
        <f>(((J2159/60)/60)/24)+DATE(1970,1,1)</f>
        <v>40718.839537037034</v>
      </c>
      <c r="T2159" s="12">
        <f>(((I2159/60)/60)/24)+DATE(1970,1,1)</f>
        <v>40748.839537037034</v>
      </c>
      <c r="W2159" s="19">
        <f>_xlfn.DAYS(T2159,S2159)</f>
        <v>30</v>
      </c>
      <c r="X2159" s="20">
        <f>L2159/W2159</f>
        <v>0.56666666666666665</v>
      </c>
      <c r="Y2159" s="21">
        <f>E2159/W2159</f>
        <v>44.870333333333328</v>
      </c>
    </row>
    <row r="2160" spans="1:25" ht="48" x14ac:dyDescent="0.2">
      <c r="A2160">
        <v>2406</v>
      </c>
      <c r="B2160" s="3" t="s">
        <v>2407</v>
      </c>
      <c r="C2160" s="3" t="s">
        <v>6516</v>
      </c>
      <c r="D2160">
        <v>3250</v>
      </c>
      <c r="E2160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6">
        <f>(E2160/D2160)*100</f>
        <v>41.384615384615387</v>
      </c>
      <c r="P2160" s="7">
        <f>E2160/L2160</f>
        <v>84.0625</v>
      </c>
      <c r="Q2160" t="str">
        <f>LEFT(N2160,FIND("/",N2160)-1)</f>
        <v>food</v>
      </c>
      <c r="R2160" t="str">
        <f>REPLACE(N2160,1,FIND("/",N2160),"")</f>
        <v>food trucks</v>
      </c>
      <c r="S2160" s="12">
        <f>(((J2160/60)/60)/24)+DATE(1970,1,1)</f>
        <v>41983.110995370371</v>
      </c>
      <c r="T2160" s="12">
        <f>(((I2160/60)/60)/24)+DATE(1970,1,1)</f>
        <v>42023.110995370371</v>
      </c>
      <c r="W2160" s="19">
        <f>_xlfn.DAYS(T2160,S2160)</f>
        <v>40</v>
      </c>
      <c r="X2160" s="20">
        <f>L2160/W2160</f>
        <v>0.4</v>
      </c>
      <c r="Y2160" s="21">
        <f>E2160/W2160</f>
        <v>33.625</v>
      </c>
    </row>
    <row r="2161" spans="1:25" ht="32" x14ac:dyDescent="0.2">
      <c r="A2161">
        <v>846</v>
      </c>
      <c r="B2161" s="3" t="s">
        <v>847</v>
      </c>
      <c r="C2161" s="3" t="s">
        <v>4956</v>
      </c>
      <c r="D2161">
        <v>1100</v>
      </c>
      <c r="E2161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8277</v>
      </c>
      <c r="O2161" s="6">
        <f>(E2161/D2161)*100</f>
        <v>122.00090909090908</v>
      </c>
      <c r="P2161" s="7">
        <f>E2161/L2161</f>
        <v>28.553404255319148</v>
      </c>
      <c r="Q2161" t="str">
        <f>LEFT(N2161,FIND("/",N2161)-1)</f>
        <v>music</v>
      </c>
      <c r="R2161" t="str">
        <f>REPLACE(N2161,1,FIND("/",N2161),"")</f>
        <v>metal</v>
      </c>
      <c r="S2161" s="12">
        <f>(((J2161/60)/60)/24)+DATE(1970,1,1)</f>
        <v>41694.391840277778</v>
      </c>
      <c r="T2161" s="12">
        <f>(((I2161/60)/60)/24)+DATE(1970,1,1)</f>
        <v>41708.583333333336</v>
      </c>
      <c r="W2161" s="19">
        <f>_xlfn.DAYS(T2161,S2161)</f>
        <v>14</v>
      </c>
      <c r="X2161" s="20">
        <f>L2161/W2161</f>
        <v>3.3571428571428572</v>
      </c>
      <c r="Y2161" s="21">
        <f>E2161/W2161</f>
        <v>95.857857142857142</v>
      </c>
    </row>
    <row r="2162" spans="1:25" ht="32" x14ac:dyDescent="0.2">
      <c r="A2162">
        <v>1353</v>
      </c>
      <c r="B2162" s="3" t="s">
        <v>1354</v>
      </c>
      <c r="C2162" s="3" t="s">
        <v>5463</v>
      </c>
      <c r="D2162">
        <v>1000</v>
      </c>
      <c r="E2162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8274</v>
      </c>
      <c r="O2162" s="6">
        <f>(E2162/D2162)*100</f>
        <v>133.6</v>
      </c>
      <c r="P2162" s="7">
        <f>E2162/L2162</f>
        <v>31.80952380952381</v>
      </c>
      <c r="Q2162" t="str">
        <f>LEFT(N2162,FIND("/",N2162)-1)</f>
        <v>publishing</v>
      </c>
      <c r="R2162" t="str">
        <f>REPLACE(N2162,1,FIND("/",N2162),"")</f>
        <v>nonfiction</v>
      </c>
      <c r="S2162" s="12">
        <f>(((J2162/60)/60)/24)+DATE(1970,1,1)</f>
        <v>41309.11791666667</v>
      </c>
      <c r="T2162" s="12">
        <f>(((I2162/60)/60)/24)+DATE(1970,1,1)</f>
        <v>41344</v>
      </c>
      <c r="W2162" s="19">
        <f>_xlfn.DAYS(T2162,S2162)</f>
        <v>35</v>
      </c>
      <c r="X2162" s="20">
        <f>L2162/W2162</f>
        <v>1.2</v>
      </c>
      <c r="Y2162" s="21">
        <f>E2162/W2162</f>
        <v>38.171428571428571</v>
      </c>
    </row>
    <row r="2163" spans="1:25" ht="48" x14ac:dyDescent="0.2">
      <c r="A2163">
        <v>4077</v>
      </c>
      <c r="B2163" s="3" t="s">
        <v>4073</v>
      </c>
      <c r="C2163" s="3" t="s">
        <v>8180</v>
      </c>
      <c r="D2163">
        <v>15000</v>
      </c>
      <c r="E2163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6">
        <f>(E2163/D2163)*100</f>
        <v>8.9</v>
      </c>
      <c r="P2163" s="7">
        <f>E2163/L2163</f>
        <v>222.5</v>
      </c>
      <c r="Q2163" t="str">
        <f>LEFT(N2163,FIND("/",N2163)-1)</f>
        <v>theater</v>
      </c>
      <c r="R2163" t="str">
        <f>REPLACE(N2163,1,FIND("/",N2163),"")</f>
        <v>plays</v>
      </c>
      <c r="S2163" s="12">
        <f>(((J2163/60)/60)/24)+DATE(1970,1,1)</f>
        <v>42695.7105787037</v>
      </c>
      <c r="T2163" s="12">
        <f>(((I2163/60)/60)/24)+DATE(1970,1,1)</f>
        <v>42725.7105787037</v>
      </c>
      <c r="W2163" s="19">
        <f>_xlfn.DAYS(T2163,S2163)</f>
        <v>30</v>
      </c>
      <c r="X2163" s="20">
        <f>L2163/W2163</f>
        <v>0.2</v>
      </c>
      <c r="Y2163" s="21">
        <f>E2163/W2163</f>
        <v>44.5</v>
      </c>
    </row>
    <row r="2164" spans="1:25" ht="16" x14ac:dyDescent="0.2">
      <c r="A2164">
        <v>2659</v>
      </c>
      <c r="B2164" s="3" t="s">
        <v>2659</v>
      </c>
      <c r="C2164" s="3" t="s">
        <v>6769</v>
      </c>
      <c r="D2164">
        <v>49000</v>
      </c>
      <c r="E2164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6">
        <f>(E2164/D2164)*100</f>
        <v>2.7204081632653061</v>
      </c>
      <c r="P2164" s="7">
        <f>E2164/L2164</f>
        <v>133.30000000000001</v>
      </c>
      <c r="Q2164" t="str">
        <f>LEFT(N2164,FIND("/",N2164)-1)</f>
        <v>technology</v>
      </c>
      <c r="R2164" t="str">
        <f>REPLACE(N2164,1,FIND("/",N2164),"")</f>
        <v>space exploration</v>
      </c>
      <c r="S2164" s="12">
        <f>(((J2164/60)/60)/24)+DATE(1970,1,1)</f>
        <v>42082.069560185191</v>
      </c>
      <c r="T2164" s="12">
        <f>(((I2164/60)/60)/24)+DATE(1970,1,1)</f>
        <v>42112.069560185191</v>
      </c>
      <c r="W2164" s="19">
        <f>_xlfn.DAYS(T2164,S2164)</f>
        <v>30</v>
      </c>
      <c r="X2164" s="20">
        <f>L2164/W2164</f>
        <v>0.33333333333333331</v>
      </c>
      <c r="Y2164" s="21">
        <f>E2164/W2164</f>
        <v>44.43333333333333</v>
      </c>
    </row>
    <row r="2165" spans="1:25" ht="48" x14ac:dyDescent="0.2">
      <c r="A2165">
        <v>1323</v>
      </c>
      <c r="B2165" s="3" t="s">
        <v>1324</v>
      </c>
      <c r="C2165" s="3" t="s">
        <v>5433</v>
      </c>
      <c r="D2165">
        <v>15000</v>
      </c>
      <c r="E2165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6">
        <f>(E2165/D2165)*100</f>
        <v>8.8800000000000008</v>
      </c>
      <c r="P2165" s="7">
        <f>E2165/L2165</f>
        <v>30.272727272727273</v>
      </c>
      <c r="Q2165" t="str">
        <f>LEFT(N2165,FIND("/",N2165)-1)</f>
        <v>technology</v>
      </c>
      <c r="R2165" t="str">
        <f>REPLACE(N2165,1,FIND("/",N2165),"")</f>
        <v>wearables</v>
      </c>
      <c r="S2165" s="12">
        <f>(((J2165/60)/60)/24)+DATE(1970,1,1)</f>
        <v>42451.698449074072</v>
      </c>
      <c r="T2165" s="12">
        <f>(((I2165/60)/60)/24)+DATE(1970,1,1)</f>
        <v>42486.288194444445</v>
      </c>
      <c r="W2165" s="19">
        <f>_xlfn.DAYS(T2165,S2165)</f>
        <v>35</v>
      </c>
      <c r="X2165" s="20">
        <f>L2165/W2165</f>
        <v>1.2571428571428571</v>
      </c>
      <c r="Y2165" s="21">
        <f>E2165/W2165</f>
        <v>38.057142857142857</v>
      </c>
    </row>
    <row r="2166" spans="1:25" ht="16" x14ac:dyDescent="0.2">
      <c r="A2166">
        <v>528</v>
      </c>
      <c r="B2166" s="3" t="s">
        <v>529</v>
      </c>
      <c r="C2166" s="3" t="s">
        <v>4638</v>
      </c>
      <c r="D2166">
        <v>1150</v>
      </c>
      <c r="E2166">
        <v>1330</v>
      </c>
      <c r="F2166" t="s">
        <v>8219</v>
      </c>
      <c r="G2166" t="s">
        <v>8224</v>
      </c>
      <c r="H2166" t="s">
        <v>8246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8271</v>
      </c>
      <c r="O2166" s="6">
        <f>(E2166/D2166)*100</f>
        <v>115.65217391304347</v>
      </c>
      <c r="P2166" s="7">
        <f>E2166/L2166</f>
        <v>44.333333333333336</v>
      </c>
      <c r="Q2166" t="str">
        <f>LEFT(N2166,FIND("/",N2166)-1)</f>
        <v>theater</v>
      </c>
      <c r="R2166" t="str">
        <f>REPLACE(N2166,1,FIND("/",N2166),"")</f>
        <v>plays</v>
      </c>
      <c r="S2166" s="12">
        <f>(((J2166/60)/60)/24)+DATE(1970,1,1)</f>
        <v>42155.920219907406</v>
      </c>
      <c r="T2166" s="12">
        <f>(((I2166/60)/60)/24)+DATE(1970,1,1)</f>
        <v>42176.888888888891</v>
      </c>
      <c r="W2166" s="19">
        <f>_xlfn.DAYS(T2166,S2166)</f>
        <v>21</v>
      </c>
      <c r="X2166" s="20">
        <f>L2166/W2166</f>
        <v>1.4285714285714286</v>
      </c>
      <c r="Y2166" s="21">
        <f>E2166/W2166</f>
        <v>63.333333333333336</v>
      </c>
    </row>
    <row r="2167" spans="1:25" ht="32" x14ac:dyDescent="0.2">
      <c r="A2167">
        <v>1741</v>
      </c>
      <c r="B2167" s="3" t="s">
        <v>1742</v>
      </c>
      <c r="C2167" s="3" t="s">
        <v>5851</v>
      </c>
      <c r="D2167">
        <v>1200</v>
      </c>
      <c r="E2167">
        <v>1330</v>
      </c>
      <c r="F2167" t="s">
        <v>8219</v>
      </c>
      <c r="G2167" t="s">
        <v>8225</v>
      </c>
      <c r="H2167" t="s">
        <v>8247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8285</v>
      </c>
      <c r="O2167" s="6">
        <f>(E2167/D2167)*100</f>
        <v>110.83333333333334</v>
      </c>
      <c r="P2167" s="7">
        <f>E2167/L2167</f>
        <v>25.576923076923077</v>
      </c>
      <c r="Q2167" t="str">
        <f>LEFT(N2167,FIND("/",N2167)-1)</f>
        <v>photography</v>
      </c>
      <c r="R2167" t="str">
        <f>REPLACE(N2167,1,FIND("/",N2167),"")</f>
        <v>photobooks</v>
      </c>
      <c r="S2167" s="12">
        <f>(((J2167/60)/60)/24)+DATE(1970,1,1)</f>
        <v>42120.628136574072</v>
      </c>
      <c r="T2167" s="12">
        <f>(((I2167/60)/60)/24)+DATE(1970,1,1)</f>
        <v>42165.628136574072</v>
      </c>
      <c r="W2167" s="19">
        <f>_xlfn.DAYS(T2167,S2167)</f>
        <v>45</v>
      </c>
      <c r="X2167" s="20">
        <f>L2167/W2167</f>
        <v>1.1555555555555554</v>
      </c>
      <c r="Y2167" s="21">
        <f>E2167/W2167</f>
        <v>29.555555555555557</v>
      </c>
    </row>
    <row r="2168" spans="1:25" ht="48" x14ac:dyDescent="0.2">
      <c r="A2168">
        <v>2800</v>
      </c>
      <c r="B2168" s="3" t="s">
        <v>2800</v>
      </c>
      <c r="C2168" s="3" t="s">
        <v>6910</v>
      </c>
      <c r="D2168">
        <v>1000</v>
      </c>
      <c r="E2168">
        <v>1330</v>
      </c>
      <c r="F2168" t="s">
        <v>8219</v>
      </c>
      <c r="G2168" t="s">
        <v>8225</v>
      </c>
      <c r="H2168" t="s">
        <v>8247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8271</v>
      </c>
      <c r="O2168" s="6">
        <f>(E2168/D2168)*100</f>
        <v>133</v>
      </c>
      <c r="P2168" s="7">
        <f>E2168/L2168</f>
        <v>42.903225806451616</v>
      </c>
      <c r="Q2168" t="str">
        <f>LEFT(N2168,FIND("/",N2168)-1)</f>
        <v>theater</v>
      </c>
      <c r="R2168" t="str">
        <f>REPLACE(N2168,1,FIND("/",N2168),"")</f>
        <v>plays</v>
      </c>
      <c r="S2168" s="12">
        <f>(((J2168/60)/60)/24)+DATE(1970,1,1)</f>
        <v>41948.552847222221</v>
      </c>
      <c r="T2168" s="12">
        <f>(((I2168/60)/60)/24)+DATE(1970,1,1)</f>
        <v>42008.552847222221</v>
      </c>
      <c r="W2168" s="19">
        <f>_xlfn.DAYS(T2168,S2168)</f>
        <v>60</v>
      </c>
      <c r="X2168" s="20">
        <f>L2168/W2168</f>
        <v>0.51666666666666672</v>
      </c>
      <c r="Y2168" s="21">
        <f>E2168/W2168</f>
        <v>22.166666666666668</v>
      </c>
    </row>
    <row r="2169" spans="1:25" ht="48" x14ac:dyDescent="0.2">
      <c r="A2169">
        <v>3762</v>
      </c>
      <c r="B2169" s="3" t="s">
        <v>3759</v>
      </c>
      <c r="C2169" s="3" t="s">
        <v>7872</v>
      </c>
      <c r="D2169">
        <v>1250</v>
      </c>
      <c r="E2169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8305</v>
      </c>
      <c r="O2169" s="6">
        <f>(E2169/D2169)*100</f>
        <v>106.24</v>
      </c>
      <c r="P2169" s="7">
        <f>E2169/L2169</f>
        <v>47.428571428571431</v>
      </c>
      <c r="Q2169" t="str">
        <f>LEFT(N2169,FIND("/",N2169)-1)</f>
        <v>theater</v>
      </c>
      <c r="R2169" t="str">
        <f>REPLACE(N2169,1,FIND("/",N2169),"")</f>
        <v>musical</v>
      </c>
      <c r="S2169" s="12">
        <f>(((J2169/60)/60)/24)+DATE(1970,1,1)</f>
        <v>42193.813530092593</v>
      </c>
      <c r="T2169" s="12">
        <f>(((I2169/60)/60)/24)+DATE(1970,1,1)</f>
        <v>42218.813530092593</v>
      </c>
      <c r="W2169" s="19">
        <f>_xlfn.DAYS(T2169,S2169)</f>
        <v>25</v>
      </c>
      <c r="X2169" s="20">
        <f>L2169/W2169</f>
        <v>1.1200000000000001</v>
      </c>
      <c r="Y2169" s="21">
        <f>E2169/W2169</f>
        <v>53.12</v>
      </c>
    </row>
    <row r="2170" spans="1:25" ht="48" x14ac:dyDescent="0.2">
      <c r="A2170">
        <v>3751</v>
      </c>
      <c r="B2170" s="3" t="s">
        <v>3748</v>
      </c>
      <c r="C2170" s="3" t="s">
        <v>7861</v>
      </c>
      <c r="D2170">
        <v>1000</v>
      </c>
      <c r="E2170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8305</v>
      </c>
      <c r="O2170" s="6">
        <f>(E2170/D2170)*100</f>
        <v>132.6</v>
      </c>
      <c r="P2170" s="7">
        <f>E2170/L2170</f>
        <v>120.54545454545455</v>
      </c>
      <c r="Q2170" t="str">
        <f>LEFT(N2170,FIND("/",N2170)-1)</f>
        <v>theater</v>
      </c>
      <c r="R2170" t="str">
        <f>REPLACE(N2170,1,FIND("/",N2170),"")</f>
        <v>musical</v>
      </c>
      <c r="S2170" s="12">
        <f>(((J2170/60)/60)/24)+DATE(1970,1,1)</f>
        <v>42403.035567129627</v>
      </c>
      <c r="T2170" s="12">
        <f>(((I2170/60)/60)/24)+DATE(1970,1,1)</f>
        <v>42462.993900462956</v>
      </c>
      <c r="W2170" s="19">
        <f>_xlfn.DAYS(T2170,S2170)</f>
        <v>59</v>
      </c>
      <c r="X2170" s="20">
        <f>L2170/W2170</f>
        <v>0.1864406779661017</v>
      </c>
      <c r="Y2170" s="21">
        <f>E2170/W2170</f>
        <v>22.474576271186439</v>
      </c>
    </row>
    <row r="2171" spans="1:25" ht="48" x14ac:dyDescent="0.2">
      <c r="A2171">
        <v>2956</v>
      </c>
      <c r="B2171" s="3" t="s">
        <v>2956</v>
      </c>
      <c r="C2171" s="3" t="s">
        <v>7066</v>
      </c>
      <c r="D2171">
        <v>7900</v>
      </c>
      <c r="E2171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6">
        <f>(E2171/D2171)*100</f>
        <v>16.734177215189874</v>
      </c>
      <c r="P2171" s="7">
        <f>E2171/L2171</f>
        <v>66.099999999999994</v>
      </c>
      <c r="Q2171" t="str">
        <f>LEFT(N2171,FIND("/",N2171)-1)</f>
        <v>theater</v>
      </c>
      <c r="R2171" t="str">
        <f>REPLACE(N2171,1,FIND("/",N2171),"")</f>
        <v>spaces</v>
      </c>
      <c r="S2171" s="12">
        <f>(((J2171/60)/60)/24)+DATE(1970,1,1)</f>
        <v>42464.958912037036</v>
      </c>
      <c r="T2171" s="12">
        <f>(((I2171/60)/60)/24)+DATE(1970,1,1)</f>
        <v>42494.958912037036</v>
      </c>
      <c r="W2171" s="19">
        <f>_xlfn.DAYS(T2171,S2171)</f>
        <v>30</v>
      </c>
      <c r="X2171" s="20">
        <f>L2171/W2171</f>
        <v>0.66666666666666663</v>
      </c>
      <c r="Y2171" s="21">
        <f>E2171/W2171</f>
        <v>44.06666666666667</v>
      </c>
    </row>
    <row r="2172" spans="1:25" ht="48" x14ac:dyDescent="0.2">
      <c r="A2172">
        <v>1654</v>
      </c>
      <c r="B2172" s="3" t="s">
        <v>1655</v>
      </c>
      <c r="C2172" s="3" t="s">
        <v>5764</v>
      </c>
      <c r="D2172">
        <v>1100</v>
      </c>
      <c r="E2172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8292</v>
      </c>
      <c r="O2172" s="6">
        <f>(E2172/D2172)*100</f>
        <v>119.90909090909089</v>
      </c>
      <c r="P2172" s="7">
        <f>E2172/L2172</f>
        <v>38.794117647058826</v>
      </c>
      <c r="Q2172" t="str">
        <f>LEFT(N2172,FIND("/",N2172)-1)</f>
        <v>music</v>
      </c>
      <c r="R2172" t="str">
        <f>REPLACE(N2172,1,FIND("/",N2172),"")</f>
        <v>pop</v>
      </c>
      <c r="S2172" s="12">
        <f>(((J2172/60)/60)/24)+DATE(1970,1,1)</f>
        <v>40987.890740740739</v>
      </c>
      <c r="T2172" s="12">
        <f>(((I2172/60)/60)/24)+DATE(1970,1,1)</f>
        <v>41017.890740740739</v>
      </c>
      <c r="W2172" s="19">
        <f>_xlfn.DAYS(T2172,S2172)</f>
        <v>30</v>
      </c>
      <c r="X2172" s="20">
        <f>L2172/W2172</f>
        <v>1.1333333333333333</v>
      </c>
      <c r="Y2172" s="21">
        <f>E2172/W2172</f>
        <v>43.966666666666669</v>
      </c>
    </row>
    <row r="2173" spans="1:25" ht="32" x14ac:dyDescent="0.2">
      <c r="A2173">
        <v>2781</v>
      </c>
      <c r="B2173" s="3" t="s">
        <v>2781</v>
      </c>
      <c r="C2173" s="3" t="s">
        <v>6891</v>
      </c>
      <c r="D2173">
        <v>1250</v>
      </c>
      <c r="E2173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8271</v>
      </c>
      <c r="O2173" s="6">
        <f>(E2173/D2173)*100</f>
        <v>105.28</v>
      </c>
      <c r="P2173" s="7">
        <f>E2173/L2173</f>
        <v>47</v>
      </c>
      <c r="Q2173" t="str">
        <f>LEFT(N2173,FIND("/",N2173)-1)</f>
        <v>theater</v>
      </c>
      <c r="R2173" t="str">
        <f>REPLACE(N2173,1,FIND("/",N2173),"")</f>
        <v>plays</v>
      </c>
      <c r="S2173" s="12">
        <f>(((J2173/60)/60)/24)+DATE(1970,1,1)</f>
        <v>42018.94159722222</v>
      </c>
      <c r="T2173" s="12">
        <f>(((I2173/60)/60)/24)+DATE(1970,1,1)</f>
        <v>42047.291666666672</v>
      </c>
      <c r="W2173" s="19">
        <f>_xlfn.DAYS(T2173,S2173)</f>
        <v>29</v>
      </c>
      <c r="X2173" s="20">
        <f>L2173/W2173</f>
        <v>0.96551724137931039</v>
      </c>
      <c r="Y2173" s="21">
        <f>E2173/W2173</f>
        <v>45.379310344827587</v>
      </c>
    </row>
    <row r="2174" spans="1:25" ht="64" x14ac:dyDescent="0.2">
      <c r="A2174">
        <v>3935</v>
      </c>
      <c r="B2174" s="3" t="s">
        <v>3932</v>
      </c>
      <c r="C2174" s="3" t="s">
        <v>8043</v>
      </c>
      <c r="D2174">
        <v>3000</v>
      </c>
      <c r="E2174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6">
        <f>(E2174/D2174)*100</f>
        <v>43.833333333333336</v>
      </c>
      <c r="P2174" s="7">
        <f>E2174/L2174</f>
        <v>57.173913043478258</v>
      </c>
      <c r="Q2174" t="str">
        <f>LEFT(N2174,FIND("/",N2174)-1)</f>
        <v>theater</v>
      </c>
      <c r="R2174" t="str">
        <f>REPLACE(N2174,1,FIND("/",N2174),"")</f>
        <v>plays</v>
      </c>
      <c r="S2174" s="12">
        <f>(((J2174/60)/60)/24)+DATE(1970,1,1)</f>
        <v>42221.656782407401</v>
      </c>
      <c r="T2174" s="12">
        <f>(((I2174/60)/60)/24)+DATE(1970,1,1)</f>
        <v>42281.656782407401</v>
      </c>
      <c r="W2174" s="19">
        <f>_xlfn.DAYS(T2174,S2174)</f>
        <v>60</v>
      </c>
      <c r="X2174" s="20">
        <f>L2174/W2174</f>
        <v>0.38333333333333336</v>
      </c>
      <c r="Y2174" s="21">
        <f>E2174/W2174</f>
        <v>21.916666666666668</v>
      </c>
    </row>
    <row r="2175" spans="1:25" ht="48" x14ac:dyDescent="0.2">
      <c r="A2175">
        <v>3232</v>
      </c>
      <c r="B2175" s="3" t="s">
        <v>3232</v>
      </c>
      <c r="C2175" s="3" t="s">
        <v>7342</v>
      </c>
      <c r="D2175">
        <v>1000</v>
      </c>
      <c r="E2175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8271</v>
      </c>
      <c r="O2175" s="6">
        <f>(E2175/D2175)*100</f>
        <v>131.20000000000002</v>
      </c>
      <c r="P2175" s="7">
        <f>E2175/L2175</f>
        <v>50.46153846153846</v>
      </c>
      <c r="Q2175" t="str">
        <f>LEFT(N2175,FIND("/",N2175)-1)</f>
        <v>theater</v>
      </c>
      <c r="R2175" t="str">
        <f>REPLACE(N2175,1,FIND("/",N2175),"")</f>
        <v>plays</v>
      </c>
      <c r="S2175" s="12">
        <f>(((J2175/60)/60)/24)+DATE(1970,1,1)</f>
        <v>42463.81385416667</v>
      </c>
      <c r="T2175" s="12">
        <f>(((I2175/60)/60)/24)+DATE(1970,1,1)</f>
        <v>42494.165972222225</v>
      </c>
      <c r="W2175" s="19">
        <f>_xlfn.DAYS(T2175,S2175)</f>
        <v>31</v>
      </c>
      <c r="X2175" s="20">
        <f>L2175/W2175</f>
        <v>0.83870967741935487</v>
      </c>
      <c r="Y2175" s="21">
        <f>E2175/W2175</f>
        <v>42.322580645161288</v>
      </c>
    </row>
    <row r="2176" spans="1:25" ht="48" x14ac:dyDescent="0.2">
      <c r="A2176">
        <v>692</v>
      </c>
      <c r="B2176" s="3" t="s">
        <v>693</v>
      </c>
      <c r="C2176" s="3" t="s">
        <v>4802</v>
      </c>
      <c r="D2176">
        <v>20000</v>
      </c>
      <c r="E217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6">
        <f>(E2176/D2176)*100</f>
        <v>6.5299999999999994</v>
      </c>
      <c r="P2176" s="7">
        <f>E2176/L2176</f>
        <v>6.4975124378109452</v>
      </c>
      <c r="Q2176" t="str">
        <f>LEFT(N2176,FIND("/",N2176)-1)</f>
        <v>technology</v>
      </c>
      <c r="R2176" t="str">
        <f>REPLACE(N2176,1,FIND("/",N2176),"")</f>
        <v>wearables</v>
      </c>
      <c r="S2176" s="12">
        <f>(((J2176/60)/60)/24)+DATE(1970,1,1)</f>
        <v>42696.37572916667</v>
      </c>
      <c r="T2176" s="12">
        <f>(((I2176/60)/60)/24)+DATE(1970,1,1)</f>
        <v>42726.37572916667</v>
      </c>
      <c r="W2176" s="19">
        <f>_xlfn.DAYS(T2176,S2176)</f>
        <v>30</v>
      </c>
      <c r="X2176" s="20">
        <f>L2176/W2176</f>
        <v>6.7</v>
      </c>
      <c r="Y2176" s="21">
        <f>E2176/W2176</f>
        <v>43.533333333333331</v>
      </c>
    </row>
    <row r="2177" spans="1:25" ht="48" x14ac:dyDescent="0.2">
      <c r="A2177">
        <v>3977</v>
      </c>
      <c r="B2177" s="3" t="s">
        <v>3974</v>
      </c>
      <c r="C2177" s="3" t="s">
        <v>8084</v>
      </c>
      <c r="D2177">
        <v>90000</v>
      </c>
      <c r="E2177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6">
        <f>(E2177/D2177)*100</f>
        <v>1.4500000000000002</v>
      </c>
      <c r="P2177" s="7">
        <f>E2177/L2177</f>
        <v>217.5</v>
      </c>
      <c r="Q2177" t="str">
        <f>LEFT(N2177,FIND("/",N2177)-1)</f>
        <v>theater</v>
      </c>
      <c r="R2177" t="str">
        <f>REPLACE(N2177,1,FIND("/",N2177),"")</f>
        <v>plays</v>
      </c>
      <c r="S2177" s="12">
        <f>(((J2177/60)/60)/24)+DATE(1970,1,1)</f>
        <v>42543.788564814815</v>
      </c>
      <c r="T2177" s="12">
        <f>(((I2177/60)/60)/24)+DATE(1970,1,1)</f>
        <v>42573.788564814815</v>
      </c>
      <c r="W2177" s="19">
        <f>_xlfn.DAYS(T2177,S2177)</f>
        <v>30</v>
      </c>
      <c r="X2177" s="20">
        <f>L2177/W2177</f>
        <v>0.2</v>
      </c>
      <c r="Y2177" s="21">
        <f>E2177/W2177</f>
        <v>43.5</v>
      </c>
    </row>
    <row r="2178" spans="1:25" ht="32" x14ac:dyDescent="0.2">
      <c r="A2178">
        <v>1704</v>
      </c>
      <c r="B2178" s="3" t="s">
        <v>1705</v>
      </c>
      <c r="C2178" s="3" t="s">
        <v>5814</v>
      </c>
      <c r="D2178">
        <v>2000</v>
      </c>
      <c r="E2178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6">
        <f>(E2178/D2178)*100</f>
        <v>65.100000000000009</v>
      </c>
      <c r="P2178" s="7">
        <f>E2178/L2178</f>
        <v>118.36363636363636</v>
      </c>
      <c r="Q2178" t="str">
        <f>LEFT(N2178,FIND("/",N2178)-1)</f>
        <v>music</v>
      </c>
      <c r="R2178" t="str">
        <f>REPLACE(N2178,1,FIND("/",N2178),"")</f>
        <v>faith</v>
      </c>
      <c r="S2178" s="12">
        <f>(((J2178/60)/60)/24)+DATE(1970,1,1)</f>
        <v>42021.139733796299</v>
      </c>
      <c r="T2178" s="12">
        <f>(((I2178/60)/60)/24)+DATE(1970,1,1)</f>
        <v>42051.139733796299</v>
      </c>
      <c r="W2178" s="19">
        <f>_xlfn.DAYS(T2178,S2178)</f>
        <v>30</v>
      </c>
      <c r="X2178" s="20">
        <f>L2178/W2178</f>
        <v>0.36666666666666664</v>
      </c>
      <c r="Y2178" s="21">
        <f>E2178/W2178</f>
        <v>43.4</v>
      </c>
    </row>
    <row r="2179" spans="1:25" ht="48" x14ac:dyDescent="0.2">
      <c r="A2179">
        <v>1851</v>
      </c>
      <c r="B2179" s="3" t="s">
        <v>1852</v>
      </c>
      <c r="C2179" s="3" t="s">
        <v>5961</v>
      </c>
      <c r="D2179">
        <v>1300</v>
      </c>
      <c r="E2179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8276</v>
      </c>
      <c r="O2179" s="6">
        <f>(E2179/D2179)*100</f>
        <v>100.07692307692308</v>
      </c>
      <c r="P2179" s="7">
        <f>E2179/L2179</f>
        <v>50.03846153846154</v>
      </c>
      <c r="Q2179" t="str">
        <f>LEFT(N2179,FIND("/",N2179)-1)</f>
        <v>music</v>
      </c>
      <c r="R2179" t="str">
        <f>REPLACE(N2179,1,FIND("/",N2179),"")</f>
        <v>rock</v>
      </c>
      <c r="S2179" s="12">
        <f>(((J2179/60)/60)/24)+DATE(1970,1,1)</f>
        <v>41827.906689814816</v>
      </c>
      <c r="T2179" s="12">
        <f>(((I2179/60)/60)/24)+DATE(1970,1,1)</f>
        <v>41848.041666666664</v>
      </c>
      <c r="W2179" s="19">
        <f>_xlfn.DAYS(T2179,S2179)</f>
        <v>21</v>
      </c>
      <c r="X2179" s="20">
        <f>L2179/W2179</f>
        <v>1.2380952380952381</v>
      </c>
      <c r="Y2179" s="21">
        <f>E2179/W2179</f>
        <v>61.952380952380949</v>
      </c>
    </row>
    <row r="2180" spans="1:25" ht="48" x14ac:dyDescent="0.2">
      <c r="A2180">
        <v>3149</v>
      </c>
      <c r="B2180" s="3" t="s">
        <v>3149</v>
      </c>
      <c r="C2180" s="3" t="s">
        <v>7259</v>
      </c>
      <c r="D2180">
        <v>1250</v>
      </c>
      <c r="E2180">
        <v>1300</v>
      </c>
      <c r="F2180" t="s">
        <v>8219</v>
      </c>
      <c r="G2180" t="s">
        <v>8224</v>
      </c>
      <c r="H2180" t="s">
        <v>8246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8271</v>
      </c>
      <c r="O2180" s="6">
        <f>(E2180/D2180)*100</f>
        <v>104</v>
      </c>
      <c r="P2180" s="7">
        <f>E2180/L2180</f>
        <v>52</v>
      </c>
      <c r="Q2180" t="str">
        <f>LEFT(N2180,FIND("/",N2180)-1)</f>
        <v>theater</v>
      </c>
      <c r="R2180" t="str">
        <f>REPLACE(N2180,1,FIND("/",N2180),"")</f>
        <v>plays</v>
      </c>
      <c r="S2180" s="12">
        <f>(((J2180/60)/60)/24)+DATE(1970,1,1)</f>
        <v>41226.017361111109</v>
      </c>
      <c r="T2180" s="12">
        <f>(((I2180/60)/60)/24)+DATE(1970,1,1)</f>
        <v>41250.083333333336</v>
      </c>
      <c r="W2180" s="19">
        <f>_xlfn.DAYS(T2180,S2180)</f>
        <v>24</v>
      </c>
      <c r="X2180" s="20">
        <f>L2180/W2180</f>
        <v>1.0416666666666667</v>
      </c>
      <c r="Y2180" s="21">
        <f>E2180/W2180</f>
        <v>54.166666666666664</v>
      </c>
    </row>
    <row r="2181" spans="1:25" ht="48" x14ac:dyDescent="0.2">
      <c r="A2181">
        <v>205</v>
      </c>
      <c r="B2181" s="3" t="s">
        <v>207</v>
      </c>
      <c r="C2181" s="3" t="s">
        <v>4315</v>
      </c>
      <c r="D2181">
        <v>8000</v>
      </c>
      <c r="E2181">
        <v>1300</v>
      </c>
      <c r="F2181" t="s">
        <v>8221</v>
      </c>
      <c r="G2181" t="s">
        <v>8224</v>
      </c>
      <c r="H2181" t="s">
        <v>8246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8268</v>
      </c>
      <c r="O2181" s="6">
        <f>(E2181/D2181)*100</f>
        <v>16.25</v>
      </c>
      <c r="P2181" s="7">
        <f>E2181/L2181</f>
        <v>76.470588235294116</v>
      </c>
      <c r="Q2181" t="str">
        <f>LEFT(N2181,FIND("/",N2181)-1)</f>
        <v>film &amp; video</v>
      </c>
      <c r="R2181" t="str">
        <f>REPLACE(N2181,1,FIND("/",N2181),"")</f>
        <v>drama</v>
      </c>
      <c r="S2181" s="12">
        <f>(((J2181/60)/60)/24)+DATE(1970,1,1)</f>
        <v>42248.632199074069</v>
      </c>
      <c r="T2181" s="12">
        <f>(((I2181/60)/60)/24)+DATE(1970,1,1)</f>
        <v>42283.632199074069</v>
      </c>
      <c r="W2181" s="19">
        <f>_xlfn.DAYS(T2181,S2181)</f>
        <v>35</v>
      </c>
      <c r="X2181" s="20">
        <f>L2181/W2181</f>
        <v>0.48571428571428571</v>
      </c>
      <c r="Y2181" s="21">
        <f>E2181/W2181</f>
        <v>37.142857142857146</v>
      </c>
    </row>
    <row r="2182" spans="1:25" ht="48" x14ac:dyDescent="0.2">
      <c r="A2182">
        <v>175</v>
      </c>
      <c r="B2182" s="3" t="s">
        <v>177</v>
      </c>
      <c r="C2182" s="3" t="s">
        <v>4285</v>
      </c>
      <c r="D2182">
        <v>20000</v>
      </c>
      <c r="E218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6">
        <f>(E2182/D2182)*100</f>
        <v>6.4850000000000003</v>
      </c>
      <c r="P2182" s="7">
        <f>E2182/L2182</f>
        <v>49.884615384615387</v>
      </c>
      <c r="Q2182" t="str">
        <f>LEFT(N2182,FIND("/",N2182)-1)</f>
        <v>film &amp; video</v>
      </c>
      <c r="R2182" t="str">
        <f>REPLACE(N2182,1,FIND("/",N2182),"")</f>
        <v>drama</v>
      </c>
      <c r="S2182" s="12">
        <f>(((J2182/60)/60)/24)+DATE(1970,1,1)</f>
        <v>41855.777905092589</v>
      </c>
      <c r="T2182" s="12">
        <f>(((I2182/60)/60)/24)+DATE(1970,1,1)</f>
        <v>41880.777905092589</v>
      </c>
      <c r="W2182" s="19">
        <f>_xlfn.DAYS(T2182,S2182)</f>
        <v>25</v>
      </c>
      <c r="X2182" s="20">
        <f>L2182/W2182</f>
        <v>1.04</v>
      </c>
      <c r="Y2182" s="21">
        <f>E2182/W2182</f>
        <v>51.88</v>
      </c>
    </row>
    <row r="2183" spans="1:25" ht="48" x14ac:dyDescent="0.2">
      <c r="A2183">
        <v>3703</v>
      </c>
      <c r="B2183" s="3" t="s">
        <v>3700</v>
      </c>
      <c r="C2183" s="3" t="s">
        <v>7813</v>
      </c>
      <c r="D2183">
        <v>1050</v>
      </c>
      <c r="E2183">
        <v>1296</v>
      </c>
      <c r="F2183" t="s">
        <v>8219</v>
      </c>
      <c r="G2183" t="s">
        <v>8224</v>
      </c>
      <c r="H2183" t="s">
        <v>8246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8271</v>
      </c>
      <c r="O2183" s="6">
        <f>(E2183/D2183)*100</f>
        <v>123.42857142857142</v>
      </c>
      <c r="P2183" s="7">
        <f>E2183/L2183</f>
        <v>43.2</v>
      </c>
      <c r="Q2183" t="str">
        <f>LEFT(N2183,FIND("/",N2183)-1)</f>
        <v>theater</v>
      </c>
      <c r="R2183" t="str">
        <f>REPLACE(N2183,1,FIND("/",N2183),"")</f>
        <v>plays</v>
      </c>
      <c r="S2183" s="12">
        <f>(((J2183/60)/60)/24)+DATE(1970,1,1)</f>
        <v>42556.504490740743</v>
      </c>
      <c r="T2183" s="12">
        <f>(((I2183/60)/60)/24)+DATE(1970,1,1)</f>
        <v>42595.290972222225</v>
      </c>
      <c r="W2183" s="19">
        <f>_xlfn.DAYS(T2183,S2183)</f>
        <v>39</v>
      </c>
      <c r="X2183" s="20">
        <f>L2183/W2183</f>
        <v>0.76923076923076927</v>
      </c>
      <c r="Y2183" s="21">
        <f>E2183/W2183</f>
        <v>33.230769230769234</v>
      </c>
    </row>
    <row r="2184" spans="1:25" ht="48" x14ac:dyDescent="0.2">
      <c r="A2184">
        <v>3075</v>
      </c>
      <c r="B2184" s="3" t="s">
        <v>3075</v>
      </c>
      <c r="C2184" s="3" t="s">
        <v>7185</v>
      </c>
      <c r="D2184">
        <v>15000</v>
      </c>
      <c r="E2184">
        <v>1296</v>
      </c>
      <c r="F2184" t="s">
        <v>8221</v>
      </c>
      <c r="G2184" t="s">
        <v>8224</v>
      </c>
      <c r="H2184" t="s">
        <v>8246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8303</v>
      </c>
      <c r="O2184" s="6">
        <f>(E2184/D2184)*100</f>
        <v>8.64</v>
      </c>
      <c r="P2184" s="7">
        <f>E2184/L2184</f>
        <v>64.8</v>
      </c>
      <c r="Q2184" t="str">
        <f>LEFT(N2184,FIND("/",N2184)-1)</f>
        <v>theater</v>
      </c>
      <c r="R2184" t="str">
        <f>REPLACE(N2184,1,FIND("/",N2184),"")</f>
        <v>spaces</v>
      </c>
      <c r="S2184" s="12">
        <f>(((J2184/60)/60)/24)+DATE(1970,1,1)</f>
        <v>42551.102314814809</v>
      </c>
      <c r="T2184" s="12">
        <f>(((I2184/60)/60)/24)+DATE(1970,1,1)</f>
        <v>42601.102314814809</v>
      </c>
      <c r="W2184" s="19">
        <f>_xlfn.DAYS(T2184,S2184)</f>
        <v>50</v>
      </c>
      <c r="X2184" s="20">
        <f>L2184/W2184</f>
        <v>0.4</v>
      </c>
      <c r="Y2184" s="21">
        <f>E2184/W2184</f>
        <v>25.92</v>
      </c>
    </row>
    <row r="2185" spans="1:25" ht="48" x14ac:dyDescent="0.2">
      <c r="A2185">
        <v>141</v>
      </c>
      <c r="B2185" s="3" t="s">
        <v>143</v>
      </c>
      <c r="C2185" s="3" t="s">
        <v>4251</v>
      </c>
      <c r="D2185">
        <v>12000</v>
      </c>
      <c r="E2185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6">
        <f>(E2185/D2185)*100</f>
        <v>10.775</v>
      </c>
      <c r="P2185" s="7">
        <f>E2185/L2185</f>
        <v>46.178571428571431</v>
      </c>
      <c r="Q2185" t="str">
        <f>LEFT(N2185,FIND("/",N2185)-1)</f>
        <v>film &amp; video</v>
      </c>
      <c r="R2185" t="str">
        <f>REPLACE(N2185,1,FIND("/",N2185),"")</f>
        <v>science fiction</v>
      </c>
      <c r="S2185" s="12">
        <f>(((J2185/60)/60)/24)+DATE(1970,1,1)</f>
        <v>42110.153043981481</v>
      </c>
      <c r="T2185" s="12">
        <f>(((I2185/60)/60)/24)+DATE(1970,1,1)</f>
        <v>42155.153043981481</v>
      </c>
      <c r="W2185" s="19">
        <f>_xlfn.DAYS(T2185,S2185)</f>
        <v>45</v>
      </c>
      <c r="X2185" s="20">
        <f>L2185/W2185</f>
        <v>0.62222222222222223</v>
      </c>
      <c r="Y2185" s="21">
        <f>E2185/W2185</f>
        <v>28.733333333333334</v>
      </c>
    </row>
    <row r="2186" spans="1:25" ht="48" x14ac:dyDescent="0.2">
      <c r="A2186">
        <v>3026</v>
      </c>
      <c r="B2186" s="3" t="s">
        <v>3026</v>
      </c>
      <c r="C2186" s="3" t="s">
        <v>7136</v>
      </c>
      <c r="D2186">
        <v>900</v>
      </c>
      <c r="E218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8303</v>
      </c>
      <c r="O2186" s="6">
        <f>(E2186/D2186)*100</f>
        <v>143.33333333333334</v>
      </c>
      <c r="P2186" s="7">
        <f>E2186/L2186</f>
        <v>51.6</v>
      </c>
      <c r="Q2186" t="str">
        <f>LEFT(N2186,FIND("/",N2186)-1)</f>
        <v>theater</v>
      </c>
      <c r="R2186" t="str">
        <f>REPLACE(N2186,1,FIND("/",N2186),"")</f>
        <v>spaces</v>
      </c>
      <c r="S2186" s="12">
        <f>(((J2186/60)/60)/24)+DATE(1970,1,1)</f>
        <v>42783.459398148145</v>
      </c>
      <c r="T2186" s="12">
        <f>(((I2186/60)/60)/24)+DATE(1970,1,1)</f>
        <v>42797.459398148145</v>
      </c>
      <c r="W2186" s="19">
        <f>_xlfn.DAYS(T2186,S2186)</f>
        <v>14</v>
      </c>
      <c r="X2186" s="20">
        <f>L2186/W2186</f>
        <v>1.7857142857142858</v>
      </c>
      <c r="Y2186" s="21">
        <f>E2186/W2186</f>
        <v>92.142857142857139</v>
      </c>
    </row>
    <row r="2187" spans="1:25" ht="16" x14ac:dyDescent="0.2">
      <c r="A2187">
        <v>876</v>
      </c>
      <c r="B2187" s="3" t="s">
        <v>877</v>
      </c>
      <c r="C2187" s="3" t="s">
        <v>4986</v>
      </c>
      <c r="D2187">
        <v>3152</v>
      </c>
      <c r="E2187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6">
        <f>(E2187/D2187)*100</f>
        <v>40.799492385786799</v>
      </c>
      <c r="P2187" s="7">
        <f>E2187/L2187</f>
        <v>28.577777777777779</v>
      </c>
      <c r="Q2187" t="str">
        <f>LEFT(N2187,FIND("/",N2187)-1)</f>
        <v>music</v>
      </c>
      <c r="R2187" t="str">
        <f>REPLACE(N2187,1,FIND("/",N2187),"")</f>
        <v>jazz</v>
      </c>
      <c r="S2187" s="12">
        <f>(((J2187/60)/60)/24)+DATE(1970,1,1)</f>
        <v>41276.496840277774</v>
      </c>
      <c r="T2187" s="12">
        <f>(((I2187/60)/60)/24)+DATE(1970,1,1)</f>
        <v>41309.496840277774</v>
      </c>
      <c r="W2187" s="19">
        <f>_xlfn.DAYS(T2187,S2187)</f>
        <v>33</v>
      </c>
      <c r="X2187" s="20">
        <f>L2187/W2187</f>
        <v>1.3636363636363635</v>
      </c>
      <c r="Y2187" s="21">
        <f>E2187/W2187</f>
        <v>38.969696969696969</v>
      </c>
    </row>
    <row r="2188" spans="1:25" ht="32" x14ac:dyDescent="0.2">
      <c r="A2188">
        <v>2477</v>
      </c>
      <c r="B2188" s="3" t="s">
        <v>824</v>
      </c>
      <c r="C2188" s="3" t="s">
        <v>6587</v>
      </c>
      <c r="D2188">
        <v>750</v>
      </c>
      <c r="E2188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8279</v>
      </c>
      <c r="O2188" s="6">
        <f>(E2188/D2188)*100</f>
        <v>171.33333333333334</v>
      </c>
      <c r="P2188" s="7">
        <f>E2188/L2188</f>
        <v>31.341463414634145</v>
      </c>
      <c r="Q2188" t="str">
        <f>LEFT(N2188,FIND("/",N2188)-1)</f>
        <v>music</v>
      </c>
      <c r="R2188" t="str">
        <f>REPLACE(N2188,1,FIND("/",N2188),"")</f>
        <v>indie rock</v>
      </c>
      <c r="S2188" s="12">
        <f>(((J2188/60)/60)/24)+DATE(1970,1,1)</f>
        <v>41088.691493055558</v>
      </c>
      <c r="T2188" s="12">
        <f>(((I2188/60)/60)/24)+DATE(1970,1,1)</f>
        <v>41133.691493055558</v>
      </c>
      <c r="W2188" s="19">
        <f>_xlfn.DAYS(T2188,S2188)</f>
        <v>45</v>
      </c>
      <c r="X2188" s="20">
        <f>L2188/W2188</f>
        <v>0.91111111111111109</v>
      </c>
      <c r="Y2188" s="21">
        <f>E2188/W2188</f>
        <v>28.555555555555557</v>
      </c>
    </row>
    <row r="2189" spans="1:25" ht="48" x14ac:dyDescent="0.2">
      <c r="A2189">
        <v>410</v>
      </c>
      <c r="B2189" s="3" t="s">
        <v>411</v>
      </c>
      <c r="C2189" s="3" t="s">
        <v>4520</v>
      </c>
      <c r="D2189">
        <v>1000</v>
      </c>
      <c r="E2189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8269</v>
      </c>
      <c r="O2189" s="6">
        <f>(E2189/D2189)*100</f>
        <v>128.29999999999998</v>
      </c>
      <c r="P2189" s="7">
        <f>E2189/L2189</f>
        <v>183.28571428571428</v>
      </c>
      <c r="Q2189" t="str">
        <f>LEFT(N2189,FIND("/",N2189)-1)</f>
        <v>film &amp; video</v>
      </c>
      <c r="R2189" t="str">
        <f>REPLACE(N2189,1,FIND("/",N2189),"")</f>
        <v>documentary</v>
      </c>
      <c r="S2189" s="12">
        <f>(((J2189/60)/60)/24)+DATE(1970,1,1)</f>
        <v>42113.981446759266</v>
      </c>
      <c r="T2189" s="12">
        <f>(((I2189/60)/60)/24)+DATE(1970,1,1)</f>
        <v>42173.981446759266</v>
      </c>
      <c r="W2189" s="19">
        <f>_xlfn.DAYS(T2189,S2189)</f>
        <v>60</v>
      </c>
      <c r="X2189" s="20">
        <f>L2189/W2189</f>
        <v>0.11666666666666667</v>
      </c>
      <c r="Y2189" s="21">
        <f>E2189/W2189</f>
        <v>21.383333333333333</v>
      </c>
    </row>
    <row r="2190" spans="1:25" ht="48" x14ac:dyDescent="0.2">
      <c r="A2190">
        <v>2936</v>
      </c>
      <c r="B2190" s="3" t="s">
        <v>2936</v>
      </c>
      <c r="C2190" s="3" t="s">
        <v>7046</v>
      </c>
      <c r="D2190">
        <v>1000</v>
      </c>
      <c r="E2190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8305</v>
      </c>
      <c r="O2190" s="6">
        <f>(E2190/D2190)*100</f>
        <v>128</v>
      </c>
      <c r="P2190" s="7">
        <f>E2190/L2190</f>
        <v>37.647058823529413</v>
      </c>
      <c r="Q2190" t="str">
        <f>LEFT(N2190,FIND("/",N2190)-1)</f>
        <v>theater</v>
      </c>
      <c r="R2190" t="str">
        <f>REPLACE(N2190,1,FIND("/",N2190),"")</f>
        <v>musical</v>
      </c>
      <c r="S2190" s="12">
        <f>(((J2190/60)/60)/24)+DATE(1970,1,1)</f>
        <v>41912.650729166664</v>
      </c>
      <c r="T2190" s="12">
        <f>(((I2190/60)/60)/24)+DATE(1970,1,1)</f>
        <v>41925.207638888889</v>
      </c>
      <c r="W2190" s="19">
        <f>_xlfn.DAYS(T2190,S2190)</f>
        <v>13</v>
      </c>
      <c r="X2190" s="20">
        <f>L2190/W2190</f>
        <v>2.6153846153846154</v>
      </c>
      <c r="Y2190" s="21">
        <f>E2190/W2190</f>
        <v>98.461538461538467</v>
      </c>
    </row>
    <row r="2191" spans="1:25" ht="16" x14ac:dyDescent="0.2">
      <c r="A2191">
        <v>3531</v>
      </c>
      <c r="B2191" s="3" t="s">
        <v>3530</v>
      </c>
      <c r="C2191" s="3" t="s">
        <v>7641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8271</v>
      </c>
      <c r="O2191" s="6">
        <f>(E2191/D2191)*100</f>
        <v>128</v>
      </c>
      <c r="P2191" s="7">
        <f>E2191/L2191</f>
        <v>49.230769230769234</v>
      </c>
      <c r="Q2191" t="str">
        <f>LEFT(N2191,FIND("/",N2191)-1)</f>
        <v>theater</v>
      </c>
      <c r="R2191" t="str">
        <f>REPLACE(N2191,1,FIND("/",N2191),"")</f>
        <v>plays</v>
      </c>
      <c r="S2191" s="12">
        <f>(((J2191/60)/60)/24)+DATE(1970,1,1)</f>
        <v>42521.654328703706</v>
      </c>
      <c r="T2191" s="12">
        <f>(((I2191/60)/60)/24)+DATE(1970,1,1)</f>
        <v>42551.654328703706</v>
      </c>
      <c r="W2191" s="19">
        <f>_xlfn.DAYS(T2191,S2191)</f>
        <v>30</v>
      </c>
      <c r="X2191" s="20">
        <f>L2191/W2191</f>
        <v>0.8666666666666667</v>
      </c>
      <c r="Y2191" s="21">
        <f>E2191/W2191</f>
        <v>42.666666666666664</v>
      </c>
    </row>
    <row r="2192" spans="1:25" ht="32" x14ac:dyDescent="0.2">
      <c r="A2192">
        <v>3635</v>
      </c>
      <c r="B2192" s="3" t="s">
        <v>3633</v>
      </c>
      <c r="C2192" s="3" t="s">
        <v>7745</v>
      </c>
      <c r="D2192">
        <v>3500</v>
      </c>
      <c r="E219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6">
        <f>(E2192/D2192)*100</f>
        <v>36.457142857142856</v>
      </c>
      <c r="P2192" s="7">
        <f>E2192/L2192</f>
        <v>127.6</v>
      </c>
      <c r="Q2192" t="str">
        <f>LEFT(N2192,FIND("/",N2192)-1)</f>
        <v>theater</v>
      </c>
      <c r="R2192" t="str">
        <f>REPLACE(N2192,1,FIND("/",N2192),"")</f>
        <v>musical</v>
      </c>
      <c r="S2192" s="12">
        <f>(((J2192/60)/60)/24)+DATE(1970,1,1)</f>
        <v>42450.88282407407</v>
      </c>
      <c r="T2192" s="12">
        <f>(((I2192/60)/60)/24)+DATE(1970,1,1)</f>
        <v>42480.88282407407</v>
      </c>
      <c r="W2192" s="19">
        <f>_xlfn.DAYS(T2192,S2192)</f>
        <v>30</v>
      </c>
      <c r="X2192" s="20">
        <f>L2192/W2192</f>
        <v>0.33333333333333331</v>
      </c>
      <c r="Y2192" s="21">
        <f>E2192/W2192</f>
        <v>42.533333333333331</v>
      </c>
    </row>
    <row r="2193" spans="1:25" ht="48" x14ac:dyDescent="0.2">
      <c r="A2193">
        <v>3490</v>
      </c>
      <c r="B2193" s="3" t="s">
        <v>3489</v>
      </c>
      <c r="C2193" s="3" t="s">
        <v>7600</v>
      </c>
      <c r="D2193">
        <v>1000</v>
      </c>
      <c r="E2193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8271</v>
      </c>
      <c r="O2193" s="6">
        <f>(E2193/D2193)*100</f>
        <v>127.49999999999999</v>
      </c>
      <c r="P2193" s="7">
        <f>E2193/L2193</f>
        <v>47.222222222222221</v>
      </c>
      <c r="Q2193" t="str">
        <f>LEFT(N2193,FIND("/",N2193)-1)</f>
        <v>theater</v>
      </c>
      <c r="R2193" t="str">
        <f>REPLACE(N2193,1,FIND("/",N2193),"")</f>
        <v>plays</v>
      </c>
      <c r="S2193" s="12">
        <f>(((J2193/60)/60)/24)+DATE(1970,1,1)</f>
        <v>42443.802361111113</v>
      </c>
      <c r="T2193" s="12">
        <f>(((I2193/60)/60)/24)+DATE(1970,1,1)</f>
        <v>42473.802361111113</v>
      </c>
      <c r="W2193" s="19">
        <f>_xlfn.DAYS(T2193,S2193)</f>
        <v>30</v>
      </c>
      <c r="X2193" s="20">
        <f>L2193/W2193</f>
        <v>0.9</v>
      </c>
      <c r="Y2193" s="21">
        <f>E2193/W2193</f>
        <v>42.5</v>
      </c>
    </row>
    <row r="2194" spans="1:25" ht="48" x14ac:dyDescent="0.2">
      <c r="A2194">
        <v>814</v>
      </c>
      <c r="B2194" s="3" t="s">
        <v>815</v>
      </c>
      <c r="C2194" s="3" t="s">
        <v>4924</v>
      </c>
      <c r="D2194">
        <v>1000</v>
      </c>
      <c r="E2194">
        <v>1273</v>
      </c>
      <c r="F2194" t="s">
        <v>8219</v>
      </c>
      <c r="G2194" t="s">
        <v>8224</v>
      </c>
      <c r="H2194" t="s">
        <v>8246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8276</v>
      </c>
      <c r="O2194" s="6">
        <f>(E2194/D2194)*100</f>
        <v>127.3</v>
      </c>
      <c r="P2194" s="7">
        <f>E2194/L2194</f>
        <v>45.464285714285715</v>
      </c>
      <c r="Q2194" t="str">
        <f>LEFT(N2194,FIND("/",N2194)-1)</f>
        <v>music</v>
      </c>
      <c r="R2194" t="str">
        <f>REPLACE(N2194,1,FIND("/",N2194),"")</f>
        <v>rock</v>
      </c>
      <c r="S2194" s="12">
        <f>(((J2194/60)/60)/24)+DATE(1970,1,1)</f>
        <v>40679.743067129632</v>
      </c>
      <c r="T2194" s="12">
        <f>(((I2194/60)/60)/24)+DATE(1970,1,1)</f>
        <v>40694.75277777778</v>
      </c>
      <c r="W2194" s="19">
        <f>_xlfn.DAYS(T2194,S2194)</f>
        <v>15</v>
      </c>
      <c r="X2194" s="20">
        <f>L2194/W2194</f>
        <v>1.8666666666666667</v>
      </c>
      <c r="Y2194" s="21">
        <f>E2194/W2194</f>
        <v>84.86666666666666</v>
      </c>
    </row>
    <row r="2195" spans="1:25" ht="48" x14ac:dyDescent="0.2">
      <c r="A2195">
        <v>2333</v>
      </c>
      <c r="B2195" s="3" t="s">
        <v>2334</v>
      </c>
      <c r="C2195" s="3" t="s">
        <v>6443</v>
      </c>
      <c r="D2195">
        <v>600</v>
      </c>
      <c r="E2195">
        <v>1273</v>
      </c>
      <c r="F2195" t="s">
        <v>8219</v>
      </c>
      <c r="G2195" t="s">
        <v>8224</v>
      </c>
      <c r="H2195" t="s">
        <v>8246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8298</v>
      </c>
      <c r="O2195" s="6">
        <f>(E2195/D2195)*100</f>
        <v>212.16666666666666</v>
      </c>
      <c r="P2195" s="7">
        <f>E2195/L2195</f>
        <v>13.542553191489361</v>
      </c>
      <c r="Q2195" t="str">
        <f>LEFT(N2195,FIND("/",N2195)-1)</f>
        <v>food</v>
      </c>
      <c r="R2195" t="str">
        <f>REPLACE(N2195,1,FIND("/",N2195),"")</f>
        <v>small batch</v>
      </c>
      <c r="S2195" s="12">
        <f>(((J2195/60)/60)/24)+DATE(1970,1,1)</f>
        <v>41767.650347222225</v>
      </c>
      <c r="T2195" s="12">
        <f>(((I2195/60)/60)/24)+DATE(1970,1,1)</f>
        <v>41788.743055555555</v>
      </c>
      <c r="W2195" s="19">
        <f>_xlfn.DAYS(T2195,S2195)</f>
        <v>21</v>
      </c>
      <c r="X2195" s="20">
        <f>L2195/W2195</f>
        <v>4.4761904761904763</v>
      </c>
      <c r="Y2195" s="21">
        <f>E2195/W2195</f>
        <v>60.61904761904762</v>
      </c>
    </row>
    <row r="2196" spans="1:25" ht="48" x14ac:dyDescent="0.2">
      <c r="A2196">
        <v>3032</v>
      </c>
      <c r="B2196" s="3" t="s">
        <v>3032</v>
      </c>
      <c r="C2196" s="3" t="s">
        <v>7142</v>
      </c>
      <c r="D2196">
        <v>1000</v>
      </c>
      <c r="E219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8303</v>
      </c>
      <c r="O2196" s="6">
        <f>(E2196/D2196)*100</f>
        <v>127.2</v>
      </c>
      <c r="P2196" s="7">
        <f>E2196/L2196</f>
        <v>50.88</v>
      </c>
      <c r="Q2196" t="str">
        <f>LEFT(N2196,FIND("/",N2196)-1)</f>
        <v>theater</v>
      </c>
      <c r="R2196" t="str">
        <f>REPLACE(N2196,1,FIND("/",N2196),"")</f>
        <v>spaces</v>
      </c>
      <c r="S2196" s="12">
        <f>(((J2196/60)/60)/24)+DATE(1970,1,1)</f>
        <v>42228.044664351852</v>
      </c>
      <c r="T2196" s="12">
        <f>(((I2196/60)/60)/24)+DATE(1970,1,1)</f>
        <v>42258.044664351852</v>
      </c>
      <c r="W2196" s="19">
        <f>_xlfn.DAYS(T2196,S2196)</f>
        <v>30</v>
      </c>
      <c r="X2196" s="20">
        <f>L2196/W2196</f>
        <v>0.83333333333333337</v>
      </c>
      <c r="Y2196" s="21">
        <f>E2196/W2196</f>
        <v>42.4</v>
      </c>
    </row>
    <row r="2197" spans="1:25" ht="32" x14ac:dyDescent="0.2">
      <c r="A2197">
        <v>1930</v>
      </c>
      <c r="B2197" s="3" t="s">
        <v>1931</v>
      </c>
      <c r="C2197" s="3" t="s">
        <v>6040</v>
      </c>
      <c r="D2197">
        <v>1000</v>
      </c>
      <c r="E2197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8279</v>
      </c>
      <c r="O2197" s="6">
        <f>(E2197/D2197)*100</f>
        <v>127</v>
      </c>
      <c r="P2197" s="7">
        <f>E2197/L2197</f>
        <v>48.846153846153847</v>
      </c>
      <c r="Q2197" t="str">
        <f>LEFT(N2197,FIND("/",N2197)-1)</f>
        <v>music</v>
      </c>
      <c r="R2197" t="str">
        <f>REPLACE(N2197,1,FIND("/",N2197),"")</f>
        <v>indie rock</v>
      </c>
      <c r="S2197" s="12">
        <f>(((J2197/60)/60)/24)+DATE(1970,1,1)</f>
        <v>41402.558819444443</v>
      </c>
      <c r="T2197" s="12">
        <f>(((I2197/60)/60)/24)+DATE(1970,1,1)</f>
        <v>41462.558819444443</v>
      </c>
      <c r="W2197" s="19">
        <f>_xlfn.DAYS(T2197,S2197)</f>
        <v>60</v>
      </c>
      <c r="X2197" s="20">
        <f>L2197/W2197</f>
        <v>0.43333333333333335</v>
      </c>
      <c r="Y2197" s="21">
        <f>E2197/W2197</f>
        <v>21.166666666666668</v>
      </c>
    </row>
    <row r="2198" spans="1:25" ht="32" x14ac:dyDescent="0.2">
      <c r="A2198">
        <v>2465</v>
      </c>
      <c r="B2198" s="3" t="s">
        <v>2466</v>
      </c>
      <c r="C2198" s="3" t="s">
        <v>6575</v>
      </c>
      <c r="D2198">
        <v>700</v>
      </c>
      <c r="E2198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8279</v>
      </c>
      <c r="O2198" s="6">
        <f>(E2198/D2198)*100</f>
        <v>180.14285714285714</v>
      </c>
      <c r="P2198" s="7">
        <f>E2198/L2198</f>
        <v>26.270833333333332</v>
      </c>
      <c r="Q2198" t="str">
        <f>LEFT(N2198,FIND("/",N2198)-1)</f>
        <v>music</v>
      </c>
      <c r="R2198" t="str">
        <f>REPLACE(N2198,1,FIND("/",N2198),"")</f>
        <v>indie rock</v>
      </c>
      <c r="S2198" s="12">
        <f>(((J2198/60)/60)/24)+DATE(1970,1,1)</f>
        <v>41145.719305555554</v>
      </c>
      <c r="T2198" s="12">
        <f>(((I2198/60)/60)/24)+DATE(1970,1,1)</f>
        <v>41175.719305555554</v>
      </c>
      <c r="W2198" s="19">
        <f>_xlfn.DAYS(T2198,S2198)</f>
        <v>30</v>
      </c>
      <c r="X2198" s="20">
        <f>L2198/W2198</f>
        <v>1.6</v>
      </c>
      <c r="Y2198" s="21">
        <f>E2198/W2198</f>
        <v>42.033333333333331</v>
      </c>
    </row>
    <row r="2199" spans="1:25" ht="32" x14ac:dyDescent="0.2">
      <c r="A2199">
        <v>3692</v>
      </c>
      <c r="B2199" s="3" t="s">
        <v>3689</v>
      </c>
      <c r="C2199" s="3" t="s">
        <v>7802</v>
      </c>
      <c r="D2199">
        <v>1000</v>
      </c>
      <c r="E2199">
        <v>1260</v>
      </c>
      <c r="F2199" t="s">
        <v>8219</v>
      </c>
      <c r="G2199" t="s">
        <v>8224</v>
      </c>
      <c r="H2199" t="s">
        <v>8246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8271</v>
      </c>
      <c r="O2199" s="6">
        <f>(E2199/D2199)*100</f>
        <v>126</v>
      </c>
      <c r="P2199" s="7">
        <f>E2199/L2199</f>
        <v>74.117647058823536</v>
      </c>
      <c r="Q2199" t="str">
        <f>LEFT(N2199,FIND("/",N2199)-1)</f>
        <v>theater</v>
      </c>
      <c r="R2199" t="str">
        <f>REPLACE(N2199,1,FIND("/",N2199),"")</f>
        <v>plays</v>
      </c>
      <c r="S2199" s="12">
        <f>(((J2199/60)/60)/24)+DATE(1970,1,1)</f>
        <v>41891.96503472222</v>
      </c>
      <c r="T2199" s="12">
        <f>(((I2199/60)/60)/24)+DATE(1970,1,1)</f>
        <v>41901</v>
      </c>
      <c r="W2199" s="19">
        <f>_xlfn.DAYS(T2199,S2199)</f>
        <v>10</v>
      </c>
      <c r="X2199" s="20">
        <f>L2199/W2199</f>
        <v>1.7</v>
      </c>
      <c r="Y2199" s="21">
        <f>E2199/W2199</f>
        <v>126</v>
      </c>
    </row>
    <row r="2200" spans="1:25" ht="48" x14ac:dyDescent="0.2">
      <c r="A2200">
        <v>3541</v>
      </c>
      <c r="B2200" s="3" t="s">
        <v>3540</v>
      </c>
      <c r="C2200" s="3" t="s">
        <v>7651</v>
      </c>
      <c r="D2200">
        <v>1200</v>
      </c>
      <c r="E2200">
        <v>1260</v>
      </c>
      <c r="F2200" t="s">
        <v>8219</v>
      </c>
      <c r="G2200" t="s">
        <v>8225</v>
      </c>
      <c r="H2200" t="s">
        <v>8247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8271</v>
      </c>
      <c r="O2200" s="6">
        <f>(E2200/D2200)*100</f>
        <v>105</v>
      </c>
      <c r="P2200" s="7">
        <f>E2200/L2200</f>
        <v>39.375</v>
      </c>
      <c r="Q2200" t="str">
        <f>LEFT(N2200,FIND("/",N2200)-1)</f>
        <v>theater</v>
      </c>
      <c r="R2200" t="str">
        <f>REPLACE(N2200,1,FIND("/",N2200),"")</f>
        <v>plays</v>
      </c>
      <c r="S2200" s="12">
        <f>(((J2200/60)/60)/24)+DATE(1970,1,1)</f>
        <v>42222.730034722219</v>
      </c>
      <c r="T2200" s="12">
        <f>(((I2200/60)/60)/24)+DATE(1970,1,1)</f>
        <v>42247.730034722219</v>
      </c>
      <c r="W2200" s="19">
        <f>_xlfn.DAYS(T2200,S2200)</f>
        <v>25</v>
      </c>
      <c r="X2200" s="20">
        <f>L2200/W2200</f>
        <v>1.28</v>
      </c>
      <c r="Y2200" s="21">
        <f>E2200/W2200</f>
        <v>50.4</v>
      </c>
    </row>
    <row r="2201" spans="1:25" ht="48" x14ac:dyDescent="0.2">
      <c r="A2201">
        <v>3323</v>
      </c>
      <c r="B2201" s="3" t="s">
        <v>3323</v>
      </c>
      <c r="C2201" s="3" t="s">
        <v>7433</v>
      </c>
      <c r="D2201">
        <v>1000</v>
      </c>
      <c r="E2201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8271</v>
      </c>
      <c r="O2201" s="6">
        <f>(E2201/D2201)*100</f>
        <v>125.89999999999999</v>
      </c>
      <c r="P2201" s="7">
        <f>E2201/L2201</f>
        <v>25.693877551020407</v>
      </c>
      <c r="Q2201" t="str">
        <f>LEFT(N2201,FIND("/",N2201)-1)</f>
        <v>theater</v>
      </c>
      <c r="R2201" t="str">
        <f>REPLACE(N2201,1,FIND("/",N2201),"")</f>
        <v>plays</v>
      </c>
      <c r="S2201" s="12">
        <f>(((J2201/60)/60)/24)+DATE(1970,1,1)</f>
        <v>42608.36583333333</v>
      </c>
      <c r="T2201" s="12">
        <f>(((I2201/60)/60)/24)+DATE(1970,1,1)</f>
        <v>42638.36583333333</v>
      </c>
      <c r="W2201" s="19">
        <f>_xlfn.DAYS(T2201,S2201)</f>
        <v>30</v>
      </c>
      <c r="X2201" s="20">
        <f>L2201/W2201</f>
        <v>1.6333333333333333</v>
      </c>
      <c r="Y2201" s="21">
        <f>E2201/W2201</f>
        <v>41.966666666666669</v>
      </c>
    </row>
    <row r="2202" spans="1:25" ht="48" x14ac:dyDescent="0.2">
      <c r="A2202">
        <v>3832</v>
      </c>
      <c r="B2202" s="3" t="s">
        <v>3829</v>
      </c>
      <c r="C2202" s="3" t="s">
        <v>7941</v>
      </c>
      <c r="D2202">
        <v>1200</v>
      </c>
      <c r="E2202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8271</v>
      </c>
      <c r="O2202" s="6">
        <f>(E2202/D2202)*100</f>
        <v>104.66666666666666</v>
      </c>
      <c r="P2202" s="7">
        <f>E2202/L2202</f>
        <v>139.55555555555554</v>
      </c>
      <c r="Q2202" t="str">
        <f>LEFT(N2202,FIND("/",N2202)-1)</f>
        <v>theater</v>
      </c>
      <c r="R2202" t="str">
        <f>REPLACE(N2202,1,FIND("/",N2202),"")</f>
        <v>plays</v>
      </c>
      <c r="S2202" s="12">
        <f>(((J2202/60)/60)/24)+DATE(1970,1,1)</f>
        <v>42375.114988425921</v>
      </c>
      <c r="T2202" s="12">
        <f>(((I2202/60)/60)/24)+DATE(1970,1,1)</f>
        <v>42420.114988425921</v>
      </c>
      <c r="W2202" s="19">
        <f>_xlfn.DAYS(T2202,S2202)</f>
        <v>45</v>
      </c>
      <c r="X2202" s="20">
        <f>L2202/W2202</f>
        <v>0.2</v>
      </c>
      <c r="Y2202" s="21">
        <f>E2202/W2202</f>
        <v>27.911111111111111</v>
      </c>
    </row>
    <row r="2203" spans="1:25" ht="32" x14ac:dyDescent="0.2">
      <c r="A2203">
        <v>2483</v>
      </c>
      <c r="B2203" s="3" t="s">
        <v>2483</v>
      </c>
      <c r="C2203" s="3" t="s">
        <v>6593</v>
      </c>
      <c r="D2203">
        <v>1100</v>
      </c>
      <c r="E2203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8279</v>
      </c>
      <c r="O2203" s="6">
        <f>(E2203/D2203)*100</f>
        <v>113.72727272727272</v>
      </c>
      <c r="P2203" s="7">
        <f>E2203/L2203</f>
        <v>65.84210526315789</v>
      </c>
      <c r="Q2203" t="str">
        <f>LEFT(N2203,FIND("/",N2203)-1)</f>
        <v>music</v>
      </c>
      <c r="R2203" t="str">
        <f>REPLACE(N2203,1,FIND("/",N2203),"")</f>
        <v>indie rock</v>
      </c>
      <c r="S2203" s="12">
        <f>(((J2203/60)/60)/24)+DATE(1970,1,1)</f>
        <v>40970.750034722223</v>
      </c>
      <c r="T2203" s="12">
        <f>(((I2203/60)/60)/24)+DATE(1970,1,1)</f>
        <v>41030.708368055559</v>
      </c>
      <c r="W2203" s="19">
        <f>_xlfn.DAYS(T2203,S2203)</f>
        <v>60</v>
      </c>
      <c r="X2203" s="20">
        <f>L2203/W2203</f>
        <v>0.31666666666666665</v>
      </c>
      <c r="Y2203" s="21">
        <f>E2203/W2203</f>
        <v>20.85</v>
      </c>
    </row>
    <row r="2204" spans="1:25" ht="48" x14ac:dyDescent="0.2">
      <c r="A2204">
        <v>3226</v>
      </c>
      <c r="B2204" s="3" t="s">
        <v>3226</v>
      </c>
      <c r="C2204" s="3" t="s">
        <v>7336</v>
      </c>
      <c r="D2204">
        <v>1200</v>
      </c>
      <c r="E2204">
        <v>1250</v>
      </c>
      <c r="F2204" t="s">
        <v>8219</v>
      </c>
      <c r="G2204" t="s">
        <v>8225</v>
      </c>
      <c r="H2204" t="s">
        <v>8247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8271</v>
      </c>
      <c r="O2204" s="6">
        <f>(E2204/D2204)*100</f>
        <v>104.16666666666667</v>
      </c>
      <c r="P2204" s="7">
        <f>E2204/L2204</f>
        <v>59.523809523809526</v>
      </c>
      <c r="Q2204" t="str">
        <f>LEFT(N2204,FIND("/",N2204)-1)</f>
        <v>theater</v>
      </c>
      <c r="R2204" t="str">
        <f>REPLACE(N2204,1,FIND("/",N2204),"")</f>
        <v>plays</v>
      </c>
      <c r="S2204" s="12">
        <f>(((J2204/60)/60)/24)+DATE(1970,1,1)</f>
        <v>42277.583472222221</v>
      </c>
      <c r="T2204" s="12">
        <f>(((I2204/60)/60)/24)+DATE(1970,1,1)</f>
        <v>42307.583472222221</v>
      </c>
      <c r="W2204" s="19">
        <f>_xlfn.DAYS(T2204,S2204)</f>
        <v>30</v>
      </c>
      <c r="X2204" s="20">
        <f>L2204/W2204</f>
        <v>0.7</v>
      </c>
      <c r="Y2204" s="21">
        <f>E2204/W2204</f>
        <v>41.666666666666664</v>
      </c>
    </row>
    <row r="2205" spans="1:25" ht="32" x14ac:dyDescent="0.2">
      <c r="A2205">
        <v>3613</v>
      </c>
      <c r="B2205" s="3" t="s">
        <v>3612</v>
      </c>
      <c r="C2205" s="3" t="s">
        <v>7723</v>
      </c>
      <c r="D2205">
        <v>1250</v>
      </c>
      <c r="E2205">
        <v>1250</v>
      </c>
      <c r="F2205" t="s">
        <v>8219</v>
      </c>
      <c r="G2205" t="s">
        <v>8224</v>
      </c>
      <c r="H2205" t="s">
        <v>8246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8271</v>
      </c>
      <c r="O2205" s="6">
        <f>(E2205/D2205)*100</f>
        <v>100</v>
      </c>
      <c r="P2205" s="7">
        <f>E2205/L2205</f>
        <v>62.5</v>
      </c>
      <c r="Q2205" t="str">
        <f>LEFT(N2205,FIND("/",N2205)-1)</f>
        <v>theater</v>
      </c>
      <c r="R2205" t="str">
        <f>REPLACE(N2205,1,FIND("/",N2205),"")</f>
        <v>plays</v>
      </c>
      <c r="S2205" s="12">
        <f>(((J2205/60)/60)/24)+DATE(1970,1,1)</f>
        <v>41788.58997685185</v>
      </c>
      <c r="T2205" s="12">
        <f>(((I2205/60)/60)/24)+DATE(1970,1,1)</f>
        <v>41818.58997685185</v>
      </c>
      <c r="W2205" s="19">
        <f>_xlfn.DAYS(T2205,S2205)</f>
        <v>30</v>
      </c>
      <c r="X2205" s="20">
        <f>L2205/W2205</f>
        <v>0.66666666666666663</v>
      </c>
      <c r="Y2205" s="21">
        <f>E2205/W2205</f>
        <v>41.666666666666664</v>
      </c>
    </row>
    <row r="2206" spans="1:25" ht="48" x14ac:dyDescent="0.2">
      <c r="A2206">
        <v>463</v>
      </c>
      <c r="B2206" s="3" t="s">
        <v>464</v>
      </c>
      <c r="C2206" s="3" t="s">
        <v>4573</v>
      </c>
      <c r="D2206">
        <v>55000</v>
      </c>
      <c r="E2206">
        <v>1250</v>
      </c>
      <c r="F2206" t="s">
        <v>8221</v>
      </c>
      <c r="G2206" t="s">
        <v>8224</v>
      </c>
      <c r="H2206" t="s">
        <v>8246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8270</v>
      </c>
      <c r="O2206" s="6">
        <f>(E2206/D2206)*100</f>
        <v>2.2727272727272729</v>
      </c>
      <c r="P2206" s="7">
        <f>E2206/L2206</f>
        <v>113.63636363636364</v>
      </c>
      <c r="Q2206" t="str">
        <f>LEFT(N2206,FIND("/",N2206)-1)</f>
        <v>film &amp; video</v>
      </c>
      <c r="R2206" t="str">
        <f>REPLACE(N2206,1,FIND("/",N2206),"")</f>
        <v>animation</v>
      </c>
      <c r="S2206" s="12">
        <f>(((J2206/60)/60)/24)+DATE(1970,1,1)</f>
        <v>40750.710104166668</v>
      </c>
      <c r="T2206" s="12">
        <f>(((I2206/60)/60)/24)+DATE(1970,1,1)</f>
        <v>40810.710104166668</v>
      </c>
      <c r="W2206" s="19">
        <f>_xlfn.DAYS(T2206,S2206)</f>
        <v>60</v>
      </c>
      <c r="X2206" s="20">
        <f>L2206/W2206</f>
        <v>0.18333333333333332</v>
      </c>
      <c r="Y2206" s="21">
        <f>E2206/W2206</f>
        <v>20.833333333333332</v>
      </c>
    </row>
    <row r="2207" spans="1:25" ht="48" x14ac:dyDescent="0.2">
      <c r="A2207">
        <v>3716</v>
      </c>
      <c r="B2207" s="3" t="s">
        <v>3713</v>
      </c>
      <c r="C2207" s="3" t="s">
        <v>7826</v>
      </c>
      <c r="D2207">
        <v>800</v>
      </c>
      <c r="E2207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8271</v>
      </c>
      <c r="O2207" s="6">
        <f>(E2207/D2207)*100</f>
        <v>155.75</v>
      </c>
      <c r="P2207" s="7">
        <f>E2207/L2207</f>
        <v>51.916666666666664</v>
      </c>
      <c r="Q2207" t="str">
        <f>LEFT(N2207,FIND("/",N2207)-1)</f>
        <v>theater</v>
      </c>
      <c r="R2207" t="str">
        <f>REPLACE(N2207,1,FIND("/",N2207),"")</f>
        <v>plays</v>
      </c>
      <c r="S2207" s="12">
        <f>(((J2207/60)/60)/24)+DATE(1970,1,1)</f>
        <v>42360.887835648144</v>
      </c>
      <c r="T2207" s="12">
        <f>(((I2207/60)/60)/24)+DATE(1970,1,1)</f>
        <v>42390.887835648144</v>
      </c>
      <c r="W2207" s="19">
        <f>_xlfn.DAYS(T2207,S2207)</f>
        <v>30</v>
      </c>
      <c r="X2207" s="20">
        <f>L2207/W2207</f>
        <v>0.8</v>
      </c>
      <c r="Y2207" s="21">
        <f>E2207/W2207</f>
        <v>41.533333333333331</v>
      </c>
    </row>
    <row r="2208" spans="1:25" ht="48" x14ac:dyDescent="0.2">
      <c r="A2208">
        <v>3399</v>
      </c>
      <c r="B2208" s="3" t="s">
        <v>3398</v>
      </c>
      <c r="C2208" s="3" t="s">
        <v>7509</v>
      </c>
      <c r="D2208">
        <v>1200</v>
      </c>
      <c r="E2208">
        <v>1245</v>
      </c>
      <c r="F2208" t="s">
        <v>8219</v>
      </c>
      <c r="G2208" t="s">
        <v>8225</v>
      </c>
      <c r="H2208" t="s">
        <v>8247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8271</v>
      </c>
      <c r="O2208" s="6">
        <f>(E2208/D2208)*100</f>
        <v>103.75000000000001</v>
      </c>
      <c r="P2208" s="7">
        <f>E2208/L2208</f>
        <v>27.065217391304348</v>
      </c>
      <c r="Q2208" t="str">
        <f>LEFT(N2208,FIND("/",N2208)-1)</f>
        <v>theater</v>
      </c>
      <c r="R2208" t="str">
        <f>REPLACE(N2208,1,FIND("/",N2208),"")</f>
        <v>plays</v>
      </c>
      <c r="S2208" s="12">
        <f>(((J2208/60)/60)/24)+DATE(1970,1,1)</f>
        <v>42026.920428240745</v>
      </c>
      <c r="T2208" s="12">
        <f>(((I2208/60)/60)/24)+DATE(1970,1,1)</f>
        <v>42056.920428240745</v>
      </c>
      <c r="W2208" s="19">
        <f>_xlfn.DAYS(T2208,S2208)</f>
        <v>30</v>
      </c>
      <c r="X2208" s="20">
        <f>L2208/W2208</f>
        <v>1.5333333333333334</v>
      </c>
      <c r="Y2208" s="21">
        <f>E2208/W2208</f>
        <v>41.5</v>
      </c>
    </row>
    <row r="2209" spans="1:25" ht="48" x14ac:dyDescent="0.2">
      <c r="A2209">
        <v>633</v>
      </c>
      <c r="B2209" s="3" t="s">
        <v>634</v>
      </c>
      <c r="C2209" s="3" t="s">
        <v>4743</v>
      </c>
      <c r="D2209">
        <v>10000</v>
      </c>
      <c r="E2209">
        <v>1245</v>
      </c>
      <c r="F2209" t="s">
        <v>8220</v>
      </c>
      <c r="G2209" t="s">
        <v>8224</v>
      </c>
      <c r="H2209" t="s">
        <v>8246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8272</v>
      </c>
      <c r="O2209" s="6">
        <f>(E2209/D2209)*100</f>
        <v>12.45</v>
      </c>
      <c r="P2209" s="7">
        <f>E2209/L2209</f>
        <v>49.8</v>
      </c>
      <c r="Q2209" t="str">
        <f>LEFT(N2209,FIND("/",N2209)-1)</f>
        <v>technology</v>
      </c>
      <c r="R2209" t="str">
        <f>REPLACE(N2209,1,FIND("/",N2209),"")</f>
        <v>web</v>
      </c>
      <c r="S2209" s="12">
        <f>(((J2209/60)/60)/24)+DATE(1970,1,1)</f>
        <v>42507.29932870371</v>
      </c>
      <c r="T2209" s="12">
        <f>(((I2209/60)/60)/24)+DATE(1970,1,1)</f>
        <v>42538.958333333328</v>
      </c>
      <c r="W2209" s="19">
        <f>_xlfn.DAYS(T2209,S2209)</f>
        <v>31</v>
      </c>
      <c r="X2209" s="20">
        <f>L2209/W2209</f>
        <v>0.80645161290322576</v>
      </c>
      <c r="Y2209" s="21">
        <f>E2209/W2209</f>
        <v>40.161290322580648</v>
      </c>
    </row>
    <row r="2210" spans="1:25" ht="48" x14ac:dyDescent="0.2">
      <c r="A2210">
        <v>3877</v>
      </c>
      <c r="B2210" s="3" t="s">
        <v>3874</v>
      </c>
      <c r="C2210" s="3" t="s">
        <v>7986</v>
      </c>
      <c r="D2210">
        <v>25000</v>
      </c>
      <c r="E2210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6">
        <f>(E2210/D2210)*100</f>
        <v>4.9639999999999995</v>
      </c>
      <c r="P2210" s="7">
        <f>E2210/L2210</f>
        <v>88.642857142857139</v>
      </c>
      <c r="Q2210" t="str">
        <f>LEFT(N2210,FIND("/",N2210)-1)</f>
        <v>theater</v>
      </c>
      <c r="R2210" t="str">
        <f>REPLACE(N2210,1,FIND("/",N2210),"")</f>
        <v>musical</v>
      </c>
      <c r="S2210" s="12">
        <f>(((J2210/60)/60)/24)+DATE(1970,1,1)</f>
        <v>42682.67768518519</v>
      </c>
      <c r="T2210" s="12">
        <f>(((I2210/60)/60)/24)+DATE(1970,1,1)</f>
        <v>42712.67768518519</v>
      </c>
      <c r="W2210" s="19">
        <f>_xlfn.DAYS(T2210,S2210)</f>
        <v>30</v>
      </c>
      <c r="X2210" s="20">
        <f>L2210/W2210</f>
        <v>0.46666666666666667</v>
      </c>
      <c r="Y2210" s="21">
        <f>E2210/W2210</f>
        <v>41.366666666666667</v>
      </c>
    </row>
    <row r="2211" spans="1:25" ht="48" x14ac:dyDescent="0.2">
      <c r="A2211">
        <v>19</v>
      </c>
      <c r="B2211" s="3" t="s">
        <v>21</v>
      </c>
      <c r="C2211" s="3" t="s">
        <v>4130</v>
      </c>
      <c r="D2211">
        <v>850</v>
      </c>
      <c r="E2211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8265</v>
      </c>
      <c r="O2211" s="6">
        <f>(E2211/D2211)*100</f>
        <v>145.29411764705881</v>
      </c>
      <c r="P2211" s="7">
        <f>E2211/L2211</f>
        <v>56.136363636363633</v>
      </c>
      <c r="Q2211" t="str">
        <f>LEFT(N2211,FIND("/",N2211)-1)</f>
        <v>film &amp; video</v>
      </c>
      <c r="R2211" t="str">
        <f>REPLACE(N2211,1,FIND("/",N2211),"")</f>
        <v>television</v>
      </c>
      <c r="S2211" s="12">
        <f>(((J2211/60)/60)/24)+DATE(1970,1,1)</f>
        <v>42175.816365740742</v>
      </c>
      <c r="T2211" s="12">
        <f>(((I2211/60)/60)/24)+DATE(1970,1,1)</f>
        <v>42205.816365740742</v>
      </c>
      <c r="W2211" s="19">
        <f>_xlfn.DAYS(T2211,S2211)</f>
        <v>30</v>
      </c>
      <c r="X2211" s="20">
        <f>L2211/W2211</f>
        <v>0.73333333333333328</v>
      </c>
      <c r="Y2211" s="21">
        <f>E2211/W2211</f>
        <v>41.166666666666664</v>
      </c>
    </row>
    <row r="2212" spans="1:25" ht="48" x14ac:dyDescent="0.2">
      <c r="A2212">
        <v>3591</v>
      </c>
      <c r="B2212" s="3" t="s">
        <v>3590</v>
      </c>
      <c r="C2212" s="3" t="s">
        <v>7701</v>
      </c>
      <c r="D2212">
        <v>700</v>
      </c>
      <c r="E2212">
        <v>1225</v>
      </c>
      <c r="F2212" t="s">
        <v>8219</v>
      </c>
      <c r="G2212" t="s">
        <v>8224</v>
      </c>
      <c r="H2212" t="s">
        <v>8246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8271</v>
      </c>
      <c r="O2212" s="6">
        <f>(E2212/D2212)*100</f>
        <v>175</v>
      </c>
      <c r="P2212" s="7">
        <f>E2212/L2212</f>
        <v>68.055555555555557</v>
      </c>
      <c r="Q2212" t="str">
        <f>LEFT(N2212,FIND("/",N2212)-1)</f>
        <v>theater</v>
      </c>
      <c r="R2212" t="str">
        <f>REPLACE(N2212,1,FIND("/",N2212),"")</f>
        <v>plays</v>
      </c>
      <c r="S2212" s="12">
        <f>(((J2212/60)/60)/24)+DATE(1970,1,1)</f>
        <v>42003.948425925926</v>
      </c>
      <c r="T2212" s="12">
        <f>(((I2212/60)/60)/24)+DATE(1970,1,1)</f>
        <v>42028.207638888889</v>
      </c>
      <c r="W2212" s="19">
        <f>_xlfn.DAYS(T2212,S2212)</f>
        <v>25</v>
      </c>
      <c r="X2212" s="20">
        <f>L2212/W2212</f>
        <v>0.72</v>
      </c>
      <c r="Y2212" s="21">
        <f>E2212/W2212</f>
        <v>49</v>
      </c>
    </row>
    <row r="2213" spans="1:25" ht="48" x14ac:dyDescent="0.2">
      <c r="A2213">
        <v>1886</v>
      </c>
      <c r="B2213" s="3" t="s">
        <v>1887</v>
      </c>
      <c r="C2213" s="3" t="s">
        <v>5996</v>
      </c>
      <c r="D2213">
        <v>1200</v>
      </c>
      <c r="E2213">
        <v>1225</v>
      </c>
      <c r="F2213" t="s">
        <v>8219</v>
      </c>
      <c r="G2213" t="s">
        <v>8224</v>
      </c>
      <c r="H2213" t="s">
        <v>8246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8279</v>
      </c>
      <c r="O2213" s="6">
        <f>(E2213/D2213)*100</f>
        <v>102.08333333333333</v>
      </c>
      <c r="P2213" s="7">
        <f>E2213/L2213</f>
        <v>42.241379310344826</v>
      </c>
      <c r="Q2213" t="str">
        <f>LEFT(N2213,FIND("/",N2213)-1)</f>
        <v>music</v>
      </c>
      <c r="R2213" t="str">
        <f>REPLACE(N2213,1,FIND("/",N2213),"")</f>
        <v>indie rock</v>
      </c>
      <c r="S2213" s="12">
        <f>(((J2213/60)/60)/24)+DATE(1970,1,1)</f>
        <v>41925.906689814816</v>
      </c>
      <c r="T2213" s="12">
        <f>(((I2213/60)/60)/24)+DATE(1970,1,1)</f>
        <v>41955.94835648148</v>
      </c>
      <c r="W2213" s="19">
        <f>_xlfn.DAYS(T2213,S2213)</f>
        <v>30</v>
      </c>
      <c r="X2213" s="20">
        <f>L2213/W2213</f>
        <v>0.96666666666666667</v>
      </c>
      <c r="Y2213" s="21">
        <f>E2213/W2213</f>
        <v>40.833333333333336</v>
      </c>
    </row>
    <row r="2214" spans="1:25" ht="32" x14ac:dyDescent="0.2">
      <c r="A2214">
        <v>3981</v>
      </c>
      <c r="B2214" s="3" t="s">
        <v>3358</v>
      </c>
      <c r="C2214" s="3" t="s">
        <v>7469</v>
      </c>
      <c r="D2214">
        <v>30000</v>
      </c>
      <c r="E2214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8271</v>
      </c>
      <c r="O2214" s="6">
        <f>(E2214/D2214)*100</f>
        <v>4.083333333333333</v>
      </c>
      <c r="P2214" s="7">
        <f>E2214/L2214</f>
        <v>175</v>
      </c>
      <c r="Q2214" t="str">
        <f>LEFT(N2214,FIND("/",N2214)-1)</f>
        <v>theater</v>
      </c>
      <c r="R2214" t="str">
        <f>REPLACE(N2214,1,FIND("/",N2214),"")</f>
        <v>plays</v>
      </c>
      <c r="S2214" s="12">
        <f>(((J2214/60)/60)/24)+DATE(1970,1,1)</f>
        <v>42508.179965277777</v>
      </c>
      <c r="T2214" s="12">
        <f>(((I2214/60)/60)/24)+DATE(1970,1,1)</f>
        <v>42568.179965277777</v>
      </c>
      <c r="W2214" s="19">
        <f>_xlfn.DAYS(T2214,S2214)</f>
        <v>60</v>
      </c>
      <c r="X2214" s="20">
        <f>L2214/W2214</f>
        <v>0.11666666666666667</v>
      </c>
      <c r="Y2214" s="21">
        <f>E2214/W2214</f>
        <v>20.416666666666668</v>
      </c>
    </row>
    <row r="2215" spans="1:25" ht="48" x14ac:dyDescent="0.2">
      <c r="A2215">
        <v>2435</v>
      </c>
      <c r="B2215" s="3" t="s">
        <v>2436</v>
      </c>
      <c r="C2215" s="3" t="s">
        <v>6545</v>
      </c>
      <c r="D2215">
        <v>250000</v>
      </c>
      <c r="E2215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6">
        <f>(E2215/D2215)*100</f>
        <v>0.48960000000000004</v>
      </c>
      <c r="P2215" s="7">
        <f>E2215/L2215</f>
        <v>306</v>
      </c>
      <c r="Q2215" t="str">
        <f>LEFT(N2215,FIND("/",N2215)-1)</f>
        <v>food</v>
      </c>
      <c r="R2215" t="str">
        <f>REPLACE(N2215,1,FIND("/",N2215),"")</f>
        <v>food trucks</v>
      </c>
      <c r="S2215" s="12">
        <f>(((J2215/60)/60)/24)+DATE(1970,1,1)</f>
        <v>42252.277615740735</v>
      </c>
      <c r="T2215" s="12">
        <f>(((I2215/60)/60)/24)+DATE(1970,1,1)</f>
        <v>42282.277615740735</v>
      </c>
      <c r="W2215" s="19">
        <f>_xlfn.DAYS(T2215,S2215)</f>
        <v>30</v>
      </c>
      <c r="X2215" s="20">
        <f>L2215/W2215</f>
        <v>0.13333333333333333</v>
      </c>
      <c r="Y2215" s="21">
        <f>E2215/W2215</f>
        <v>40.799999999999997</v>
      </c>
    </row>
    <row r="2216" spans="1:25" ht="48" x14ac:dyDescent="0.2">
      <c r="A2216">
        <v>3165</v>
      </c>
      <c r="B2216" s="3" t="s">
        <v>3165</v>
      </c>
      <c r="C2216" s="3" t="s">
        <v>7275</v>
      </c>
      <c r="D2216">
        <v>750</v>
      </c>
      <c r="E221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8271</v>
      </c>
      <c r="O2216" s="6">
        <f>(E2216/D2216)*100</f>
        <v>162.66666666666666</v>
      </c>
      <c r="P2216" s="7">
        <f>E2216/L2216</f>
        <v>58.095238095238095</v>
      </c>
      <c r="Q2216" t="str">
        <f>LEFT(N2216,FIND("/",N2216)-1)</f>
        <v>theater</v>
      </c>
      <c r="R2216" t="str">
        <f>REPLACE(N2216,1,FIND("/",N2216),"")</f>
        <v>plays</v>
      </c>
      <c r="S2216" s="12">
        <f>(((J2216/60)/60)/24)+DATE(1970,1,1)</f>
        <v>40644.159259259257</v>
      </c>
      <c r="T2216" s="12">
        <f>(((I2216/60)/60)/24)+DATE(1970,1,1)</f>
        <v>40666.165972222225</v>
      </c>
      <c r="W2216" s="19">
        <f>_xlfn.DAYS(T2216,S2216)</f>
        <v>22</v>
      </c>
      <c r="X2216" s="20">
        <f>L2216/W2216</f>
        <v>0.95454545454545459</v>
      </c>
      <c r="Y2216" s="21">
        <f>E2216/W2216</f>
        <v>55.454545454545453</v>
      </c>
    </row>
    <row r="2217" spans="1:25" ht="48" x14ac:dyDescent="0.2">
      <c r="A2217">
        <v>2962</v>
      </c>
      <c r="B2217" s="3" t="s">
        <v>2962</v>
      </c>
      <c r="C2217" s="3" t="s">
        <v>7072</v>
      </c>
      <c r="D2217">
        <v>1000</v>
      </c>
      <c r="E2217">
        <v>1218</v>
      </c>
      <c r="F2217" t="s">
        <v>8219</v>
      </c>
      <c r="G2217" t="s">
        <v>8224</v>
      </c>
      <c r="H2217" t="s">
        <v>8246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8271</v>
      </c>
      <c r="O2217" s="6">
        <f>(E2217/D2217)*100</f>
        <v>121.8</v>
      </c>
      <c r="P2217" s="7">
        <f>E2217/L2217</f>
        <v>60.9</v>
      </c>
      <c r="Q2217" t="str">
        <f>LEFT(N2217,FIND("/",N2217)-1)</f>
        <v>theater</v>
      </c>
      <c r="R2217" t="str">
        <f>REPLACE(N2217,1,FIND("/",N2217),"")</f>
        <v>plays</v>
      </c>
      <c r="S2217" s="12">
        <f>(((J2217/60)/60)/24)+DATE(1970,1,1)</f>
        <v>42036.24428240741</v>
      </c>
      <c r="T2217" s="12">
        <f>(((I2217/60)/60)/24)+DATE(1970,1,1)</f>
        <v>42064.290972222225</v>
      </c>
      <c r="W2217" s="19">
        <f>_xlfn.DAYS(T2217,S2217)</f>
        <v>28</v>
      </c>
      <c r="X2217" s="20">
        <f>L2217/W2217</f>
        <v>0.7142857142857143</v>
      </c>
      <c r="Y2217" s="21">
        <f>E2217/W2217</f>
        <v>43.5</v>
      </c>
    </row>
    <row r="2218" spans="1:25" ht="48" x14ac:dyDescent="0.2">
      <c r="A2218">
        <v>3537</v>
      </c>
      <c r="B2218" s="3" t="s">
        <v>3536</v>
      </c>
      <c r="C2218" s="3" t="s">
        <v>7647</v>
      </c>
      <c r="D2218">
        <v>675</v>
      </c>
      <c r="E2218">
        <v>1218</v>
      </c>
      <c r="F2218" t="s">
        <v>8219</v>
      </c>
      <c r="G2218" t="s">
        <v>8229</v>
      </c>
      <c r="H2218" t="s">
        <v>8251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8271</v>
      </c>
      <c r="O2218" s="6">
        <f>(E2218/D2218)*100</f>
        <v>180.44444444444446</v>
      </c>
      <c r="P2218" s="7">
        <f>E2218/L2218</f>
        <v>43.5</v>
      </c>
      <c r="Q2218" t="str">
        <f>LEFT(N2218,FIND("/",N2218)-1)</f>
        <v>theater</v>
      </c>
      <c r="R2218" t="str">
        <f>REPLACE(N2218,1,FIND("/",N2218),"")</f>
        <v>plays</v>
      </c>
      <c r="S2218" s="12">
        <f>(((J2218/60)/60)/24)+DATE(1970,1,1)</f>
        <v>41923.354351851849</v>
      </c>
      <c r="T2218" s="12">
        <f>(((I2218/60)/60)/24)+DATE(1970,1,1)</f>
        <v>41960.332638888889</v>
      </c>
      <c r="W2218" s="19">
        <f>_xlfn.DAYS(T2218,S2218)</f>
        <v>37</v>
      </c>
      <c r="X2218" s="20">
        <f>L2218/W2218</f>
        <v>0.7567567567567568</v>
      </c>
      <c r="Y2218" s="21">
        <f>E2218/W2218</f>
        <v>32.918918918918919</v>
      </c>
    </row>
    <row r="2219" spans="1:25" ht="48" x14ac:dyDescent="0.2">
      <c r="A2219">
        <v>1868</v>
      </c>
      <c r="B2219" s="3" t="s">
        <v>1869</v>
      </c>
      <c r="C2219" s="3" t="s">
        <v>5978</v>
      </c>
      <c r="D2219">
        <v>25000</v>
      </c>
      <c r="E2219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8283</v>
      </c>
      <c r="O2219" s="6">
        <f>(E2219/D2219)*100</f>
        <v>4.8680000000000003</v>
      </c>
      <c r="P2219" s="7">
        <f>E2219/L2219</f>
        <v>71.588235294117652</v>
      </c>
      <c r="Q2219" t="str">
        <f>LEFT(N2219,FIND("/",N2219)-1)</f>
        <v>games</v>
      </c>
      <c r="R2219" t="str">
        <f>REPLACE(N2219,1,FIND("/",N2219),"")</f>
        <v>mobile games</v>
      </c>
      <c r="S2219" s="12">
        <f>(((J2219/60)/60)/24)+DATE(1970,1,1)</f>
        <v>42328.779224537036</v>
      </c>
      <c r="T2219" s="12">
        <f>(((I2219/60)/60)/24)+DATE(1970,1,1)</f>
        <v>42353.332638888889</v>
      </c>
      <c r="W2219" s="19">
        <f>_xlfn.DAYS(T2219,S2219)</f>
        <v>25</v>
      </c>
      <c r="X2219" s="20">
        <f>L2219/W2219</f>
        <v>0.68</v>
      </c>
      <c r="Y2219" s="21">
        <f>E2219/W2219</f>
        <v>48.68</v>
      </c>
    </row>
    <row r="2220" spans="1:25" ht="48" x14ac:dyDescent="0.2">
      <c r="A2220">
        <v>2587</v>
      </c>
      <c r="B2220" s="3" t="s">
        <v>2587</v>
      </c>
      <c r="C2220" s="3" t="s">
        <v>6697</v>
      </c>
      <c r="D2220">
        <v>50000</v>
      </c>
      <c r="E2220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8284</v>
      </c>
      <c r="O2220" s="6">
        <f>(E2220/D2220)*100</f>
        <v>2.4340000000000002</v>
      </c>
      <c r="P2220" s="7">
        <f>E2220/L2220</f>
        <v>202.83333333333334</v>
      </c>
      <c r="Q2220" t="str">
        <f>LEFT(N2220,FIND("/",N2220)-1)</f>
        <v>food</v>
      </c>
      <c r="R2220" t="str">
        <f>REPLACE(N2220,1,FIND("/",N2220),"")</f>
        <v>food trucks</v>
      </c>
      <c r="S2220" s="12">
        <f>(((J2220/60)/60)/24)+DATE(1970,1,1)</f>
        <v>42338.675381944442</v>
      </c>
      <c r="T2220" s="12">
        <f>(((I2220/60)/60)/24)+DATE(1970,1,1)</f>
        <v>42368.675381944442</v>
      </c>
      <c r="W2220" s="19">
        <f>_xlfn.DAYS(T2220,S2220)</f>
        <v>30</v>
      </c>
      <c r="X2220" s="20">
        <f>L2220/W2220</f>
        <v>0.2</v>
      </c>
      <c r="Y2220" s="21">
        <f>E2220/W2220</f>
        <v>40.56666666666667</v>
      </c>
    </row>
    <row r="2221" spans="1:25" ht="48" x14ac:dyDescent="0.2">
      <c r="A2221">
        <v>3458</v>
      </c>
      <c r="B2221" s="3" t="s">
        <v>3457</v>
      </c>
      <c r="C2221" s="3" t="s">
        <v>7568</v>
      </c>
      <c r="D2221">
        <v>978</v>
      </c>
      <c r="E2221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8271</v>
      </c>
      <c r="O2221" s="6">
        <f>(E2221/D2221)*100</f>
        <v>124.33537832310839</v>
      </c>
      <c r="P2221" s="7">
        <f>E2221/L2221</f>
        <v>45.037037037037038</v>
      </c>
      <c r="Q2221" t="str">
        <f>LEFT(N2221,FIND("/",N2221)-1)</f>
        <v>theater</v>
      </c>
      <c r="R2221" t="str">
        <f>REPLACE(N2221,1,FIND("/",N2221),"")</f>
        <v>plays</v>
      </c>
      <c r="S2221" s="12">
        <f>(((J2221/60)/60)/24)+DATE(1970,1,1)</f>
        <v>42011.202581018515</v>
      </c>
      <c r="T2221" s="12">
        <f>(((I2221/60)/60)/24)+DATE(1970,1,1)</f>
        <v>42038.185416666667</v>
      </c>
      <c r="W2221" s="19">
        <f>_xlfn.DAYS(T2221,S2221)</f>
        <v>27</v>
      </c>
      <c r="X2221" s="20">
        <f>L2221/W2221</f>
        <v>1</v>
      </c>
      <c r="Y2221" s="21">
        <f>E2221/W2221</f>
        <v>45.037037037037038</v>
      </c>
    </row>
    <row r="2222" spans="1:25" ht="32" x14ac:dyDescent="0.2">
      <c r="A2222">
        <v>1608</v>
      </c>
      <c r="B2222" s="3" t="s">
        <v>1609</v>
      </c>
      <c r="C2222" s="3" t="s">
        <v>5718</v>
      </c>
      <c r="D2222">
        <v>1200</v>
      </c>
      <c r="E2222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8276</v>
      </c>
      <c r="O2222" s="6">
        <f>(E2222/D2222)*100</f>
        <v>101.25</v>
      </c>
      <c r="P2222" s="7">
        <f>E2222/L2222</f>
        <v>52.826086956521742</v>
      </c>
      <c r="Q2222" t="str">
        <f>LEFT(N2222,FIND("/",N2222)-1)</f>
        <v>music</v>
      </c>
      <c r="R2222" t="str">
        <f>REPLACE(N2222,1,FIND("/",N2222),"")</f>
        <v>rock</v>
      </c>
      <c r="S2222" s="12">
        <f>(((J2222/60)/60)/24)+DATE(1970,1,1)</f>
        <v>41607.83085648148</v>
      </c>
      <c r="T2222" s="12">
        <f>(((I2222/60)/60)/24)+DATE(1970,1,1)</f>
        <v>41640.226388888892</v>
      </c>
      <c r="W2222" s="19">
        <f>_xlfn.DAYS(T2222,S2222)</f>
        <v>33</v>
      </c>
      <c r="X2222" s="20">
        <f>L2222/W2222</f>
        <v>0.69696969696969702</v>
      </c>
      <c r="Y2222" s="21">
        <f>E2222/W2222</f>
        <v>36.81818181818182</v>
      </c>
    </row>
    <row r="2223" spans="1:25" ht="32" x14ac:dyDescent="0.2">
      <c r="A2223">
        <v>416</v>
      </c>
      <c r="B2223" s="3" t="s">
        <v>417</v>
      </c>
      <c r="C2223" s="3" t="s">
        <v>4526</v>
      </c>
      <c r="D2223">
        <v>1000</v>
      </c>
      <c r="E2223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8269</v>
      </c>
      <c r="O2223" s="6">
        <f>(E2223/D2223)*100</f>
        <v>120.21700000000001</v>
      </c>
      <c r="P2223" s="7">
        <f>E2223/L2223</f>
        <v>48.086800000000004</v>
      </c>
      <c r="Q2223" t="str">
        <f>LEFT(N2223,FIND("/",N2223)-1)</f>
        <v>film &amp; video</v>
      </c>
      <c r="R2223" t="str">
        <f>REPLACE(N2223,1,FIND("/",N2223),"")</f>
        <v>documentary</v>
      </c>
      <c r="S2223" s="12">
        <f>(((J2223/60)/60)/24)+DATE(1970,1,1)</f>
        <v>41648.396192129629</v>
      </c>
      <c r="T2223" s="12">
        <f>(((I2223/60)/60)/24)+DATE(1970,1,1)</f>
        <v>41678.396192129629</v>
      </c>
      <c r="W2223" s="19">
        <f>_xlfn.DAYS(T2223,S2223)</f>
        <v>30</v>
      </c>
      <c r="X2223" s="20">
        <f>L2223/W2223</f>
        <v>0.83333333333333337</v>
      </c>
      <c r="Y2223" s="21">
        <f>E2223/W2223</f>
        <v>40.072333333333333</v>
      </c>
    </row>
    <row r="2224" spans="1:25" ht="48" x14ac:dyDescent="0.2">
      <c r="A2224">
        <v>867</v>
      </c>
      <c r="B2224" s="3" t="s">
        <v>868</v>
      </c>
      <c r="C2224" s="3" t="s">
        <v>4977</v>
      </c>
      <c r="D2224">
        <v>5000</v>
      </c>
      <c r="E2224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6">
        <f>(E2224/D2224)*100</f>
        <v>24.02</v>
      </c>
      <c r="P2224" s="7">
        <f>E2224/L2224</f>
        <v>109.18181818181819</v>
      </c>
      <c r="Q2224" t="str">
        <f>LEFT(N2224,FIND("/",N2224)-1)</f>
        <v>music</v>
      </c>
      <c r="R2224" t="str">
        <f>REPLACE(N2224,1,FIND("/",N2224),"")</f>
        <v>jazz</v>
      </c>
      <c r="S2224" s="12">
        <f>(((J2224/60)/60)/24)+DATE(1970,1,1)</f>
        <v>40088.105393518519</v>
      </c>
      <c r="T2224" s="12">
        <f>(((I2224/60)/60)/24)+DATE(1970,1,1)</f>
        <v>40148.207638888889</v>
      </c>
      <c r="W2224" s="19">
        <f>_xlfn.DAYS(T2224,S2224)</f>
        <v>60</v>
      </c>
      <c r="X2224" s="20">
        <f>L2224/W2224</f>
        <v>0.18333333333333332</v>
      </c>
      <c r="Y2224" s="21">
        <f>E2224/W2224</f>
        <v>20.016666666666666</v>
      </c>
    </row>
    <row r="2225" spans="1:25" ht="48" x14ac:dyDescent="0.2">
      <c r="A2225">
        <v>1296</v>
      </c>
      <c r="B2225" s="3" t="s">
        <v>1297</v>
      </c>
      <c r="C2225" s="3" t="s">
        <v>5406</v>
      </c>
      <c r="D2225">
        <v>850</v>
      </c>
      <c r="E2225">
        <v>1200</v>
      </c>
      <c r="F2225" t="s">
        <v>8219</v>
      </c>
      <c r="G2225" t="s">
        <v>8225</v>
      </c>
      <c r="H2225" t="s">
        <v>8247</v>
      </c>
      <c r="I2225">
        <v>1457914373</v>
      </c>
      <c r="J2225">
        <v>1456189973</v>
      </c>
      <c r="K2225" t="b">
        <v>0</v>
      </c>
      <c r="L2225">
        <v>23</v>
      </c>
      <c r="M2225" t="b">
        <v>1</v>
      </c>
      <c r="N2225" t="s">
        <v>8271</v>
      </c>
      <c r="O2225" s="6">
        <f>(E2225/D2225)*100</f>
        <v>141.1764705882353</v>
      </c>
      <c r="P2225" s="7">
        <f>E2225/L2225</f>
        <v>52.173913043478258</v>
      </c>
      <c r="Q2225" t="str">
        <f>LEFT(N2225,FIND("/",N2225)-1)</f>
        <v>theater</v>
      </c>
      <c r="R2225" t="str">
        <f>REPLACE(N2225,1,FIND("/",N2225),"")</f>
        <v>plays</v>
      </c>
      <c r="S2225" s="12">
        <f>(((J2225/60)/60)/24)+DATE(1970,1,1)</f>
        <v>42423.050613425927</v>
      </c>
      <c r="T2225" s="12">
        <f>(((I2225/60)/60)/24)+DATE(1970,1,1)</f>
        <v>42443.008946759262</v>
      </c>
      <c r="W2225" s="19">
        <f>_xlfn.DAYS(T2225,S2225)</f>
        <v>20</v>
      </c>
      <c r="X2225" s="20">
        <f>L2225/W2225</f>
        <v>1.1499999999999999</v>
      </c>
      <c r="Y2225" s="21">
        <f>E2225/W2225</f>
        <v>60</v>
      </c>
    </row>
    <row r="2226" spans="1:25" ht="48" x14ac:dyDescent="0.2">
      <c r="A2226">
        <v>1642</v>
      </c>
      <c r="B2226" s="3" t="s">
        <v>1643</v>
      </c>
      <c r="C2226" s="3" t="s">
        <v>5752</v>
      </c>
      <c r="D2226">
        <v>1200</v>
      </c>
      <c r="E2226">
        <v>1200</v>
      </c>
      <c r="F2226" t="s">
        <v>8219</v>
      </c>
      <c r="G2226" t="s">
        <v>8224</v>
      </c>
      <c r="H2226" t="s">
        <v>8246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8292</v>
      </c>
      <c r="O2226" s="6">
        <f>(E2226/D2226)*100</f>
        <v>100</v>
      </c>
      <c r="P2226" s="7">
        <f>E2226/L2226</f>
        <v>42.857142857142854</v>
      </c>
      <c r="Q2226" t="str">
        <f>LEFT(N2226,FIND("/",N2226)-1)</f>
        <v>music</v>
      </c>
      <c r="R2226" t="str">
        <f>REPLACE(N2226,1,FIND("/",N2226),"")</f>
        <v>pop</v>
      </c>
      <c r="S2226" s="12">
        <f>(((J2226/60)/60)/24)+DATE(1970,1,1)</f>
        <v>40688.024618055555</v>
      </c>
      <c r="T2226" s="12">
        <f>(((I2226/60)/60)/24)+DATE(1970,1,1)</f>
        <v>40708.024618055555</v>
      </c>
      <c r="W2226" s="19">
        <f>_xlfn.DAYS(T2226,S2226)</f>
        <v>20</v>
      </c>
      <c r="X2226" s="20">
        <f>L2226/W2226</f>
        <v>1.4</v>
      </c>
      <c r="Y2226" s="21">
        <f>E2226/W2226</f>
        <v>60</v>
      </c>
    </row>
    <row r="2227" spans="1:25" ht="48" x14ac:dyDescent="0.2">
      <c r="A2227">
        <v>3343</v>
      </c>
      <c r="B2227" s="3" t="s">
        <v>3343</v>
      </c>
      <c r="C2227" s="3" t="s">
        <v>7453</v>
      </c>
      <c r="D2227">
        <v>700</v>
      </c>
      <c r="E2227">
        <v>1200</v>
      </c>
      <c r="F2227" t="s">
        <v>8219</v>
      </c>
      <c r="G2227" t="s">
        <v>8225</v>
      </c>
      <c r="H2227" t="s">
        <v>8247</v>
      </c>
      <c r="I2227">
        <v>1460553480</v>
      </c>
      <c r="J2227">
        <v>1458770384</v>
      </c>
      <c r="K2227" t="b">
        <v>0</v>
      </c>
      <c r="L2227">
        <v>23</v>
      </c>
      <c r="M2227" t="b">
        <v>1</v>
      </c>
      <c r="N2227" t="s">
        <v>8271</v>
      </c>
      <c r="O2227" s="6">
        <f>(E2227/D2227)*100</f>
        <v>171.42857142857142</v>
      </c>
      <c r="P2227" s="7">
        <f>E2227/L2227</f>
        <v>52.173913043478258</v>
      </c>
      <c r="Q2227" t="str">
        <f>LEFT(N2227,FIND("/",N2227)-1)</f>
        <v>theater</v>
      </c>
      <c r="R2227" t="str">
        <f>REPLACE(N2227,1,FIND("/",N2227),"")</f>
        <v>plays</v>
      </c>
      <c r="S2227" s="12">
        <f>(((J2227/60)/60)/24)+DATE(1970,1,1)</f>
        <v>42452.916481481487</v>
      </c>
      <c r="T2227" s="12">
        <f>(((I2227/60)/60)/24)+DATE(1970,1,1)</f>
        <v>42473.554166666669</v>
      </c>
      <c r="W2227" s="19">
        <f>_xlfn.DAYS(T2227,S2227)</f>
        <v>21</v>
      </c>
      <c r="X2227" s="20">
        <f>L2227/W2227</f>
        <v>1.0952380952380953</v>
      </c>
      <c r="Y2227" s="21">
        <f>E2227/W2227</f>
        <v>57.142857142857146</v>
      </c>
    </row>
    <row r="2228" spans="1:25" ht="16" x14ac:dyDescent="0.2">
      <c r="A2228">
        <v>3666</v>
      </c>
      <c r="B2228" s="3" t="s">
        <v>3663</v>
      </c>
      <c r="C2228" s="3" t="s">
        <v>7776</v>
      </c>
      <c r="D2228">
        <v>1200</v>
      </c>
      <c r="E2228">
        <v>1200</v>
      </c>
      <c r="F2228" t="s">
        <v>8219</v>
      </c>
      <c r="G2228" t="s">
        <v>8224</v>
      </c>
      <c r="H2228" t="s">
        <v>8246</v>
      </c>
      <c r="I2228">
        <v>1406185200</v>
      </c>
      <c r="J2228">
        <v>1404337382</v>
      </c>
      <c r="K2228" t="b">
        <v>0</v>
      </c>
      <c r="L2228">
        <v>38</v>
      </c>
      <c r="M2228" t="b">
        <v>1</v>
      </c>
      <c r="N2228" t="s">
        <v>8271</v>
      </c>
      <c r="O2228" s="6">
        <f>(E2228/D2228)*100</f>
        <v>100</v>
      </c>
      <c r="P2228" s="7">
        <f>E2228/L2228</f>
        <v>31.578947368421051</v>
      </c>
      <c r="Q2228" t="str">
        <f>LEFT(N2228,FIND("/",N2228)-1)</f>
        <v>theater</v>
      </c>
      <c r="R2228" t="str">
        <f>REPLACE(N2228,1,FIND("/",N2228),"")</f>
        <v>plays</v>
      </c>
      <c r="S2228" s="12">
        <f>(((J2228/60)/60)/24)+DATE(1970,1,1)</f>
        <v>41822.90488425926</v>
      </c>
      <c r="T2228" s="12">
        <f>(((I2228/60)/60)/24)+DATE(1970,1,1)</f>
        <v>41844.291666666664</v>
      </c>
      <c r="W2228" s="19">
        <f>_xlfn.DAYS(T2228,S2228)</f>
        <v>22</v>
      </c>
      <c r="X2228" s="20">
        <f>L2228/W2228</f>
        <v>1.7272727272727273</v>
      </c>
      <c r="Y2228" s="21">
        <f>E2228/W2228</f>
        <v>54.545454545454547</v>
      </c>
    </row>
    <row r="2229" spans="1:25" ht="32" x14ac:dyDescent="0.2">
      <c r="A2229">
        <v>2782</v>
      </c>
      <c r="B2229" s="3" t="s">
        <v>2782</v>
      </c>
      <c r="C2229" s="3" t="s">
        <v>6892</v>
      </c>
      <c r="D2229">
        <v>1000</v>
      </c>
      <c r="E2229">
        <v>1200</v>
      </c>
      <c r="F2229" t="s">
        <v>8219</v>
      </c>
      <c r="G2229" t="s">
        <v>8224</v>
      </c>
      <c r="H2229" t="s">
        <v>8246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8271</v>
      </c>
      <c r="O2229" s="6">
        <f>(E2229/D2229)*100</f>
        <v>120</v>
      </c>
      <c r="P2229" s="7">
        <f>E2229/L2229</f>
        <v>66.666666666666671</v>
      </c>
      <c r="Q2229" t="str">
        <f>LEFT(N2229,FIND("/",N2229)-1)</f>
        <v>theater</v>
      </c>
      <c r="R2229" t="str">
        <f>REPLACE(N2229,1,FIND("/",N2229),"")</f>
        <v>plays</v>
      </c>
      <c r="S2229" s="12">
        <f>(((J2229/60)/60)/24)+DATE(1970,1,1)</f>
        <v>42026.924976851849</v>
      </c>
      <c r="T2229" s="12">
        <f>(((I2229/60)/60)/24)+DATE(1970,1,1)</f>
        <v>42052.207638888889</v>
      </c>
      <c r="W2229" s="19">
        <f>_xlfn.DAYS(T2229,S2229)</f>
        <v>26</v>
      </c>
      <c r="X2229" s="20">
        <f>L2229/W2229</f>
        <v>0.69230769230769229</v>
      </c>
      <c r="Y2229" s="21">
        <f>E2229/W2229</f>
        <v>46.153846153846153</v>
      </c>
    </row>
    <row r="2230" spans="1:25" ht="48" x14ac:dyDescent="0.2">
      <c r="A2230">
        <v>1899</v>
      </c>
      <c r="B2230" s="3" t="s">
        <v>1900</v>
      </c>
      <c r="C2230" s="3" t="s">
        <v>6009</v>
      </c>
      <c r="D2230">
        <v>900</v>
      </c>
      <c r="E2230">
        <v>1200</v>
      </c>
      <c r="F2230" t="s">
        <v>8219</v>
      </c>
      <c r="G2230" t="s">
        <v>8224</v>
      </c>
      <c r="H2230" t="s">
        <v>8246</v>
      </c>
      <c r="I2230">
        <v>1427319366</v>
      </c>
      <c r="J2230">
        <v>1424730966</v>
      </c>
      <c r="K2230" t="b">
        <v>0</v>
      </c>
      <c r="L2230">
        <v>42</v>
      </c>
      <c r="M2230" t="b">
        <v>1</v>
      </c>
      <c r="N2230" t="s">
        <v>8279</v>
      </c>
      <c r="O2230" s="6">
        <f>(E2230/D2230)*100</f>
        <v>133.33333333333331</v>
      </c>
      <c r="P2230" s="7">
        <f>E2230/L2230</f>
        <v>28.571428571428573</v>
      </c>
      <c r="Q2230" t="str">
        <f>LEFT(N2230,FIND("/",N2230)-1)</f>
        <v>music</v>
      </c>
      <c r="R2230" t="str">
        <f>REPLACE(N2230,1,FIND("/",N2230),"")</f>
        <v>indie rock</v>
      </c>
      <c r="S2230" s="12">
        <f>(((J2230/60)/60)/24)+DATE(1970,1,1)</f>
        <v>42058.941736111112</v>
      </c>
      <c r="T2230" s="12">
        <f>(((I2230/60)/60)/24)+DATE(1970,1,1)</f>
        <v>42088.90006944444</v>
      </c>
      <c r="W2230" s="19">
        <f>_xlfn.DAYS(T2230,S2230)</f>
        <v>30</v>
      </c>
      <c r="X2230" s="20">
        <f>L2230/W2230</f>
        <v>1.4</v>
      </c>
      <c r="Y2230" s="21">
        <f>E2230/W2230</f>
        <v>40</v>
      </c>
    </row>
    <row r="2231" spans="1:25" ht="32" x14ac:dyDescent="0.2">
      <c r="A2231">
        <v>857</v>
      </c>
      <c r="B2231" s="3" t="s">
        <v>858</v>
      </c>
      <c r="C2231" s="3" t="s">
        <v>4967</v>
      </c>
      <c r="D2231">
        <v>1200</v>
      </c>
      <c r="E2231">
        <v>1200</v>
      </c>
      <c r="F2231" t="s">
        <v>8219</v>
      </c>
      <c r="G2231" t="s">
        <v>8227</v>
      </c>
      <c r="H2231" t="s">
        <v>8249</v>
      </c>
      <c r="I2231">
        <v>1448463431</v>
      </c>
      <c r="J2231">
        <v>1444831031</v>
      </c>
      <c r="K2231" t="b">
        <v>0</v>
      </c>
      <c r="L2231">
        <v>24</v>
      </c>
      <c r="M2231" t="b">
        <v>1</v>
      </c>
      <c r="N2231" t="s">
        <v>8277</v>
      </c>
      <c r="O2231" s="6">
        <f>(E2231/D2231)*100</f>
        <v>100</v>
      </c>
      <c r="P2231" s="7">
        <f>E2231/L2231</f>
        <v>50</v>
      </c>
      <c r="Q2231" t="str">
        <f>LEFT(N2231,FIND("/",N2231)-1)</f>
        <v>music</v>
      </c>
      <c r="R2231" t="str">
        <f>REPLACE(N2231,1,FIND("/",N2231),"")</f>
        <v>metal</v>
      </c>
      <c r="S2231" s="12">
        <f>(((J2231/60)/60)/24)+DATE(1970,1,1)</f>
        <v>42291.581377314811</v>
      </c>
      <c r="T2231" s="12">
        <f>(((I2231/60)/60)/24)+DATE(1970,1,1)</f>
        <v>42333.623043981483</v>
      </c>
      <c r="W2231" s="19">
        <f>_xlfn.DAYS(T2231,S2231)</f>
        <v>42</v>
      </c>
      <c r="X2231" s="20">
        <f>L2231/W2231</f>
        <v>0.5714285714285714</v>
      </c>
      <c r="Y2231" s="21">
        <f>E2231/W2231</f>
        <v>28.571428571428573</v>
      </c>
    </row>
    <row r="2232" spans="1:25" ht="48" x14ac:dyDescent="0.2">
      <c r="A2232">
        <v>3718</v>
      </c>
      <c r="B2232" s="3" t="s">
        <v>3715</v>
      </c>
      <c r="C2232" s="3" t="s">
        <v>7828</v>
      </c>
      <c r="D2232">
        <v>500</v>
      </c>
      <c r="E2232">
        <v>1197</v>
      </c>
      <c r="F2232" t="s">
        <v>8219</v>
      </c>
      <c r="G2232" t="s">
        <v>8225</v>
      </c>
      <c r="H2232" t="s">
        <v>8247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8271</v>
      </c>
      <c r="O2232" s="6">
        <f>(E2232/D2232)*100</f>
        <v>239.4</v>
      </c>
      <c r="P2232" s="7">
        <f>E2232/L2232</f>
        <v>26.021739130434781</v>
      </c>
      <c r="Q2232" t="str">
        <f>LEFT(N2232,FIND("/",N2232)-1)</f>
        <v>theater</v>
      </c>
      <c r="R2232" t="str">
        <f>REPLACE(N2232,1,FIND("/",N2232),"")</f>
        <v>plays</v>
      </c>
      <c r="S2232" s="12">
        <f>(((J2232/60)/60)/24)+DATE(1970,1,1)</f>
        <v>42032.716145833328</v>
      </c>
      <c r="T2232" s="12">
        <f>(((I2232/60)/60)/24)+DATE(1970,1,1)</f>
        <v>42062.716145833328</v>
      </c>
      <c r="W2232" s="19">
        <f>_xlfn.DAYS(T2232,S2232)</f>
        <v>30</v>
      </c>
      <c r="X2232" s="20">
        <f>L2232/W2232</f>
        <v>1.5333333333333334</v>
      </c>
      <c r="Y2232" s="21">
        <f>E2232/W2232</f>
        <v>39.9</v>
      </c>
    </row>
    <row r="2233" spans="1:25" ht="48" x14ac:dyDescent="0.2">
      <c r="A2233">
        <v>2787</v>
      </c>
      <c r="B2233" s="3" t="s">
        <v>2787</v>
      </c>
      <c r="C2233" s="3" t="s">
        <v>6897</v>
      </c>
      <c r="D2233">
        <v>1000</v>
      </c>
      <c r="E2233">
        <v>1197</v>
      </c>
      <c r="F2233" t="s">
        <v>8219</v>
      </c>
      <c r="G2233" t="s">
        <v>8224</v>
      </c>
      <c r="H2233" t="s">
        <v>8246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8271</v>
      </c>
      <c r="O2233" s="6">
        <f>(E2233/D2233)*100</f>
        <v>119.7</v>
      </c>
      <c r="P2233" s="7">
        <f>E2233/L2233</f>
        <v>31.5</v>
      </c>
      <c r="Q2233" t="str">
        <f>LEFT(N2233,FIND("/",N2233)-1)</f>
        <v>theater</v>
      </c>
      <c r="R2233" t="str">
        <f>REPLACE(N2233,1,FIND("/",N2233),"")</f>
        <v>plays</v>
      </c>
      <c r="S2233" s="12">
        <f>(((J2233/60)/60)/24)+DATE(1970,1,1)</f>
        <v>41808.198518518519</v>
      </c>
      <c r="T2233" s="12">
        <f>(((I2233/60)/60)/24)+DATE(1970,1,1)</f>
        <v>41838.198518518519</v>
      </c>
      <c r="W2233" s="19">
        <f>_xlfn.DAYS(T2233,S2233)</f>
        <v>30</v>
      </c>
      <c r="X2233" s="20">
        <f>L2233/W2233</f>
        <v>1.2666666666666666</v>
      </c>
      <c r="Y2233" s="21">
        <f>E2233/W2233</f>
        <v>39.9</v>
      </c>
    </row>
    <row r="2234" spans="1:25" ht="48" x14ac:dyDescent="0.2">
      <c r="A2234">
        <v>2467</v>
      </c>
      <c r="B2234" s="3" t="s">
        <v>2468</v>
      </c>
      <c r="C2234" s="3" t="s">
        <v>6577</v>
      </c>
      <c r="D2234">
        <v>1000</v>
      </c>
      <c r="E2234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8279</v>
      </c>
      <c r="O2234" s="6">
        <f>(E2234/D2234)*100</f>
        <v>118.5</v>
      </c>
      <c r="P2234" s="7">
        <f>E2234/L2234</f>
        <v>27.558139534883722</v>
      </c>
      <c r="Q2234" t="str">
        <f>LEFT(N2234,FIND("/",N2234)-1)</f>
        <v>music</v>
      </c>
      <c r="R2234" t="str">
        <f>REPLACE(N2234,1,FIND("/",N2234),"")</f>
        <v>indie rock</v>
      </c>
      <c r="S2234" s="12">
        <f>(((J2234/60)/60)/24)+DATE(1970,1,1)</f>
        <v>41025.874201388891</v>
      </c>
      <c r="T2234" s="12">
        <f>(((I2234/60)/60)/24)+DATE(1970,1,1)</f>
        <v>41039.708333333336</v>
      </c>
      <c r="W2234" s="19">
        <f>_xlfn.DAYS(T2234,S2234)</f>
        <v>14</v>
      </c>
      <c r="X2234" s="20">
        <f>L2234/W2234</f>
        <v>3.0714285714285716</v>
      </c>
      <c r="Y2234" s="21">
        <f>E2234/W2234</f>
        <v>84.642857142857139</v>
      </c>
    </row>
    <row r="2235" spans="1:25" ht="48" x14ac:dyDescent="0.2">
      <c r="A2235">
        <v>3596</v>
      </c>
      <c r="B2235" s="3" t="s">
        <v>3595</v>
      </c>
      <c r="C2235" s="3" t="s">
        <v>7706</v>
      </c>
      <c r="D2235">
        <v>1100</v>
      </c>
      <c r="E2235">
        <v>1185</v>
      </c>
      <c r="F2235" t="s">
        <v>8219</v>
      </c>
      <c r="G2235" t="s">
        <v>8229</v>
      </c>
      <c r="H2235" t="s">
        <v>8251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8271</v>
      </c>
      <c r="O2235" s="6">
        <f>(E2235/D2235)*100</f>
        <v>107.72727272727273</v>
      </c>
      <c r="P2235" s="7">
        <f>E2235/L2235</f>
        <v>79</v>
      </c>
      <c r="Q2235" t="str">
        <f>LEFT(N2235,FIND("/",N2235)-1)</f>
        <v>theater</v>
      </c>
      <c r="R2235" t="str">
        <f>REPLACE(N2235,1,FIND("/",N2235),"")</f>
        <v>plays</v>
      </c>
      <c r="S2235" s="12">
        <f>(((J2235/60)/60)/24)+DATE(1970,1,1)</f>
        <v>41856.715069444443</v>
      </c>
      <c r="T2235" s="12">
        <f>(((I2235/60)/60)/24)+DATE(1970,1,1)</f>
        <v>41877.715069444443</v>
      </c>
      <c r="W2235" s="19">
        <f>_xlfn.DAYS(T2235,S2235)</f>
        <v>21</v>
      </c>
      <c r="X2235" s="20">
        <f>L2235/W2235</f>
        <v>0.7142857142857143</v>
      </c>
      <c r="Y2235" s="21">
        <f>E2235/W2235</f>
        <v>56.428571428571431</v>
      </c>
    </row>
    <row r="2236" spans="1:25" ht="48" x14ac:dyDescent="0.2">
      <c r="A2236">
        <v>3104</v>
      </c>
      <c r="B2236" s="3" t="s">
        <v>3104</v>
      </c>
      <c r="C2236" s="3" t="s">
        <v>7214</v>
      </c>
      <c r="D2236">
        <v>4000</v>
      </c>
      <c r="E2236">
        <v>1185</v>
      </c>
      <c r="F2236" t="s">
        <v>8221</v>
      </c>
      <c r="G2236" t="s">
        <v>8226</v>
      </c>
      <c r="H2236" t="s">
        <v>8248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8303</v>
      </c>
      <c r="O2236" s="6">
        <f>(E2236/D2236)*100</f>
        <v>29.625</v>
      </c>
      <c r="P2236" s="7">
        <f>E2236/L2236</f>
        <v>237</v>
      </c>
      <c r="Q2236" t="str">
        <f>LEFT(N2236,FIND("/",N2236)-1)</f>
        <v>theater</v>
      </c>
      <c r="R2236" t="str">
        <f>REPLACE(N2236,1,FIND("/",N2236),"")</f>
        <v>spaces</v>
      </c>
      <c r="S2236" s="12">
        <f>(((J2236/60)/60)/24)+DATE(1970,1,1)</f>
        <v>42006.908692129626</v>
      </c>
      <c r="T2236" s="12">
        <f>(((I2236/60)/60)/24)+DATE(1970,1,1)</f>
        <v>42038.083333333328</v>
      </c>
      <c r="W2236" s="19">
        <f>_xlfn.DAYS(T2236,S2236)</f>
        <v>32</v>
      </c>
      <c r="X2236" s="20">
        <f>L2236/W2236</f>
        <v>0.15625</v>
      </c>
      <c r="Y2236" s="21">
        <f>E2236/W2236</f>
        <v>37.03125</v>
      </c>
    </row>
    <row r="2237" spans="1:25" ht="48" x14ac:dyDescent="0.2">
      <c r="A2237">
        <v>3092</v>
      </c>
      <c r="B2237" s="3" t="s">
        <v>3092</v>
      </c>
      <c r="C2237" s="3" t="s">
        <v>7202</v>
      </c>
      <c r="D2237">
        <v>100000</v>
      </c>
      <c r="E2237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6">
        <f>(E2237/D2237)*100</f>
        <v>1.1831900000000002</v>
      </c>
      <c r="P2237" s="7">
        <f>E2237/L2237</f>
        <v>56.342380952380957</v>
      </c>
      <c r="Q2237" t="str">
        <f>LEFT(N2237,FIND("/",N2237)-1)</f>
        <v>theater</v>
      </c>
      <c r="R2237" t="str">
        <f>REPLACE(N2237,1,FIND("/",N2237),"")</f>
        <v>spaces</v>
      </c>
      <c r="S2237" s="12">
        <f>(((J2237/60)/60)/24)+DATE(1970,1,1)</f>
        <v>42255.619351851856</v>
      </c>
      <c r="T2237" s="12">
        <f>(((I2237/60)/60)/24)+DATE(1970,1,1)</f>
        <v>42292.916666666672</v>
      </c>
      <c r="W2237" s="19">
        <f>_xlfn.DAYS(T2237,S2237)</f>
        <v>37</v>
      </c>
      <c r="X2237" s="20">
        <f>L2237/W2237</f>
        <v>0.56756756756756754</v>
      </c>
      <c r="Y2237" s="21">
        <f>E2237/W2237</f>
        <v>31.97810810810811</v>
      </c>
    </row>
    <row r="2238" spans="1:25" ht="32" x14ac:dyDescent="0.2">
      <c r="A2238">
        <v>1624</v>
      </c>
      <c r="B2238" s="3" t="s">
        <v>1625</v>
      </c>
      <c r="C2238" s="3" t="s">
        <v>5734</v>
      </c>
      <c r="D2238">
        <v>1000</v>
      </c>
      <c r="E2238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8276</v>
      </c>
      <c r="O2238" s="6">
        <f>(E2238/D2238)*100</f>
        <v>118</v>
      </c>
      <c r="P2238" s="7">
        <f>E2238/L2238</f>
        <v>47.2</v>
      </c>
      <c r="Q2238" t="str">
        <f>LEFT(N2238,FIND("/",N2238)-1)</f>
        <v>music</v>
      </c>
      <c r="R2238" t="str">
        <f>REPLACE(N2238,1,FIND("/",N2238),"")</f>
        <v>rock</v>
      </c>
      <c r="S2238" s="12">
        <f>(((J2238/60)/60)/24)+DATE(1970,1,1)</f>
        <v>41243.367303240739</v>
      </c>
      <c r="T2238" s="12">
        <f>(((I2238/60)/60)/24)+DATE(1970,1,1)</f>
        <v>41283.367303240739</v>
      </c>
      <c r="W2238" s="19">
        <f>_xlfn.DAYS(T2238,S2238)</f>
        <v>40</v>
      </c>
      <c r="X2238" s="20">
        <f>L2238/W2238</f>
        <v>0.625</v>
      </c>
      <c r="Y2238" s="21">
        <f>E2238/W2238</f>
        <v>29.5</v>
      </c>
    </row>
    <row r="2239" spans="1:25" ht="48" x14ac:dyDescent="0.2">
      <c r="A2239">
        <v>3565</v>
      </c>
      <c r="B2239" s="3" t="s">
        <v>3564</v>
      </c>
      <c r="C2239" s="3" t="s">
        <v>7675</v>
      </c>
      <c r="D2239">
        <v>900</v>
      </c>
      <c r="E2239">
        <v>1175</v>
      </c>
      <c r="F2239" t="s">
        <v>8219</v>
      </c>
      <c r="G2239" t="s">
        <v>8224</v>
      </c>
      <c r="H2239" t="s">
        <v>8246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8271</v>
      </c>
      <c r="O2239" s="6">
        <f>(E2239/D2239)*100</f>
        <v>130.55555555555557</v>
      </c>
      <c r="P2239" s="7">
        <f>E2239/L2239</f>
        <v>97.916666666666671</v>
      </c>
      <c r="Q2239" t="str">
        <f>LEFT(N2239,FIND("/",N2239)-1)</f>
        <v>theater</v>
      </c>
      <c r="R2239" t="str">
        <f>REPLACE(N2239,1,FIND("/",N2239),"")</f>
        <v>plays</v>
      </c>
      <c r="S2239" s="12">
        <f>(((J2239/60)/60)/24)+DATE(1970,1,1)</f>
        <v>41974.743148148147</v>
      </c>
      <c r="T2239" s="12">
        <f>(((I2239/60)/60)/24)+DATE(1970,1,1)</f>
        <v>42004.743148148147</v>
      </c>
      <c r="W2239" s="19">
        <f>_xlfn.DAYS(T2239,S2239)</f>
        <v>30</v>
      </c>
      <c r="X2239" s="20">
        <f>L2239/W2239</f>
        <v>0.4</v>
      </c>
      <c r="Y2239" s="21">
        <f>E2239/W2239</f>
        <v>39.166666666666664</v>
      </c>
    </row>
    <row r="2240" spans="1:25" ht="32" x14ac:dyDescent="0.2">
      <c r="A2240">
        <v>1680</v>
      </c>
      <c r="B2240" s="3" t="s">
        <v>1681</v>
      </c>
      <c r="C2240" s="3" t="s">
        <v>5790</v>
      </c>
      <c r="D2240">
        <v>1000</v>
      </c>
      <c r="E2240">
        <v>1175</v>
      </c>
      <c r="F2240" t="s">
        <v>8219</v>
      </c>
      <c r="G2240" t="s">
        <v>8224</v>
      </c>
      <c r="H2240" t="s">
        <v>8246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8292</v>
      </c>
      <c r="O2240" s="6">
        <f>(E2240/D2240)*100</f>
        <v>117.5</v>
      </c>
      <c r="P2240" s="7">
        <f>E2240/L2240</f>
        <v>47</v>
      </c>
      <c r="Q2240" t="str">
        <f>LEFT(N2240,FIND("/",N2240)-1)</f>
        <v>music</v>
      </c>
      <c r="R2240" t="str">
        <f>REPLACE(N2240,1,FIND("/",N2240),"")</f>
        <v>pop</v>
      </c>
      <c r="S2240" s="12">
        <f>(((J2240/60)/60)/24)+DATE(1970,1,1)</f>
        <v>41802.757719907408</v>
      </c>
      <c r="T2240" s="12">
        <f>(((I2240/60)/60)/24)+DATE(1970,1,1)</f>
        <v>41832.757719907408</v>
      </c>
      <c r="W2240" s="19">
        <f>_xlfn.DAYS(T2240,S2240)</f>
        <v>30</v>
      </c>
      <c r="X2240" s="20">
        <f>L2240/W2240</f>
        <v>0.83333333333333337</v>
      </c>
      <c r="Y2240" s="21">
        <f>E2240/W2240</f>
        <v>39.166666666666664</v>
      </c>
    </row>
    <row r="2241" spans="1:25" ht="32" x14ac:dyDescent="0.2">
      <c r="A2241">
        <v>1089</v>
      </c>
      <c r="B2241" s="3" t="s">
        <v>1090</v>
      </c>
      <c r="C2241" s="3" t="s">
        <v>5199</v>
      </c>
      <c r="D2241">
        <v>15000</v>
      </c>
      <c r="E2241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6">
        <f>(E2241/D2241)*100</f>
        <v>7.8266666666666662</v>
      </c>
      <c r="P2241" s="7">
        <f>E2241/L2241</f>
        <v>23.959183673469386</v>
      </c>
      <c r="Q2241" t="str">
        <f>LEFT(N2241,FIND("/",N2241)-1)</f>
        <v>games</v>
      </c>
      <c r="R2241" t="str">
        <f>REPLACE(N2241,1,FIND("/",N2241),"")</f>
        <v>video games</v>
      </c>
      <c r="S2241" s="12">
        <f>(((J2241/60)/60)/24)+DATE(1970,1,1)</f>
        <v>42151.189525462964</v>
      </c>
      <c r="T2241" s="12">
        <f>(((I2241/60)/60)/24)+DATE(1970,1,1)</f>
        <v>42181.189525462964</v>
      </c>
      <c r="W2241" s="19">
        <f>_xlfn.DAYS(T2241,S2241)</f>
        <v>30</v>
      </c>
      <c r="X2241" s="20">
        <f>L2241/W2241</f>
        <v>1.6333333333333333</v>
      </c>
      <c r="Y2241" s="21">
        <f>E2241/W2241</f>
        <v>39.133333333333333</v>
      </c>
    </row>
    <row r="2242" spans="1:25" ht="32" x14ac:dyDescent="0.2">
      <c r="A2242">
        <v>2598</v>
      </c>
      <c r="B2242" s="3" t="s">
        <v>2598</v>
      </c>
      <c r="C2242" s="3" t="s">
        <v>6708</v>
      </c>
      <c r="D2242">
        <v>3000</v>
      </c>
      <c r="E224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6">
        <f>(E2242/D2242)*100</f>
        <v>39</v>
      </c>
      <c r="P2242" s="7">
        <f>E2242/L2242</f>
        <v>83.571428571428569</v>
      </c>
      <c r="Q2242" t="str">
        <f>LEFT(N2242,FIND("/",N2242)-1)</f>
        <v>food</v>
      </c>
      <c r="R2242" t="str">
        <f>REPLACE(N2242,1,FIND("/",N2242),"")</f>
        <v>food trucks</v>
      </c>
      <c r="S2242" s="12">
        <f>(((J2242/60)/60)/24)+DATE(1970,1,1)</f>
        <v>42240.840289351851</v>
      </c>
      <c r="T2242" s="12">
        <f>(((I2242/60)/60)/24)+DATE(1970,1,1)</f>
        <v>42270.840289351851</v>
      </c>
      <c r="W2242" s="19">
        <f>_xlfn.DAYS(T2242,S2242)</f>
        <v>30</v>
      </c>
      <c r="X2242" s="20">
        <f>L2242/W2242</f>
        <v>0.46666666666666667</v>
      </c>
      <c r="Y2242" s="21">
        <f>E2242/W2242</f>
        <v>39</v>
      </c>
    </row>
    <row r="2243" spans="1:25" ht="48" x14ac:dyDescent="0.2">
      <c r="A2243">
        <v>3329</v>
      </c>
      <c r="B2243" s="3" t="s">
        <v>3329</v>
      </c>
      <c r="C2243" s="3" t="s">
        <v>7439</v>
      </c>
      <c r="D2243">
        <v>1000</v>
      </c>
      <c r="E2243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8271</v>
      </c>
      <c r="O2243" s="6">
        <f>(E2243/D2243)*100</f>
        <v>116.8</v>
      </c>
      <c r="P2243" s="7">
        <f>E2243/L2243</f>
        <v>44.92307692307692</v>
      </c>
      <c r="Q2243" t="str">
        <f>LEFT(N2243,FIND("/",N2243)-1)</f>
        <v>theater</v>
      </c>
      <c r="R2243" t="str">
        <f>REPLACE(N2243,1,FIND("/",N2243),"")</f>
        <v>plays</v>
      </c>
      <c r="S2243" s="12">
        <f>(((J2243/60)/60)/24)+DATE(1970,1,1)</f>
        <v>41837.323009259257</v>
      </c>
      <c r="T2243" s="12">
        <f>(((I2243/60)/60)/24)+DATE(1970,1,1)</f>
        <v>41847.958333333336</v>
      </c>
      <c r="W2243" s="19">
        <f>_xlfn.DAYS(T2243,S2243)</f>
        <v>10</v>
      </c>
      <c r="X2243" s="20">
        <f>L2243/W2243</f>
        <v>2.6</v>
      </c>
      <c r="Y2243" s="21">
        <f>E2243/W2243</f>
        <v>116.8</v>
      </c>
    </row>
    <row r="2244" spans="1:25" ht="48" x14ac:dyDescent="0.2">
      <c r="A2244">
        <v>2234</v>
      </c>
      <c r="B2244" s="3" t="s">
        <v>2235</v>
      </c>
      <c r="C2244" s="3" t="s">
        <v>6344</v>
      </c>
      <c r="D2244">
        <v>100</v>
      </c>
      <c r="E2244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8297</v>
      </c>
      <c r="O2244" s="6">
        <f>(E2244/D2244)*100</f>
        <v>1165</v>
      </c>
      <c r="P2244" s="7">
        <f>E2244/L2244</f>
        <v>41.607142857142854</v>
      </c>
      <c r="Q2244" t="str">
        <f>LEFT(N2244,FIND("/",N2244)-1)</f>
        <v>games</v>
      </c>
      <c r="R2244" t="str">
        <f>REPLACE(N2244,1,FIND("/",N2244),"")</f>
        <v>tabletop games</v>
      </c>
      <c r="S2244" s="12">
        <f>(((J2244/60)/60)/24)+DATE(1970,1,1)</f>
        <v>42710.824618055558</v>
      </c>
      <c r="T2244" s="12">
        <f>(((I2244/60)/60)/24)+DATE(1970,1,1)</f>
        <v>42740.824618055558</v>
      </c>
      <c r="W2244" s="19">
        <f>_xlfn.DAYS(T2244,S2244)</f>
        <v>30</v>
      </c>
      <c r="X2244" s="20">
        <f>L2244/W2244</f>
        <v>0.93333333333333335</v>
      </c>
      <c r="Y2244" s="21">
        <f>E2244/W2244</f>
        <v>38.833333333333336</v>
      </c>
    </row>
    <row r="2245" spans="1:25" ht="48" x14ac:dyDescent="0.2">
      <c r="A2245">
        <v>941</v>
      </c>
      <c r="B2245" s="3" t="s">
        <v>942</v>
      </c>
      <c r="C2245" s="3" t="s">
        <v>5051</v>
      </c>
      <c r="D2245">
        <v>50000</v>
      </c>
      <c r="E2245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6">
        <f>(E2245/D2245)*100</f>
        <v>2.3220000000000001</v>
      </c>
      <c r="P2245" s="7">
        <f>E2245/L2245</f>
        <v>37.451612903225808</v>
      </c>
      <c r="Q2245" t="str">
        <f>LEFT(N2245,FIND("/",N2245)-1)</f>
        <v>technology</v>
      </c>
      <c r="R2245" t="str">
        <f>REPLACE(N2245,1,FIND("/",N2245),"")</f>
        <v>wearables</v>
      </c>
      <c r="S2245" s="12">
        <f>(((J2245/60)/60)/24)+DATE(1970,1,1)</f>
        <v>42746.096585648149</v>
      </c>
      <c r="T2245" s="12">
        <f>(((I2245/60)/60)/24)+DATE(1970,1,1)</f>
        <v>42776.096585648149</v>
      </c>
      <c r="W2245" s="19">
        <f>_xlfn.DAYS(T2245,S2245)</f>
        <v>30</v>
      </c>
      <c r="X2245" s="20">
        <f>L2245/W2245</f>
        <v>1.0333333333333334</v>
      </c>
      <c r="Y2245" s="21">
        <f>E2245/W2245</f>
        <v>38.700000000000003</v>
      </c>
    </row>
    <row r="2246" spans="1:25" ht="48" x14ac:dyDescent="0.2">
      <c r="A2246">
        <v>3999</v>
      </c>
      <c r="B2246" s="3" t="s">
        <v>3995</v>
      </c>
      <c r="C2246" s="3" t="s">
        <v>8105</v>
      </c>
      <c r="D2246">
        <v>7000</v>
      </c>
      <c r="E224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6">
        <f>(E2246/D2246)*100</f>
        <v>16.514285714285716</v>
      </c>
      <c r="P2246" s="7">
        <f>E2246/L2246</f>
        <v>82.571428571428569</v>
      </c>
      <c r="Q2246" t="str">
        <f>LEFT(N2246,FIND("/",N2246)-1)</f>
        <v>theater</v>
      </c>
      <c r="R2246" t="str">
        <f>REPLACE(N2246,1,FIND("/",N2246),"")</f>
        <v>plays</v>
      </c>
      <c r="S2246" s="12">
        <f>(((J2246/60)/60)/24)+DATE(1970,1,1)</f>
        <v>41842.828680555554</v>
      </c>
      <c r="T2246" s="12">
        <f>(((I2246/60)/60)/24)+DATE(1970,1,1)</f>
        <v>41882.827650462961</v>
      </c>
      <c r="W2246" s="19">
        <f>_xlfn.DAYS(T2246,S2246)</f>
        <v>40</v>
      </c>
      <c r="X2246" s="20">
        <f>L2246/W2246</f>
        <v>0.35</v>
      </c>
      <c r="Y2246" s="21">
        <f>E2246/W2246</f>
        <v>28.9</v>
      </c>
    </row>
    <row r="2247" spans="1:25" ht="48" x14ac:dyDescent="0.2">
      <c r="A2247">
        <v>1160</v>
      </c>
      <c r="B2247" s="3" t="s">
        <v>1161</v>
      </c>
      <c r="C2247" s="3" t="s">
        <v>5270</v>
      </c>
      <c r="D2247">
        <v>30000</v>
      </c>
      <c r="E2247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6">
        <f>(E2247/D2247)*100</f>
        <v>3.85</v>
      </c>
      <c r="P2247" s="7">
        <f>E2247/L2247</f>
        <v>60.789473684210527</v>
      </c>
      <c r="Q2247" t="str">
        <f>LEFT(N2247,FIND("/",N2247)-1)</f>
        <v>food</v>
      </c>
      <c r="R2247" t="str">
        <f>REPLACE(N2247,1,FIND("/",N2247),"")</f>
        <v>food trucks</v>
      </c>
      <c r="S2247" s="12">
        <f>(((J2247/60)/60)/24)+DATE(1970,1,1)</f>
        <v>42061.154930555553</v>
      </c>
      <c r="T2247" s="12">
        <f>(((I2247/60)/60)/24)+DATE(1970,1,1)</f>
        <v>42091.113263888896</v>
      </c>
      <c r="W2247" s="19">
        <f>_xlfn.DAYS(T2247,S2247)</f>
        <v>30</v>
      </c>
      <c r="X2247" s="20">
        <f>L2247/W2247</f>
        <v>0.6333333333333333</v>
      </c>
      <c r="Y2247" s="21">
        <f>E2247/W2247</f>
        <v>38.5</v>
      </c>
    </row>
    <row r="2248" spans="1:25" ht="48" x14ac:dyDescent="0.2">
      <c r="A2248">
        <v>2804</v>
      </c>
      <c r="B2248" s="3" t="s">
        <v>2804</v>
      </c>
      <c r="C2248" s="3" t="s">
        <v>6914</v>
      </c>
      <c r="D2248">
        <v>1000</v>
      </c>
      <c r="E2248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8271</v>
      </c>
      <c r="O2248" s="6">
        <f>(E2248/D2248)*100</f>
        <v>114.99999999999999</v>
      </c>
      <c r="P2248" s="7">
        <f>E2248/L2248</f>
        <v>50</v>
      </c>
      <c r="Q2248" t="str">
        <f>LEFT(N2248,FIND("/",N2248)-1)</f>
        <v>theater</v>
      </c>
      <c r="R2248" t="str">
        <f>REPLACE(N2248,1,FIND("/",N2248),"")</f>
        <v>plays</v>
      </c>
      <c r="S2248" s="12">
        <f>(((J2248/60)/60)/24)+DATE(1970,1,1)</f>
        <v>41881.453587962962</v>
      </c>
      <c r="T2248" s="12">
        <f>(((I2248/60)/60)/24)+DATE(1970,1,1)</f>
        <v>41911.453587962962</v>
      </c>
      <c r="W2248" s="19">
        <f>_xlfn.DAYS(T2248,S2248)</f>
        <v>30</v>
      </c>
      <c r="X2248" s="20">
        <f>L2248/W2248</f>
        <v>0.76666666666666672</v>
      </c>
      <c r="Y2248" s="21">
        <f>E2248/W2248</f>
        <v>38.333333333333336</v>
      </c>
    </row>
    <row r="2249" spans="1:25" ht="48" x14ac:dyDescent="0.2">
      <c r="A2249">
        <v>3784</v>
      </c>
      <c r="B2249" s="3" t="s">
        <v>3781</v>
      </c>
      <c r="C2249" s="3" t="s">
        <v>7894</v>
      </c>
      <c r="D2249">
        <v>1000</v>
      </c>
      <c r="E2249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8305</v>
      </c>
      <c r="O2249" s="6">
        <f>(E2249/D2249)*100</f>
        <v>114.99999999999999</v>
      </c>
      <c r="P2249" s="7">
        <f>E2249/L2249</f>
        <v>115</v>
      </c>
      <c r="Q2249" t="str">
        <f>LEFT(N2249,FIND("/",N2249)-1)</f>
        <v>theater</v>
      </c>
      <c r="R2249" t="str">
        <f>REPLACE(N2249,1,FIND("/",N2249),"")</f>
        <v>musical</v>
      </c>
      <c r="S2249" s="12">
        <f>(((J2249/60)/60)/24)+DATE(1970,1,1)</f>
        <v>42531.980694444443</v>
      </c>
      <c r="T2249" s="12">
        <f>(((I2249/60)/60)/24)+DATE(1970,1,1)</f>
        <v>42561.980694444443</v>
      </c>
      <c r="W2249" s="19">
        <f>_xlfn.DAYS(T2249,S2249)</f>
        <v>30</v>
      </c>
      <c r="X2249" s="20">
        <f>L2249/W2249</f>
        <v>0.33333333333333331</v>
      </c>
      <c r="Y2249" s="21">
        <f>E2249/W2249</f>
        <v>38.333333333333336</v>
      </c>
    </row>
    <row r="2250" spans="1:25" ht="48" x14ac:dyDescent="0.2">
      <c r="A2250">
        <v>1774</v>
      </c>
      <c r="B2250" s="3" t="s">
        <v>1775</v>
      </c>
      <c r="C2250" s="3" t="s">
        <v>5884</v>
      </c>
      <c r="D2250">
        <v>2500</v>
      </c>
      <c r="E2250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6">
        <f>(E2250/D2250)*100</f>
        <v>45.92</v>
      </c>
      <c r="P2250" s="7">
        <f>E2250/L2250</f>
        <v>88.307692307692307</v>
      </c>
      <c r="Q2250" t="str">
        <f>LEFT(N2250,FIND("/",N2250)-1)</f>
        <v>photography</v>
      </c>
      <c r="R2250" t="str">
        <f>REPLACE(N2250,1,FIND("/",N2250),"")</f>
        <v>photobooks</v>
      </c>
      <c r="S2250" s="12">
        <f>(((J2250/60)/60)/24)+DATE(1970,1,1)</f>
        <v>41930.218657407408</v>
      </c>
      <c r="T2250" s="12">
        <f>(((I2250/60)/60)/24)+DATE(1970,1,1)</f>
        <v>41972.624305555553</v>
      </c>
      <c r="W2250" s="19">
        <f>_xlfn.DAYS(T2250,S2250)</f>
        <v>42</v>
      </c>
      <c r="X2250" s="20">
        <f>L2250/W2250</f>
        <v>0.30952380952380953</v>
      </c>
      <c r="Y2250" s="21">
        <f>E2250/W2250</f>
        <v>27.333333333333332</v>
      </c>
    </row>
    <row r="2251" spans="1:25" ht="48" x14ac:dyDescent="0.2">
      <c r="A2251">
        <v>1758</v>
      </c>
      <c r="B2251" s="3" t="s">
        <v>1759</v>
      </c>
      <c r="C2251" s="3" t="s">
        <v>5868</v>
      </c>
      <c r="D2251">
        <v>1000</v>
      </c>
      <c r="E2251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8285</v>
      </c>
      <c r="O2251" s="6">
        <f>(E2251/D2251)*100</f>
        <v>114.7</v>
      </c>
      <c r="P2251" s="7">
        <f>E2251/L2251</f>
        <v>42.481481481481481</v>
      </c>
      <c r="Q2251" t="str">
        <f>LEFT(N2251,FIND("/",N2251)-1)</f>
        <v>photography</v>
      </c>
      <c r="R2251" t="str">
        <f>REPLACE(N2251,1,FIND("/",N2251),"")</f>
        <v>photobooks</v>
      </c>
      <c r="S2251" s="12">
        <f>(((J2251/60)/60)/24)+DATE(1970,1,1)</f>
        <v>42505.955925925926</v>
      </c>
      <c r="T2251" s="12">
        <f>(((I2251/60)/60)/24)+DATE(1970,1,1)</f>
        <v>42565.955925925926</v>
      </c>
      <c r="W2251" s="19">
        <f>_xlfn.DAYS(T2251,S2251)</f>
        <v>60</v>
      </c>
      <c r="X2251" s="20">
        <f>L2251/W2251</f>
        <v>0.45</v>
      </c>
      <c r="Y2251" s="21">
        <f>E2251/W2251</f>
        <v>19.116666666666667</v>
      </c>
    </row>
    <row r="2252" spans="1:25" ht="48" x14ac:dyDescent="0.2">
      <c r="A2252">
        <v>2783</v>
      </c>
      <c r="B2252" s="3" t="s">
        <v>2783</v>
      </c>
      <c r="C2252" s="3" t="s">
        <v>6893</v>
      </c>
      <c r="D2252">
        <v>1000</v>
      </c>
      <c r="E2252">
        <v>1145</v>
      </c>
      <c r="F2252" t="s">
        <v>8219</v>
      </c>
      <c r="G2252" t="s">
        <v>8225</v>
      </c>
      <c r="H2252" t="s">
        <v>8247</v>
      </c>
      <c r="I2252">
        <v>1429793446</v>
      </c>
      <c r="J2252">
        <v>1428583846</v>
      </c>
      <c r="K2252" t="b">
        <v>0</v>
      </c>
      <c r="L2252">
        <v>61</v>
      </c>
      <c r="M2252" t="b">
        <v>1</v>
      </c>
      <c r="N2252" t="s">
        <v>8271</v>
      </c>
      <c r="O2252" s="6">
        <f>(E2252/D2252)*100</f>
        <v>114.5</v>
      </c>
      <c r="P2252" s="7">
        <f>E2252/L2252</f>
        <v>18.770491803278688</v>
      </c>
      <c r="Q2252" t="str">
        <f>LEFT(N2252,FIND("/",N2252)-1)</f>
        <v>theater</v>
      </c>
      <c r="R2252" t="str">
        <f>REPLACE(N2252,1,FIND("/",N2252),"")</f>
        <v>plays</v>
      </c>
      <c r="S2252" s="12">
        <f>(((J2252/60)/60)/24)+DATE(1970,1,1)</f>
        <v>42103.535254629634</v>
      </c>
      <c r="T2252" s="12">
        <f>(((I2252/60)/60)/24)+DATE(1970,1,1)</f>
        <v>42117.535254629634</v>
      </c>
      <c r="W2252" s="19">
        <f>_xlfn.DAYS(T2252,S2252)</f>
        <v>14</v>
      </c>
      <c r="X2252" s="20">
        <f>L2252/W2252</f>
        <v>4.3571428571428568</v>
      </c>
      <c r="Y2252" s="21">
        <f>E2252/W2252</f>
        <v>81.785714285714292</v>
      </c>
    </row>
    <row r="2253" spans="1:25" ht="32" x14ac:dyDescent="0.2">
      <c r="A2253">
        <v>3197</v>
      </c>
      <c r="B2253" s="3" t="s">
        <v>3197</v>
      </c>
      <c r="C2253" s="3" t="s">
        <v>7307</v>
      </c>
      <c r="D2253">
        <v>10000</v>
      </c>
      <c r="E2253">
        <v>1145</v>
      </c>
      <c r="F2253" t="s">
        <v>8221</v>
      </c>
      <c r="G2253" t="s">
        <v>8234</v>
      </c>
      <c r="H2253" t="s">
        <v>8254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8305</v>
      </c>
      <c r="O2253" s="6">
        <f>(E2253/D2253)*100</f>
        <v>11.450000000000001</v>
      </c>
      <c r="P2253" s="7">
        <f>E2253/L2253</f>
        <v>286.25</v>
      </c>
      <c r="Q2253" t="str">
        <f>LEFT(N2253,FIND("/",N2253)-1)</f>
        <v>theater</v>
      </c>
      <c r="R2253" t="str">
        <f>REPLACE(N2253,1,FIND("/",N2253),"")</f>
        <v>musical</v>
      </c>
      <c r="S2253" s="12">
        <f>(((J2253/60)/60)/24)+DATE(1970,1,1)</f>
        <v>42009.493263888886</v>
      </c>
      <c r="T2253" s="12">
        <f>(((I2253/60)/60)/24)+DATE(1970,1,1)</f>
        <v>42039.493263888886</v>
      </c>
      <c r="W2253" s="19">
        <f>_xlfn.DAYS(T2253,S2253)</f>
        <v>30</v>
      </c>
      <c r="X2253" s="20">
        <f>L2253/W2253</f>
        <v>0.13333333333333333</v>
      </c>
      <c r="Y2253" s="21">
        <f>E2253/W2253</f>
        <v>38.166666666666664</v>
      </c>
    </row>
    <row r="2254" spans="1:25" ht="16" x14ac:dyDescent="0.2">
      <c r="A2254">
        <v>1894</v>
      </c>
      <c r="B2254" s="3" t="s">
        <v>1895</v>
      </c>
      <c r="C2254" s="3" t="s">
        <v>6004</v>
      </c>
      <c r="D2254">
        <v>1000</v>
      </c>
      <c r="E2254">
        <v>1145</v>
      </c>
      <c r="F2254" t="s">
        <v>8219</v>
      </c>
      <c r="G2254" t="s">
        <v>8224</v>
      </c>
      <c r="H2254" t="s">
        <v>8246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8279</v>
      </c>
      <c r="O2254" s="6">
        <f>(E2254/D2254)*100</f>
        <v>114.5</v>
      </c>
      <c r="P2254" s="7">
        <f>E2254/L2254</f>
        <v>57.25</v>
      </c>
      <c r="Q2254" t="str">
        <f>LEFT(N2254,FIND("/",N2254)-1)</f>
        <v>music</v>
      </c>
      <c r="R2254" t="str">
        <f>REPLACE(N2254,1,FIND("/",N2254),"")</f>
        <v>indie rock</v>
      </c>
      <c r="S2254" s="12">
        <f>(((J2254/60)/60)/24)+DATE(1970,1,1)</f>
        <v>40920.904895833337</v>
      </c>
      <c r="T2254" s="12">
        <f>(((I2254/60)/60)/24)+DATE(1970,1,1)</f>
        <v>40951.904895833337</v>
      </c>
      <c r="W2254" s="19">
        <f>_xlfn.DAYS(T2254,S2254)</f>
        <v>31</v>
      </c>
      <c r="X2254" s="20">
        <f>L2254/W2254</f>
        <v>0.64516129032258063</v>
      </c>
      <c r="Y2254" s="21">
        <f>E2254/W2254</f>
        <v>36.935483870967744</v>
      </c>
    </row>
    <row r="2255" spans="1:25" ht="48" x14ac:dyDescent="0.2">
      <c r="A2255">
        <v>2704</v>
      </c>
      <c r="B2255" s="3" t="s">
        <v>2704</v>
      </c>
      <c r="C2255" s="3" t="s">
        <v>6814</v>
      </c>
      <c r="D2255">
        <v>19000</v>
      </c>
      <c r="E2255">
        <v>1145</v>
      </c>
      <c r="F2255" t="s">
        <v>8222</v>
      </c>
      <c r="G2255" t="s">
        <v>8224</v>
      </c>
      <c r="H2255" t="s">
        <v>8246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8303</v>
      </c>
      <c r="O2255" s="6">
        <f>(E2255/D2255)*100</f>
        <v>6.0263157894736841</v>
      </c>
      <c r="P2255" s="7">
        <f>E2255/L2255</f>
        <v>163.57142857142858</v>
      </c>
      <c r="Q2255" t="str">
        <f>LEFT(N2255,FIND("/",N2255)-1)</f>
        <v>theater</v>
      </c>
      <c r="R2255" t="str">
        <f>REPLACE(N2255,1,FIND("/",N2255),"")</f>
        <v>spaces</v>
      </c>
      <c r="S2255" s="12">
        <f>(((J2255/60)/60)/24)+DATE(1970,1,1)</f>
        <v>42787.862430555557</v>
      </c>
      <c r="T2255" s="12">
        <f>(((I2255/60)/60)/24)+DATE(1970,1,1)</f>
        <v>42830.820763888885</v>
      </c>
      <c r="W2255" s="19">
        <f>_xlfn.DAYS(T2255,S2255)</f>
        <v>43</v>
      </c>
      <c r="X2255" s="20">
        <f>L2255/W2255</f>
        <v>0.16279069767441862</v>
      </c>
      <c r="Y2255" s="21">
        <f>E2255/W2255</f>
        <v>26.627906976744185</v>
      </c>
    </row>
    <row r="2256" spans="1:25" ht="48" x14ac:dyDescent="0.2">
      <c r="A2256">
        <v>3532</v>
      </c>
      <c r="B2256" s="3" t="s">
        <v>3531</v>
      </c>
      <c r="C2256" s="3" t="s">
        <v>7642</v>
      </c>
      <c r="D2256">
        <v>960</v>
      </c>
      <c r="E2256">
        <v>1142</v>
      </c>
      <c r="F2256" t="s">
        <v>8219</v>
      </c>
      <c r="G2256" t="s">
        <v>8224</v>
      </c>
      <c r="H2256" t="s">
        <v>8246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8271</v>
      </c>
      <c r="O2256" s="6">
        <f>(E2256/D2256)*100</f>
        <v>118.95833333333334</v>
      </c>
      <c r="P2256" s="7">
        <f>E2256/L2256</f>
        <v>42.296296296296298</v>
      </c>
      <c r="Q2256" t="str">
        <f>LEFT(N2256,FIND("/",N2256)-1)</f>
        <v>theater</v>
      </c>
      <c r="R2256" t="str">
        <f>REPLACE(N2256,1,FIND("/",N2256),"")</f>
        <v>plays</v>
      </c>
      <c r="S2256" s="12">
        <f>(((J2256/60)/60)/24)+DATE(1970,1,1)</f>
        <v>41884.599849537037</v>
      </c>
      <c r="T2256" s="12">
        <f>(((I2256/60)/60)/24)+DATE(1970,1,1)</f>
        <v>41900.165972222225</v>
      </c>
      <c r="W2256" s="19">
        <f>_xlfn.DAYS(T2256,S2256)</f>
        <v>16</v>
      </c>
      <c r="X2256" s="20">
        <f>L2256/W2256</f>
        <v>1.6875</v>
      </c>
      <c r="Y2256" s="21">
        <f>E2256/W2256</f>
        <v>71.375</v>
      </c>
    </row>
    <row r="2257" spans="1:25" ht="48" x14ac:dyDescent="0.2">
      <c r="A2257">
        <v>2889</v>
      </c>
      <c r="B2257" s="3" t="s">
        <v>2889</v>
      </c>
      <c r="C2257" s="3" t="s">
        <v>6999</v>
      </c>
      <c r="D2257">
        <v>3000</v>
      </c>
      <c r="E2257">
        <v>1142</v>
      </c>
      <c r="F2257" t="s">
        <v>8221</v>
      </c>
      <c r="G2257" t="s">
        <v>8224</v>
      </c>
      <c r="H2257" t="s">
        <v>8246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8271</v>
      </c>
      <c r="O2257" s="6">
        <f>(E2257/D2257)*100</f>
        <v>38.066666666666663</v>
      </c>
      <c r="P2257" s="7">
        <f>E2257/L2257</f>
        <v>81.571428571428569</v>
      </c>
      <c r="Q2257" t="str">
        <f>LEFT(N2257,FIND("/",N2257)-1)</f>
        <v>theater</v>
      </c>
      <c r="R2257" t="str">
        <f>REPLACE(N2257,1,FIND("/",N2257),"")</f>
        <v>plays</v>
      </c>
      <c r="S2257" s="12">
        <f>(((J2257/60)/60)/24)+DATE(1970,1,1)</f>
        <v>41850.863252314812</v>
      </c>
      <c r="T2257" s="12">
        <f>(((I2257/60)/60)/24)+DATE(1970,1,1)</f>
        <v>41880.863252314812</v>
      </c>
      <c r="W2257" s="19">
        <f>_xlfn.DAYS(T2257,S2257)</f>
        <v>30</v>
      </c>
      <c r="X2257" s="20">
        <f>L2257/W2257</f>
        <v>0.46666666666666667</v>
      </c>
      <c r="Y2257" s="21">
        <f>E2257/W2257</f>
        <v>38.06666666666667</v>
      </c>
    </row>
    <row r="2258" spans="1:25" ht="48" x14ac:dyDescent="0.2">
      <c r="A2258">
        <v>2205</v>
      </c>
      <c r="B2258" s="3" t="s">
        <v>2206</v>
      </c>
      <c r="C2258" s="3" t="s">
        <v>6315</v>
      </c>
      <c r="D2258">
        <v>750</v>
      </c>
      <c r="E2258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8280</v>
      </c>
      <c r="O2258" s="6">
        <f>(E2258/D2258)*100</f>
        <v>152</v>
      </c>
      <c r="P2258" s="7">
        <f>E2258/L2258</f>
        <v>42.222222222222221</v>
      </c>
      <c r="Q2258" t="str">
        <f>LEFT(N2258,FIND("/",N2258)-1)</f>
        <v>music</v>
      </c>
      <c r="R2258" t="str">
        <f>REPLACE(N2258,1,FIND("/",N2258),"")</f>
        <v>electronic music</v>
      </c>
      <c r="S2258" s="12">
        <f>(((J2258/60)/60)/24)+DATE(1970,1,1)</f>
        <v>41031.82163194444</v>
      </c>
      <c r="T2258" s="12">
        <f>(((I2258/60)/60)/24)+DATE(1970,1,1)</f>
        <v>41061.82163194444</v>
      </c>
      <c r="W2258" s="19">
        <f>_xlfn.DAYS(T2258,S2258)</f>
        <v>30</v>
      </c>
      <c r="X2258" s="20">
        <f>L2258/W2258</f>
        <v>0.9</v>
      </c>
      <c r="Y2258" s="21">
        <f>E2258/W2258</f>
        <v>38</v>
      </c>
    </row>
    <row r="2259" spans="1:25" ht="32" x14ac:dyDescent="0.2">
      <c r="A2259">
        <v>1308</v>
      </c>
      <c r="B2259" s="3" t="s">
        <v>1309</v>
      </c>
      <c r="C2259" s="3" t="s">
        <v>5418</v>
      </c>
      <c r="D2259">
        <v>10000</v>
      </c>
      <c r="E2259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6">
        <f>(E2259/D2259)*100</f>
        <v>11.360000000000001</v>
      </c>
      <c r="P2259" s="7">
        <f>E2259/L2259</f>
        <v>29.894736842105264</v>
      </c>
      <c r="Q2259" t="str">
        <f>LEFT(N2259,FIND("/",N2259)-1)</f>
        <v>technology</v>
      </c>
      <c r="R2259" t="str">
        <f>REPLACE(N2259,1,FIND("/",N2259),"")</f>
        <v>wearables</v>
      </c>
      <c r="S2259" s="12">
        <f>(((J2259/60)/60)/24)+DATE(1970,1,1)</f>
        <v>42611.613564814819</v>
      </c>
      <c r="T2259" s="12">
        <f>(((I2259/60)/60)/24)+DATE(1970,1,1)</f>
        <v>42651.613564814819</v>
      </c>
      <c r="W2259" s="19">
        <f>_xlfn.DAYS(T2259,S2259)</f>
        <v>40</v>
      </c>
      <c r="X2259" s="20">
        <f>L2259/W2259</f>
        <v>0.95</v>
      </c>
      <c r="Y2259" s="21">
        <f>E2259/W2259</f>
        <v>28.4</v>
      </c>
    </row>
    <row r="2260" spans="1:25" ht="32" x14ac:dyDescent="0.2">
      <c r="A2260">
        <v>1620</v>
      </c>
      <c r="B2260" s="3" t="s">
        <v>1621</v>
      </c>
      <c r="C2260" s="3" t="s">
        <v>5730</v>
      </c>
      <c r="D2260">
        <v>1000</v>
      </c>
      <c r="E2260">
        <v>1130</v>
      </c>
      <c r="F2260" t="s">
        <v>8219</v>
      </c>
      <c r="G2260" t="s">
        <v>8224</v>
      </c>
      <c r="H2260" t="s">
        <v>8246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8276</v>
      </c>
      <c r="O2260" s="6">
        <f>(E2260/D2260)*100</f>
        <v>112.99999999999999</v>
      </c>
      <c r="P2260" s="7">
        <f>E2260/L2260</f>
        <v>66.470588235294116</v>
      </c>
      <c r="Q2260" t="str">
        <f>LEFT(N2260,FIND("/",N2260)-1)</f>
        <v>music</v>
      </c>
      <c r="R2260" t="str">
        <f>REPLACE(N2260,1,FIND("/",N2260),"")</f>
        <v>rock</v>
      </c>
      <c r="S2260" s="12">
        <f>(((J2260/60)/60)/24)+DATE(1970,1,1)</f>
        <v>41321.339583333334</v>
      </c>
      <c r="T2260" s="12">
        <f>(((I2260/60)/60)/24)+DATE(1970,1,1)</f>
        <v>41328.339583333334</v>
      </c>
      <c r="W2260" s="19">
        <f>_xlfn.DAYS(T2260,S2260)</f>
        <v>7</v>
      </c>
      <c r="X2260" s="20">
        <f>L2260/W2260</f>
        <v>2.4285714285714284</v>
      </c>
      <c r="Y2260" s="21">
        <f>E2260/W2260</f>
        <v>161.42857142857142</v>
      </c>
    </row>
    <row r="2261" spans="1:25" ht="48" x14ac:dyDescent="0.2">
      <c r="A2261">
        <v>2206</v>
      </c>
      <c r="B2261" s="3" t="s">
        <v>2207</v>
      </c>
      <c r="C2261" s="3" t="s">
        <v>6316</v>
      </c>
      <c r="D2261">
        <v>1100</v>
      </c>
      <c r="E2261">
        <v>1130</v>
      </c>
      <c r="F2261" t="s">
        <v>8219</v>
      </c>
      <c r="G2261" t="s">
        <v>8224</v>
      </c>
      <c r="H2261" t="s">
        <v>8246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8280</v>
      </c>
      <c r="O2261" s="6">
        <f>(E2261/D2261)*100</f>
        <v>102.72727272727273</v>
      </c>
      <c r="P2261" s="7">
        <f>E2261/L2261</f>
        <v>33.235294117647058</v>
      </c>
      <c r="Q2261" t="str">
        <f>LEFT(N2261,FIND("/",N2261)-1)</f>
        <v>music</v>
      </c>
      <c r="R2261" t="str">
        <f>REPLACE(N2261,1,FIND("/",N2261),"")</f>
        <v>electronic music</v>
      </c>
      <c r="S2261" s="12">
        <f>(((J2261/60)/60)/24)+DATE(1970,1,1)</f>
        <v>40997.257222222222</v>
      </c>
      <c r="T2261" s="12">
        <f>(((I2261/60)/60)/24)+DATE(1970,1,1)</f>
        <v>41015.257222222222</v>
      </c>
      <c r="W2261" s="19">
        <f>_xlfn.DAYS(T2261,S2261)</f>
        <v>18</v>
      </c>
      <c r="X2261" s="20">
        <f>L2261/W2261</f>
        <v>1.8888888888888888</v>
      </c>
      <c r="Y2261" s="21">
        <f>E2261/W2261</f>
        <v>62.777777777777779</v>
      </c>
    </row>
    <row r="2262" spans="1:25" ht="48" x14ac:dyDescent="0.2">
      <c r="A2262">
        <v>3619</v>
      </c>
      <c r="B2262" s="3" t="s">
        <v>3617</v>
      </c>
      <c r="C2262" s="3" t="s">
        <v>7729</v>
      </c>
      <c r="D2262">
        <v>1000</v>
      </c>
      <c r="E2262">
        <v>1130</v>
      </c>
      <c r="F2262" t="s">
        <v>8219</v>
      </c>
      <c r="G2262" t="s">
        <v>8224</v>
      </c>
      <c r="H2262" t="s">
        <v>8246</v>
      </c>
      <c r="I2262">
        <v>1479592800</v>
      </c>
      <c r="J2262">
        <v>1476760226</v>
      </c>
      <c r="K2262" t="b">
        <v>0</v>
      </c>
      <c r="L2262">
        <v>17</v>
      </c>
      <c r="M2262" t="b">
        <v>1</v>
      </c>
      <c r="N2262" t="s">
        <v>8271</v>
      </c>
      <c r="O2262" s="6">
        <f>(E2262/D2262)*100</f>
        <v>112.99999999999999</v>
      </c>
      <c r="P2262" s="7">
        <f>E2262/L2262</f>
        <v>66.470588235294116</v>
      </c>
      <c r="Q2262" t="str">
        <f>LEFT(N2262,FIND("/",N2262)-1)</f>
        <v>theater</v>
      </c>
      <c r="R2262" t="str">
        <f>REPLACE(N2262,1,FIND("/",N2262),"")</f>
        <v>plays</v>
      </c>
      <c r="S2262" s="12">
        <f>(((J2262/60)/60)/24)+DATE(1970,1,1)</f>
        <v>42661.132245370376</v>
      </c>
      <c r="T2262" s="12">
        <f>(((I2262/60)/60)/24)+DATE(1970,1,1)</f>
        <v>42693.916666666672</v>
      </c>
      <c r="W2262" s="19">
        <f>_xlfn.DAYS(T2262,S2262)</f>
        <v>32</v>
      </c>
      <c r="X2262" s="20">
        <f>L2262/W2262</f>
        <v>0.53125</v>
      </c>
      <c r="Y2262" s="21">
        <f>E2262/W2262</f>
        <v>35.3125</v>
      </c>
    </row>
    <row r="2263" spans="1:25" ht="48" x14ac:dyDescent="0.2">
      <c r="A2263">
        <v>1326</v>
      </c>
      <c r="B2263" s="3" t="s">
        <v>1327</v>
      </c>
      <c r="C2263" s="3" t="s">
        <v>5436</v>
      </c>
      <c r="D2263">
        <v>100000</v>
      </c>
      <c r="E2263">
        <v>1130</v>
      </c>
      <c r="F2263" t="s">
        <v>8220</v>
      </c>
      <c r="G2263" t="s">
        <v>8224</v>
      </c>
      <c r="H2263" t="s">
        <v>8246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8273</v>
      </c>
      <c r="O2263" s="6">
        <f>(E2263/D2263)*100</f>
        <v>1.1299999999999999</v>
      </c>
      <c r="P2263" s="7">
        <f>E2263/L2263</f>
        <v>102.72727272727273</v>
      </c>
      <c r="Q2263" t="str">
        <f>LEFT(N2263,FIND("/",N2263)-1)</f>
        <v>technology</v>
      </c>
      <c r="R2263" t="str">
        <f>REPLACE(N2263,1,FIND("/",N2263),"")</f>
        <v>wearables</v>
      </c>
      <c r="S2263" s="12">
        <f>(((J2263/60)/60)/24)+DATE(1970,1,1)</f>
        <v>41974.791990740734</v>
      </c>
      <c r="T2263" s="12">
        <f>(((I2263/60)/60)/24)+DATE(1970,1,1)</f>
        <v>42019.791990740734</v>
      </c>
      <c r="W2263" s="19">
        <f>_xlfn.DAYS(T2263,S2263)</f>
        <v>45</v>
      </c>
      <c r="X2263" s="20">
        <f>L2263/W2263</f>
        <v>0.24444444444444444</v>
      </c>
      <c r="Y2263" s="21">
        <f>E2263/W2263</f>
        <v>25.111111111111111</v>
      </c>
    </row>
    <row r="2264" spans="1:25" ht="32" x14ac:dyDescent="0.2">
      <c r="A2264">
        <v>2405</v>
      </c>
      <c r="B2264" s="3" t="s">
        <v>2406</v>
      </c>
      <c r="C2264" s="3" t="s">
        <v>6515</v>
      </c>
      <c r="D2264">
        <v>5000</v>
      </c>
      <c r="E2264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8284</v>
      </c>
      <c r="O2264" s="6">
        <f>(E2264/D2264)*100</f>
        <v>22.52</v>
      </c>
      <c r="P2264" s="7">
        <f>E2264/L2264</f>
        <v>56.3</v>
      </c>
      <c r="Q2264" t="str">
        <f>LEFT(N2264,FIND("/",N2264)-1)</f>
        <v>food</v>
      </c>
      <c r="R2264" t="str">
        <f>REPLACE(N2264,1,FIND("/",N2264),"")</f>
        <v>food trucks</v>
      </c>
      <c r="S2264" s="12">
        <f>(((J2264/60)/60)/24)+DATE(1970,1,1)</f>
        <v>42595.585358796292</v>
      </c>
      <c r="T2264" s="12">
        <f>(((I2264/60)/60)/24)+DATE(1970,1,1)</f>
        <v>42616.585358796292</v>
      </c>
      <c r="W2264" s="19">
        <f>_xlfn.DAYS(T2264,S2264)</f>
        <v>21</v>
      </c>
      <c r="X2264" s="20">
        <f>L2264/W2264</f>
        <v>0.95238095238095233</v>
      </c>
      <c r="Y2264" s="21">
        <f>E2264/W2264</f>
        <v>53.61904761904762</v>
      </c>
    </row>
    <row r="2265" spans="1:25" ht="64" x14ac:dyDescent="0.2">
      <c r="A2265">
        <v>4052</v>
      </c>
      <c r="B2265" s="3" t="s">
        <v>4048</v>
      </c>
      <c r="C2265" s="3" t="s">
        <v>8156</v>
      </c>
      <c r="D2265">
        <v>3000</v>
      </c>
      <c r="E2265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8271</v>
      </c>
      <c r="O2265" s="6">
        <f>(E2265/D2265)*100</f>
        <v>37.533333333333339</v>
      </c>
      <c r="P2265" s="7">
        <f>E2265/L2265</f>
        <v>86.615384615384613</v>
      </c>
      <c r="Q2265" t="str">
        <f>LEFT(N2265,FIND("/",N2265)-1)</f>
        <v>theater</v>
      </c>
      <c r="R2265" t="str">
        <f>REPLACE(N2265,1,FIND("/",N2265),"")</f>
        <v>plays</v>
      </c>
      <c r="S2265" s="12">
        <f>(((J2265/60)/60)/24)+DATE(1970,1,1)</f>
        <v>41865.878657407404</v>
      </c>
      <c r="T2265" s="12">
        <f>(((I2265/60)/60)/24)+DATE(1970,1,1)</f>
        <v>41925.878657407404</v>
      </c>
      <c r="W2265" s="19">
        <f>_xlfn.DAYS(T2265,S2265)</f>
        <v>60</v>
      </c>
      <c r="X2265" s="20">
        <f>L2265/W2265</f>
        <v>0.21666666666666667</v>
      </c>
      <c r="Y2265" s="21">
        <f>E2265/W2265</f>
        <v>18.766666666666666</v>
      </c>
    </row>
    <row r="2266" spans="1:25" ht="48" x14ac:dyDescent="0.2">
      <c r="A2266">
        <v>3546</v>
      </c>
      <c r="B2266" s="3" t="s">
        <v>3545</v>
      </c>
      <c r="C2266" s="3" t="s">
        <v>7656</v>
      </c>
      <c r="D2266">
        <v>1100</v>
      </c>
      <c r="E226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8271</v>
      </c>
      <c r="O2266" s="6">
        <f>(E2266/D2266)*100</f>
        <v>102.27272727272727</v>
      </c>
      <c r="P2266" s="7">
        <f>E2266/L2266</f>
        <v>59.210526315789473</v>
      </c>
      <c r="Q2266" t="str">
        <f>LEFT(N2266,FIND("/",N2266)-1)</f>
        <v>theater</v>
      </c>
      <c r="R2266" t="str">
        <f>REPLACE(N2266,1,FIND("/",N2266),"")</f>
        <v>plays</v>
      </c>
      <c r="S2266" s="12">
        <f>(((J2266/60)/60)/24)+DATE(1970,1,1)</f>
        <v>42073.660694444443</v>
      </c>
      <c r="T2266" s="12">
        <f>(((I2266/60)/60)/24)+DATE(1970,1,1)</f>
        <v>42095.165972222225</v>
      </c>
      <c r="W2266" s="19">
        <f>_xlfn.DAYS(T2266,S2266)</f>
        <v>22</v>
      </c>
      <c r="X2266" s="20">
        <f>L2266/W2266</f>
        <v>0.86363636363636365</v>
      </c>
      <c r="Y2266" s="21">
        <f>E2266/W2266</f>
        <v>51.136363636363633</v>
      </c>
    </row>
    <row r="2267" spans="1:25" ht="48" x14ac:dyDescent="0.2">
      <c r="A2267">
        <v>1937</v>
      </c>
      <c r="B2267" s="3" t="s">
        <v>1938</v>
      </c>
      <c r="C2267" s="3" t="s">
        <v>6047</v>
      </c>
      <c r="D2267">
        <v>600</v>
      </c>
      <c r="E2267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8279</v>
      </c>
      <c r="O2267" s="6">
        <f>(E2267/D2267)*100</f>
        <v>187.245</v>
      </c>
      <c r="P2267" s="7">
        <f>E2267/L2267</f>
        <v>38.740344827586206</v>
      </c>
      <c r="Q2267" t="str">
        <f>LEFT(N2267,FIND("/",N2267)-1)</f>
        <v>music</v>
      </c>
      <c r="R2267" t="str">
        <f>REPLACE(N2267,1,FIND("/",N2267),"")</f>
        <v>indie rock</v>
      </c>
      <c r="S2267" s="12">
        <f>(((J2267/60)/60)/24)+DATE(1970,1,1)</f>
        <v>41059.118993055556</v>
      </c>
      <c r="T2267" s="12">
        <f>(((I2267/60)/60)/24)+DATE(1970,1,1)</f>
        <v>41075.165972222225</v>
      </c>
      <c r="W2267" s="19">
        <f>_xlfn.DAYS(T2267,S2267)</f>
        <v>16</v>
      </c>
      <c r="X2267" s="20">
        <f>L2267/W2267</f>
        <v>1.8125</v>
      </c>
      <c r="Y2267" s="21">
        <f>E2267/W2267</f>
        <v>70.216875000000002</v>
      </c>
    </row>
    <row r="2268" spans="1:25" ht="48" x14ac:dyDescent="0.2">
      <c r="A2268">
        <v>3435</v>
      </c>
      <c r="B2268" s="3" t="s">
        <v>3434</v>
      </c>
      <c r="C2268" s="3" t="s">
        <v>7545</v>
      </c>
      <c r="D2268">
        <v>1000</v>
      </c>
      <c r="E2268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8271</v>
      </c>
      <c r="O2268" s="6">
        <f>(E2268/D2268)*100</f>
        <v>112.00000000000001</v>
      </c>
      <c r="P2268" s="7">
        <f>E2268/L2268</f>
        <v>58.94736842105263</v>
      </c>
      <c r="Q2268" t="str">
        <f>LEFT(N2268,FIND("/",N2268)-1)</f>
        <v>theater</v>
      </c>
      <c r="R2268" t="str">
        <f>REPLACE(N2268,1,FIND("/",N2268),"")</f>
        <v>plays</v>
      </c>
      <c r="S2268" s="12">
        <f>(((J2268/60)/60)/24)+DATE(1970,1,1)</f>
        <v>42572.61681712963</v>
      </c>
      <c r="T2268" s="12">
        <f>(((I2268/60)/60)/24)+DATE(1970,1,1)</f>
        <v>42589.125</v>
      </c>
      <c r="W2268" s="19">
        <f>_xlfn.DAYS(T2268,S2268)</f>
        <v>17</v>
      </c>
      <c r="X2268" s="20">
        <f>L2268/W2268</f>
        <v>1.1176470588235294</v>
      </c>
      <c r="Y2268" s="21">
        <f>E2268/W2268</f>
        <v>65.882352941176464</v>
      </c>
    </row>
    <row r="2269" spans="1:25" ht="64" x14ac:dyDescent="0.2">
      <c r="A2269">
        <v>3681</v>
      </c>
      <c r="B2269" s="3" t="s">
        <v>3678</v>
      </c>
      <c r="C2269" s="3" t="s">
        <v>7791</v>
      </c>
      <c r="D2269">
        <v>1000</v>
      </c>
      <c r="E2269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8271</v>
      </c>
      <c r="O2269" s="6">
        <f>(E2269/D2269)*100</f>
        <v>111.9</v>
      </c>
      <c r="P2269" s="7">
        <f>E2269/L2269</f>
        <v>62.166666666666664</v>
      </c>
      <c r="Q2269" t="str">
        <f>LEFT(N2269,FIND("/",N2269)-1)</f>
        <v>theater</v>
      </c>
      <c r="R2269" t="str">
        <f>REPLACE(N2269,1,FIND("/",N2269),"")</f>
        <v>plays</v>
      </c>
      <c r="S2269" s="12">
        <f>(((J2269/60)/60)/24)+DATE(1970,1,1)</f>
        <v>42374.651504629626</v>
      </c>
      <c r="T2269" s="12">
        <f>(((I2269/60)/60)/24)+DATE(1970,1,1)</f>
        <v>42384.651504629626</v>
      </c>
      <c r="W2269" s="19">
        <f>_xlfn.DAYS(T2269,S2269)</f>
        <v>10</v>
      </c>
      <c r="X2269" s="20">
        <f>L2269/W2269</f>
        <v>1.8</v>
      </c>
      <c r="Y2269" s="21">
        <f>E2269/W2269</f>
        <v>111.9</v>
      </c>
    </row>
    <row r="2270" spans="1:25" ht="48" x14ac:dyDescent="0.2">
      <c r="A2270">
        <v>3391</v>
      </c>
      <c r="B2270" s="3" t="s">
        <v>3390</v>
      </c>
      <c r="C2270" s="3" t="s">
        <v>7501</v>
      </c>
      <c r="D2270">
        <v>500</v>
      </c>
      <c r="E2270">
        <v>1115</v>
      </c>
      <c r="F2270" t="s">
        <v>8219</v>
      </c>
      <c r="G2270" t="s">
        <v>8224</v>
      </c>
      <c r="H2270" t="s">
        <v>8246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8271</v>
      </c>
      <c r="O2270" s="6">
        <f>(E2270/D2270)*100</f>
        <v>223</v>
      </c>
      <c r="P2270" s="7">
        <f>E2270/L2270</f>
        <v>61.944444444444443</v>
      </c>
      <c r="Q2270" t="str">
        <f>LEFT(N2270,FIND("/",N2270)-1)</f>
        <v>theater</v>
      </c>
      <c r="R2270" t="str">
        <f>REPLACE(N2270,1,FIND("/",N2270),"")</f>
        <v>plays</v>
      </c>
      <c r="S2270" s="12">
        <f>(((J2270/60)/60)/24)+DATE(1970,1,1)</f>
        <v>41830.545694444445</v>
      </c>
      <c r="T2270" s="12">
        <f>(((I2270/60)/60)/24)+DATE(1970,1,1)</f>
        <v>41859.936111111114</v>
      </c>
      <c r="W2270" s="19">
        <f>_xlfn.DAYS(T2270,S2270)</f>
        <v>29</v>
      </c>
      <c r="X2270" s="20">
        <f>L2270/W2270</f>
        <v>0.62068965517241381</v>
      </c>
      <c r="Y2270" s="21">
        <f>E2270/W2270</f>
        <v>38.448275862068968</v>
      </c>
    </row>
    <row r="2271" spans="1:25" ht="48" x14ac:dyDescent="0.2">
      <c r="A2271">
        <v>3317</v>
      </c>
      <c r="B2271" s="3" t="s">
        <v>3317</v>
      </c>
      <c r="C2271" s="3" t="s">
        <v>7427</v>
      </c>
      <c r="D2271">
        <v>1050</v>
      </c>
      <c r="E2271">
        <v>1115</v>
      </c>
      <c r="F2271" t="s">
        <v>8219</v>
      </c>
      <c r="G2271" t="s">
        <v>8224</v>
      </c>
      <c r="H2271" t="s">
        <v>8246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8271</v>
      </c>
      <c r="O2271" s="6">
        <f>(E2271/D2271)*100</f>
        <v>106.19047619047619</v>
      </c>
      <c r="P2271" s="7">
        <f>E2271/L2271</f>
        <v>61.944444444444443</v>
      </c>
      <c r="Q2271" t="str">
        <f>LEFT(N2271,FIND("/",N2271)-1)</f>
        <v>theater</v>
      </c>
      <c r="R2271" t="str">
        <f>REPLACE(N2271,1,FIND("/",N2271),"")</f>
        <v>plays</v>
      </c>
      <c r="S2271" s="12">
        <f>(((J2271/60)/60)/24)+DATE(1970,1,1)</f>
        <v>42499.039629629624</v>
      </c>
      <c r="T2271" s="12">
        <f>(((I2271/60)/60)/24)+DATE(1970,1,1)</f>
        <v>42529.039629629624</v>
      </c>
      <c r="W2271" s="19">
        <f>_xlfn.DAYS(T2271,S2271)</f>
        <v>30</v>
      </c>
      <c r="X2271" s="20">
        <f>L2271/W2271</f>
        <v>0.6</v>
      </c>
      <c r="Y2271" s="21">
        <f>E2271/W2271</f>
        <v>37.166666666666664</v>
      </c>
    </row>
    <row r="2272" spans="1:25" ht="48" x14ac:dyDescent="0.2">
      <c r="A2272">
        <v>1940</v>
      </c>
      <c r="B2272" s="3" t="s">
        <v>1941</v>
      </c>
      <c r="C2272" s="3" t="s">
        <v>6050</v>
      </c>
      <c r="D2272">
        <v>650</v>
      </c>
      <c r="E2272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8279</v>
      </c>
      <c r="O2272" s="6">
        <f>(E2272/D2272)*100</f>
        <v>170.92307692307693</v>
      </c>
      <c r="P2272" s="7">
        <f>E2272/L2272</f>
        <v>35.838709677419352</v>
      </c>
      <c r="Q2272" t="str">
        <f>LEFT(N2272,FIND("/",N2272)-1)</f>
        <v>music</v>
      </c>
      <c r="R2272" t="str">
        <f>REPLACE(N2272,1,FIND("/",N2272),"")</f>
        <v>indie rock</v>
      </c>
      <c r="S2272" s="12">
        <f>(((J2272/60)/60)/24)+DATE(1970,1,1)</f>
        <v>40670.507326388892</v>
      </c>
      <c r="T2272" s="12">
        <f>(((I2272/60)/60)/24)+DATE(1970,1,1)</f>
        <v>40709.165972222225</v>
      </c>
      <c r="W2272" s="19">
        <f>_xlfn.DAYS(T2272,S2272)</f>
        <v>39</v>
      </c>
      <c r="X2272" s="20">
        <f>L2272/W2272</f>
        <v>0.79487179487179482</v>
      </c>
      <c r="Y2272" s="21">
        <f>E2272/W2272</f>
        <v>28.487179487179485</v>
      </c>
    </row>
    <row r="2273" spans="1:25" ht="48" x14ac:dyDescent="0.2">
      <c r="A2273">
        <v>3568</v>
      </c>
      <c r="B2273" s="3" t="s">
        <v>3567</v>
      </c>
      <c r="C2273" s="3" t="s">
        <v>7678</v>
      </c>
      <c r="D2273">
        <v>1000</v>
      </c>
      <c r="E2273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8271</v>
      </c>
      <c r="O2273" s="6">
        <f>(E2273/D2273)*100</f>
        <v>111.00000000000001</v>
      </c>
      <c r="P2273" s="7">
        <f>E2273/L2273</f>
        <v>58.421052631578945</v>
      </c>
      <c r="Q2273" t="str">
        <f>LEFT(N2273,FIND("/",N2273)-1)</f>
        <v>theater</v>
      </c>
      <c r="R2273" t="str">
        <f>REPLACE(N2273,1,FIND("/",N2273),"")</f>
        <v>plays</v>
      </c>
      <c r="S2273" s="12">
        <f>(((J2273/60)/60)/24)+DATE(1970,1,1)</f>
        <v>41869.740671296298</v>
      </c>
      <c r="T2273" s="12">
        <f>(((I2273/60)/60)/24)+DATE(1970,1,1)</f>
        <v>41899.740671296298</v>
      </c>
      <c r="W2273" s="19">
        <f>_xlfn.DAYS(T2273,S2273)</f>
        <v>30</v>
      </c>
      <c r="X2273" s="20">
        <f>L2273/W2273</f>
        <v>0.6333333333333333</v>
      </c>
      <c r="Y2273" s="21">
        <f>E2273/W2273</f>
        <v>37</v>
      </c>
    </row>
    <row r="2274" spans="1:25" ht="48" x14ac:dyDescent="0.2">
      <c r="A2274">
        <v>678</v>
      </c>
      <c r="B2274" s="3" t="s">
        <v>679</v>
      </c>
      <c r="C2274" s="3" t="s">
        <v>4788</v>
      </c>
      <c r="D2274">
        <v>29000</v>
      </c>
      <c r="E2274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6">
        <f>(E2274/D2274)*100</f>
        <v>3.8206896551724134</v>
      </c>
      <c r="P2274" s="7">
        <f>E2274/L2274</f>
        <v>65.17647058823529</v>
      </c>
      <c r="Q2274" t="str">
        <f>LEFT(N2274,FIND("/",N2274)-1)</f>
        <v>technology</v>
      </c>
      <c r="R2274" t="str">
        <f>REPLACE(N2274,1,FIND("/",N2274),"")</f>
        <v>wearables</v>
      </c>
      <c r="S2274" s="12">
        <f>(((J2274/60)/60)/24)+DATE(1970,1,1)</f>
        <v>42481.376597222217</v>
      </c>
      <c r="T2274" s="12">
        <f>(((I2274/60)/60)/24)+DATE(1970,1,1)</f>
        <v>42511.376597222217</v>
      </c>
      <c r="W2274" s="19">
        <f>_xlfn.DAYS(T2274,S2274)</f>
        <v>30</v>
      </c>
      <c r="X2274" s="20">
        <f>L2274/W2274</f>
        <v>0.56666666666666665</v>
      </c>
      <c r="Y2274" s="21">
        <f>E2274/W2274</f>
        <v>36.93333333333333</v>
      </c>
    </row>
    <row r="2275" spans="1:25" ht="48" x14ac:dyDescent="0.2">
      <c r="A2275">
        <v>93</v>
      </c>
      <c r="B2275" s="3" t="s">
        <v>95</v>
      </c>
      <c r="C2275" s="3" t="s">
        <v>4204</v>
      </c>
      <c r="D2275">
        <v>1000</v>
      </c>
      <c r="E2275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8266</v>
      </c>
      <c r="O2275" s="6">
        <f>(E2275/D2275)*100</f>
        <v>110.60000000000001</v>
      </c>
      <c r="P2275" s="7">
        <f>E2275/L2275</f>
        <v>73.733333333333334</v>
      </c>
      <c r="Q2275" t="str">
        <f>LEFT(N2275,FIND("/",N2275)-1)</f>
        <v>film &amp; video</v>
      </c>
      <c r="R2275" t="str">
        <f>REPLACE(N2275,1,FIND("/",N2275),"")</f>
        <v>shorts</v>
      </c>
      <c r="S2275" s="12">
        <f>(((J2275/60)/60)/24)+DATE(1970,1,1)</f>
        <v>41065.858067129629</v>
      </c>
      <c r="T2275" s="12">
        <f>(((I2275/60)/60)/24)+DATE(1970,1,1)</f>
        <v>41093.875</v>
      </c>
      <c r="W2275" s="19">
        <f>_xlfn.DAYS(T2275,S2275)</f>
        <v>28</v>
      </c>
      <c r="X2275" s="20">
        <f>L2275/W2275</f>
        <v>0.5357142857142857</v>
      </c>
      <c r="Y2275" s="21">
        <f>E2275/W2275</f>
        <v>39.5</v>
      </c>
    </row>
    <row r="2276" spans="1:25" ht="48" x14ac:dyDescent="0.2">
      <c r="A2276">
        <v>3366</v>
      </c>
      <c r="B2276" s="3" t="s">
        <v>3365</v>
      </c>
      <c r="C2276" s="3" t="s">
        <v>7476</v>
      </c>
      <c r="D2276">
        <v>500</v>
      </c>
      <c r="E227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8271</v>
      </c>
      <c r="O2276" s="6">
        <f>(E2276/D2276)*100</f>
        <v>221</v>
      </c>
      <c r="P2276" s="7">
        <f>E2276/L2276</f>
        <v>61.388888888888886</v>
      </c>
      <c r="Q2276" t="str">
        <f>LEFT(N2276,FIND("/",N2276)-1)</f>
        <v>theater</v>
      </c>
      <c r="R2276" t="str">
        <f>REPLACE(N2276,1,FIND("/",N2276),"")</f>
        <v>plays</v>
      </c>
      <c r="S2276" s="12">
        <f>(((J2276/60)/60)/24)+DATE(1970,1,1)</f>
        <v>42107.067557870367</v>
      </c>
      <c r="T2276" s="12">
        <f>(((I2276/60)/60)/24)+DATE(1970,1,1)</f>
        <v>42137.067557870367</v>
      </c>
      <c r="W2276" s="19">
        <f>_xlfn.DAYS(T2276,S2276)</f>
        <v>30</v>
      </c>
      <c r="X2276" s="20">
        <f>L2276/W2276</f>
        <v>0.6</v>
      </c>
      <c r="Y2276" s="21">
        <f>E2276/W2276</f>
        <v>36.833333333333336</v>
      </c>
    </row>
    <row r="2277" spans="1:25" ht="48" x14ac:dyDescent="0.2">
      <c r="A2277">
        <v>3933</v>
      </c>
      <c r="B2277" s="3" t="s">
        <v>3930</v>
      </c>
      <c r="C2277" s="3" t="s">
        <v>8041</v>
      </c>
      <c r="D2277">
        <v>7000</v>
      </c>
      <c r="E2277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6">
        <f>(E2277/D2277)*100</f>
        <v>15.742857142857142</v>
      </c>
      <c r="P2277" s="7">
        <f>E2277/L2277</f>
        <v>91.833333333333329</v>
      </c>
      <c r="Q2277" t="str">
        <f>LEFT(N2277,FIND("/",N2277)-1)</f>
        <v>theater</v>
      </c>
      <c r="R2277" t="str">
        <f>REPLACE(N2277,1,FIND("/",N2277),"")</f>
        <v>plays</v>
      </c>
      <c r="S2277" s="12">
        <f>(((J2277/60)/60)/24)+DATE(1970,1,1)</f>
        <v>42538.968310185184</v>
      </c>
      <c r="T2277" s="12">
        <f>(((I2277/60)/60)/24)+DATE(1970,1,1)</f>
        <v>42568.029861111107</v>
      </c>
      <c r="W2277" s="19">
        <f>_xlfn.DAYS(T2277,S2277)</f>
        <v>30</v>
      </c>
      <c r="X2277" s="20">
        <f>L2277/W2277</f>
        <v>0.4</v>
      </c>
      <c r="Y2277" s="21">
        <f>E2277/W2277</f>
        <v>36.733333333333334</v>
      </c>
    </row>
    <row r="2278" spans="1:25" ht="48" x14ac:dyDescent="0.2">
      <c r="A2278">
        <v>3598</v>
      </c>
      <c r="B2278" s="3" t="s">
        <v>3597</v>
      </c>
      <c r="C2278" s="3" t="s">
        <v>7708</v>
      </c>
      <c r="D2278">
        <v>1000</v>
      </c>
      <c r="E2278">
        <v>1101</v>
      </c>
      <c r="F2278" t="s">
        <v>8219</v>
      </c>
      <c r="G2278" t="s">
        <v>8224</v>
      </c>
      <c r="H2278" t="s">
        <v>8246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8271</v>
      </c>
      <c r="O2278" s="6">
        <f>(E2278/D2278)*100</f>
        <v>110.1</v>
      </c>
      <c r="P2278" s="7">
        <f>E2278/L2278</f>
        <v>40.777777777777779</v>
      </c>
      <c r="Q2278" t="str">
        <f>LEFT(N2278,FIND("/",N2278)-1)</f>
        <v>theater</v>
      </c>
      <c r="R2278" t="str">
        <f>REPLACE(N2278,1,FIND("/",N2278),"")</f>
        <v>plays</v>
      </c>
      <c r="S2278" s="12">
        <f>(((J2278/60)/60)/24)+DATE(1970,1,1)</f>
        <v>41866.79886574074</v>
      </c>
      <c r="T2278" s="12">
        <f>(((I2278/60)/60)/24)+DATE(1970,1,1)</f>
        <v>41885.207638888889</v>
      </c>
      <c r="W2278" s="19">
        <f>_xlfn.DAYS(T2278,S2278)</f>
        <v>19</v>
      </c>
      <c r="X2278" s="20">
        <f>L2278/W2278</f>
        <v>1.4210526315789473</v>
      </c>
      <c r="Y2278" s="21">
        <f>E2278/W2278</f>
        <v>57.94736842105263</v>
      </c>
    </row>
    <row r="2279" spans="1:25" ht="48" x14ac:dyDescent="0.2">
      <c r="A2279">
        <v>2359</v>
      </c>
      <c r="B2279" s="3" t="s">
        <v>2360</v>
      </c>
      <c r="C2279" s="3" t="s">
        <v>6469</v>
      </c>
      <c r="D2279">
        <v>7500</v>
      </c>
      <c r="E2279">
        <v>1101</v>
      </c>
      <c r="F2279" t="s">
        <v>8220</v>
      </c>
      <c r="G2279" t="s">
        <v>8224</v>
      </c>
      <c r="H2279" t="s">
        <v>8246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8272</v>
      </c>
      <c r="O2279" s="6">
        <f>(E2279/D2279)*100</f>
        <v>14.680000000000001</v>
      </c>
      <c r="P2279" s="7">
        <f>E2279/L2279</f>
        <v>367</v>
      </c>
      <c r="Q2279" t="str">
        <f>LEFT(N2279,FIND("/",N2279)-1)</f>
        <v>technology</v>
      </c>
      <c r="R2279" t="str">
        <f>REPLACE(N2279,1,FIND("/",N2279),"")</f>
        <v>web</v>
      </c>
      <c r="S2279" s="12">
        <f>(((J2279/60)/60)/24)+DATE(1970,1,1)</f>
        <v>42159.649583333332</v>
      </c>
      <c r="T2279" s="12">
        <f>(((I2279/60)/60)/24)+DATE(1970,1,1)</f>
        <v>42219.649583333332</v>
      </c>
      <c r="W2279" s="19">
        <f>_xlfn.DAYS(T2279,S2279)</f>
        <v>60</v>
      </c>
      <c r="X2279" s="20">
        <f>L2279/W2279</f>
        <v>0.05</v>
      </c>
      <c r="Y2279" s="21">
        <f>E2279/W2279</f>
        <v>18.350000000000001</v>
      </c>
    </row>
    <row r="2280" spans="1:25" ht="48" x14ac:dyDescent="0.2">
      <c r="A2280">
        <v>3769</v>
      </c>
      <c r="B2280" s="3" t="s">
        <v>3766</v>
      </c>
      <c r="C2280" s="3" t="s">
        <v>7879</v>
      </c>
      <c r="D2280">
        <v>1100</v>
      </c>
      <c r="E2280">
        <v>1100</v>
      </c>
      <c r="F2280" t="s">
        <v>8219</v>
      </c>
      <c r="G2280" t="s">
        <v>8224</v>
      </c>
      <c r="H2280" t="s">
        <v>8246</v>
      </c>
      <c r="I2280">
        <v>1460730079</v>
      </c>
      <c r="J2280">
        <v>1458138079</v>
      </c>
      <c r="K2280" t="b">
        <v>0</v>
      </c>
      <c r="L2280">
        <v>15</v>
      </c>
      <c r="M2280" t="b">
        <v>1</v>
      </c>
      <c r="N2280" t="s">
        <v>8305</v>
      </c>
      <c r="O2280" s="6">
        <f>(E2280/D2280)*100</f>
        <v>100</v>
      </c>
      <c r="P2280" s="7">
        <f>E2280/L2280</f>
        <v>73.333333333333329</v>
      </c>
      <c r="Q2280" t="str">
        <f>LEFT(N2280,FIND("/",N2280)-1)</f>
        <v>theater</v>
      </c>
      <c r="R2280" t="str">
        <f>REPLACE(N2280,1,FIND("/",N2280),"")</f>
        <v>musical</v>
      </c>
      <c r="S2280" s="12">
        <f>(((J2280/60)/60)/24)+DATE(1970,1,1)</f>
        <v>42445.598136574074</v>
      </c>
      <c r="T2280" s="12">
        <f>(((I2280/60)/60)/24)+DATE(1970,1,1)</f>
        <v>42475.598136574074</v>
      </c>
      <c r="W2280" s="19">
        <f>_xlfn.DAYS(T2280,S2280)</f>
        <v>30</v>
      </c>
      <c r="X2280" s="20">
        <f>L2280/W2280</f>
        <v>0.5</v>
      </c>
      <c r="Y2280" s="21">
        <f>E2280/W2280</f>
        <v>36.666666666666664</v>
      </c>
    </row>
    <row r="2281" spans="1:25" ht="48" x14ac:dyDescent="0.2">
      <c r="A2281">
        <v>2678</v>
      </c>
      <c r="B2281" s="3" t="s">
        <v>2678</v>
      </c>
      <c r="C2281" s="3" t="s">
        <v>6788</v>
      </c>
      <c r="D2281">
        <v>8000000</v>
      </c>
      <c r="E2281">
        <v>1100</v>
      </c>
      <c r="F2281" t="s">
        <v>8221</v>
      </c>
      <c r="G2281" t="s">
        <v>8227</v>
      </c>
      <c r="H2281" t="s">
        <v>8249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8302</v>
      </c>
      <c r="O2281" s="6">
        <f>(E2281/D2281)*100</f>
        <v>1.375E-2</v>
      </c>
      <c r="P2281" s="7">
        <f>E2281/L2281</f>
        <v>550</v>
      </c>
      <c r="Q2281" t="str">
        <f>LEFT(N2281,FIND("/",N2281)-1)</f>
        <v>technology</v>
      </c>
      <c r="R2281" t="str">
        <f>REPLACE(N2281,1,FIND("/",N2281),"")</f>
        <v>makerspaces</v>
      </c>
      <c r="S2281" s="12">
        <f>(((J2281/60)/60)/24)+DATE(1970,1,1)</f>
        <v>42241.798206018517</v>
      </c>
      <c r="T2281" s="12">
        <f>(((I2281/60)/60)/24)+DATE(1970,1,1)</f>
        <v>42271.798206018517</v>
      </c>
      <c r="W2281" s="19">
        <f>_xlfn.DAYS(T2281,S2281)</f>
        <v>30</v>
      </c>
      <c r="X2281" s="20">
        <f>L2281/W2281</f>
        <v>6.6666666666666666E-2</v>
      </c>
      <c r="Y2281" s="21">
        <f>E2281/W2281</f>
        <v>36.666666666666664</v>
      </c>
    </row>
    <row r="2282" spans="1:25" ht="48" x14ac:dyDescent="0.2">
      <c r="A2282">
        <v>2537</v>
      </c>
      <c r="B2282" s="3" t="s">
        <v>2537</v>
      </c>
      <c r="C2282" s="3" t="s">
        <v>6647</v>
      </c>
      <c r="D2282">
        <v>1000</v>
      </c>
      <c r="E2282">
        <v>1100</v>
      </c>
      <c r="F2282" t="s">
        <v>8219</v>
      </c>
      <c r="G2282" t="s">
        <v>8224</v>
      </c>
      <c r="H2282" t="s">
        <v>8246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8300</v>
      </c>
      <c r="O2282" s="6">
        <f>(E2282/D2282)*100</f>
        <v>110.00000000000001</v>
      </c>
      <c r="P2282" s="7">
        <f>E2282/L2282</f>
        <v>100</v>
      </c>
      <c r="Q2282" t="str">
        <f>LEFT(N2282,FIND("/",N2282)-1)</f>
        <v>music</v>
      </c>
      <c r="R2282" t="str">
        <f>REPLACE(N2282,1,FIND("/",N2282),"")</f>
        <v>classical music</v>
      </c>
      <c r="S2282" s="12">
        <f>(((J2282/60)/60)/24)+DATE(1970,1,1)</f>
        <v>40696.648784722223</v>
      </c>
      <c r="T2282" s="12">
        <f>(((I2282/60)/60)/24)+DATE(1970,1,1)</f>
        <v>40756.648784722223</v>
      </c>
      <c r="W2282" s="19">
        <f>_xlfn.DAYS(T2282,S2282)</f>
        <v>60</v>
      </c>
      <c r="X2282" s="20">
        <f>L2282/W2282</f>
        <v>0.18333333333333332</v>
      </c>
      <c r="Y2282" s="21">
        <f>E2282/W2282</f>
        <v>18.333333333333332</v>
      </c>
    </row>
    <row r="2283" spans="1:25" ht="48" x14ac:dyDescent="0.2">
      <c r="A2283">
        <v>3842</v>
      </c>
      <c r="B2283" s="3" t="s">
        <v>3839</v>
      </c>
      <c r="C2283" s="3" t="s">
        <v>7951</v>
      </c>
      <c r="D2283">
        <v>5000</v>
      </c>
      <c r="E2283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6">
        <f>(E2283/D2283)*100</f>
        <v>21.94</v>
      </c>
      <c r="P2283" s="7">
        <f>E2283/L2283</f>
        <v>47.695652173913047</v>
      </c>
      <c r="Q2283" t="str">
        <f>LEFT(N2283,FIND("/",N2283)-1)</f>
        <v>theater</v>
      </c>
      <c r="R2283" t="str">
        <f>REPLACE(N2283,1,FIND("/",N2283),"")</f>
        <v>plays</v>
      </c>
      <c r="S2283" s="12">
        <f>(((J2283/60)/60)/24)+DATE(1970,1,1)</f>
        <v>41740.493657407409</v>
      </c>
      <c r="T2283" s="12">
        <f>(((I2283/60)/60)/24)+DATE(1970,1,1)</f>
        <v>41770.493657407409</v>
      </c>
      <c r="W2283" s="19">
        <f>_xlfn.DAYS(T2283,S2283)</f>
        <v>30</v>
      </c>
      <c r="X2283" s="20">
        <f>L2283/W2283</f>
        <v>0.76666666666666672</v>
      </c>
      <c r="Y2283" s="21">
        <f>E2283/W2283</f>
        <v>36.56666666666667</v>
      </c>
    </row>
    <row r="2284" spans="1:25" ht="64" x14ac:dyDescent="0.2">
      <c r="A2284">
        <v>2951</v>
      </c>
      <c r="B2284" s="3" t="s">
        <v>2951</v>
      </c>
      <c r="C2284" s="3" t="s">
        <v>7061</v>
      </c>
      <c r="D2284">
        <v>50000</v>
      </c>
      <c r="E2284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6">
        <f>(E2284/D2284)*100</f>
        <v>2.1919999999999997</v>
      </c>
      <c r="P2284" s="7">
        <f>E2284/L2284</f>
        <v>18.896551724137932</v>
      </c>
      <c r="Q2284" t="str">
        <f>LEFT(N2284,FIND("/",N2284)-1)</f>
        <v>theater</v>
      </c>
      <c r="R2284" t="str">
        <f>REPLACE(N2284,1,FIND("/",N2284),"")</f>
        <v>spaces</v>
      </c>
      <c r="S2284" s="12">
        <f>(((J2284/60)/60)/24)+DATE(1970,1,1)</f>
        <v>41872.802928240737</v>
      </c>
      <c r="T2284" s="12">
        <f>(((I2284/60)/60)/24)+DATE(1970,1,1)</f>
        <v>41917.802928240737</v>
      </c>
      <c r="W2284" s="19">
        <f>_xlfn.DAYS(T2284,S2284)</f>
        <v>45</v>
      </c>
      <c r="X2284" s="20">
        <f>L2284/W2284</f>
        <v>1.288888888888889</v>
      </c>
      <c r="Y2284" s="21">
        <f>E2284/W2284</f>
        <v>24.355555555555554</v>
      </c>
    </row>
    <row r="2285" spans="1:25" ht="32" x14ac:dyDescent="0.2">
      <c r="A2285">
        <v>1362</v>
      </c>
      <c r="B2285" s="3" t="s">
        <v>1363</v>
      </c>
      <c r="C2285" s="3" t="s">
        <v>5472</v>
      </c>
      <c r="D2285">
        <v>1000</v>
      </c>
      <c r="E2285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8274</v>
      </c>
      <c r="O2285" s="6">
        <f>(E2285/D2285)*100</f>
        <v>109.1</v>
      </c>
      <c r="P2285" s="7">
        <f>E2285/L2285</f>
        <v>43.64</v>
      </c>
      <c r="Q2285" t="str">
        <f>LEFT(N2285,FIND("/",N2285)-1)</f>
        <v>publishing</v>
      </c>
      <c r="R2285" t="str">
        <f>REPLACE(N2285,1,FIND("/",N2285),"")</f>
        <v>nonfiction</v>
      </c>
      <c r="S2285" s="12">
        <f>(((J2285/60)/60)/24)+DATE(1970,1,1)</f>
        <v>41464.934386574074</v>
      </c>
      <c r="T2285" s="12">
        <f>(((I2285/60)/60)/24)+DATE(1970,1,1)</f>
        <v>41524.934386574074</v>
      </c>
      <c r="W2285" s="19">
        <f>_xlfn.DAYS(T2285,S2285)</f>
        <v>60</v>
      </c>
      <c r="X2285" s="20">
        <f>L2285/W2285</f>
        <v>0.41666666666666669</v>
      </c>
      <c r="Y2285" s="21">
        <f>E2285/W2285</f>
        <v>18.183333333333334</v>
      </c>
    </row>
    <row r="2286" spans="1:25" ht="48" x14ac:dyDescent="0.2">
      <c r="A2286">
        <v>3362</v>
      </c>
      <c r="B2286" s="3" t="s">
        <v>3361</v>
      </c>
      <c r="C2286" s="3" t="s">
        <v>7472</v>
      </c>
      <c r="D2286">
        <v>500</v>
      </c>
      <c r="E228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8271</v>
      </c>
      <c r="O2286" s="6">
        <f>(E2286/D2286)*100</f>
        <v>218.00000000000003</v>
      </c>
      <c r="P2286" s="7">
        <f>E2286/L2286</f>
        <v>54.5</v>
      </c>
      <c r="Q2286" t="str">
        <f>LEFT(N2286,FIND("/",N2286)-1)</f>
        <v>theater</v>
      </c>
      <c r="R2286" t="str">
        <f>REPLACE(N2286,1,FIND("/",N2286),"")</f>
        <v>plays</v>
      </c>
      <c r="S2286" s="12">
        <f>(((J2286/60)/60)/24)+DATE(1970,1,1)</f>
        <v>42056.091631944444</v>
      </c>
      <c r="T2286" s="12">
        <f>(((I2286/60)/60)/24)+DATE(1970,1,1)</f>
        <v>42070.204861111109</v>
      </c>
      <c r="W2286" s="19">
        <f>_xlfn.DAYS(T2286,S2286)</f>
        <v>14</v>
      </c>
      <c r="X2286" s="20">
        <f>L2286/W2286</f>
        <v>1.4285714285714286</v>
      </c>
      <c r="Y2286" s="21">
        <f>E2286/W2286</f>
        <v>77.857142857142861</v>
      </c>
    </row>
    <row r="2287" spans="1:25" ht="48" x14ac:dyDescent="0.2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6">
        <f>(E2287/D2287)*100</f>
        <v>108.80000000000001</v>
      </c>
      <c r="P2287" s="7">
        <f>E2287/L2287</f>
        <v>26.536585365853657</v>
      </c>
      <c r="Q2287" t="str">
        <f>LEFT(N2287,FIND("/",N2287)-1)</f>
        <v>theater</v>
      </c>
      <c r="R2287" t="str">
        <f>REPLACE(N2287,1,FIND("/",N2287),"")</f>
        <v>plays</v>
      </c>
      <c r="S2287" s="12">
        <f>(((J2287/60)/60)/24)+DATE(1970,1,1)</f>
        <v>42135.810694444444</v>
      </c>
      <c r="T2287" s="12">
        <f>(((I2287/60)/60)/24)+DATE(1970,1,1)</f>
        <v>42165.810694444444</v>
      </c>
      <c r="W2287" s="19">
        <f>_xlfn.DAYS(T2287,S2287)</f>
        <v>30</v>
      </c>
      <c r="X2287" s="20">
        <f>L2287/W2287</f>
        <v>1.3666666666666667</v>
      </c>
      <c r="Y2287" s="21">
        <f>E2287/W2287</f>
        <v>36.266666666666666</v>
      </c>
    </row>
    <row r="2288" spans="1:25" ht="48" x14ac:dyDescent="0.2">
      <c r="A2288">
        <v>3709</v>
      </c>
      <c r="B2288" s="3" t="s">
        <v>3706</v>
      </c>
      <c r="C2288" s="3" t="s">
        <v>7819</v>
      </c>
      <c r="D2288">
        <v>1000</v>
      </c>
      <c r="E2288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8271</v>
      </c>
      <c r="O2288" s="6">
        <f>(E2288/D2288)*100</f>
        <v>108.25</v>
      </c>
      <c r="P2288" s="7">
        <f>E2288/L2288</f>
        <v>30.928571428571427</v>
      </c>
      <c r="Q2288" t="str">
        <f>LEFT(N2288,FIND("/",N2288)-1)</f>
        <v>theater</v>
      </c>
      <c r="R2288" t="str">
        <f>REPLACE(N2288,1,FIND("/",N2288),"")</f>
        <v>plays</v>
      </c>
      <c r="S2288" s="12">
        <f>(((J2288/60)/60)/24)+DATE(1970,1,1)</f>
        <v>41785.707708333335</v>
      </c>
      <c r="T2288" s="12">
        <f>(((I2288/60)/60)/24)+DATE(1970,1,1)</f>
        <v>41815.707708333335</v>
      </c>
      <c r="W2288" s="19">
        <f>_xlfn.DAYS(T2288,S2288)</f>
        <v>30</v>
      </c>
      <c r="X2288" s="20">
        <f>L2288/W2288</f>
        <v>1.1666666666666667</v>
      </c>
      <c r="Y2288" s="21">
        <f>E2288/W2288</f>
        <v>36.083333333333336</v>
      </c>
    </row>
    <row r="2289" spans="1:25" ht="48" x14ac:dyDescent="0.2">
      <c r="A2289">
        <v>3446</v>
      </c>
      <c r="B2289" s="3" t="s">
        <v>3445</v>
      </c>
      <c r="C2289" s="3" t="s">
        <v>7556</v>
      </c>
      <c r="D2289">
        <v>1000</v>
      </c>
      <c r="E2289">
        <v>1082</v>
      </c>
      <c r="F2289" t="s">
        <v>8219</v>
      </c>
      <c r="G2289" t="s">
        <v>8225</v>
      </c>
      <c r="H2289" t="s">
        <v>8247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8271</v>
      </c>
      <c r="O2289" s="6">
        <f>(E2289/D2289)*100</f>
        <v>108.2</v>
      </c>
      <c r="P2289" s="7">
        <f>E2289/L2289</f>
        <v>43.28</v>
      </c>
      <c r="Q2289" t="str">
        <f>LEFT(N2289,FIND("/",N2289)-1)</f>
        <v>theater</v>
      </c>
      <c r="R2289" t="str">
        <f>REPLACE(N2289,1,FIND("/",N2289),"")</f>
        <v>plays</v>
      </c>
      <c r="S2289" s="12">
        <f>(((J2289/60)/60)/24)+DATE(1970,1,1)</f>
        <v>42016.832465277781</v>
      </c>
      <c r="T2289" s="12">
        <f>(((I2289/60)/60)/24)+DATE(1970,1,1)</f>
        <v>42040.513888888891</v>
      </c>
      <c r="W2289" s="19">
        <f>_xlfn.DAYS(T2289,S2289)</f>
        <v>24</v>
      </c>
      <c r="X2289" s="20">
        <f>L2289/W2289</f>
        <v>1.0416666666666667</v>
      </c>
      <c r="Y2289" s="21">
        <f>E2289/W2289</f>
        <v>45.083333333333336</v>
      </c>
    </row>
    <row r="2290" spans="1:25" ht="48" x14ac:dyDescent="0.2">
      <c r="A2290">
        <v>1264</v>
      </c>
      <c r="B2290" s="3" t="s">
        <v>1265</v>
      </c>
      <c r="C2290" s="3" t="s">
        <v>5374</v>
      </c>
      <c r="D2290">
        <v>650</v>
      </c>
      <c r="E2290">
        <v>1082</v>
      </c>
      <c r="F2290" t="s">
        <v>8219</v>
      </c>
      <c r="G2290" t="s">
        <v>8224</v>
      </c>
      <c r="H2290" t="s">
        <v>8246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8276</v>
      </c>
      <c r="O2290" s="6">
        <f>(E2290/D2290)*100</f>
        <v>166.46153846153845</v>
      </c>
      <c r="P2290" s="7">
        <f>E2290/L2290</f>
        <v>31.823529411764707</v>
      </c>
      <c r="Q2290" t="str">
        <f>LEFT(N2290,FIND("/",N2290)-1)</f>
        <v>music</v>
      </c>
      <c r="R2290" t="str">
        <f>REPLACE(N2290,1,FIND("/",N2290),"")</f>
        <v>rock</v>
      </c>
      <c r="S2290" s="12">
        <f>(((J2290/60)/60)/24)+DATE(1970,1,1)</f>
        <v>41547.662997685184</v>
      </c>
      <c r="T2290" s="12">
        <f>(((I2290/60)/60)/24)+DATE(1970,1,1)</f>
        <v>41576.662997685184</v>
      </c>
      <c r="W2290" s="19">
        <f>_xlfn.DAYS(T2290,S2290)</f>
        <v>29</v>
      </c>
      <c r="X2290" s="20">
        <f>L2290/W2290</f>
        <v>1.1724137931034482</v>
      </c>
      <c r="Y2290" s="21">
        <f>E2290/W2290</f>
        <v>37.310344827586206</v>
      </c>
    </row>
    <row r="2291" spans="1:25" ht="48" x14ac:dyDescent="0.2">
      <c r="A2291">
        <v>1769</v>
      </c>
      <c r="B2291" s="3" t="s">
        <v>1770</v>
      </c>
      <c r="C2291" s="3" t="s">
        <v>5879</v>
      </c>
      <c r="D2291">
        <v>40000</v>
      </c>
      <c r="E2291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6">
        <f>(E2291/D2291)*100</f>
        <v>2.7025000000000001</v>
      </c>
      <c r="P2291" s="7">
        <f>E2291/L2291</f>
        <v>49.136363636363633</v>
      </c>
      <c r="Q2291" t="str">
        <f>LEFT(N2291,FIND("/",N2291)-1)</f>
        <v>photography</v>
      </c>
      <c r="R2291" t="str">
        <f>REPLACE(N2291,1,FIND("/",N2291),"")</f>
        <v>photobooks</v>
      </c>
      <c r="S2291" s="12">
        <f>(((J2291/60)/60)/24)+DATE(1970,1,1)</f>
        <v>41987.818969907406</v>
      </c>
      <c r="T2291" s="12">
        <f>(((I2291/60)/60)/24)+DATE(1970,1,1)</f>
        <v>42017.818969907406</v>
      </c>
      <c r="W2291" s="19">
        <f>_xlfn.DAYS(T2291,S2291)</f>
        <v>30</v>
      </c>
      <c r="X2291" s="20">
        <f>L2291/W2291</f>
        <v>0.73333333333333328</v>
      </c>
      <c r="Y2291" s="21">
        <f>E2291/W2291</f>
        <v>36.033333333333331</v>
      </c>
    </row>
    <row r="2292" spans="1:25" ht="32" x14ac:dyDescent="0.2">
      <c r="A2292">
        <v>3007</v>
      </c>
      <c r="B2292" s="3" t="s">
        <v>3007</v>
      </c>
      <c r="C2292" s="3" t="s">
        <v>7117</v>
      </c>
      <c r="D2292">
        <v>600</v>
      </c>
      <c r="E2292">
        <v>1080</v>
      </c>
      <c r="F2292" t="s">
        <v>8219</v>
      </c>
      <c r="G2292" t="s">
        <v>8224</v>
      </c>
      <c r="H2292" t="s">
        <v>8246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8303</v>
      </c>
      <c r="O2292" s="6">
        <f>(E2292/D2292)*100</f>
        <v>180</v>
      </c>
      <c r="P2292" s="7">
        <f>E2292/L2292</f>
        <v>54</v>
      </c>
      <c r="Q2292" t="str">
        <f>LEFT(N2292,FIND("/",N2292)-1)</f>
        <v>theater</v>
      </c>
      <c r="R2292" t="str">
        <f>REPLACE(N2292,1,FIND("/",N2292),"")</f>
        <v>spaces</v>
      </c>
      <c r="S2292" s="12">
        <f>(((J2292/60)/60)/24)+DATE(1970,1,1)</f>
        <v>42098.216238425928</v>
      </c>
      <c r="T2292" s="12">
        <f>(((I2292/60)/60)/24)+DATE(1970,1,1)</f>
        <v>42119.216238425928</v>
      </c>
      <c r="W2292" s="19">
        <f>_xlfn.DAYS(T2292,S2292)</f>
        <v>21</v>
      </c>
      <c r="X2292" s="20">
        <f>L2292/W2292</f>
        <v>0.95238095238095233</v>
      </c>
      <c r="Y2292" s="21">
        <f>E2292/W2292</f>
        <v>51.428571428571431</v>
      </c>
    </row>
    <row r="2293" spans="1:25" ht="32" x14ac:dyDescent="0.2">
      <c r="A2293">
        <v>1663</v>
      </c>
      <c r="B2293" s="3" t="s">
        <v>1664</v>
      </c>
      <c r="C2293" s="3" t="s">
        <v>5773</v>
      </c>
      <c r="D2293">
        <v>1000</v>
      </c>
      <c r="E2293">
        <v>1080</v>
      </c>
      <c r="F2293" t="s">
        <v>8219</v>
      </c>
      <c r="G2293" t="s">
        <v>8224</v>
      </c>
      <c r="H2293" t="s">
        <v>8246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8292</v>
      </c>
      <c r="O2293" s="6">
        <f>(E2293/D2293)*100</f>
        <v>108</v>
      </c>
      <c r="P2293" s="7">
        <f>E2293/L2293</f>
        <v>33.75</v>
      </c>
      <c r="Q2293" t="str">
        <f>LEFT(N2293,FIND("/",N2293)-1)</f>
        <v>music</v>
      </c>
      <c r="R2293" t="str">
        <f>REPLACE(N2293,1,FIND("/",N2293),"")</f>
        <v>pop</v>
      </c>
      <c r="S2293" s="12">
        <f>(((J2293/60)/60)/24)+DATE(1970,1,1)</f>
        <v>42006.02207175926</v>
      </c>
      <c r="T2293" s="12">
        <f>(((I2293/60)/60)/24)+DATE(1970,1,1)</f>
        <v>42036.02207175926</v>
      </c>
      <c r="W2293" s="19">
        <f>_xlfn.DAYS(T2293,S2293)</f>
        <v>30</v>
      </c>
      <c r="X2293" s="20">
        <f>L2293/W2293</f>
        <v>1.0666666666666667</v>
      </c>
      <c r="Y2293" s="21">
        <f>E2293/W2293</f>
        <v>36</v>
      </c>
    </row>
    <row r="2294" spans="1:25" ht="32" x14ac:dyDescent="0.2">
      <c r="A2294">
        <v>3447</v>
      </c>
      <c r="B2294" s="3" t="s">
        <v>3446</v>
      </c>
      <c r="C2294" s="3" t="s">
        <v>7557</v>
      </c>
      <c r="D2294">
        <v>1000</v>
      </c>
      <c r="E2294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8271</v>
      </c>
      <c r="O2294" s="6">
        <f>(E2294/D2294)*100</f>
        <v>107.80000000000001</v>
      </c>
      <c r="P2294" s="7">
        <f>E2294/L2294</f>
        <v>77</v>
      </c>
      <c r="Q2294" t="str">
        <f>LEFT(N2294,FIND("/",N2294)-1)</f>
        <v>theater</v>
      </c>
      <c r="R2294" t="str">
        <f>REPLACE(N2294,1,FIND("/",N2294),"")</f>
        <v>plays</v>
      </c>
      <c r="S2294" s="12">
        <f>(((J2294/60)/60)/24)+DATE(1970,1,1)</f>
        <v>42402.889027777783</v>
      </c>
      <c r="T2294" s="12">
        <f>(((I2294/60)/60)/24)+DATE(1970,1,1)</f>
        <v>42447.847361111111</v>
      </c>
      <c r="W2294" s="19">
        <f>_xlfn.DAYS(T2294,S2294)</f>
        <v>45</v>
      </c>
      <c r="X2294" s="20">
        <f>L2294/W2294</f>
        <v>0.31111111111111112</v>
      </c>
      <c r="Y2294" s="21">
        <f>E2294/W2294</f>
        <v>23.955555555555556</v>
      </c>
    </row>
    <row r="2295" spans="1:25" ht="48" x14ac:dyDescent="0.2">
      <c r="A2295">
        <v>3471</v>
      </c>
      <c r="B2295" s="3" t="s">
        <v>3470</v>
      </c>
      <c r="C2295" s="3" t="s">
        <v>7581</v>
      </c>
      <c r="D2295">
        <v>500</v>
      </c>
      <c r="E2295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8271</v>
      </c>
      <c r="O2295" s="6">
        <f>(E2295/D2295)*100</f>
        <v>214.6</v>
      </c>
      <c r="P2295" s="7">
        <f>E2295/L2295</f>
        <v>35.766666666666666</v>
      </c>
      <c r="Q2295" t="str">
        <f>LEFT(N2295,FIND("/",N2295)-1)</f>
        <v>theater</v>
      </c>
      <c r="R2295" t="str">
        <f>REPLACE(N2295,1,FIND("/",N2295),"")</f>
        <v>plays</v>
      </c>
      <c r="S2295" s="12">
        <f>(((J2295/60)/60)/24)+DATE(1970,1,1)</f>
        <v>41841.820486111108</v>
      </c>
      <c r="T2295" s="12">
        <f>(((I2295/60)/60)/24)+DATE(1970,1,1)</f>
        <v>41882.833333333336</v>
      </c>
      <c r="W2295" s="19">
        <f>_xlfn.DAYS(T2295,S2295)</f>
        <v>41</v>
      </c>
      <c r="X2295" s="20">
        <f>L2295/W2295</f>
        <v>0.73170731707317072</v>
      </c>
      <c r="Y2295" s="21">
        <f>E2295/W2295</f>
        <v>26.170731707317074</v>
      </c>
    </row>
    <row r="2296" spans="1:25" ht="48" x14ac:dyDescent="0.2">
      <c r="A2296">
        <v>2947</v>
      </c>
      <c r="B2296" s="3" t="s">
        <v>2947</v>
      </c>
      <c r="C2296" s="3" t="s">
        <v>7057</v>
      </c>
      <c r="D2296">
        <v>25000</v>
      </c>
      <c r="E229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6">
        <f>(E2296/D2296)*100</f>
        <v>4.2880000000000003</v>
      </c>
      <c r="P2296" s="7">
        <f>E2296/L2296</f>
        <v>82.461538461538467</v>
      </c>
      <c r="Q2296" t="str">
        <f>LEFT(N2296,FIND("/",N2296)-1)</f>
        <v>theater</v>
      </c>
      <c r="R2296" t="str">
        <f>REPLACE(N2296,1,FIND("/",N2296),"")</f>
        <v>spaces</v>
      </c>
      <c r="S2296" s="12">
        <f>(((J2296/60)/60)/24)+DATE(1970,1,1)</f>
        <v>42649.562118055561</v>
      </c>
      <c r="T2296" s="12">
        <f>(((I2296/60)/60)/24)+DATE(1970,1,1)</f>
        <v>42698.715972222228</v>
      </c>
      <c r="W2296" s="19">
        <f>_xlfn.DAYS(T2296,S2296)</f>
        <v>49</v>
      </c>
      <c r="X2296" s="20">
        <f>L2296/W2296</f>
        <v>0.26530612244897961</v>
      </c>
      <c r="Y2296" s="21">
        <f>E2296/W2296</f>
        <v>21.877551020408163</v>
      </c>
    </row>
    <row r="2297" spans="1:25" ht="48" x14ac:dyDescent="0.2">
      <c r="A2297">
        <v>2256</v>
      </c>
      <c r="B2297" s="3" t="s">
        <v>2257</v>
      </c>
      <c r="C2297" s="3" t="s">
        <v>6366</v>
      </c>
      <c r="D2297">
        <v>480</v>
      </c>
      <c r="E2297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8297</v>
      </c>
      <c r="O2297" s="6">
        <f>(E2297/D2297)*100</f>
        <v>222.70833333333334</v>
      </c>
      <c r="P2297" s="7">
        <f>E2297/L2297</f>
        <v>21.38</v>
      </c>
      <c r="Q2297" t="str">
        <f>LEFT(N2297,FIND("/",N2297)-1)</f>
        <v>games</v>
      </c>
      <c r="R2297" t="str">
        <f>REPLACE(N2297,1,FIND("/",N2297),"")</f>
        <v>tabletop games</v>
      </c>
      <c r="S2297" s="12">
        <f>(((J2297/60)/60)/24)+DATE(1970,1,1)</f>
        <v>42682.451921296291</v>
      </c>
      <c r="T2297" s="12">
        <f>(((I2297/60)/60)/24)+DATE(1970,1,1)</f>
        <v>42696.451921296291</v>
      </c>
      <c r="W2297" s="19">
        <f>_xlfn.DAYS(T2297,S2297)</f>
        <v>14</v>
      </c>
      <c r="X2297" s="20">
        <f>L2297/W2297</f>
        <v>3.5714285714285716</v>
      </c>
      <c r="Y2297" s="21">
        <f>E2297/W2297</f>
        <v>76.357142857142861</v>
      </c>
    </row>
    <row r="2298" spans="1:25" ht="48" x14ac:dyDescent="0.2">
      <c r="A2298">
        <v>3307</v>
      </c>
      <c r="B2298" s="3" t="s">
        <v>3307</v>
      </c>
      <c r="C2298" s="3" t="s">
        <v>7417</v>
      </c>
      <c r="D2298">
        <v>1000</v>
      </c>
      <c r="E2298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8271</v>
      </c>
      <c r="O2298" s="6">
        <f>(E2298/D2298)*100</f>
        <v>106.67999999999999</v>
      </c>
      <c r="P2298" s="7">
        <f>E2298/L2298</f>
        <v>53.339999999999996</v>
      </c>
      <c r="Q2298" t="str">
        <f>LEFT(N2298,FIND("/",N2298)-1)</f>
        <v>theater</v>
      </c>
      <c r="R2298" t="str">
        <f>REPLACE(N2298,1,FIND("/",N2298),"")</f>
        <v>plays</v>
      </c>
      <c r="S2298" s="12">
        <f>(((J2298/60)/60)/24)+DATE(1970,1,1)</f>
        <v>42475.057164351849</v>
      </c>
      <c r="T2298" s="12">
        <f>(((I2298/60)/60)/24)+DATE(1970,1,1)</f>
        <v>42505.057164351849</v>
      </c>
      <c r="W2298" s="19">
        <f>_xlfn.DAYS(T2298,S2298)</f>
        <v>30</v>
      </c>
      <c r="X2298" s="20">
        <f>L2298/W2298</f>
        <v>0.66666666666666663</v>
      </c>
      <c r="Y2298" s="21">
        <f>E2298/W2298</f>
        <v>35.559999999999995</v>
      </c>
    </row>
    <row r="2299" spans="1:25" ht="32" x14ac:dyDescent="0.2">
      <c r="A2299">
        <v>2557</v>
      </c>
      <c r="B2299" s="3" t="s">
        <v>2557</v>
      </c>
      <c r="C2299" s="3" t="s">
        <v>6667</v>
      </c>
      <c r="D2299">
        <v>900</v>
      </c>
      <c r="E2299">
        <v>1066</v>
      </c>
      <c r="F2299" t="s">
        <v>8219</v>
      </c>
      <c r="G2299" t="s">
        <v>8225</v>
      </c>
      <c r="H2299" t="s">
        <v>8247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8300</v>
      </c>
      <c r="O2299" s="6">
        <f>(E2299/D2299)*100</f>
        <v>118.44444444444444</v>
      </c>
      <c r="P2299" s="7">
        <f>E2299/L2299</f>
        <v>29.611111111111111</v>
      </c>
      <c r="Q2299" t="str">
        <f>LEFT(N2299,FIND("/",N2299)-1)</f>
        <v>music</v>
      </c>
      <c r="R2299" t="str">
        <f>REPLACE(N2299,1,FIND("/",N2299),"")</f>
        <v>classical music</v>
      </c>
      <c r="S2299" s="12">
        <f>(((J2299/60)/60)/24)+DATE(1970,1,1)</f>
        <v>41744.745208333334</v>
      </c>
      <c r="T2299" s="12">
        <f>(((I2299/60)/60)/24)+DATE(1970,1,1)</f>
        <v>41774.745208333334</v>
      </c>
      <c r="W2299" s="19">
        <f>_xlfn.DAYS(T2299,S2299)</f>
        <v>30</v>
      </c>
      <c r="X2299" s="20">
        <f>L2299/W2299</f>
        <v>1.2</v>
      </c>
      <c r="Y2299" s="21">
        <f>E2299/W2299</f>
        <v>35.533333333333331</v>
      </c>
    </row>
    <row r="2300" spans="1:25" ht="64" x14ac:dyDescent="0.2">
      <c r="A2300">
        <v>3037</v>
      </c>
      <c r="B2300" s="3" t="s">
        <v>3037</v>
      </c>
      <c r="C2300" s="3" t="s">
        <v>7147</v>
      </c>
      <c r="D2300">
        <v>500</v>
      </c>
      <c r="E2300">
        <v>1066</v>
      </c>
      <c r="F2300" t="s">
        <v>8219</v>
      </c>
      <c r="G2300" t="s">
        <v>8224</v>
      </c>
      <c r="H2300" t="s">
        <v>8246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8303</v>
      </c>
      <c r="O2300" s="6">
        <f>(E2300/D2300)*100</f>
        <v>213.20000000000002</v>
      </c>
      <c r="P2300" s="7">
        <f>E2300/L2300</f>
        <v>33.3125</v>
      </c>
      <c r="Q2300" t="str">
        <f>LEFT(N2300,FIND("/",N2300)-1)</f>
        <v>theater</v>
      </c>
      <c r="R2300" t="str">
        <f>REPLACE(N2300,1,FIND("/",N2300),"")</f>
        <v>spaces</v>
      </c>
      <c r="S2300" s="12">
        <f>(((J2300/60)/60)/24)+DATE(1970,1,1)</f>
        <v>40378.893206018518</v>
      </c>
      <c r="T2300" s="12">
        <f>(((I2300/60)/60)/24)+DATE(1970,1,1)</f>
        <v>40453.207638888889</v>
      </c>
      <c r="W2300" s="19">
        <f>_xlfn.DAYS(T2300,S2300)</f>
        <v>75</v>
      </c>
      <c r="X2300" s="20">
        <f>L2300/W2300</f>
        <v>0.42666666666666669</v>
      </c>
      <c r="Y2300" s="21">
        <f>E2300/W2300</f>
        <v>14.213333333333333</v>
      </c>
    </row>
    <row r="2301" spans="1:25" ht="48" x14ac:dyDescent="0.2">
      <c r="A2301">
        <v>781</v>
      </c>
      <c r="B2301" s="3" t="s">
        <v>782</v>
      </c>
      <c r="C2301" s="3" t="s">
        <v>4891</v>
      </c>
      <c r="D2301">
        <v>800</v>
      </c>
      <c r="E2301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8276</v>
      </c>
      <c r="O2301" s="6">
        <f>(E2301/D2301)*100</f>
        <v>133.15375</v>
      </c>
      <c r="P2301" s="7">
        <f>E2301/L2301</f>
        <v>42.609200000000001</v>
      </c>
      <c r="Q2301" t="str">
        <f>LEFT(N2301,FIND("/",N2301)-1)</f>
        <v>music</v>
      </c>
      <c r="R2301" t="str">
        <f>REPLACE(N2301,1,FIND("/",N2301),"")</f>
        <v>rock</v>
      </c>
      <c r="S2301" s="12">
        <f>(((J2301/60)/60)/24)+DATE(1970,1,1)</f>
        <v>41403.000856481485</v>
      </c>
      <c r="T2301" s="12">
        <f>(((I2301/60)/60)/24)+DATE(1970,1,1)</f>
        <v>41433.000856481485</v>
      </c>
      <c r="W2301" s="19">
        <f>_xlfn.DAYS(T2301,S2301)</f>
        <v>30</v>
      </c>
      <c r="X2301" s="20">
        <f>L2301/W2301</f>
        <v>0.83333333333333337</v>
      </c>
      <c r="Y2301" s="21">
        <f>E2301/W2301</f>
        <v>35.507666666666665</v>
      </c>
    </row>
    <row r="2302" spans="1:25" ht="48" x14ac:dyDescent="0.2">
      <c r="A2302">
        <v>3843</v>
      </c>
      <c r="B2302" s="3" t="s">
        <v>3840</v>
      </c>
      <c r="C2302" s="3" t="s">
        <v>7952</v>
      </c>
      <c r="D2302">
        <v>5000</v>
      </c>
      <c r="E230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6">
        <f>(E2302/D2302)*100</f>
        <v>21.3</v>
      </c>
      <c r="P2302" s="7">
        <f>E2302/L2302</f>
        <v>56.05263157894737</v>
      </c>
      <c r="Q2302" t="str">
        <f>LEFT(N2302,FIND("/",N2302)-1)</f>
        <v>theater</v>
      </c>
      <c r="R2302" t="str">
        <f>REPLACE(N2302,1,FIND("/",N2302),"")</f>
        <v>plays</v>
      </c>
      <c r="S2302" s="12">
        <f>(((J2302/60)/60)/24)+DATE(1970,1,1)</f>
        <v>41766.072500000002</v>
      </c>
      <c r="T2302" s="12">
        <f>(((I2302/60)/60)/24)+DATE(1970,1,1)</f>
        <v>41791.072500000002</v>
      </c>
      <c r="W2302" s="19">
        <f>_xlfn.DAYS(T2302,S2302)</f>
        <v>25</v>
      </c>
      <c r="X2302" s="20">
        <f>L2302/W2302</f>
        <v>0.76</v>
      </c>
      <c r="Y2302" s="21">
        <f>E2302/W2302</f>
        <v>42.6</v>
      </c>
    </row>
    <row r="2303" spans="1:25" ht="32" x14ac:dyDescent="0.2">
      <c r="A2303">
        <v>3819</v>
      </c>
      <c r="B2303" s="3" t="s">
        <v>3816</v>
      </c>
      <c r="C2303" s="3" t="s">
        <v>7817</v>
      </c>
      <c r="D2303">
        <v>1000</v>
      </c>
      <c r="E2303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8271</v>
      </c>
      <c r="O2303" s="6">
        <f>(E2303/D2303)*100</f>
        <v>106.4</v>
      </c>
      <c r="P2303" s="7">
        <f>E2303/L2303</f>
        <v>40.92307692307692</v>
      </c>
      <c r="Q2303" t="str">
        <f>LEFT(N2303,FIND("/",N2303)-1)</f>
        <v>theater</v>
      </c>
      <c r="R2303" t="str">
        <f>REPLACE(N2303,1,FIND("/",N2303),"")</f>
        <v>plays</v>
      </c>
      <c r="S2303" s="12">
        <f>(((J2303/60)/60)/24)+DATE(1970,1,1)</f>
        <v>42184.209537037037</v>
      </c>
      <c r="T2303" s="12">
        <f>(((I2303/60)/60)/24)+DATE(1970,1,1)</f>
        <v>42202.876388888893</v>
      </c>
      <c r="W2303" s="19">
        <f>_xlfn.DAYS(T2303,S2303)</f>
        <v>18</v>
      </c>
      <c r="X2303" s="20">
        <f>L2303/W2303</f>
        <v>1.4444444444444444</v>
      </c>
      <c r="Y2303" s="21">
        <f>E2303/W2303</f>
        <v>59.111111111111114</v>
      </c>
    </row>
    <row r="2304" spans="1:25" ht="48" x14ac:dyDescent="0.2">
      <c r="A2304">
        <v>3500</v>
      </c>
      <c r="B2304" s="3" t="s">
        <v>3499</v>
      </c>
      <c r="C2304" s="3" t="s">
        <v>7610</v>
      </c>
      <c r="D2304">
        <v>1000</v>
      </c>
      <c r="E2304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8271</v>
      </c>
      <c r="O2304" s="6">
        <f>(E2304/D2304)*100</f>
        <v>106.3</v>
      </c>
      <c r="P2304" s="7">
        <f>E2304/L2304</f>
        <v>25.30952380952381</v>
      </c>
      <c r="Q2304" t="str">
        <f>LEFT(N2304,FIND("/",N2304)-1)</f>
        <v>theater</v>
      </c>
      <c r="R2304" t="str">
        <f>REPLACE(N2304,1,FIND("/",N2304),"")</f>
        <v>plays</v>
      </c>
      <c r="S2304" s="12">
        <f>(((J2304/60)/60)/24)+DATE(1970,1,1)</f>
        <v>42419.91942129629</v>
      </c>
      <c r="T2304" s="12">
        <f>(((I2304/60)/60)/24)+DATE(1970,1,1)</f>
        <v>42436.207638888889</v>
      </c>
      <c r="W2304" s="19">
        <f>_xlfn.DAYS(T2304,S2304)</f>
        <v>17</v>
      </c>
      <c r="X2304" s="20">
        <f>L2304/W2304</f>
        <v>2.4705882352941178</v>
      </c>
      <c r="Y2304" s="21">
        <f>E2304/W2304</f>
        <v>62.529411764705884</v>
      </c>
    </row>
    <row r="2305" spans="1:25" ht="48" x14ac:dyDescent="0.2">
      <c r="A2305">
        <v>3860</v>
      </c>
      <c r="B2305" s="3" t="s">
        <v>3857</v>
      </c>
      <c r="C2305" s="3" t="s">
        <v>7969</v>
      </c>
      <c r="D2305">
        <v>6000</v>
      </c>
      <c r="E2305">
        <v>1060</v>
      </c>
      <c r="F2305" t="s">
        <v>8221</v>
      </c>
      <c r="G2305" t="s">
        <v>8224</v>
      </c>
      <c r="H2305" t="s">
        <v>8246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8271</v>
      </c>
      <c r="O2305" s="6">
        <f>(E2305/D2305)*100</f>
        <v>17.666666666666668</v>
      </c>
      <c r="P2305" s="7">
        <f>E2305/L2305</f>
        <v>81.538461538461533</v>
      </c>
      <c r="Q2305" t="str">
        <f>LEFT(N2305,FIND("/",N2305)-1)</f>
        <v>theater</v>
      </c>
      <c r="R2305" t="str">
        <f>REPLACE(N2305,1,FIND("/",N2305),"")</f>
        <v>plays</v>
      </c>
      <c r="S2305" s="12">
        <f>(((J2305/60)/60)/24)+DATE(1970,1,1)</f>
        <v>41833.660995370366</v>
      </c>
      <c r="T2305" s="12">
        <f>(((I2305/60)/60)/24)+DATE(1970,1,1)</f>
        <v>41863.660995370366</v>
      </c>
      <c r="W2305" s="19">
        <f>_xlfn.DAYS(T2305,S2305)</f>
        <v>30</v>
      </c>
      <c r="X2305" s="20">
        <f>L2305/W2305</f>
        <v>0.43333333333333335</v>
      </c>
      <c r="Y2305" s="21">
        <f>E2305/W2305</f>
        <v>35.333333333333336</v>
      </c>
    </row>
    <row r="2306" spans="1:25" ht="32" x14ac:dyDescent="0.2">
      <c r="A2306">
        <v>1224</v>
      </c>
      <c r="B2306" s="3" t="s">
        <v>1225</v>
      </c>
      <c r="C2306" s="3" t="s">
        <v>5334</v>
      </c>
      <c r="D2306">
        <v>15000</v>
      </c>
      <c r="E2306">
        <v>1060</v>
      </c>
      <c r="F2306" t="s">
        <v>8220</v>
      </c>
      <c r="G2306" t="s">
        <v>8224</v>
      </c>
      <c r="H2306" t="s">
        <v>8246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8286</v>
      </c>
      <c r="O2306" s="6">
        <f>(E2306/D2306)*100</f>
        <v>7.0666666666666673</v>
      </c>
      <c r="P2306" s="7">
        <f>E2306/L2306</f>
        <v>58.888888888888886</v>
      </c>
      <c r="Q2306" t="str">
        <f>LEFT(N2306,FIND("/",N2306)-1)</f>
        <v>music</v>
      </c>
      <c r="R2306" t="str">
        <f>REPLACE(N2306,1,FIND("/",N2306),"")</f>
        <v>world music</v>
      </c>
      <c r="S2306" s="12">
        <f>(((J2306/60)/60)/24)+DATE(1970,1,1)</f>
        <v>41736.549791666665</v>
      </c>
      <c r="T2306" s="12">
        <f>(((I2306/60)/60)/24)+DATE(1970,1,1)</f>
        <v>41796.549791666665</v>
      </c>
      <c r="W2306" s="19">
        <f>_xlfn.DAYS(T2306,S2306)</f>
        <v>60</v>
      </c>
      <c r="X2306" s="20">
        <f>L2306/W2306</f>
        <v>0.3</v>
      </c>
      <c r="Y2306" s="21">
        <f>E2306/W2306</f>
        <v>17.666666666666668</v>
      </c>
    </row>
    <row r="2307" spans="1:25" ht="48" x14ac:dyDescent="0.2">
      <c r="A2307">
        <v>2676</v>
      </c>
      <c r="B2307" s="3" t="s">
        <v>2676</v>
      </c>
      <c r="C2307" s="3" t="s">
        <v>6786</v>
      </c>
      <c r="D2307">
        <v>2100</v>
      </c>
      <c r="E2307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6">
        <f>(E2307/D2307)*100</f>
        <v>50.38095238095238</v>
      </c>
      <c r="P2307" s="7">
        <f>E2307/L2307</f>
        <v>117.55555555555556</v>
      </c>
      <c r="Q2307" t="str">
        <f>LEFT(N2307,FIND("/",N2307)-1)</f>
        <v>technology</v>
      </c>
      <c r="R2307" t="str">
        <f>REPLACE(N2307,1,FIND("/",N2307),"")</f>
        <v>makerspaces</v>
      </c>
      <c r="S2307" s="12">
        <f>(((J2307/60)/60)/24)+DATE(1970,1,1)</f>
        <v>42482.624699074076</v>
      </c>
      <c r="T2307" s="12">
        <f>(((I2307/60)/60)/24)+DATE(1970,1,1)</f>
        <v>42512.624699074076</v>
      </c>
      <c r="W2307" s="19">
        <f>_xlfn.DAYS(T2307,S2307)</f>
        <v>30</v>
      </c>
      <c r="X2307" s="20">
        <f>L2307/W2307</f>
        <v>0.3</v>
      </c>
      <c r="Y2307" s="21">
        <f>E2307/W2307</f>
        <v>35.266666666666666</v>
      </c>
    </row>
    <row r="2308" spans="1:25" ht="48" x14ac:dyDescent="0.2">
      <c r="A2308">
        <v>2498</v>
      </c>
      <c r="B2308" s="3" t="s">
        <v>2498</v>
      </c>
      <c r="C2308" s="3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6">
        <f>(E2308/D2308)*100</f>
        <v>105.60000000000001</v>
      </c>
      <c r="P2308" s="7">
        <f>E2308/L2308</f>
        <v>52.8</v>
      </c>
      <c r="Q2308" t="str">
        <f>LEFT(N2308,FIND("/",N2308)-1)</f>
        <v>music</v>
      </c>
      <c r="R2308" t="str">
        <f>REPLACE(N2308,1,FIND("/",N2308),"")</f>
        <v>indie rock</v>
      </c>
      <c r="S2308" s="12">
        <f>(((J2308/60)/60)/24)+DATE(1970,1,1)</f>
        <v>42017.967442129629</v>
      </c>
      <c r="T2308" s="12">
        <f>(((I2308/60)/60)/24)+DATE(1970,1,1)</f>
        <v>42031.967442129629</v>
      </c>
      <c r="W2308" s="19">
        <f>_xlfn.DAYS(T2308,S2308)</f>
        <v>14</v>
      </c>
      <c r="X2308" s="20">
        <f>L2308/W2308</f>
        <v>1.4285714285714286</v>
      </c>
      <c r="Y2308" s="21">
        <f>E2308/W2308</f>
        <v>75.428571428571431</v>
      </c>
    </row>
    <row r="2309" spans="1:25" ht="48" x14ac:dyDescent="0.2">
      <c r="A2309">
        <v>646</v>
      </c>
      <c r="B2309" s="3" t="s">
        <v>647</v>
      </c>
      <c r="C2309" s="3" t="s">
        <v>4756</v>
      </c>
      <c r="D2309">
        <v>800</v>
      </c>
      <c r="E2309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8273</v>
      </c>
      <c r="O2309" s="6">
        <f>(E2309/D2309)*100</f>
        <v>131.87625</v>
      </c>
      <c r="P2309" s="7">
        <f>E2309/L2309</f>
        <v>39.074444444444445</v>
      </c>
      <c r="Q2309" t="str">
        <f>LEFT(N2309,FIND("/",N2309)-1)</f>
        <v>technology</v>
      </c>
      <c r="R2309" t="str">
        <f>REPLACE(N2309,1,FIND("/",N2309),"")</f>
        <v>wearables</v>
      </c>
      <c r="S2309" s="12">
        <f>(((J2309/60)/60)/24)+DATE(1970,1,1)</f>
        <v>41832.852627314816</v>
      </c>
      <c r="T2309" s="12">
        <f>(((I2309/60)/60)/24)+DATE(1970,1,1)</f>
        <v>41862.852627314816</v>
      </c>
      <c r="W2309" s="19">
        <f>_xlfn.DAYS(T2309,S2309)</f>
        <v>30</v>
      </c>
      <c r="X2309" s="20">
        <f>L2309/W2309</f>
        <v>0.9</v>
      </c>
      <c r="Y2309" s="21">
        <f>E2309/W2309</f>
        <v>35.167000000000002</v>
      </c>
    </row>
    <row r="2310" spans="1:25" ht="48" x14ac:dyDescent="0.2">
      <c r="A2310">
        <v>3408</v>
      </c>
      <c r="B2310" s="3" t="s">
        <v>3407</v>
      </c>
      <c r="C2310" s="3" t="s">
        <v>7518</v>
      </c>
      <c r="D2310">
        <v>500</v>
      </c>
      <c r="E2310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8271</v>
      </c>
      <c r="O2310" s="6">
        <f>(E2310/D2310)*100</f>
        <v>211</v>
      </c>
      <c r="P2310" s="7">
        <f>E2310/L2310</f>
        <v>58.611111111111114</v>
      </c>
      <c r="Q2310" t="str">
        <f>LEFT(N2310,FIND("/",N2310)-1)</f>
        <v>theater</v>
      </c>
      <c r="R2310" t="str">
        <f>REPLACE(N2310,1,FIND("/",N2310),"")</f>
        <v>plays</v>
      </c>
      <c r="S2310" s="12">
        <f>(((J2310/60)/60)/24)+DATE(1970,1,1)</f>
        <v>41808.991944444446</v>
      </c>
      <c r="T2310" s="12">
        <f>(((I2310/60)/60)/24)+DATE(1970,1,1)</f>
        <v>41838.991944444446</v>
      </c>
      <c r="W2310" s="19">
        <f>_xlfn.DAYS(T2310,S2310)</f>
        <v>30</v>
      </c>
      <c r="X2310" s="20">
        <f>L2310/W2310</f>
        <v>0.6</v>
      </c>
      <c r="Y2310" s="21">
        <f>E2310/W2310</f>
        <v>35.166666666666664</v>
      </c>
    </row>
    <row r="2311" spans="1:25" ht="48" x14ac:dyDescent="0.2">
      <c r="A2311">
        <v>2299</v>
      </c>
      <c r="B2311" s="3" t="s">
        <v>2300</v>
      </c>
      <c r="C2311" s="3" t="s">
        <v>6409</v>
      </c>
      <c r="D2311">
        <v>300</v>
      </c>
      <c r="E2311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8276</v>
      </c>
      <c r="O2311" s="6">
        <f>(E2311/D2311)*100</f>
        <v>350.16666666666663</v>
      </c>
      <c r="P2311" s="7">
        <f>E2311/L2311</f>
        <v>75.035714285714292</v>
      </c>
      <c r="Q2311" t="str">
        <f>LEFT(N2311,FIND("/",N2311)-1)</f>
        <v>music</v>
      </c>
      <c r="R2311" t="str">
        <f>REPLACE(N2311,1,FIND("/",N2311),"")</f>
        <v>rock</v>
      </c>
      <c r="S2311" s="12">
        <f>(((J2311/60)/60)/24)+DATE(1970,1,1)</f>
        <v>40565.032511574071</v>
      </c>
      <c r="T2311" s="12">
        <f>(((I2311/60)/60)/24)+DATE(1970,1,1)</f>
        <v>40580.032511574071</v>
      </c>
      <c r="W2311" s="19">
        <f>_xlfn.DAYS(T2311,S2311)</f>
        <v>15</v>
      </c>
      <c r="X2311" s="20">
        <f>L2311/W2311</f>
        <v>0.93333333333333335</v>
      </c>
      <c r="Y2311" s="21">
        <f>E2311/W2311</f>
        <v>70.033333333333331</v>
      </c>
    </row>
    <row r="2312" spans="1:25" ht="48" x14ac:dyDescent="0.2">
      <c r="A2312">
        <v>1711</v>
      </c>
      <c r="B2312" s="3" t="s">
        <v>1712</v>
      </c>
      <c r="C2312" s="3" t="s">
        <v>5821</v>
      </c>
      <c r="D2312">
        <v>10000</v>
      </c>
      <c r="E2312">
        <v>1050</v>
      </c>
      <c r="F2312" t="s">
        <v>8221</v>
      </c>
      <c r="G2312" t="s">
        <v>8224</v>
      </c>
      <c r="H2312" t="s">
        <v>8246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8293</v>
      </c>
      <c r="O2312" s="6">
        <f>(E2312/D2312)*100</f>
        <v>10.5</v>
      </c>
      <c r="P2312" s="7">
        <f>E2312/L2312</f>
        <v>525</v>
      </c>
      <c r="Q2312" t="str">
        <f>LEFT(N2312,FIND("/",N2312)-1)</f>
        <v>music</v>
      </c>
      <c r="R2312" t="str">
        <f>REPLACE(N2312,1,FIND("/",N2312),"")</f>
        <v>faith</v>
      </c>
      <c r="S2312" s="12">
        <f>(((J2312/60)/60)/24)+DATE(1970,1,1)</f>
        <v>41852.646226851852</v>
      </c>
      <c r="T2312" s="12">
        <f>(((I2312/60)/60)/24)+DATE(1970,1,1)</f>
        <v>41883.646226851852</v>
      </c>
      <c r="W2312" s="19">
        <f>_xlfn.DAYS(T2312,S2312)</f>
        <v>31</v>
      </c>
      <c r="X2312" s="20">
        <f>L2312/W2312</f>
        <v>6.4516129032258063E-2</v>
      </c>
      <c r="Y2312" s="21">
        <f>E2312/W2312</f>
        <v>33.87096774193548</v>
      </c>
    </row>
    <row r="2313" spans="1:25" ht="48" x14ac:dyDescent="0.2">
      <c r="A2313">
        <v>1833</v>
      </c>
      <c r="B2313" s="3" t="s">
        <v>1834</v>
      </c>
      <c r="C2313" s="3" t="s">
        <v>5943</v>
      </c>
      <c r="D2313">
        <v>400</v>
      </c>
      <c r="E2313">
        <v>1050</v>
      </c>
      <c r="F2313" t="s">
        <v>8219</v>
      </c>
      <c r="G2313" t="s">
        <v>8224</v>
      </c>
      <c r="H2313" t="s">
        <v>8246</v>
      </c>
      <c r="I2313">
        <v>1362211140</v>
      </c>
      <c r="J2313">
        <v>1359421403</v>
      </c>
      <c r="K2313" t="b">
        <v>0</v>
      </c>
      <c r="L2313">
        <v>25</v>
      </c>
      <c r="M2313" t="b">
        <v>1</v>
      </c>
      <c r="N2313" t="s">
        <v>8276</v>
      </c>
      <c r="O2313" s="6">
        <f>(E2313/D2313)*100</f>
        <v>262.5</v>
      </c>
      <c r="P2313" s="7">
        <f>E2313/L2313</f>
        <v>42</v>
      </c>
      <c r="Q2313" t="str">
        <f>LEFT(N2313,FIND("/",N2313)-1)</f>
        <v>music</v>
      </c>
      <c r="R2313" t="str">
        <f>REPLACE(N2313,1,FIND("/",N2313),"")</f>
        <v>rock</v>
      </c>
      <c r="S2313" s="12">
        <f>(((J2313/60)/60)/24)+DATE(1970,1,1)</f>
        <v>41303.044016203705</v>
      </c>
      <c r="T2313" s="12">
        <f>(((I2313/60)/60)/24)+DATE(1970,1,1)</f>
        <v>41335.332638888889</v>
      </c>
      <c r="W2313" s="19">
        <f>_xlfn.DAYS(T2313,S2313)</f>
        <v>32</v>
      </c>
      <c r="X2313" s="20">
        <f>L2313/W2313</f>
        <v>0.78125</v>
      </c>
      <c r="Y2313" s="21">
        <f>E2313/W2313</f>
        <v>32.8125</v>
      </c>
    </row>
    <row r="2314" spans="1:25" ht="32" x14ac:dyDescent="0.2">
      <c r="A2314">
        <v>1638</v>
      </c>
      <c r="B2314" s="3" t="s">
        <v>1639</v>
      </c>
      <c r="C2314" s="3" t="s">
        <v>5748</v>
      </c>
      <c r="D2314">
        <v>1000</v>
      </c>
      <c r="E2314">
        <v>1050</v>
      </c>
      <c r="F2314" t="s">
        <v>8219</v>
      </c>
      <c r="G2314" t="s">
        <v>8224</v>
      </c>
      <c r="H2314" t="s">
        <v>8246</v>
      </c>
      <c r="I2314">
        <v>1362086700</v>
      </c>
      <c r="J2314">
        <v>1358180968</v>
      </c>
      <c r="K2314" t="b">
        <v>0</v>
      </c>
      <c r="L2314">
        <v>27</v>
      </c>
      <c r="M2314" t="b">
        <v>1</v>
      </c>
      <c r="N2314" t="s">
        <v>8276</v>
      </c>
      <c r="O2314" s="6">
        <f>(E2314/D2314)*100</f>
        <v>105</v>
      </c>
      <c r="P2314" s="7">
        <f>E2314/L2314</f>
        <v>38.888888888888886</v>
      </c>
      <c r="Q2314" t="str">
        <f>LEFT(N2314,FIND("/",N2314)-1)</f>
        <v>music</v>
      </c>
      <c r="R2314" t="str">
        <f>REPLACE(N2314,1,FIND("/",N2314),"")</f>
        <v>rock</v>
      </c>
      <c r="S2314" s="12">
        <f>(((J2314/60)/60)/24)+DATE(1970,1,1)</f>
        <v>41288.68712962963</v>
      </c>
      <c r="T2314" s="12">
        <f>(((I2314/60)/60)/24)+DATE(1970,1,1)</f>
        <v>41333.892361111109</v>
      </c>
      <c r="W2314" s="19">
        <f>_xlfn.DAYS(T2314,S2314)</f>
        <v>45</v>
      </c>
      <c r="X2314" s="20">
        <f>L2314/W2314</f>
        <v>0.6</v>
      </c>
      <c r="Y2314" s="21">
        <f>E2314/W2314</f>
        <v>23.333333333333332</v>
      </c>
    </row>
    <row r="2315" spans="1:25" ht="48" x14ac:dyDescent="0.2">
      <c r="A2315">
        <v>2756</v>
      </c>
      <c r="B2315" s="3" t="s">
        <v>2756</v>
      </c>
      <c r="C2315" s="3" t="s">
        <v>6866</v>
      </c>
      <c r="D2315">
        <v>10000</v>
      </c>
      <c r="E2315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6">
        <f>(E2315/D2315)*100</f>
        <v>10.48</v>
      </c>
      <c r="P2315" s="7">
        <f>E2315/L2315</f>
        <v>31.757575757575758</v>
      </c>
      <c r="Q2315" t="str">
        <f>LEFT(N2315,FIND("/",N2315)-1)</f>
        <v>publishing</v>
      </c>
      <c r="R2315" t="str">
        <f>REPLACE(N2315,1,FIND("/",N2315),"")</f>
        <v>children's books</v>
      </c>
      <c r="S2315" s="12">
        <f>(((J2315/60)/60)/24)+DATE(1970,1,1)</f>
        <v>41620.90047453704</v>
      </c>
      <c r="T2315" s="12">
        <f>(((I2315/60)/60)/24)+DATE(1970,1,1)</f>
        <v>41650.90047453704</v>
      </c>
      <c r="W2315" s="19">
        <f>_xlfn.DAYS(T2315,S2315)</f>
        <v>30</v>
      </c>
      <c r="X2315" s="20">
        <f>L2315/W2315</f>
        <v>1.1000000000000001</v>
      </c>
      <c r="Y2315" s="21">
        <f>E2315/W2315</f>
        <v>34.93333333333333</v>
      </c>
    </row>
    <row r="2316" spans="1:25" ht="48" x14ac:dyDescent="0.2">
      <c r="A2316">
        <v>1883</v>
      </c>
      <c r="B2316" s="3" t="s">
        <v>1884</v>
      </c>
      <c r="C2316" s="3" t="s">
        <v>5993</v>
      </c>
      <c r="D2316">
        <v>999</v>
      </c>
      <c r="E231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8279</v>
      </c>
      <c r="O2316" s="6">
        <f>(E2316/D2316)*100</f>
        <v>104.8048048048048</v>
      </c>
      <c r="P2316" s="7">
        <f>E2316/L2316</f>
        <v>32.71875</v>
      </c>
      <c r="Q2316" t="str">
        <f>LEFT(N2316,FIND("/",N2316)-1)</f>
        <v>music</v>
      </c>
      <c r="R2316" t="str">
        <f>REPLACE(N2316,1,FIND("/",N2316),"")</f>
        <v>indie rock</v>
      </c>
      <c r="S2316" s="12">
        <f>(((J2316/60)/60)/24)+DATE(1970,1,1)</f>
        <v>40977.948009259257</v>
      </c>
      <c r="T2316" s="12">
        <f>(((I2316/60)/60)/24)+DATE(1970,1,1)</f>
        <v>41007.906342592592</v>
      </c>
      <c r="W2316" s="19">
        <f>_xlfn.DAYS(T2316,S2316)</f>
        <v>30</v>
      </c>
      <c r="X2316" s="20">
        <f>L2316/W2316</f>
        <v>1.0666666666666667</v>
      </c>
      <c r="Y2316" s="21">
        <f>E2316/W2316</f>
        <v>34.9</v>
      </c>
    </row>
    <row r="2317" spans="1:25" ht="48" x14ac:dyDescent="0.2">
      <c r="A2317">
        <v>3368</v>
      </c>
      <c r="B2317" s="3" t="s">
        <v>3367</v>
      </c>
      <c r="C2317" s="3" t="s">
        <v>7478</v>
      </c>
      <c r="D2317">
        <v>1000</v>
      </c>
      <c r="E2317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8271</v>
      </c>
      <c r="O2317" s="6">
        <f>(E2317/D2317)*100</f>
        <v>104.60000000000001</v>
      </c>
      <c r="P2317" s="7">
        <f>E2317/L2317</f>
        <v>45.478260869565219</v>
      </c>
      <c r="Q2317" t="str">
        <f>LEFT(N2317,FIND("/",N2317)-1)</f>
        <v>theater</v>
      </c>
      <c r="R2317" t="str">
        <f>REPLACE(N2317,1,FIND("/",N2317),"")</f>
        <v>plays</v>
      </c>
      <c r="S2317" s="12">
        <f>(((J2317/60)/60)/24)+DATE(1970,1,1)</f>
        <v>41969.199756944443</v>
      </c>
      <c r="T2317" s="12">
        <f>(((I2317/60)/60)/24)+DATE(1970,1,1)</f>
        <v>42005.208333333328</v>
      </c>
      <c r="W2317" s="19">
        <f>_xlfn.DAYS(T2317,S2317)</f>
        <v>36</v>
      </c>
      <c r="X2317" s="20">
        <f>L2317/W2317</f>
        <v>0.63888888888888884</v>
      </c>
      <c r="Y2317" s="21">
        <f>E2317/W2317</f>
        <v>29.055555555555557</v>
      </c>
    </row>
    <row r="2318" spans="1:25" ht="48" x14ac:dyDescent="0.2">
      <c r="A2318">
        <v>3684</v>
      </c>
      <c r="B2318" s="3" t="s">
        <v>3681</v>
      </c>
      <c r="C2318" s="3" t="s">
        <v>7794</v>
      </c>
      <c r="D2318">
        <v>750</v>
      </c>
      <c r="E2318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8271</v>
      </c>
      <c r="O2318" s="6">
        <f>(E2318/D2318)*100</f>
        <v>139.06666666666666</v>
      </c>
      <c r="P2318" s="7">
        <f>E2318/L2318</f>
        <v>45.347826086956523</v>
      </c>
      <c r="Q2318" t="str">
        <f>LEFT(N2318,FIND("/",N2318)-1)</f>
        <v>theater</v>
      </c>
      <c r="R2318" t="str">
        <f>REPLACE(N2318,1,FIND("/",N2318),"")</f>
        <v>plays</v>
      </c>
      <c r="S2318" s="12">
        <f>(((J2318/60)/60)/24)+DATE(1970,1,1)</f>
        <v>42219.180393518516</v>
      </c>
      <c r="T2318" s="12">
        <f>(((I2318/60)/60)/24)+DATE(1970,1,1)</f>
        <v>42249.180393518516</v>
      </c>
      <c r="W2318" s="19">
        <f>_xlfn.DAYS(T2318,S2318)</f>
        <v>30</v>
      </c>
      <c r="X2318" s="20">
        <f>L2318/W2318</f>
        <v>0.76666666666666672</v>
      </c>
      <c r="Y2318" s="21">
        <f>E2318/W2318</f>
        <v>34.766666666666666</v>
      </c>
    </row>
    <row r="2319" spans="1:25" ht="48" x14ac:dyDescent="0.2">
      <c r="A2319">
        <v>310</v>
      </c>
      <c r="B2319" s="3" t="s">
        <v>311</v>
      </c>
      <c r="C2319" s="3" t="s">
        <v>4420</v>
      </c>
      <c r="D2319">
        <v>1000</v>
      </c>
      <c r="E2319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8269</v>
      </c>
      <c r="O2319" s="6">
        <f>(E2319/D2319)*100</f>
        <v>104.129</v>
      </c>
      <c r="P2319" s="7">
        <f>E2319/L2319</f>
        <v>28.924722222222222</v>
      </c>
      <c r="Q2319" t="str">
        <f>LEFT(N2319,FIND("/",N2319)-1)</f>
        <v>film &amp; video</v>
      </c>
      <c r="R2319" t="str">
        <f>REPLACE(N2319,1,FIND("/",N2319),"")</f>
        <v>documentary</v>
      </c>
      <c r="S2319" s="12">
        <f>(((J2319/60)/60)/24)+DATE(1970,1,1)</f>
        <v>40821.183136574073</v>
      </c>
      <c r="T2319" s="12">
        <f>(((I2319/60)/60)/24)+DATE(1970,1,1)</f>
        <v>40836.083333333336</v>
      </c>
      <c r="W2319" s="19">
        <f>_xlfn.DAYS(T2319,S2319)</f>
        <v>15</v>
      </c>
      <c r="X2319" s="20">
        <f>L2319/W2319</f>
        <v>2.4</v>
      </c>
      <c r="Y2319" s="21">
        <f>E2319/W2319</f>
        <v>69.419333333333327</v>
      </c>
    </row>
    <row r="2320" spans="1:25" ht="32" x14ac:dyDescent="0.2">
      <c r="A2320">
        <v>811</v>
      </c>
      <c r="B2320" s="3" t="s">
        <v>812</v>
      </c>
      <c r="C2320" s="3" t="s">
        <v>4921</v>
      </c>
      <c r="D2320">
        <v>1000</v>
      </c>
      <c r="E2320">
        <v>1040</v>
      </c>
      <c r="F2320" t="s">
        <v>8219</v>
      </c>
      <c r="G2320" t="s">
        <v>8224</v>
      </c>
      <c r="H2320" t="s">
        <v>8246</v>
      </c>
      <c r="I2320">
        <v>1373475120</v>
      </c>
      <c r="J2320">
        <v>1371569202</v>
      </c>
      <c r="K2320" t="b">
        <v>0</v>
      </c>
      <c r="L2320">
        <v>12</v>
      </c>
      <c r="M2320" t="b">
        <v>1</v>
      </c>
      <c r="N2320" t="s">
        <v>8276</v>
      </c>
      <c r="O2320" s="6">
        <f>(E2320/D2320)*100</f>
        <v>104</v>
      </c>
      <c r="P2320" s="7">
        <f>E2320/L2320</f>
        <v>86.666666666666671</v>
      </c>
      <c r="Q2320" t="str">
        <f>LEFT(N2320,FIND("/",N2320)-1)</f>
        <v>music</v>
      </c>
      <c r="R2320" t="str">
        <f>REPLACE(N2320,1,FIND("/",N2320),"")</f>
        <v>rock</v>
      </c>
      <c r="S2320" s="12">
        <f>(((J2320/60)/60)/24)+DATE(1970,1,1)</f>
        <v>41443.643541666665</v>
      </c>
      <c r="T2320" s="12">
        <f>(((I2320/60)/60)/24)+DATE(1970,1,1)</f>
        <v>41465.702777777777</v>
      </c>
      <c r="W2320" s="19">
        <f>_xlfn.DAYS(T2320,S2320)</f>
        <v>22</v>
      </c>
      <c r="X2320" s="20">
        <f>L2320/W2320</f>
        <v>0.54545454545454541</v>
      </c>
      <c r="Y2320" s="21">
        <f>E2320/W2320</f>
        <v>47.272727272727273</v>
      </c>
    </row>
    <row r="2321" spans="1:25" ht="80" x14ac:dyDescent="0.2">
      <c r="A2321">
        <v>3126</v>
      </c>
      <c r="B2321" s="3" t="s">
        <v>3126</v>
      </c>
      <c r="C2321" s="3" t="s">
        <v>7236</v>
      </c>
      <c r="D2321">
        <v>25000</v>
      </c>
      <c r="E2321">
        <v>1040</v>
      </c>
      <c r="F2321" t="s">
        <v>8220</v>
      </c>
      <c r="G2321" t="s">
        <v>8224</v>
      </c>
      <c r="H2321" t="s">
        <v>8246</v>
      </c>
      <c r="I2321">
        <v>1459121162</v>
      </c>
      <c r="J2321">
        <v>1456532762</v>
      </c>
      <c r="K2321" t="b">
        <v>0</v>
      </c>
      <c r="L2321">
        <v>17</v>
      </c>
      <c r="M2321" t="b">
        <v>0</v>
      </c>
      <c r="N2321" t="s">
        <v>8303</v>
      </c>
      <c r="O2321" s="6">
        <f>(E2321/D2321)*100</f>
        <v>4.16</v>
      </c>
      <c r="P2321" s="7">
        <f>E2321/L2321</f>
        <v>61.176470588235297</v>
      </c>
      <c r="Q2321" t="str">
        <f>LEFT(N2321,FIND("/",N2321)-1)</f>
        <v>theater</v>
      </c>
      <c r="R2321" t="str">
        <f>REPLACE(N2321,1,FIND("/",N2321),"")</f>
        <v>spaces</v>
      </c>
      <c r="S2321" s="12">
        <f>(((J2321/60)/60)/24)+DATE(1970,1,1)</f>
        <v>42427.01807870371</v>
      </c>
      <c r="T2321" s="12">
        <f>(((I2321/60)/60)/24)+DATE(1970,1,1)</f>
        <v>42456.976412037038</v>
      </c>
      <c r="W2321" s="19">
        <f>_xlfn.DAYS(T2321,S2321)</f>
        <v>29</v>
      </c>
      <c r="X2321" s="20">
        <f>L2321/W2321</f>
        <v>0.58620689655172409</v>
      </c>
      <c r="Y2321" s="21">
        <f>E2321/W2321</f>
        <v>35.862068965517238</v>
      </c>
    </row>
    <row r="2322" spans="1:25" ht="32" x14ac:dyDescent="0.2">
      <c r="A2322">
        <v>780</v>
      </c>
      <c r="B2322" s="3" t="s">
        <v>781</v>
      </c>
      <c r="C2322" s="3" t="s">
        <v>4890</v>
      </c>
      <c r="D2322">
        <v>1000</v>
      </c>
      <c r="E2322">
        <v>1040</v>
      </c>
      <c r="F2322" t="s">
        <v>8219</v>
      </c>
      <c r="G2322" t="s">
        <v>8224</v>
      </c>
      <c r="H2322" t="s">
        <v>8246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8276</v>
      </c>
      <c r="O2322" s="6">
        <f>(E2322/D2322)*100</f>
        <v>104</v>
      </c>
      <c r="P2322" s="7">
        <f>E2322/L2322</f>
        <v>38.518518518518519</v>
      </c>
      <c r="Q2322" t="str">
        <f>LEFT(N2322,FIND("/",N2322)-1)</f>
        <v>music</v>
      </c>
      <c r="R2322" t="str">
        <f>REPLACE(N2322,1,FIND("/",N2322),"")</f>
        <v>rock</v>
      </c>
      <c r="S2322" s="12">
        <f>(((J2322/60)/60)/24)+DATE(1970,1,1)</f>
        <v>40636.673900462964</v>
      </c>
      <c r="T2322" s="12">
        <f>(((I2322/60)/60)/24)+DATE(1970,1,1)</f>
        <v>40666.673900462964</v>
      </c>
      <c r="W2322" s="19">
        <f>_xlfn.DAYS(T2322,S2322)</f>
        <v>30</v>
      </c>
      <c r="X2322" s="20">
        <f>L2322/W2322</f>
        <v>0.9</v>
      </c>
      <c r="Y2322" s="21">
        <f>E2322/W2322</f>
        <v>34.666666666666664</v>
      </c>
    </row>
    <row r="2323" spans="1:25" ht="48" x14ac:dyDescent="0.2">
      <c r="A2323">
        <v>869</v>
      </c>
      <c r="B2323" s="3" t="s">
        <v>870</v>
      </c>
      <c r="C2323" s="3" t="s">
        <v>4979</v>
      </c>
      <c r="D2323">
        <v>8800</v>
      </c>
      <c r="E2323">
        <v>1040</v>
      </c>
      <c r="F2323" t="s">
        <v>8221</v>
      </c>
      <c r="G2323" t="s">
        <v>8224</v>
      </c>
      <c r="H2323" t="s">
        <v>8246</v>
      </c>
      <c r="I2323">
        <v>1365448657</v>
      </c>
      <c r="J2323">
        <v>1362860257</v>
      </c>
      <c r="K2323" t="b">
        <v>0</v>
      </c>
      <c r="L2323">
        <v>3</v>
      </c>
      <c r="M2323" t="b">
        <v>0</v>
      </c>
      <c r="N2323" t="s">
        <v>8278</v>
      </c>
      <c r="O2323" s="6">
        <f>(E2323/D2323)*100</f>
        <v>11.818181818181818</v>
      </c>
      <c r="P2323" s="7">
        <f>E2323/L2323</f>
        <v>346.66666666666669</v>
      </c>
      <c r="Q2323" t="str">
        <f>LEFT(N2323,FIND("/",N2323)-1)</f>
        <v>music</v>
      </c>
      <c r="R2323" t="str">
        <f>REPLACE(N2323,1,FIND("/",N2323),"")</f>
        <v>jazz</v>
      </c>
      <c r="S2323" s="12">
        <f>(((J2323/60)/60)/24)+DATE(1970,1,1)</f>
        <v>41342.845567129632</v>
      </c>
      <c r="T2323" s="12">
        <f>(((I2323/60)/60)/24)+DATE(1970,1,1)</f>
        <v>41372.803900462961</v>
      </c>
      <c r="W2323" s="19">
        <f>_xlfn.DAYS(T2323,S2323)</f>
        <v>30</v>
      </c>
      <c r="X2323" s="20">
        <f>L2323/W2323</f>
        <v>0.1</v>
      </c>
      <c r="Y2323" s="21">
        <f>E2323/W2323</f>
        <v>34.666666666666664</v>
      </c>
    </row>
    <row r="2324" spans="1:25" ht="48" x14ac:dyDescent="0.2">
      <c r="A2324">
        <v>2104</v>
      </c>
      <c r="B2324" s="3" t="s">
        <v>2105</v>
      </c>
      <c r="C2324" s="3" t="s">
        <v>6214</v>
      </c>
      <c r="D2324">
        <v>800</v>
      </c>
      <c r="E2324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8279</v>
      </c>
      <c r="O2324" s="6">
        <f>(E2324/D2324)*100</f>
        <v>129.5</v>
      </c>
      <c r="P2324" s="7">
        <f>E2324/L2324</f>
        <v>28</v>
      </c>
      <c r="Q2324" t="str">
        <f>LEFT(N2324,FIND("/",N2324)-1)</f>
        <v>music</v>
      </c>
      <c r="R2324" t="str">
        <f>REPLACE(N2324,1,FIND("/",N2324),"")</f>
        <v>indie rock</v>
      </c>
      <c r="S2324" s="12">
        <f>(((J2324/60)/60)/24)+DATE(1970,1,1)</f>
        <v>41394.074467592596</v>
      </c>
      <c r="T2324" s="12">
        <f>(((I2324/60)/60)/24)+DATE(1970,1,1)</f>
        <v>41425</v>
      </c>
      <c r="W2324" s="19">
        <f>_xlfn.DAYS(T2324,S2324)</f>
        <v>31</v>
      </c>
      <c r="X2324" s="20">
        <f>L2324/W2324</f>
        <v>1.1935483870967742</v>
      </c>
      <c r="Y2324" s="21">
        <f>E2324/W2324</f>
        <v>33.41935483870968</v>
      </c>
    </row>
    <row r="2325" spans="1:25" ht="48" x14ac:dyDescent="0.2">
      <c r="A2325">
        <v>3372</v>
      </c>
      <c r="B2325" s="3" t="s">
        <v>3371</v>
      </c>
      <c r="C2325" s="3" t="s">
        <v>7482</v>
      </c>
      <c r="D2325">
        <v>1000</v>
      </c>
      <c r="E2325">
        <v>1035</v>
      </c>
      <c r="F2325" t="s">
        <v>8219</v>
      </c>
      <c r="G2325" t="s">
        <v>8224</v>
      </c>
      <c r="H2325" t="s">
        <v>8246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8271</v>
      </c>
      <c r="O2325" s="6">
        <f>(E2325/D2325)*100</f>
        <v>103.49999999999999</v>
      </c>
      <c r="P2325" s="7">
        <f>E2325/L2325</f>
        <v>38.333333333333336</v>
      </c>
      <c r="Q2325" t="str">
        <f>LEFT(N2325,FIND("/",N2325)-1)</f>
        <v>theater</v>
      </c>
      <c r="R2325" t="str">
        <f>REPLACE(N2325,1,FIND("/",N2325),"")</f>
        <v>plays</v>
      </c>
      <c r="S2325" s="12">
        <f>(((J2325/60)/60)/24)+DATE(1970,1,1)</f>
        <v>41855.548101851848</v>
      </c>
      <c r="T2325" s="12">
        <f>(((I2325/60)/60)/24)+DATE(1970,1,1)</f>
        <v>41876.207638888889</v>
      </c>
      <c r="W2325" s="19">
        <f>_xlfn.DAYS(T2325,S2325)</f>
        <v>21</v>
      </c>
      <c r="X2325" s="20">
        <f>L2325/W2325</f>
        <v>1.2857142857142858</v>
      </c>
      <c r="Y2325" s="21">
        <f>E2325/W2325</f>
        <v>49.285714285714285</v>
      </c>
    </row>
    <row r="2326" spans="1:25" ht="48" x14ac:dyDescent="0.2">
      <c r="A2326">
        <v>3559</v>
      </c>
      <c r="B2326" s="3" t="s">
        <v>3558</v>
      </c>
      <c r="C2326" s="3" t="s">
        <v>7669</v>
      </c>
      <c r="D2326">
        <v>1000</v>
      </c>
      <c r="E2326">
        <v>1035</v>
      </c>
      <c r="F2326" t="s">
        <v>8219</v>
      </c>
      <c r="G2326" t="s">
        <v>8226</v>
      </c>
      <c r="H2326" t="s">
        <v>8248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8271</v>
      </c>
      <c r="O2326" s="6">
        <f>(E2326/D2326)*100</f>
        <v>103.49999999999999</v>
      </c>
      <c r="P2326" s="7">
        <f>E2326/L2326</f>
        <v>43.125</v>
      </c>
      <c r="Q2326" t="str">
        <f>LEFT(N2326,FIND("/",N2326)-1)</f>
        <v>theater</v>
      </c>
      <c r="R2326" t="str">
        <f>REPLACE(N2326,1,FIND("/",N2326),"")</f>
        <v>plays</v>
      </c>
      <c r="S2326" s="12">
        <f>(((J2326/60)/60)/24)+DATE(1970,1,1)</f>
        <v>42194.096157407403</v>
      </c>
      <c r="T2326" s="12">
        <f>(((I2326/60)/60)/24)+DATE(1970,1,1)</f>
        <v>42216.373611111107</v>
      </c>
      <c r="W2326" s="19">
        <f>_xlfn.DAYS(T2326,S2326)</f>
        <v>22</v>
      </c>
      <c r="X2326" s="20">
        <f>L2326/W2326</f>
        <v>1.0909090909090908</v>
      </c>
      <c r="Y2326" s="21">
        <f>E2326/W2326</f>
        <v>47.045454545454547</v>
      </c>
    </row>
    <row r="2327" spans="1:25" ht="48" x14ac:dyDescent="0.2">
      <c r="A2327">
        <v>3668</v>
      </c>
      <c r="B2327" s="3" t="s">
        <v>3665</v>
      </c>
      <c r="C2327" s="3" t="s">
        <v>7778</v>
      </c>
      <c r="D2327">
        <v>1000</v>
      </c>
      <c r="E2327">
        <v>1035</v>
      </c>
      <c r="F2327" t="s">
        <v>8219</v>
      </c>
      <c r="G2327" t="s">
        <v>8224</v>
      </c>
      <c r="H2327" t="s">
        <v>8246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8271</v>
      </c>
      <c r="O2327" s="6">
        <f>(E2327/D2327)*100</f>
        <v>103.49999999999999</v>
      </c>
      <c r="P2327" s="7">
        <f>E2327/L2327</f>
        <v>36.964285714285715</v>
      </c>
      <c r="Q2327" t="str">
        <f>LEFT(N2327,FIND("/",N2327)-1)</f>
        <v>theater</v>
      </c>
      <c r="R2327" t="str">
        <f>REPLACE(N2327,1,FIND("/",N2327),"")</f>
        <v>plays</v>
      </c>
      <c r="S2327" s="12">
        <f>(((J2327/60)/60)/24)+DATE(1970,1,1)</f>
        <v>42185.556157407409</v>
      </c>
      <c r="T2327" s="12">
        <f>(((I2327/60)/60)/24)+DATE(1970,1,1)</f>
        <v>42208.772916666669</v>
      </c>
      <c r="W2327" s="19">
        <f>_xlfn.DAYS(T2327,S2327)</f>
        <v>23</v>
      </c>
      <c r="X2327" s="20">
        <f>L2327/W2327</f>
        <v>1.2173913043478262</v>
      </c>
      <c r="Y2327" s="21">
        <f>E2327/W2327</f>
        <v>45</v>
      </c>
    </row>
    <row r="2328" spans="1:25" ht="48" x14ac:dyDescent="0.2">
      <c r="A2328">
        <v>1206</v>
      </c>
      <c r="B2328" s="3" t="s">
        <v>1207</v>
      </c>
      <c r="C2328" s="3" t="s">
        <v>5316</v>
      </c>
      <c r="D2328">
        <v>900</v>
      </c>
      <c r="E2328">
        <v>1035</v>
      </c>
      <c r="F2328" t="s">
        <v>8219</v>
      </c>
      <c r="G2328" t="s">
        <v>8239</v>
      </c>
      <c r="H2328" t="s">
        <v>8249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8285</v>
      </c>
      <c r="O2328" s="6">
        <f>(E2328/D2328)*100</f>
        <v>114.99999999999999</v>
      </c>
      <c r="P2328" s="7">
        <f>E2328/L2328</f>
        <v>32.34375</v>
      </c>
      <c r="Q2328" t="str">
        <f>LEFT(N2328,FIND("/",N2328)-1)</f>
        <v>photography</v>
      </c>
      <c r="R2328" t="str">
        <f>REPLACE(N2328,1,FIND("/",N2328),"")</f>
        <v>photobooks</v>
      </c>
      <c r="S2328" s="12">
        <f>(((J2328/60)/60)/24)+DATE(1970,1,1)</f>
        <v>42772.776076388895</v>
      </c>
      <c r="T2328" s="12">
        <f>(((I2328/60)/60)/24)+DATE(1970,1,1)</f>
        <v>42805.561805555553</v>
      </c>
      <c r="W2328" s="19">
        <f>_xlfn.DAYS(T2328,S2328)</f>
        <v>33</v>
      </c>
      <c r="X2328" s="20">
        <f>L2328/W2328</f>
        <v>0.96969696969696972</v>
      </c>
      <c r="Y2328" s="21">
        <f>E2328/W2328</f>
        <v>31.363636363636363</v>
      </c>
    </row>
    <row r="2329" spans="1:25" ht="48" x14ac:dyDescent="0.2">
      <c r="A2329">
        <v>2470</v>
      </c>
      <c r="B2329" s="3" t="s">
        <v>2471</v>
      </c>
      <c r="C2329" s="3" t="s">
        <v>6580</v>
      </c>
      <c r="D2329">
        <v>1000</v>
      </c>
      <c r="E2329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8279</v>
      </c>
      <c r="O2329" s="6">
        <f>(E2329/D2329)*100</f>
        <v>103.16400000000002</v>
      </c>
      <c r="P2329" s="7">
        <f>E2329/L2329</f>
        <v>28.65666666666667</v>
      </c>
      <c r="Q2329" t="str">
        <f>LEFT(N2329,FIND("/",N2329)-1)</f>
        <v>music</v>
      </c>
      <c r="R2329" t="str">
        <f>REPLACE(N2329,1,FIND("/",N2329),"")</f>
        <v>indie rock</v>
      </c>
      <c r="S2329" s="12">
        <f>(((J2329/60)/60)/24)+DATE(1970,1,1)</f>
        <v>41023.07471064815</v>
      </c>
      <c r="T2329" s="12">
        <f>(((I2329/60)/60)/24)+DATE(1970,1,1)</f>
        <v>41053.07471064815</v>
      </c>
      <c r="W2329" s="19">
        <f>_xlfn.DAYS(T2329,S2329)</f>
        <v>30</v>
      </c>
      <c r="X2329" s="20">
        <f>L2329/W2329</f>
        <v>1.2</v>
      </c>
      <c r="Y2329" s="21">
        <f>E2329/W2329</f>
        <v>34.388000000000005</v>
      </c>
    </row>
    <row r="2330" spans="1:25" ht="48" x14ac:dyDescent="0.2">
      <c r="A2330">
        <v>1831</v>
      </c>
      <c r="B2330" s="3" t="s">
        <v>1832</v>
      </c>
      <c r="C2330" s="3" t="s">
        <v>5941</v>
      </c>
      <c r="D2330">
        <v>1000</v>
      </c>
      <c r="E2330">
        <v>1030</v>
      </c>
      <c r="F2330" t="s">
        <v>8219</v>
      </c>
      <c r="G2330" t="s">
        <v>8224</v>
      </c>
      <c r="H2330" t="s">
        <v>8246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8276</v>
      </c>
      <c r="O2330" s="6">
        <f>(E2330/D2330)*100</f>
        <v>103</v>
      </c>
      <c r="P2330" s="7">
        <f>E2330/L2330</f>
        <v>73.571428571428569</v>
      </c>
      <c r="Q2330" t="str">
        <f>LEFT(N2330,FIND("/",N2330)-1)</f>
        <v>music</v>
      </c>
      <c r="R2330" t="str">
        <f>REPLACE(N2330,1,FIND("/",N2330),"")</f>
        <v>rock</v>
      </c>
      <c r="S2330" s="12">
        <f>(((J2330/60)/60)/24)+DATE(1970,1,1)</f>
        <v>41026.996099537035</v>
      </c>
      <c r="T2330" s="12">
        <f>(((I2330/60)/60)/24)+DATE(1970,1,1)</f>
        <v>41041.996099537035</v>
      </c>
      <c r="W2330" s="19">
        <f>_xlfn.DAYS(T2330,S2330)</f>
        <v>15</v>
      </c>
      <c r="X2330" s="20">
        <f>L2330/W2330</f>
        <v>0.93333333333333335</v>
      </c>
      <c r="Y2330" s="21">
        <f>E2330/W2330</f>
        <v>68.666666666666671</v>
      </c>
    </row>
    <row r="2331" spans="1:25" ht="48" x14ac:dyDescent="0.2">
      <c r="A2331">
        <v>3676</v>
      </c>
      <c r="B2331" s="3" t="s">
        <v>3673</v>
      </c>
      <c r="C2331" s="3" t="s">
        <v>7786</v>
      </c>
      <c r="D2331">
        <v>800</v>
      </c>
      <c r="E2331">
        <v>1030</v>
      </c>
      <c r="F2331" t="s">
        <v>8219</v>
      </c>
      <c r="G2331" t="s">
        <v>8224</v>
      </c>
      <c r="H2331" t="s">
        <v>8246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8271</v>
      </c>
      <c r="O2331" s="6">
        <f>(E2331/D2331)*100</f>
        <v>128.75</v>
      </c>
      <c r="P2331" s="7">
        <f>E2331/L2331</f>
        <v>64.375</v>
      </c>
      <c r="Q2331" t="str">
        <f>LEFT(N2331,FIND("/",N2331)-1)</f>
        <v>theater</v>
      </c>
      <c r="R2331" t="str">
        <f>REPLACE(N2331,1,FIND("/",N2331),"")</f>
        <v>plays</v>
      </c>
      <c r="S2331" s="12">
        <f>(((J2331/60)/60)/24)+DATE(1970,1,1)</f>
        <v>41876.815787037034</v>
      </c>
      <c r="T2331" s="12">
        <f>(((I2331/60)/60)/24)+DATE(1970,1,1)</f>
        <v>41894.815787037034</v>
      </c>
      <c r="W2331" s="19">
        <f>_xlfn.DAYS(T2331,S2331)</f>
        <v>18</v>
      </c>
      <c r="X2331" s="20">
        <f>L2331/W2331</f>
        <v>0.88888888888888884</v>
      </c>
      <c r="Y2331" s="21">
        <f>E2331/W2331</f>
        <v>57.222222222222221</v>
      </c>
    </row>
    <row r="2332" spans="1:25" ht="32" x14ac:dyDescent="0.2">
      <c r="A2332">
        <v>1085</v>
      </c>
      <c r="B2332" s="3" t="s">
        <v>1086</v>
      </c>
      <c r="C2332" s="3" t="s">
        <v>5195</v>
      </c>
      <c r="D2332">
        <v>30000</v>
      </c>
      <c r="E2332">
        <v>1026</v>
      </c>
      <c r="F2332" t="s">
        <v>8221</v>
      </c>
      <c r="G2332" t="s">
        <v>8229</v>
      </c>
      <c r="H2332" t="s">
        <v>8251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8282</v>
      </c>
      <c r="O2332" s="6">
        <f>(E2332/D2332)*100</f>
        <v>3.42</v>
      </c>
      <c r="P2332" s="7">
        <f>E2332/L2332</f>
        <v>114</v>
      </c>
      <c r="Q2332" t="str">
        <f>LEFT(N2332,FIND("/",N2332)-1)</f>
        <v>games</v>
      </c>
      <c r="R2332" t="str">
        <f>REPLACE(N2332,1,FIND("/",N2332),"")</f>
        <v>video games</v>
      </c>
      <c r="S2332" s="12">
        <f>(((J2332/60)/60)/24)+DATE(1970,1,1)</f>
        <v>42413.671006944445</v>
      </c>
      <c r="T2332" s="12">
        <f>(((I2332/60)/60)/24)+DATE(1970,1,1)</f>
        <v>42443.629340277781</v>
      </c>
      <c r="W2332" s="19">
        <f>_xlfn.DAYS(T2332,S2332)</f>
        <v>30</v>
      </c>
      <c r="X2332" s="20">
        <f>L2332/W2332</f>
        <v>0.3</v>
      </c>
      <c r="Y2332" s="21">
        <f>E2332/W2332</f>
        <v>34.200000000000003</v>
      </c>
    </row>
    <row r="2333" spans="1:25" ht="48" x14ac:dyDescent="0.2">
      <c r="A2333">
        <v>2387</v>
      </c>
      <c r="B2333" s="3" t="s">
        <v>2388</v>
      </c>
      <c r="C2333" s="3" t="s">
        <v>6497</v>
      </c>
      <c r="D2333">
        <v>150000</v>
      </c>
      <c r="E2333">
        <v>1026</v>
      </c>
      <c r="F2333" t="s">
        <v>8220</v>
      </c>
      <c r="G2333" t="s">
        <v>8224</v>
      </c>
      <c r="H2333" t="s">
        <v>8246</v>
      </c>
      <c r="I2333">
        <v>1469199740</v>
      </c>
      <c r="J2333">
        <v>1465311740</v>
      </c>
      <c r="K2333" t="b">
        <v>0</v>
      </c>
      <c r="L2333">
        <v>3</v>
      </c>
      <c r="M2333" t="b">
        <v>0</v>
      </c>
      <c r="N2333" t="s">
        <v>8272</v>
      </c>
      <c r="O2333" s="6">
        <f>(E2333/D2333)*100</f>
        <v>0.68399999999999994</v>
      </c>
      <c r="P2333" s="7">
        <f>E2333/L2333</f>
        <v>342</v>
      </c>
      <c r="Q2333" t="str">
        <f>LEFT(N2333,FIND("/",N2333)-1)</f>
        <v>technology</v>
      </c>
      <c r="R2333" t="str">
        <f>REPLACE(N2333,1,FIND("/",N2333),"")</f>
        <v>web</v>
      </c>
      <c r="S2333" s="12">
        <f>(((J2333/60)/60)/24)+DATE(1970,1,1)</f>
        <v>42528.626620370371</v>
      </c>
      <c r="T2333" s="12">
        <f>(((I2333/60)/60)/24)+DATE(1970,1,1)</f>
        <v>42573.626620370371</v>
      </c>
      <c r="W2333" s="19">
        <f>_xlfn.DAYS(T2333,S2333)</f>
        <v>45</v>
      </c>
      <c r="X2333" s="20">
        <f>L2333/W2333</f>
        <v>6.6666666666666666E-2</v>
      </c>
      <c r="Y2333" s="21">
        <f>E2333/W2333</f>
        <v>22.8</v>
      </c>
    </row>
    <row r="2334" spans="1:25" ht="64" x14ac:dyDescent="0.2">
      <c r="A2334">
        <v>1670</v>
      </c>
      <c r="B2334" s="3" t="s">
        <v>1671</v>
      </c>
      <c r="C2334" s="3" t="s">
        <v>5780</v>
      </c>
      <c r="D2334">
        <v>1000</v>
      </c>
      <c r="E2334">
        <v>1026</v>
      </c>
      <c r="F2334" t="s">
        <v>8219</v>
      </c>
      <c r="G2334" t="s">
        <v>8224</v>
      </c>
      <c r="H2334" t="s">
        <v>8246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8292</v>
      </c>
      <c r="O2334" s="6">
        <f>(E2334/D2334)*100</f>
        <v>102.60000000000001</v>
      </c>
      <c r="P2334" s="7">
        <f>E2334/L2334</f>
        <v>44.608695652173914</v>
      </c>
      <c r="Q2334" t="str">
        <f>LEFT(N2334,FIND("/",N2334)-1)</f>
        <v>music</v>
      </c>
      <c r="R2334" t="str">
        <f>REPLACE(N2334,1,FIND("/",N2334),"")</f>
        <v>pop</v>
      </c>
      <c r="S2334" s="12">
        <f>(((J2334/60)/60)/24)+DATE(1970,1,1)</f>
        <v>40313.930543981485</v>
      </c>
      <c r="T2334" s="12">
        <f>(((I2334/60)/60)/24)+DATE(1970,1,1)</f>
        <v>40364.166666666664</v>
      </c>
      <c r="W2334" s="19">
        <f>_xlfn.DAYS(T2334,S2334)</f>
        <v>51</v>
      </c>
      <c r="X2334" s="20">
        <f>L2334/W2334</f>
        <v>0.45098039215686275</v>
      </c>
      <c r="Y2334" s="21">
        <f>E2334/W2334</f>
        <v>20.117647058823529</v>
      </c>
    </row>
    <row r="2335" spans="1:25" ht="48" x14ac:dyDescent="0.2">
      <c r="A2335">
        <v>3798</v>
      </c>
      <c r="B2335" s="3" t="s">
        <v>3795</v>
      </c>
      <c r="C2335" s="3" t="s">
        <v>7908</v>
      </c>
      <c r="D2335">
        <v>70000</v>
      </c>
      <c r="E2335">
        <v>1025</v>
      </c>
      <c r="F2335" t="s">
        <v>8221</v>
      </c>
      <c r="G2335" t="s">
        <v>8224</v>
      </c>
      <c r="H2335" t="s">
        <v>8246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8305</v>
      </c>
      <c r="O2335" s="6">
        <f>(E2335/D2335)*100</f>
        <v>1.4642857142857144</v>
      </c>
      <c r="P2335" s="7">
        <f>E2335/L2335</f>
        <v>205</v>
      </c>
      <c r="Q2335" t="str">
        <f>LEFT(N2335,FIND("/",N2335)-1)</f>
        <v>theater</v>
      </c>
      <c r="R2335" t="str">
        <f>REPLACE(N2335,1,FIND("/",N2335),"")</f>
        <v>musical</v>
      </c>
      <c r="S2335" s="12">
        <f>(((J2335/60)/60)/24)+DATE(1970,1,1)</f>
        <v>41831.722777777781</v>
      </c>
      <c r="T2335" s="12">
        <f>(((I2335/60)/60)/24)+DATE(1970,1,1)</f>
        <v>41861.722777777781</v>
      </c>
      <c r="W2335" s="19">
        <f>_xlfn.DAYS(T2335,S2335)</f>
        <v>30</v>
      </c>
      <c r="X2335" s="20">
        <f>L2335/W2335</f>
        <v>0.16666666666666666</v>
      </c>
      <c r="Y2335" s="21">
        <f>E2335/W2335</f>
        <v>34.166666666666664</v>
      </c>
    </row>
    <row r="2336" spans="1:25" ht="48" x14ac:dyDescent="0.2">
      <c r="A2336">
        <v>3580</v>
      </c>
      <c r="B2336" s="3" t="s">
        <v>3579</v>
      </c>
      <c r="C2336" s="3" t="s">
        <v>7690</v>
      </c>
      <c r="D2336">
        <v>900</v>
      </c>
      <c r="E2336">
        <v>1025</v>
      </c>
      <c r="F2336" t="s">
        <v>8219</v>
      </c>
      <c r="G2336" t="s">
        <v>8224</v>
      </c>
      <c r="H2336" t="s">
        <v>8246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8271</v>
      </c>
      <c r="O2336" s="6">
        <f>(E2336/D2336)*100</f>
        <v>113.88888888888889</v>
      </c>
      <c r="P2336" s="7">
        <f>E2336/L2336</f>
        <v>37.962962962962962</v>
      </c>
      <c r="Q2336" t="str">
        <f>LEFT(N2336,FIND("/",N2336)-1)</f>
        <v>theater</v>
      </c>
      <c r="R2336" t="str">
        <f>REPLACE(N2336,1,FIND("/",N2336),"")</f>
        <v>plays</v>
      </c>
      <c r="S2336" s="12">
        <f>(((J2336/60)/60)/24)+DATE(1970,1,1)</f>
        <v>42026.176180555558</v>
      </c>
      <c r="T2336" s="12">
        <f>(((I2336/60)/60)/24)+DATE(1970,1,1)</f>
        <v>42064.207638888889</v>
      </c>
      <c r="W2336" s="19">
        <f>_xlfn.DAYS(T2336,S2336)</f>
        <v>38</v>
      </c>
      <c r="X2336" s="20">
        <f>L2336/W2336</f>
        <v>0.71052631578947367</v>
      </c>
      <c r="Y2336" s="21">
        <f>E2336/W2336</f>
        <v>26.973684210526315</v>
      </c>
    </row>
    <row r="2337" spans="1:25" ht="48" x14ac:dyDescent="0.2">
      <c r="A2337">
        <v>784</v>
      </c>
      <c r="B2337" s="3" t="s">
        <v>785</v>
      </c>
      <c r="C2337" s="3" t="s">
        <v>4894</v>
      </c>
      <c r="D2337">
        <v>1000</v>
      </c>
      <c r="E2337">
        <v>1025</v>
      </c>
      <c r="F2337" t="s">
        <v>8219</v>
      </c>
      <c r="G2337" t="s">
        <v>8224</v>
      </c>
      <c r="H2337" t="s">
        <v>8246</v>
      </c>
      <c r="I2337">
        <v>1395023719</v>
      </c>
      <c r="J2337">
        <v>1391571319</v>
      </c>
      <c r="K2337" t="b">
        <v>0</v>
      </c>
      <c r="L2337">
        <v>10</v>
      </c>
      <c r="M2337" t="b">
        <v>1</v>
      </c>
      <c r="N2337" t="s">
        <v>8276</v>
      </c>
      <c r="O2337" s="6">
        <f>(E2337/D2337)*100</f>
        <v>102.49999999999999</v>
      </c>
      <c r="P2337" s="7">
        <f>E2337/L2337</f>
        <v>102.5</v>
      </c>
      <c r="Q2337" t="str">
        <f>LEFT(N2337,FIND("/",N2337)-1)</f>
        <v>music</v>
      </c>
      <c r="R2337" t="str">
        <f>REPLACE(N2337,1,FIND("/",N2337),"")</f>
        <v>rock</v>
      </c>
      <c r="S2337" s="12">
        <f>(((J2337/60)/60)/24)+DATE(1970,1,1)</f>
        <v>41675.149525462963</v>
      </c>
      <c r="T2337" s="12">
        <f>(((I2337/60)/60)/24)+DATE(1970,1,1)</f>
        <v>41715.107858796298</v>
      </c>
      <c r="W2337" s="19">
        <f>_xlfn.DAYS(T2337,S2337)</f>
        <v>40</v>
      </c>
      <c r="X2337" s="20">
        <f>L2337/W2337</f>
        <v>0.25</v>
      </c>
      <c r="Y2337" s="21">
        <f>E2337/W2337</f>
        <v>25.625</v>
      </c>
    </row>
    <row r="2338" spans="1:25" ht="48" x14ac:dyDescent="0.2">
      <c r="A2338">
        <v>1037</v>
      </c>
      <c r="B2338" s="3" t="s">
        <v>1038</v>
      </c>
      <c r="C2338" s="3" t="s">
        <v>5147</v>
      </c>
      <c r="D2338">
        <v>1000</v>
      </c>
      <c r="E2338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8280</v>
      </c>
      <c r="O2338" s="6">
        <f>(E2338/D2338)*100</f>
        <v>102.1</v>
      </c>
      <c r="P2338" s="7">
        <f>E2338/L2338</f>
        <v>48.61904761904762</v>
      </c>
      <c r="Q2338" t="str">
        <f>LEFT(N2338,FIND("/",N2338)-1)</f>
        <v>music</v>
      </c>
      <c r="R2338" t="str">
        <f>REPLACE(N2338,1,FIND("/",N2338),"")</f>
        <v>electronic music</v>
      </c>
      <c r="S2338" s="12">
        <f>(((J2338/60)/60)/24)+DATE(1970,1,1)</f>
        <v>42119.822476851856</v>
      </c>
      <c r="T2338" s="12">
        <f>(((I2338/60)/60)/24)+DATE(1970,1,1)</f>
        <v>42142.208333333328</v>
      </c>
      <c r="W2338" s="19">
        <f>_xlfn.DAYS(T2338,S2338)</f>
        <v>23</v>
      </c>
      <c r="X2338" s="20">
        <f>L2338/W2338</f>
        <v>0.91304347826086951</v>
      </c>
      <c r="Y2338" s="21">
        <f>E2338/W2338</f>
        <v>44.391304347826086</v>
      </c>
    </row>
    <row r="2339" spans="1:25" ht="48" x14ac:dyDescent="0.2">
      <c r="A2339">
        <v>3549</v>
      </c>
      <c r="B2339" s="3" t="s">
        <v>3548</v>
      </c>
      <c r="C2339" s="3" t="s">
        <v>7659</v>
      </c>
      <c r="D2339">
        <v>1000</v>
      </c>
      <c r="E2339">
        <v>1020</v>
      </c>
      <c r="F2339" t="s">
        <v>8219</v>
      </c>
      <c r="G2339" t="s">
        <v>8225</v>
      </c>
      <c r="H2339" t="s">
        <v>8247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8271</v>
      </c>
      <c r="O2339" s="6">
        <f>(E2339/D2339)*100</f>
        <v>102</v>
      </c>
      <c r="P2339" s="7">
        <f>E2339/L2339</f>
        <v>24.285714285714285</v>
      </c>
      <c r="Q2339" t="str">
        <f>LEFT(N2339,FIND("/",N2339)-1)</f>
        <v>theater</v>
      </c>
      <c r="R2339" t="str">
        <f>REPLACE(N2339,1,FIND("/",N2339),"")</f>
        <v>plays</v>
      </c>
      <c r="S2339" s="12">
        <f>(((J2339/60)/60)/24)+DATE(1970,1,1)</f>
        <v>42223.394363425927</v>
      </c>
      <c r="T2339" s="12">
        <f>(((I2339/60)/60)/24)+DATE(1970,1,1)</f>
        <v>42251.394363425927</v>
      </c>
      <c r="W2339" s="19">
        <f>_xlfn.DAYS(T2339,S2339)</f>
        <v>28</v>
      </c>
      <c r="X2339" s="20">
        <f>L2339/W2339</f>
        <v>1.5</v>
      </c>
      <c r="Y2339" s="21">
        <f>E2339/W2339</f>
        <v>36.428571428571431</v>
      </c>
    </row>
    <row r="2340" spans="1:25" ht="48" x14ac:dyDescent="0.2">
      <c r="A2340">
        <v>1168</v>
      </c>
      <c r="B2340" s="3" t="s">
        <v>1169</v>
      </c>
      <c r="C2340" s="3" t="s">
        <v>5278</v>
      </c>
      <c r="D2340">
        <v>18000</v>
      </c>
      <c r="E2340">
        <v>1020</v>
      </c>
      <c r="F2340" t="s">
        <v>8221</v>
      </c>
      <c r="G2340" t="s">
        <v>8224</v>
      </c>
      <c r="H2340" t="s">
        <v>8246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8284</v>
      </c>
      <c r="O2340" s="6">
        <f>(E2340/D2340)*100</f>
        <v>5.6666666666666661</v>
      </c>
      <c r="P2340" s="7">
        <f>E2340/L2340</f>
        <v>340</v>
      </c>
      <c r="Q2340" t="str">
        <f>LEFT(N2340,FIND("/",N2340)-1)</f>
        <v>food</v>
      </c>
      <c r="R2340" t="str">
        <f>REPLACE(N2340,1,FIND("/",N2340),"")</f>
        <v>food trucks</v>
      </c>
      <c r="S2340" s="12">
        <f>(((J2340/60)/60)/24)+DATE(1970,1,1)</f>
        <v>42605.053993055553</v>
      </c>
      <c r="T2340" s="12">
        <f>(((I2340/60)/60)/24)+DATE(1970,1,1)</f>
        <v>42635.053993055553</v>
      </c>
      <c r="W2340" s="19">
        <f>_xlfn.DAYS(T2340,S2340)</f>
        <v>30</v>
      </c>
      <c r="X2340" s="20">
        <f>L2340/W2340</f>
        <v>0.1</v>
      </c>
      <c r="Y2340" s="21">
        <f>E2340/W2340</f>
        <v>34</v>
      </c>
    </row>
    <row r="2341" spans="1:25" ht="16" x14ac:dyDescent="0.2">
      <c r="A2341">
        <v>1590</v>
      </c>
      <c r="B2341" s="3" t="s">
        <v>1591</v>
      </c>
      <c r="C2341" s="3" t="s">
        <v>5700</v>
      </c>
      <c r="D2341">
        <v>60000</v>
      </c>
      <c r="E2341">
        <v>1020</v>
      </c>
      <c r="F2341" t="s">
        <v>8221</v>
      </c>
      <c r="G2341" t="s">
        <v>8237</v>
      </c>
      <c r="H2341" t="s">
        <v>8249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8291</v>
      </c>
      <c r="O2341" s="6">
        <f>(E2341/D2341)*100</f>
        <v>1.7000000000000002</v>
      </c>
      <c r="P2341" s="7">
        <f>E2341/L2341</f>
        <v>510</v>
      </c>
      <c r="Q2341" t="str">
        <f>LEFT(N2341,FIND("/",N2341)-1)</f>
        <v>photography</v>
      </c>
      <c r="R2341" t="str">
        <f>REPLACE(N2341,1,FIND("/",N2341),"")</f>
        <v>places</v>
      </c>
      <c r="S2341" s="12">
        <f>(((J2341/60)/60)/24)+DATE(1970,1,1)</f>
        <v>42240.857222222221</v>
      </c>
      <c r="T2341" s="12">
        <f>(((I2341/60)/60)/24)+DATE(1970,1,1)</f>
        <v>42270.857222222221</v>
      </c>
      <c r="W2341" s="19">
        <f>_xlfn.DAYS(T2341,S2341)</f>
        <v>30</v>
      </c>
      <c r="X2341" s="20">
        <f>L2341/W2341</f>
        <v>6.6666666666666666E-2</v>
      </c>
      <c r="Y2341" s="21">
        <f>E2341/W2341</f>
        <v>34</v>
      </c>
    </row>
    <row r="2342" spans="1:25" ht="48" x14ac:dyDescent="0.2">
      <c r="A2342">
        <v>2208</v>
      </c>
      <c r="B2342" s="3" t="s">
        <v>2209</v>
      </c>
      <c r="C2342" s="3" t="s">
        <v>6318</v>
      </c>
      <c r="D2342">
        <v>1000</v>
      </c>
      <c r="E2342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8280</v>
      </c>
      <c r="O2342" s="6">
        <f>(E2342/D2342)*100</f>
        <v>101.6</v>
      </c>
      <c r="P2342" s="7">
        <f>E2342/L2342</f>
        <v>42.333333333333336</v>
      </c>
      <c r="Q2342" t="str">
        <f>LEFT(N2342,FIND("/",N2342)-1)</f>
        <v>music</v>
      </c>
      <c r="R2342" t="str">
        <f>REPLACE(N2342,1,FIND("/",N2342),"")</f>
        <v>electronic music</v>
      </c>
      <c r="S2342" s="12">
        <f>(((J2342/60)/60)/24)+DATE(1970,1,1)</f>
        <v>40946.882245370369</v>
      </c>
      <c r="T2342" s="12">
        <f>(((I2342/60)/60)/24)+DATE(1970,1,1)</f>
        <v>41006.166666666664</v>
      </c>
      <c r="W2342" s="19">
        <f>_xlfn.DAYS(T2342,S2342)</f>
        <v>60</v>
      </c>
      <c r="X2342" s="20">
        <f>L2342/W2342</f>
        <v>0.4</v>
      </c>
      <c r="Y2342" s="21">
        <f>E2342/W2342</f>
        <v>16.933333333333334</v>
      </c>
    </row>
    <row r="2343" spans="1:25" ht="48" x14ac:dyDescent="0.2">
      <c r="A2343">
        <v>1613</v>
      </c>
      <c r="B2343" s="3" t="s">
        <v>1614</v>
      </c>
      <c r="C2343" s="3" t="s">
        <v>5723</v>
      </c>
      <c r="D2343">
        <v>1000</v>
      </c>
      <c r="E2343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8276</v>
      </c>
      <c r="O2343" s="6">
        <f>(E2343/D2343)*100</f>
        <v>101.49999999999999</v>
      </c>
      <c r="P2343" s="7">
        <f>E2343/L2343</f>
        <v>39.03846153846154</v>
      </c>
      <c r="Q2343" t="str">
        <f>LEFT(N2343,FIND("/",N2343)-1)</f>
        <v>music</v>
      </c>
      <c r="R2343" t="str">
        <f>REPLACE(N2343,1,FIND("/",N2343),"")</f>
        <v>rock</v>
      </c>
      <c r="S2343" s="12">
        <f>(((J2343/60)/60)/24)+DATE(1970,1,1)</f>
        <v>41082.069467592592</v>
      </c>
      <c r="T2343" s="12">
        <f>(((I2343/60)/60)/24)+DATE(1970,1,1)</f>
        <v>41112.069467592592</v>
      </c>
      <c r="W2343" s="19">
        <f>_xlfn.DAYS(T2343,S2343)</f>
        <v>30</v>
      </c>
      <c r="X2343" s="20">
        <f>L2343/W2343</f>
        <v>0.8666666666666667</v>
      </c>
      <c r="Y2343" s="21">
        <f>E2343/W2343</f>
        <v>33.833333333333336</v>
      </c>
    </row>
    <row r="2344" spans="1:25" ht="48" x14ac:dyDescent="0.2">
      <c r="A2344">
        <v>2219</v>
      </c>
      <c r="B2344" s="3" t="s">
        <v>2220</v>
      </c>
      <c r="C2344" s="3" t="s">
        <v>6329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8280</v>
      </c>
      <c r="O2344" s="6">
        <f>(E2344/D2344)*100</f>
        <v>101.49999999999999</v>
      </c>
      <c r="P2344" s="7">
        <f>E2344/L2344</f>
        <v>53.421052631578945</v>
      </c>
      <c r="Q2344" t="str">
        <f>LEFT(N2344,FIND("/",N2344)-1)</f>
        <v>music</v>
      </c>
      <c r="R2344" t="str">
        <f>REPLACE(N2344,1,FIND("/",N2344),"")</f>
        <v>electronic music</v>
      </c>
      <c r="S2344" s="12">
        <f>(((J2344/60)/60)/24)+DATE(1970,1,1)</f>
        <v>42205.718888888892</v>
      </c>
      <c r="T2344" s="12">
        <f>(((I2344/60)/60)/24)+DATE(1970,1,1)</f>
        <v>42235.718888888892</v>
      </c>
      <c r="W2344" s="19">
        <f>_xlfn.DAYS(T2344,S2344)</f>
        <v>30</v>
      </c>
      <c r="X2344" s="20">
        <f>L2344/W2344</f>
        <v>0.6333333333333333</v>
      </c>
      <c r="Y2344" s="21">
        <f>E2344/W2344</f>
        <v>33.833333333333336</v>
      </c>
    </row>
    <row r="2345" spans="1:25" ht="48" x14ac:dyDescent="0.2">
      <c r="A2345">
        <v>1211</v>
      </c>
      <c r="B2345" s="3" t="s">
        <v>1212</v>
      </c>
      <c r="C2345" s="3" t="s">
        <v>5321</v>
      </c>
      <c r="D2345">
        <v>1000</v>
      </c>
      <c r="E2345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8285</v>
      </c>
      <c r="O2345" s="6">
        <f>(E2345/D2345)*100</f>
        <v>101.1</v>
      </c>
      <c r="P2345" s="7">
        <f>E2345/L2345</f>
        <v>168.5</v>
      </c>
      <c r="Q2345" t="str">
        <f>LEFT(N2345,FIND("/",N2345)-1)</f>
        <v>photography</v>
      </c>
      <c r="R2345" t="str">
        <f>REPLACE(N2345,1,FIND("/",N2345),"")</f>
        <v>photobooks</v>
      </c>
      <c r="S2345" s="12">
        <f>(((J2345/60)/60)/24)+DATE(1970,1,1)</f>
        <v>42515.866446759261</v>
      </c>
      <c r="T2345" s="12">
        <f>(((I2345/60)/60)/24)+DATE(1970,1,1)</f>
        <v>42530.866446759261</v>
      </c>
      <c r="W2345" s="19">
        <f>_xlfn.DAYS(T2345,S2345)</f>
        <v>15</v>
      </c>
      <c r="X2345" s="20">
        <f>L2345/W2345</f>
        <v>0.4</v>
      </c>
      <c r="Y2345" s="21">
        <f>E2345/W2345</f>
        <v>67.400000000000006</v>
      </c>
    </row>
    <row r="2346" spans="1:25" ht="48" x14ac:dyDescent="0.2">
      <c r="A2346">
        <v>3599</v>
      </c>
      <c r="B2346" s="3" t="s">
        <v>3598</v>
      </c>
      <c r="C2346" s="3" t="s">
        <v>7709</v>
      </c>
      <c r="D2346">
        <v>500</v>
      </c>
      <c r="E234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8271</v>
      </c>
      <c r="O2346" s="6">
        <f>(E2346/D2346)*100</f>
        <v>202</v>
      </c>
      <c r="P2346" s="7">
        <f>E2346/L2346</f>
        <v>59.411764705882355</v>
      </c>
      <c r="Q2346" t="str">
        <f>LEFT(N2346,FIND("/",N2346)-1)</f>
        <v>theater</v>
      </c>
      <c r="R2346" t="str">
        <f>REPLACE(N2346,1,FIND("/",N2346),"")</f>
        <v>plays</v>
      </c>
      <c r="S2346" s="12">
        <f>(((J2346/60)/60)/24)+DATE(1970,1,1)</f>
        <v>42220.79487268519</v>
      </c>
      <c r="T2346" s="12">
        <f>(((I2346/60)/60)/24)+DATE(1970,1,1)</f>
        <v>42246</v>
      </c>
      <c r="W2346" s="19">
        <f>_xlfn.DAYS(T2346,S2346)</f>
        <v>26</v>
      </c>
      <c r="X2346" s="20">
        <f>L2346/W2346</f>
        <v>0.65384615384615385</v>
      </c>
      <c r="Y2346" s="21">
        <f>E2346/W2346</f>
        <v>38.846153846153847</v>
      </c>
    </row>
    <row r="2347" spans="1:25" ht="48" x14ac:dyDescent="0.2">
      <c r="A2347">
        <v>3906</v>
      </c>
      <c r="B2347" s="3" t="s">
        <v>3903</v>
      </c>
      <c r="C2347" s="3" t="s">
        <v>8014</v>
      </c>
      <c r="D2347">
        <v>1500</v>
      </c>
      <c r="E2347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8271</v>
      </c>
      <c r="O2347" s="6">
        <f>(E2347/D2347)*100</f>
        <v>67.333333333333329</v>
      </c>
      <c r="P2347" s="7">
        <f>E2347/L2347</f>
        <v>63.125</v>
      </c>
      <c r="Q2347" t="str">
        <f>LEFT(N2347,FIND("/",N2347)-1)</f>
        <v>theater</v>
      </c>
      <c r="R2347" t="str">
        <f>REPLACE(N2347,1,FIND("/",N2347),"")</f>
        <v>plays</v>
      </c>
      <c r="S2347" s="12">
        <f>(((J2347/60)/60)/24)+DATE(1970,1,1)</f>
        <v>42143.917743055557</v>
      </c>
      <c r="T2347" s="12">
        <f>(((I2347/60)/60)/24)+DATE(1970,1,1)</f>
        <v>42181.559027777781</v>
      </c>
      <c r="W2347" s="19">
        <f>_xlfn.DAYS(T2347,S2347)</f>
        <v>38</v>
      </c>
      <c r="X2347" s="20">
        <f>L2347/W2347</f>
        <v>0.42105263157894735</v>
      </c>
      <c r="Y2347" s="21">
        <f>E2347/W2347</f>
        <v>26.578947368421051</v>
      </c>
    </row>
    <row r="2348" spans="1:25" ht="32" x14ac:dyDescent="0.2">
      <c r="A2348">
        <v>2297</v>
      </c>
      <c r="B2348" s="3" t="s">
        <v>2298</v>
      </c>
      <c r="C2348" s="3" t="s">
        <v>6407</v>
      </c>
      <c r="D2348">
        <v>1000</v>
      </c>
      <c r="E2348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8276</v>
      </c>
      <c r="O2348" s="6">
        <f>(E2348/D2348)*100</f>
        <v>100.6</v>
      </c>
      <c r="P2348" s="7">
        <f>E2348/L2348</f>
        <v>52.94736842105263</v>
      </c>
      <c r="Q2348" t="str">
        <f>LEFT(N2348,FIND("/",N2348)-1)</f>
        <v>music</v>
      </c>
      <c r="R2348" t="str">
        <f>REPLACE(N2348,1,FIND("/",N2348),"")</f>
        <v>rock</v>
      </c>
      <c r="S2348" s="12">
        <f>(((J2348/60)/60)/24)+DATE(1970,1,1)</f>
        <v>40948.042233796295</v>
      </c>
      <c r="T2348" s="12">
        <f>(((I2348/60)/60)/24)+DATE(1970,1,1)</f>
        <v>40982.165972222225</v>
      </c>
      <c r="W2348" s="19">
        <f>_xlfn.DAYS(T2348,S2348)</f>
        <v>34</v>
      </c>
      <c r="X2348" s="20">
        <f>L2348/W2348</f>
        <v>0.55882352941176472</v>
      </c>
      <c r="Y2348" s="21">
        <f>E2348/W2348</f>
        <v>29.588235294117649</v>
      </c>
    </row>
    <row r="2349" spans="1:25" ht="32" x14ac:dyDescent="0.2">
      <c r="A2349">
        <v>3564</v>
      </c>
      <c r="B2349" s="3" t="s">
        <v>3563</v>
      </c>
      <c r="C2349" s="3" t="s">
        <v>7674</v>
      </c>
      <c r="D2349">
        <v>1000</v>
      </c>
      <c r="E2349">
        <v>1005</v>
      </c>
      <c r="F2349" t="s">
        <v>8219</v>
      </c>
      <c r="G2349" t="s">
        <v>8225</v>
      </c>
      <c r="H2349" t="s">
        <v>8247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8271</v>
      </c>
      <c r="O2349" s="6">
        <f>(E2349/D2349)*100</f>
        <v>100.49999999999999</v>
      </c>
      <c r="P2349" s="7">
        <f>E2349/L2349</f>
        <v>59.117647058823529</v>
      </c>
      <c r="Q2349" t="str">
        <f>LEFT(N2349,FIND("/",N2349)-1)</f>
        <v>theater</v>
      </c>
      <c r="R2349" t="str">
        <f>REPLACE(N2349,1,FIND("/",N2349),"")</f>
        <v>plays</v>
      </c>
      <c r="S2349" s="12">
        <f>(((J2349/60)/60)/24)+DATE(1970,1,1)</f>
        <v>42236.623252314821</v>
      </c>
      <c r="T2349" s="12">
        <f>(((I2349/60)/60)/24)+DATE(1970,1,1)</f>
        <v>42282.666666666672</v>
      </c>
      <c r="W2349" s="19">
        <f>_xlfn.DAYS(T2349,S2349)</f>
        <v>46</v>
      </c>
      <c r="X2349" s="20">
        <f>L2349/W2349</f>
        <v>0.36956521739130432</v>
      </c>
      <c r="Y2349" s="21">
        <f>E2349/W2349</f>
        <v>21.847826086956523</v>
      </c>
    </row>
    <row r="2350" spans="1:25" ht="48" x14ac:dyDescent="0.2">
      <c r="A2350">
        <v>3038</v>
      </c>
      <c r="B2350" s="3" t="s">
        <v>3038</v>
      </c>
      <c r="C2350" s="3" t="s">
        <v>7148</v>
      </c>
      <c r="D2350">
        <v>1000</v>
      </c>
      <c r="E2350">
        <v>1005</v>
      </c>
      <c r="F2350" t="s">
        <v>8219</v>
      </c>
      <c r="G2350" t="s">
        <v>8224</v>
      </c>
      <c r="H2350" t="s">
        <v>8246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8303</v>
      </c>
      <c r="O2350" s="6">
        <f>(E2350/D2350)*100</f>
        <v>100.49999999999999</v>
      </c>
      <c r="P2350" s="7">
        <f>E2350/L2350</f>
        <v>37.222222222222221</v>
      </c>
      <c r="Q2350" t="str">
        <f>LEFT(N2350,FIND("/",N2350)-1)</f>
        <v>theater</v>
      </c>
      <c r="R2350" t="str">
        <f>REPLACE(N2350,1,FIND("/",N2350),"")</f>
        <v>spaces</v>
      </c>
      <c r="S2350" s="12">
        <f>(((J2350/60)/60)/24)+DATE(1970,1,1)</f>
        <v>42373.252280092594</v>
      </c>
      <c r="T2350" s="12">
        <f>(((I2350/60)/60)/24)+DATE(1970,1,1)</f>
        <v>42433.252280092594</v>
      </c>
      <c r="W2350" s="19">
        <f>_xlfn.DAYS(T2350,S2350)</f>
        <v>60</v>
      </c>
      <c r="X2350" s="20">
        <f>L2350/W2350</f>
        <v>0.45</v>
      </c>
      <c r="Y2350" s="21">
        <f>E2350/W2350</f>
        <v>16.75</v>
      </c>
    </row>
    <row r="2351" spans="1:25" ht="32" x14ac:dyDescent="0.2">
      <c r="A2351">
        <v>1880</v>
      </c>
      <c r="B2351" s="3" t="s">
        <v>1881</v>
      </c>
      <c r="C2351" s="3" t="s">
        <v>5990</v>
      </c>
      <c r="D2351">
        <v>5000</v>
      </c>
      <c r="E2351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6">
        <f>(E2351/D2351)*100</f>
        <v>20.080000000000002</v>
      </c>
      <c r="P2351" s="7">
        <f>E2351/L2351</f>
        <v>41.833333333333336</v>
      </c>
      <c r="Q2351" t="str">
        <f>LEFT(N2351,FIND("/",N2351)-1)</f>
        <v>games</v>
      </c>
      <c r="R2351" t="str">
        <f>REPLACE(N2351,1,FIND("/",N2351),"")</f>
        <v>mobile games</v>
      </c>
      <c r="S2351" s="12">
        <f>(((J2351/60)/60)/24)+DATE(1970,1,1)</f>
        <v>42430.566898148143</v>
      </c>
      <c r="T2351" s="12">
        <f>(((I2351/60)/60)/24)+DATE(1970,1,1)</f>
        <v>42459.525231481486</v>
      </c>
      <c r="W2351" s="19">
        <f>_xlfn.DAYS(T2351,S2351)</f>
        <v>29</v>
      </c>
      <c r="X2351" s="20">
        <f>L2351/W2351</f>
        <v>0.82758620689655171</v>
      </c>
      <c r="Y2351" s="21">
        <f>E2351/W2351</f>
        <v>34.620689655172413</v>
      </c>
    </row>
    <row r="2352" spans="1:25" ht="16" x14ac:dyDescent="0.2">
      <c r="A2352">
        <v>2993</v>
      </c>
      <c r="B2352" s="3" t="s">
        <v>2993</v>
      </c>
      <c r="C2352" s="3" t="s">
        <v>7103</v>
      </c>
      <c r="D2352">
        <v>1000</v>
      </c>
      <c r="E2352">
        <v>1003</v>
      </c>
      <c r="F2352" t="s">
        <v>8219</v>
      </c>
      <c r="G2352" t="s">
        <v>8224</v>
      </c>
      <c r="H2352" t="s">
        <v>8246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8303</v>
      </c>
      <c r="O2352" s="6">
        <f>(E2352/D2352)*100</f>
        <v>100.29999999999998</v>
      </c>
      <c r="P2352" s="7">
        <f>E2352/L2352</f>
        <v>45.590909090909093</v>
      </c>
      <c r="Q2352" t="str">
        <f>LEFT(N2352,FIND("/",N2352)-1)</f>
        <v>theater</v>
      </c>
      <c r="R2352" t="str">
        <f>REPLACE(N2352,1,FIND("/",N2352),"")</f>
        <v>spaces</v>
      </c>
      <c r="S2352" s="12">
        <f>(((J2352/60)/60)/24)+DATE(1970,1,1)</f>
        <v>42390.838738425926</v>
      </c>
      <c r="T2352" s="12">
        <f>(((I2352/60)/60)/24)+DATE(1970,1,1)</f>
        <v>42420.838738425926</v>
      </c>
      <c r="W2352" s="19">
        <f>_xlfn.DAYS(T2352,S2352)</f>
        <v>30</v>
      </c>
      <c r="X2352" s="20">
        <f>L2352/W2352</f>
        <v>0.73333333333333328</v>
      </c>
      <c r="Y2352" s="21">
        <f>E2352/W2352</f>
        <v>33.43333333333333</v>
      </c>
    </row>
    <row r="2353" spans="1:25" ht="48" x14ac:dyDescent="0.2">
      <c r="A2353">
        <v>1660</v>
      </c>
      <c r="B2353" s="3" t="s">
        <v>1661</v>
      </c>
      <c r="C2353" s="3" t="s">
        <v>5770</v>
      </c>
      <c r="D2353">
        <v>80</v>
      </c>
      <c r="E2353">
        <v>1003</v>
      </c>
      <c r="F2353" t="s">
        <v>8219</v>
      </c>
      <c r="G2353" t="s">
        <v>8237</v>
      </c>
      <c r="H2353" t="s">
        <v>8249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8292</v>
      </c>
      <c r="O2353" s="6">
        <f>(E2353/D2353)*100</f>
        <v>1253.75</v>
      </c>
      <c r="P2353" s="7">
        <f>E2353/L2353</f>
        <v>27.861111111111111</v>
      </c>
      <c r="Q2353" t="str">
        <f>LEFT(N2353,FIND("/",N2353)-1)</f>
        <v>music</v>
      </c>
      <c r="R2353" t="str">
        <f>REPLACE(N2353,1,FIND("/",N2353),"")</f>
        <v>pop</v>
      </c>
      <c r="S2353" s="12">
        <f>(((J2353/60)/60)/24)+DATE(1970,1,1)</f>
        <v>42459.693865740745</v>
      </c>
      <c r="T2353" s="12">
        <f>(((I2353/60)/60)/24)+DATE(1970,1,1)</f>
        <v>42490.915972222225</v>
      </c>
      <c r="W2353" s="19">
        <f>_xlfn.DAYS(T2353,S2353)</f>
        <v>31</v>
      </c>
      <c r="X2353" s="20">
        <f>L2353/W2353</f>
        <v>1.1612903225806452</v>
      </c>
      <c r="Y2353" s="21">
        <f>E2353/W2353</f>
        <v>32.354838709677416</v>
      </c>
    </row>
    <row r="2354" spans="1:25" ht="48" x14ac:dyDescent="0.2">
      <c r="A2354">
        <v>2768</v>
      </c>
      <c r="B2354" s="3" t="s">
        <v>2768</v>
      </c>
      <c r="C2354" s="3" t="s">
        <v>6878</v>
      </c>
      <c r="D2354">
        <v>7000</v>
      </c>
      <c r="E2354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6">
        <f>(E2354/D2354)*100</f>
        <v>14.314285714285715</v>
      </c>
      <c r="P2354" s="7">
        <f>E2354/L2354</f>
        <v>29.470588235294116</v>
      </c>
      <c r="Q2354" t="str">
        <f>LEFT(N2354,FIND("/",N2354)-1)</f>
        <v>publishing</v>
      </c>
      <c r="R2354" t="str">
        <f>REPLACE(N2354,1,FIND("/",N2354),"")</f>
        <v>children's books</v>
      </c>
      <c r="S2354" s="12">
        <f>(((J2354/60)/60)/24)+DATE(1970,1,1)</f>
        <v>40967.614849537036</v>
      </c>
      <c r="T2354" s="12">
        <f>(((I2354/60)/60)/24)+DATE(1970,1,1)</f>
        <v>40997.573182870372</v>
      </c>
      <c r="W2354" s="19">
        <f>_xlfn.DAYS(T2354,S2354)</f>
        <v>30</v>
      </c>
      <c r="X2354" s="20">
        <f>L2354/W2354</f>
        <v>1.1333333333333333</v>
      </c>
      <c r="Y2354" s="21">
        <f>E2354/W2354</f>
        <v>33.4</v>
      </c>
    </row>
    <row r="2355" spans="1:25" ht="48" x14ac:dyDescent="0.2">
      <c r="A2355">
        <v>1838</v>
      </c>
      <c r="B2355" s="3" t="s">
        <v>1839</v>
      </c>
      <c r="C2355" s="3" t="s">
        <v>5948</v>
      </c>
      <c r="D2355">
        <v>1000</v>
      </c>
      <c r="E2355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8276</v>
      </c>
      <c r="O2355" s="6">
        <f>(E2355/D2355)*100</f>
        <v>100.149</v>
      </c>
      <c r="P2355" s="7">
        <f>E2355/L2355</f>
        <v>35.767499999999998</v>
      </c>
      <c r="Q2355" t="str">
        <f>LEFT(N2355,FIND("/",N2355)-1)</f>
        <v>music</v>
      </c>
      <c r="R2355" t="str">
        <f>REPLACE(N2355,1,FIND("/",N2355),"")</f>
        <v>rock</v>
      </c>
      <c r="S2355" s="12">
        <f>(((J2355/60)/60)/24)+DATE(1970,1,1)</f>
        <v>40788.786539351851</v>
      </c>
      <c r="T2355" s="12">
        <f>(((I2355/60)/60)/24)+DATE(1970,1,1)</f>
        <v>40817.125</v>
      </c>
      <c r="W2355" s="19">
        <f>_xlfn.DAYS(T2355,S2355)</f>
        <v>29</v>
      </c>
      <c r="X2355" s="20">
        <f>L2355/W2355</f>
        <v>0.96551724137931039</v>
      </c>
      <c r="Y2355" s="21">
        <f>E2355/W2355</f>
        <v>34.534137931034486</v>
      </c>
    </row>
    <row r="2356" spans="1:25" ht="48" x14ac:dyDescent="0.2">
      <c r="A2356">
        <v>2288</v>
      </c>
      <c r="B2356" s="3" t="s">
        <v>2289</v>
      </c>
      <c r="C2356" s="3" t="s">
        <v>6398</v>
      </c>
      <c r="D2356">
        <v>1000</v>
      </c>
      <c r="E2356">
        <v>1001</v>
      </c>
      <c r="F2356" t="s">
        <v>8219</v>
      </c>
      <c r="G2356" t="s">
        <v>8224</v>
      </c>
      <c r="H2356" t="s">
        <v>8246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8276</v>
      </c>
      <c r="O2356" s="6">
        <f>(E2356/D2356)*100</f>
        <v>100.1</v>
      </c>
      <c r="P2356" s="7">
        <f>E2356/L2356</f>
        <v>40.04</v>
      </c>
      <c r="Q2356" t="str">
        <f>LEFT(N2356,FIND("/",N2356)-1)</f>
        <v>music</v>
      </c>
      <c r="R2356" t="str">
        <f>REPLACE(N2356,1,FIND("/",N2356),"")</f>
        <v>rock</v>
      </c>
      <c r="S2356" s="12">
        <f>(((J2356/60)/60)/24)+DATE(1970,1,1)</f>
        <v>41067.827418981484</v>
      </c>
      <c r="T2356" s="12">
        <f>(((I2356/60)/60)/24)+DATE(1970,1,1)</f>
        <v>41086.75</v>
      </c>
      <c r="W2356" s="19">
        <f>_xlfn.DAYS(T2356,S2356)</f>
        <v>19</v>
      </c>
      <c r="X2356" s="20">
        <f>L2356/W2356</f>
        <v>1.3157894736842106</v>
      </c>
      <c r="Y2356" s="21">
        <f>E2356/W2356</f>
        <v>52.684210526315788</v>
      </c>
    </row>
    <row r="2357" spans="1:25" ht="48" x14ac:dyDescent="0.2">
      <c r="A2357">
        <v>1860</v>
      </c>
      <c r="B2357" s="3" t="s">
        <v>1861</v>
      </c>
      <c r="C2357" s="3" t="s">
        <v>5970</v>
      </c>
      <c r="D2357">
        <v>750</v>
      </c>
      <c r="E2357">
        <v>1001</v>
      </c>
      <c r="F2357" t="s">
        <v>8219</v>
      </c>
      <c r="G2357" t="s">
        <v>8224</v>
      </c>
      <c r="H2357" t="s">
        <v>8246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8276</v>
      </c>
      <c r="O2357" s="6">
        <f>(E2357/D2357)*100</f>
        <v>133.46666666666667</v>
      </c>
      <c r="P2357" s="7">
        <f>E2357/L2357</f>
        <v>52.684210526315788</v>
      </c>
      <c r="Q2357" t="str">
        <f>LEFT(N2357,FIND("/",N2357)-1)</f>
        <v>music</v>
      </c>
      <c r="R2357" t="str">
        <f>REPLACE(N2357,1,FIND("/",N2357),"")</f>
        <v>rock</v>
      </c>
      <c r="S2357" s="12">
        <f>(((J2357/60)/60)/24)+DATE(1970,1,1)</f>
        <v>41655.709305555552</v>
      </c>
      <c r="T2357" s="12">
        <f>(((I2357/60)/60)/24)+DATE(1970,1,1)</f>
        <v>41676.709305555552</v>
      </c>
      <c r="W2357" s="19">
        <f>_xlfn.DAYS(T2357,S2357)</f>
        <v>21</v>
      </c>
      <c r="X2357" s="20">
        <f>L2357/W2357</f>
        <v>0.90476190476190477</v>
      </c>
      <c r="Y2357" s="21">
        <f>E2357/W2357</f>
        <v>47.666666666666664</v>
      </c>
    </row>
    <row r="2358" spans="1:25" ht="16" x14ac:dyDescent="0.2">
      <c r="A2358">
        <v>1611</v>
      </c>
      <c r="B2358" s="3" t="s">
        <v>1612</v>
      </c>
      <c r="C2358" s="3" t="s">
        <v>5721</v>
      </c>
      <c r="D2358">
        <v>800</v>
      </c>
      <c r="E2358">
        <v>1001</v>
      </c>
      <c r="F2358" t="s">
        <v>8219</v>
      </c>
      <c r="G2358" t="s">
        <v>8224</v>
      </c>
      <c r="H2358" t="s">
        <v>8246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8276</v>
      </c>
      <c r="O2358" s="6">
        <f>(E2358/D2358)*100</f>
        <v>125.125</v>
      </c>
      <c r="P2358" s="7">
        <f>E2358/L2358</f>
        <v>37.074074074074076</v>
      </c>
      <c r="Q2358" t="str">
        <f>LEFT(N2358,FIND("/",N2358)-1)</f>
        <v>music</v>
      </c>
      <c r="R2358" t="str">
        <f>REPLACE(N2358,1,FIND("/",N2358),"")</f>
        <v>rock</v>
      </c>
      <c r="S2358" s="12">
        <f>(((J2358/60)/60)/24)+DATE(1970,1,1)</f>
        <v>41409.00037037037</v>
      </c>
      <c r="T2358" s="12">
        <f>(((I2358/60)/60)/24)+DATE(1970,1,1)</f>
        <v>41430.00037037037</v>
      </c>
      <c r="W2358" s="19">
        <f>_xlfn.DAYS(T2358,S2358)</f>
        <v>21</v>
      </c>
      <c r="X2358" s="20">
        <f>L2358/W2358</f>
        <v>1.2857142857142858</v>
      </c>
      <c r="Y2358" s="21">
        <f>E2358/W2358</f>
        <v>47.666666666666664</v>
      </c>
    </row>
    <row r="2359" spans="1:25" ht="48" x14ac:dyDescent="0.2">
      <c r="A2359">
        <v>2482</v>
      </c>
      <c r="B2359" s="3" t="s">
        <v>2482</v>
      </c>
      <c r="C2359" s="3" t="s">
        <v>6592</v>
      </c>
      <c r="D2359">
        <v>1000</v>
      </c>
      <c r="E2359">
        <v>1001</v>
      </c>
      <c r="F2359" t="s">
        <v>8219</v>
      </c>
      <c r="G2359" t="s">
        <v>8224</v>
      </c>
      <c r="H2359" t="s">
        <v>8246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8279</v>
      </c>
      <c r="O2359" s="6">
        <f>(E2359/D2359)*100</f>
        <v>100.1</v>
      </c>
      <c r="P2359" s="7">
        <f>E2359/L2359</f>
        <v>40.04</v>
      </c>
      <c r="Q2359" t="str">
        <f>LEFT(N2359,FIND("/",N2359)-1)</f>
        <v>music</v>
      </c>
      <c r="R2359" t="str">
        <f>REPLACE(N2359,1,FIND("/",N2359),"")</f>
        <v>indie rock</v>
      </c>
      <c r="S2359" s="12">
        <f>(((J2359/60)/60)/24)+DATE(1970,1,1)</f>
        <v>40711.782210648147</v>
      </c>
      <c r="T2359" s="12">
        <f>(((I2359/60)/60)/24)+DATE(1970,1,1)</f>
        <v>40756.782210648147</v>
      </c>
      <c r="W2359" s="19">
        <f>_xlfn.DAYS(T2359,S2359)</f>
        <v>45</v>
      </c>
      <c r="X2359" s="20">
        <f>L2359/W2359</f>
        <v>0.55555555555555558</v>
      </c>
      <c r="Y2359" s="21">
        <f>E2359/W2359</f>
        <v>22.244444444444444</v>
      </c>
    </row>
    <row r="2360" spans="1:25" ht="48" x14ac:dyDescent="0.2">
      <c r="A2360">
        <v>2669</v>
      </c>
      <c r="B2360" s="3" t="s">
        <v>2669</v>
      </c>
      <c r="C2360" s="3" t="s">
        <v>6779</v>
      </c>
      <c r="D2360">
        <v>800</v>
      </c>
      <c r="E2360">
        <v>1001</v>
      </c>
      <c r="F2360" t="s">
        <v>8219</v>
      </c>
      <c r="G2360" t="s">
        <v>8224</v>
      </c>
      <c r="H2360" t="s">
        <v>8246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8302</v>
      </c>
      <c r="O2360" s="6">
        <f>(E2360/D2360)*100</f>
        <v>125.125</v>
      </c>
      <c r="P2360" s="7">
        <f>E2360/L2360</f>
        <v>91</v>
      </c>
      <c r="Q2360" t="str">
        <f>LEFT(N2360,FIND("/",N2360)-1)</f>
        <v>technology</v>
      </c>
      <c r="R2360" t="str">
        <f>REPLACE(N2360,1,FIND("/",N2360),"")</f>
        <v>makerspaces</v>
      </c>
      <c r="S2360" s="12">
        <f>(((J2360/60)/60)/24)+DATE(1970,1,1)</f>
        <v>42319.035833333335</v>
      </c>
      <c r="T2360" s="12">
        <f>(((I2360/60)/60)/24)+DATE(1970,1,1)</f>
        <v>42379.035833333335</v>
      </c>
      <c r="W2360" s="19">
        <f>_xlfn.DAYS(T2360,S2360)</f>
        <v>60</v>
      </c>
      <c r="X2360" s="20">
        <f>L2360/W2360</f>
        <v>0.18333333333333332</v>
      </c>
      <c r="Y2360" s="21">
        <f>E2360/W2360</f>
        <v>16.683333333333334</v>
      </c>
    </row>
    <row r="2361" spans="1:25" ht="32" x14ac:dyDescent="0.2">
      <c r="A2361">
        <v>3622</v>
      </c>
      <c r="B2361" s="3" t="s">
        <v>3620</v>
      </c>
      <c r="C2361" s="3" t="s">
        <v>7732</v>
      </c>
      <c r="D2361">
        <v>1000</v>
      </c>
      <c r="E2361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8271</v>
      </c>
      <c r="O2361" s="6">
        <f>(E2361/D2361)*100</f>
        <v>100.099</v>
      </c>
      <c r="P2361" s="7">
        <f>E2361/L2361</f>
        <v>47.666190476190479</v>
      </c>
      <c r="Q2361" t="str">
        <f>LEFT(N2361,FIND("/",N2361)-1)</f>
        <v>theater</v>
      </c>
      <c r="R2361" t="str">
        <f>REPLACE(N2361,1,FIND("/",N2361),"")</f>
        <v>plays</v>
      </c>
      <c r="S2361" s="12">
        <f>(((J2361/60)/60)/24)+DATE(1970,1,1)</f>
        <v>41877.221886574072</v>
      </c>
      <c r="T2361" s="12">
        <f>(((I2361/60)/60)/24)+DATE(1970,1,1)</f>
        <v>41910.140972222223</v>
      </c>
      <c r="W2361" s="19">
        <f>_xlfn.DAYS(T2361,S2361)</f>
        <v>33</v>
      </c>
      <c r="X2361" s="20">
        <f>L2361/W2361</f>
        <v>0.63636363636363635</v>
      </c>
      <c r="Y2361" s="21">
        <f>E2361/W2361</f>
        <v>30.333030303030302</v>
      </c>
    </row>
    <row r="2362" spans="1:25" ht="32" x14ac:dyDescent="0.2">
      <c r="A2362">
        <v>3815</v>
      </c>
      <c r="B2362" s="3" t="s">
        <v>3812</v>
      </c>
      <c r="C2362" s="3" t="s">
        <v>7925</v>
      </c>
      <c r="D2362">
        <v>1000</v>
      </c>
      <c r="E2362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8271</v>
      </c>
      <c r="O2362" s="6">
        <f>(E2362/D2362)*100</f>
        <v>100.001</v>
      </c>
      <c r="P2362" s="7">
        <f>E2362/L2362</f>
        <v>50.000500000000002</v>
      </c>
      <c r="Q2362" t="str">
        <f>LEFT(N2362,FIND("/",N2362)-1)</f>
        <v>theater</v>
      </c>
      <c r="R2362" t="str">
        <f>REPLACE(N2362,1,FIND("/",N2362),"")</f>
        <v>plays</v>
      </c>
      <c r="S2362" s="12">
        <f>(((J2362/60)/60)/24)+DATE(1970,1,1)</f>
        <v>42207.259918981479</v>
      </c>
      <c r="T2362" s="12">
        <f>(((I2362/60)/60)/24)+DATE(1970,1,1)</f>
        <v>42236.958333333328</v>
      </c>
      <c r="W2362" s="19">
        <f>_xlfn.DAYS(T2362,S2362)</f>
        <v>29</v>
      </c>
      <c r="X2362" s="20">
        <f>L2362/W2362</f>
        <v>0.68965517241379315</v>
      </c>
      <c r="Y2362" s="21">
        <f>E2362/W2362</f>
        <v>34.483103448275862</v>
      </c>
    </row>
    <row r="2363" spans="1:25" ht="48" x14ac:dyDescent="0.2">
      <c r="A2363">
        <v>3185</v>
      </c>
      <c r="B2363" s="3" t="s">
        <v>3185</v>
      </c>
      <c r="C2363" s="3" t="s">
        <v>7295</v>
      </c>
      <c r="D2363">
        <v>1000</v>
      </c>
      <c r="E2363">
        <v>1000</v>
      </c>
      <c r="F2363" t="s">
        <v>8219</v>
      </c>
      <c r="G2363" t="s">
        <v>8225</v>
      </c>
      <c r="H2363" t="s">
        <v>8247</v>
      </c>
      <c r="I2363">
        <v>1405553241</v>
      </c>
      <c r="J2363">
        <v>1404948441</v>
      </c>
      <c r="K2363" t="b">
        <v>1</v>
      </c>
      <c r="L2363">
        <v>24</v>
      </c>
      <c r="M2363" t="b">
        <v>1</v>
      </c>
      <c r="N2363" t="s">
        <v>8271</v>
      </c>
      <c r="O2363" s="6">
        <f>(E2363/D2363)*100</f>
        <v>100</v>
      </c>
      <c r="P2363" s="7">
        <f>E2363/L2363</f>
        <v>41.666666666666664</v>
      </c>
      <c r="Q2363" t="str">
        <f>LEFT(N2363,FIND("/",N2363)-1)</f>
        <v>theater</v>
      </c>
      <c r="R2363" t="str">
        <f>REPLACE(N2363,1,FIND("/",N2363),"")</f>
        <v>plays</v>
      </c>
      <c r="S2363" s="12">
        <f>(((J2363/60)/60)/24)+DATE(1970,1,1)</f>
        <v>41829.977326388893</v>
      </c>
      <c r="T2363" s="12">
        <f>(((I2363/60)/60)/24)+DATE(1970,1,1)</f>
        <v>41836.977326388893</v>
      </c>
      <c r="W2363" s="19">
        <f>_xlfn.DAYS(T2363,S2363)</f>
        <v>7</v>
      </c>
      <c r="X2363" s="20">
        <f>L2363/W2363</f>
        <v>3.4285714285714284</v>
      </c>
      <c r="Y2363" s="21">
        <f>E2363/W2363</f>
        <v>142.85714285714286</v>
      </c>
    </row>
    <row r="2364" spans="1:25" ht="96" x14ac:dyDescent="0.2">
      <c r="A2364">
        <v>1845</v>
      </c>
      <c r="B2364" s="3" t="s">
        <v>1846</v>
      </c>
      <c r="C2364" s="3" t="s">
        <v>5955</v>
      </c>
      <c r="D2364">
        <v>1000</v>
      </c>
      <c r="E2364">
        <v>1000</v>
      </c>
      <c r="F2364" t="s">
        <v>8219</v>
      </c>
      <c r="G2364" t="s">
        <v>8224</v>
      </c>
      <c r="H2364" t="s">
        <v>8246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8276</v>
      </c>
      <c r="O2364" s="6">
        <f>(E2364/D2364)*100</f>
        <v>100</v>
      </c>
      <c r="P2364" s="7">
        <f>E2364/L2364</f>
        <v>52.631578947368418</v>
      </c>
      <c r="Q2364" t="str">
        <f>LEFT(N2364,FIND("/",N2364)-1)</f>
        <v>music</v>
      </c>
      <c r="R2364" t="str">
        <f>REPLACE(N2364,1,FIND("/",N2364),"")</f>
        <v>rock</v>
      </c>
      <c r="S2364" s="12">
        <f>(((J2364/60)/60)/24)+DATE(1970,1,1)</f>
        <v>42523.333310185189</v>
      </c>
      <c r="T2364" s="12">
        <f>(((I2364/60)/60)/24)+DATE(1970,1,1)</f>
        <v>42538.204861111109</v>
      </c>
      <c r="W2364" s="19">
        <f>_xlfn.DAYS(T2364,S2364)</f>
        <v>15</v>
      </c>
      <c r="X2364" s="20">
        <f>L2364/W2364</f>
        <v>1.2666666666666666</v>
      </c>
      <c r="Y2364" s="21">
        <f>E2364/W2364</f>
        <v>66.666666666666671</v>
      </c>
    </row>
    <row r="2365" spans="1:25" ht="48" x14ac:dyDescent="0.2">
      <c r="A2365">
        <v>390</v>
      </c>
      <c r="B2365" s="3" t="s">
        <v>391</v>
      </c>
      <c r="C2365" s="3" t="s">
        <v>4500</v>
      </c>
      <c r="D2365">
        <v>1000</v>
      </c>
      <c r="E2365">
        <v>1000</v>
      </c>
      <c r="F2365" t="s">
        <v>8219</v>
      </c>
      <c r="G2365" t="s">
        <v>8224</v>
      </c>
      <c r="H2365" t="s">
        <v>8246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8269</v>
      </c>
      <c r="O2365" s="6">
        <f>(E2365/D2365)*100</f>
        <v>100</v>
      </c>
      <c r="P2365" s="7">
        <f>E2365/L2365</f>
        <v>71.428571428571431</v>
      </c>
      <c r="Q2365" t="str">
        <f>LEFT(N2365,FIND("/",N2365)-1)</f>
        <v>film &amp; video</v>
      </c>
      <c r="R2365" t="str">
        <f>REPLACE(N2365,1,FIND("/",N2365),"")</f>
        <v>documentary</v>
      </c>
      <c r="S2365" s="12">
        <f>(((J2365/60)/60)/24)+DATE(1970,1,1)</f>
        <v>42112.036712962959</v>
      </c>
      <c r="T2365" s="12">
        <f>(((I2365/60)/60)/24)+DATE(1970,1,1)</f>
        <v>42132.036712962959</v>
      </c>
      <c r="W2365" s="19">
        <f>_xlfn.DAYS(T2365,S2365)</f>
        <v>20</v>
      </c>
      <c r="X2365" s="20">
        <f>L2365/W2365</f>
        <v>0.7</v>
      </c>
      <c r="Y2365" s="21">
        <f>E2365/W2365</f>
        <v>50</v>
      </c>
    </row>
    <row r="2366" spans="1:25" ht="48" x14ac:dyDescent="0.2">
      <c r="A2366">
        <v>2172</v>
      </c>
      <c r="B2366" s="3" t="s">
        <v>2173</v>
      </c>
      <c r="C2366" s="3" t="s">
        <v>6282</v>
      </c>
      <c r="D2366">
        <v>1000</v>
      </c>
      <c r="E2366">
        <v>1000</v>
      </c>
      <c r="F2366" t="s">
        <v>8219</v>
      </c>
      <c r="G2366" t="s">
        <v>8224</v>
      </c>
      <c r="H2366" t="s">
        <v>8246</v>
      </c>
      <c r="I2366">
        <v>1429365320</v>
      </c>
      <c r="J2366">
        <v>1426773320</v>
      </c>
      <c r="K2366" t="b">
        <v>0</v>
      </c>
      <c r="L2366">
        <v>13</v>
      </c>
      <c r="M2366" t="b">
        <v>1</v>
      </c>
      <c r="N2366" t="s">
        <v>8276</v>
      </c>
      <c r="O2366" s="6">
        <f>(E2366/D2366)*100</f>
        <v>100</v>
      </c>
      <c r="P2366" s="7">
        <f>E2366/L2366</f>
        <v>76.92307692307692</v>
      </c>
      <c r="Q2366" t="str">
        <f>LEFT(N2366,FIND("/",N2366)-1)</f>
        <v>music</v>
      </c>
      <c r="R2366" t="str">
        <f>REPLACE(N2366,1,FIND("/",N2366),"")</f>
        <v>rock</v>
      </c>
      <c r="S2366" s="12">
        <f>(((J2366/60)/60)/24)+DATE(1970,1,1)</f>
        <v>42082.580092592587</v>
      </c>
      <c r="T2366" s="12">
        <f>(((I2366/60)/60)/24)+DATE(1970,1,1)</f>
        <v>42112.580092592587</v>
      </c>
      <c r="W2366" s="19">
        <f>_xlfn.DAYS(T2366,S2366)</f>
        <v>30</v>
      </c>
      <c r="X2366" s="20">
        <f>L2366/W2366</f>
        <v>0.43333333333333335</v>
      </c>
      <c r="Y2366" s="21">
        <f>E2366/W2366</f>
        <v>33.333333333333336</v>
      </c>
    </row>
    <row r="2367" spans="1:25" ht="48" x14ac:dyDescent="0.2">
      <c r="A2367">
        <v>2821</v>
      </c>
      <c r="B2367" s="3" t="s">
        <v>2821</v>
      </c>
      <c r="C2367" s="3" t="s">
        <v>6931</v>
      </c>
      <c r="D2367">
        <v>1000</v>
      </c>
      <c r="E2367">
        <v>1000</v>
      </c>
      <c r="F2367" t="s">
        <v>8219</v>
      </c>
      <c r="G2367" t="s">
        <v>8225</v>
      </c>
      <c r="H2367" t="s">
        <v>8247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8271</v>
      </c>
      <c r="O2367" s="6">
        <f>(E2367/D2367)*100</f>
        <v>100</v>
      </c>
      <c r="P2367" s="7">
        <f>E2367/L2367</f>
        <v>28.571428571428573</v>
      </c>
      <c r="Q2367" t="str">
        <f>LEFT(N2367,FIND("/",N2367)-1)</f>
        <v>theater</v>
      </c>
      <c r="R2367" t="str">
        <f>REPLACE(N2367,1,FIND("/",N2367),"")</f>
        <v>plays</v>
      </c>
      <c r="S2367" s="12">
        <f>(((J2367/60)/60)/24)+DATE(1970,1,1)</f>
        <v>41875.922858796301</v>
      </c>
      <c r="T2367" s="12">
        <f>(((I2367/60)/60)/24)+DATE(1970,1,1)</f>
        <v>41905.922858796301</v>
      </c>
      <c r="W2367" s="19">
        <f>_xlfn.DAYS(T2367,S2367)</f>
        <v>30</v>
      </c>
      <c r="X2367" s="20">
        <f>L2367/W2367</f>
        <v>1.1666666666666667</v>
      </c>
      <c r="Y2367" s="21">
        <f>E2367/W2367</f>
        <v>33.333333333333336</v>
      </c>
    </row>
    <row r="2368" spans="1:25" ht="32" x14ac:dyDescent="0.2">
      <c r="A2368">
        <v>2928</v>
      </c>
      <c r="B2368" s="3" t="s">
        <v>2928</v>
      </c>
      <c r="C2368" s="3" t="s">
        <v>7038</v>
      </c>
      <c r="D2368">
        <v>1000</v>
      </c>
      <c r="E2368">
        <v>1000</v>
      </c>
      <c r="F2368" t="s">
        <v>8219</v>
      </c>
      <c r="G2368" t="s">
        <v>8224</v>
      </c>
      <c r="H2368" t="s">
        <v>8246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8305</v>
      </c>
      <c r="O2368" s="6">
        <f>(E2368/D2368)*100</f>
        <v>100</v>
      </c>
      <c r="P2368" s="7">
        <f>E2368/L2368</f>
        <v>41.666666666666664</v>
      </c>
      <c r="Q2368" t="str">
        <f>LEFT(N2368,FIND("/",N2368)-1)</f>
        <v>theater</v>
      </c>
      <c r="R2368" t="str">
        <f>REPLACE(N2368,1,FIND("/",N2368),"")</f>
        <v>musical</v>
      </c>
      <c r="S2368" s="12">
        <f>(((J2368/60)/60)/24)+DATE(1970,1,1)</f>
        <v>42403.998217592598</v>
      </c>
      <c r="T2368" s="12">
        <f>(((I2368/60)/60)/24)+DATE(1970,1,1)</f>
        <v>42433.998217592598</v>
      </c>
      <c r="W2368" s="19">
        <f>_xlfn.DAYS(T2368,S2368)</f>
        <v>30</v>
      </c>
      <c r="X2368" s="20">
        <f>L2368/W2368</f>
        <v>0.8</v>
      </c>
      <c r="Y2368" s="21">
        <f>E2368/W2368</f>
        <v>33.333333333333336</v>
      </c>
    </row>
    <row r="2369" spans="1:25" ht="48" x14ac:dyDescent="0.2">
      <c r="A2369">
        <v>2988</v>
      </c>
      <c r="B2369" s="3" t="s">
        <v>2988</v>
      </c>
      <c r="C2369" s="3" t="s">
        <v>7098</v>
      </c>
      <c r="D2369">
        <v>1000</v>
      </c>
      <c r="E2369">
        <v>1000</v>
      </c>
      <c r="F2369" t="s">
        <v>8219</v>
      </c>
      <c r="G2369" t="s">
        <v>8225</v>
      </c>
      <c r="H2369" t="s">
        <v>8247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8303</v>
      </c>
      <c r="O2369" s="6">
        <f>(E2369/D2369)*100</f>
        <v>100</v>
      </c>
      <c r="P2369" s="7">
        <f>E2369/L2369</f>
        <v>35.714285714285715</v>
      </c>
      <c r="Q2369" t="str">
        <f>LEFT(N2369,FIND("/",N2369)-1)</f>
        <v>theater</v>
      </c>
      <c r="R2369" t="str">
        <f>REPLACE(N2369,1,FIND("/",N2369),"")</f>
        <v>spaces</v>
      </c>
      <c r="S2369" s="12">
        <f>(((J2369/60)/60)/24)+DATE(1970,1,1)</f>
        <v>42511.362048611118</v>
      </c>
      <c r="T2369" s="12">
        <f>(((I2369/60)/60)/24)+DATE(1970,1,1)</f>
        <v>42541.362048611118</v>
      </c>
      <c r="W2369" s="19">
        <f>_xlfn.DAYS(T2369,S2369)</f>
        <v>30</v>
      </c>
      <c r="X2369" s="20">
        <f>L2369/W2369</f>
        <v>0.93333333333333335</v>
      </c>
      <c r="Y2369" s="21">
        <f>E2369/W2369</f>
        <v>33.333333333333336</v>
      </c>
    </row>
    <row r="2370" spans="1:25" ht="48" x14ac:dyDescent="0.2">
      <c r="A2370">
        <v>3504</v>
      </c>
      <c r="B2370" s="3" t="s">
        <v>3503</v>
      </c>
      <c r="C2370" s="3" t="s">
        <v>7614</v>
      </c>
      <c r="D2370">
        <v>1000</v>
      </c>
      <c r="E2370">
        <v>1000</v>
      </c>
      <c r="F2370" t="s">
        <v>8219</v>
      </c>
      <c r="G2370" t="s">
        <v>8224</v>
      </c>
      <c r="H2370" t="s">
        <v>8246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8271</v>
      </c>
      <c r="O2370" s="6">
        <f>(E2370/D2370)*100</f>
        <v>100</v>
      </c>
      <c r="P2370" s="7">
        <f>E2370/L2370</f>
        <v>125</v>
      </c>
      <c r="Q2370" t="str">
        <f>LEFT(N2370,FIND("/",N2370)-1)</f>
        <v>theater</v>
      </c>
      <c r="R2370" t="str">
        <f>REPLACE(N2370,1,FIND("/",N2370),"")</f>
        <v>plays</v>
      </c>
      <c r="S2370" s="12">
        <f>(((J2370/60)/60)/24)+DATE(1970,1,1)</f>
        <v>42297.748738425929</v>
      </c>
      <c r="T2370" s="12">
        <f>(((I2370/60)/60)/24)+DATE(1970,1,1)</f>
        <v>42327.790405092594</v>
      </c>
      <c r="W2370" s="19">
        <f>_xlfn.DAYS(T2370,S2370)</f>
        <v>30</v>
      </c>
      <c r="X2370" s="20">
        <f>L2370/W2370</f>
        <v>0.26666666666666666</v>
      </c>
      <c r="Y2370" s="21">
        <f>E2370/W2370</f>
        <v>33.333333333333336</v>
      </c>
    </row>
    <row r="2371" spans="1:25" ht="48" x14ac:dyDescent="0.2">
      <c r="A2371">
        <v>3913</v>
      </c>
      <c r="B2371" s="3" t="s">
        <v>3910</v>
      </c>
      <c r="C2371" s="3" t="s">
        <v>8021</v>
      </c>
      <c r="D2371">
        <v>10000</v>
      </c>
      <c r="E2371">
        <v>1000</v>
      </c>
      <c r="F2371" t="s">
        <v>8221</v>
      </c>
      <c r="G2371" t="s">
        <v>8224</v>
      </c>
      <c r="H2371" t="s">
        <v>8246</v>
      </c>
      <c r="I2371">
        <v>1448863449</v>
      </c>
      <c r="J2371">
        <v>1446267849</v>
      </c>
      <c r="K2371" t="b">
        <v>0</v>
      </c>
      <c r="L2371">
        <v>7</v>
      </c>
      <c r="M2371" t="b">
        <v>0</v>
      </c>
      <c r="N2371" t="s">
        <v>8271</v>
      </c>
      <c r="O2371" s="6">
        <f>(E2371/D2371)*100</f>
        <v>10</v>
      </c>
      <c r="P2371" s="7">
        <f>E2371/L2371</f>
        <v>142.85714285714286</v>
      </c>
      <c r="Q2371" t="str">
        <f>LEFT(N2371,FIND("/",N2371)-1)</f>
        <v>theater</v>
      </c>
      <c r="R2371" t="str">
        <f>REPLACE(N2371,1,FIND("/",N2371),"")</f>
        <v>plays</v>
      </c>
      <c r="S2371" s="12">
        <f>(((J2371/60)/60)/24)+DATE(1970,1,1)</f>
        <v>42308.211215277777</v>
      </c>
      <c r="T2371" s="12">
        <f>(((I2371/60)/60)/24)+DATE(1970,1,1)</f>
        <v>42338.252881944441</v>
      </c>
      <c r="W2371" s="19">
        <f>_xlfn.DAYS(T2371,S2371)</f>
        <v>30</v>
      </c>
      <c r="X2371" s="20">
        <f>L2371/W2371</f>
        <v>0.23333333333333334</v>
      </c>
      <c r="Y2371" s="21">
        <f>E2371/W2371</f>
        <v>33.333333333333336</v>
      </c>
    </row>
    <row r="2372" spans="1:25" ht="48" x14ac:dyDescent="0.2">
      <c r="A2372">
        <v>2509</v>
      </c>
      <c r="B2372" s="3" t="s">
        <v>2509</v>
      </c>
      <c r="C2372" s="3" t="s">
        <v>6619</v>
      </c>
      <c r="D2372">
        <v>95000</v>
      </c>
      <c r="E2372">
        <v>1000</v>
      </c>
      <c r="F2372" t="s">
        <v>8221</v>
      </c>
      <c r="G2372" t="s">
        <v>8225</v>
      </c>
      <c r="H2372" t="s">
        <v>8247</v>
      </c>
      <c r="I2372">
        <v>1429554349</v>
      </c>
      <c r="J2372">
        <v>1424719549</v>
      </c>
      <c r="K2372" t="b">
        <v>0</v>
      </c>
      <c r="L2372">
        <v>28</v>
      </c>
      <c r="M2372" t="b">
        <v>0</v>
      </c>
      <c r="N2372" t="s">
        <v>8299</v>
      </c>
      <c r="O2372" s="6">
        <f>(E2372/D2372)*100</f>
        <v>1.0526315789473684</v>
      </c>
      <c r="P2372" s="7">
        <f>E2372/L2372</f>
        <v>35.714285714285715</v>
      </c>
      <c r="Q2372" t="str">
        <f>LEFT(N2372,FIND("/",N2372)-1)</f>
        <v>food</v>
      </c>
      <c r="R2372" t="str">
        <f>REPLACE(N2372,1,FIND("/",N2372),"")</f>
        <v>restaurants</v>
      </c>
      <c r="S2372" s="12">
        <f>(((J2372/60)/60)/24)+DATE(1970,1,1)</f>
        <v>42058.809594907405</v>
      </c>
      <c r="T2372" s="12">
        <f>(((I2372/60)/60)/24)+DATE(1970,1,1)</f>
        <v>42114.767928240741</v>
      </c>
      <c r="W2372" s="19">
        <f>_xlfn.DAYS(T2372,S2372)</f>
        <v>56</v>
      </c>
      <c r="X2372" s="20">
        <f>L2372/W2372</f>
        <v>0.5</v>
      </c>
      <c r="Y2372" s="21">
        <f>E2372/W2372</f>
        <v>17.857142857142858</v>
      </c>
    </row>
    <row r="2373" spans="1:25" ht="48" x14ac:dyDescent="0.2">
      <c r="A2373">
        <v>3512</v>
      </c>
      <c r="B2373" s="3" t="s">
        <v>3511</v>
      </c>
      <c r="C2373" s="3" t="s">
        <v>7622</v>
      </c>
      <c r="D2373">
        <v>1000</v>
      </c>
      <c r="E2373">
        <v>1000</v>
      </c>
      <c r="F2373" t="s">
        <v>8219</v>
      </c>
      <c r="G2373" t="s">
        <v>8225</v>
      </c>
      <c r="H2373" t="s">
        <v>8247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8271</v>
      </c>
      <c r="O2373" s="6">
        <f>(E2373/D2373)*100</f>
        <v>100</v>
      </c>
      <c r="P2373" s="7">
        <f>E2373/L2373</f>
        <v>58.823529411764703</v>
      </c>
      <c r="Q2373" t="str">
        <f>LEFT(N2373,FIND("/",N2373)-1)</f>
        <v>theater</v>
      </c>
      <c r="R2373" t="str">
        <f>REPLACE(N2373,1,FIND("/",N2373),"")</f>
        <v>plays</v>
      </c>
      <c r="S2373" s="12">
        <f>(((J2373/60)/60)/24)+DATE(1970,1,1)</f>
        <v>42057.536944444444</v>
      </c>
      <c r="T2373" s="12">
        <f>(((I2373/60)/60)/24)+DATE(1970,1,1)</f>
        <v>42117.49527777778</v>
      </c>
      <c r="W2373" s="19">
        <f>_xlfn.DAYS(T2373,S2373)</f>
        <v>60</v>
      </c>
      <c r="X2373" s="20">
        <f>L2373/W2373</f>
        <v>0.28333333333333333</v>
      </c>
      <c r="Y2373" s="21">
        <f>E2373/W2373</f>
        <v>16.666666666666668</v>
      </c>
    </row>
    <row r="2374" spans="1:25" ht="48" x14ac:dyDescent="0.2">
      <c r="A2374">
        <v>3808</v>
      </c>
      <c r="B2374" s="3" t="s">
        <v>3805</v>
      </c>
      <c r="C2374" s="3" t="s">
        <v>7918</v>
      </c>
      <c r="D2374">
        <v>1000</v>
      </c>
      <c r="E2374">
        <v>1000</v>
      </c>
      <c r="F2374" t="s">
        <v>8219</v>
      </c>
      <c r="G2374" t="s">
        <v>8225</v>
      </c>
      <c r="H2374" t="s">
        <v>8247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8271</v>
      </c>
      <c r="O2374" s="6">
        <f>(E2374/D2374)*100</f>
        <v>100</v>
      </c>
      <c r="P2374" s="7">
        <f>E2374/L2374</f>
        <v>41.666666666666664</v>
      </c>
      <c r="Q2374" t="str">
        <f>LEFT(N2374,FIND("/",N2374)-1)</f>
        <v>theater</v>
      </c>
      <c r="R2374" t="str">
        <f>REPLACE(N2374,1,FIND("/",N2374),"")</f>
        <v>plays</v>
      </c>
      <c r="S2374" s="12">
        <f>(((J2374/60)/60)/24)+DATE(1970,1,1)</f>
        <v>42059.453923611116</v>
      </c>
      <c r="T2374" s="12">
        <f>(((I2374/60)/60)/24)+DATE(1970,1,1)</f>
        <v>42119.412256944444</v>
      </c>
      <c r="W2374" s="19">
        <f>_xlfn.DAYS(T2374,S2374)</f>
        <v>60</v>
      </c>
      <c r="X2374" s="20">
        <f>L2374/W2374</f>
        <v>0.4</v>
      </c>
      <c r="Y2374" s="21">
        <f>E2374/W2374</f>
        <v>16.666666666666668</v>
      </c>
    </row>
    <row r="2375" spans="1:25" ht="48" x14ac:dyDescent="0.2">
      <c r="A2375">
        <v>1794</v>
      </c>
      <c r="B2375" s="3" t="s">
        <v>1795</v>
      </c>
      <c r="C2375" s="3" t="s">
        <v>5904</v>
      </c>
      <c r="D2375">
        <v>9000</v>
      </c>
      <c r="E2375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6">
        <f>(E2375/D2375)*100</f>
        <v>11.077777777777778</v>
      </c>
      <c r="P2375" s="7">
        <f>E2375/L2375</f>
        <v>55.388888888888886</v>
      </c>
      <c r="Q2375" t="str">
        <f>LEFT(N2375,FIND("/",N2375)-1)</f>
        <v>photography</v>
      </c>
      <c r="R2375" t="str">
        <f>REPLACE(N2375,1,FIND("/",N2375),"")</f>
        <v>photobooks</v>
      </c>
      <c r="S2375" s="12">
        <f>(((J2375/60)/60)/24)+DATE(1970,1,1)</f>
        <v>42011.551180555558</v>
      </c>
      <c r="T2375" s="12">
        <f>(((I2375/60)/60)/24)+DATE(1970,1,1)</f>
        <v>42046.551180555558</v>
      </c>
      <c r="W2375" s="19">
        <f>_xlfn.DAYS(T2375,S2375)</f>
        <v>35</v>
      </c>
      <c r="X2375" s="20">
        <f>L2375/W2375</f>
        <v>0.51428571428571423</v>
      </c>
      <c r="Y2375" s="21">
        <f>E2375/W2375</f>
        <v>28.485714285714284</v>
      </c>
    </row>
    <row r="2376" spans="1:25" ht="48" x14ac:dyDescent="0.2">
      <c r="A2376">
        <v>1778</v>
      </c>
      <c r="B2376" s="3" t="s">
        <v>1779</v>
      </c>
      <c r="C2376" s="3" t="s">
        <v>5888</v>
      </c>
      <c r="D2376">
        <v>50000</v>
      </c>
      <c r="E237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6">
        <f>(E2376/D2376)*100</f>
        <v>1.9900000000000002</v>
      </c>
      <c r="P2376" s="7">
        <f>E2376/L2376</f>
        <v>66.333333333333329</v>
      </c>
      <c r="Q2376" t="str">
        <f>LEFT(N2376,FIND("/",N2376)-1)</f>
        <v>photography</v>
      </c>
      <c r="R2376" t="str">
        <f>REPLACE(N2376,1,FIND("/",N2376),"")</f>
        <v>photobooks</v>
      </c>
      <c r="S2376" s="12">
        <f>(((J2376/60)/60)/24)+DATE(1970,1,1)</f>
        <v>42045.86336805555</v>
      </c>
      <c r="T2376" s="12">
        <f>(((I2376/60)/60)/24)+DATE(1970,1,1)</f>
        <v>42090.821701388893</v>
      </c>
      <c r="W2376" s="19">
        <f>_xlfn.DAYS(T2376,S2376)</f>
        <v>45</v>
      </c>
      <c r="X2376" s="20">
        <f>L2376/W2376</f>
        <v>0.33333333333333331</v>
      </c>
      <c r="Y2376" s="21">
        <f>E2376/W2376</f>
        <v>22.111111111111111</v>
      </c>
    </row>
    <row r="2377" spans="1:25" ht="48" x14ac:dyDescent="0.2">
      <c r="A2377">
        <v>1338</v>
      </c>
      <c r="B2377" s="3" t="s">
        <v>1339</v>
      </c>
      <c r="C2377" s="3" t="s">
        <v>5448</v>
      </c>
      <c r="D2377">
        <v>30000</v>
      </c>
      <c r="E2377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6">
        <f>(E2377/D2377)*100</f>
        <v>3.3033333333333332</v>
      </c>
      <c r="P2377" s="7">
        <f>E2377/L2377</f>
        <v>66.066666666666663</v>
      </c>
      <c r="Q2377" t="str">
        <f>LEFT(N2377,FIND("/",N2377)-1)</f>
        <v>technology</v>
      </c>
      <c r="R2377" t="str">
        <f>REPLACE(N2377,1,FIND("/",N2377),"")</f>
        <v>wearables</v>
      </c>
      <c r="S2377" s="12">
        <f>(((J2377/60)/60)/24)+DATE(1970,1,1)</f>
        <v>42188.803622685184</v>
      </c>
      <c r="T2377" s="12">
        <f>(((I2377/60)/60)/24)+DATE(1970,1,1)</f>
        <v>42218.803622685184</v>
      </c>
      <c r="W2377" s="19">
        <f>_xlfn.DAYS(T2377,S2377)</f>
        <v>30</v>
      </c>
      <c r="X2377" s="20">
        <f>L2377/W2377</f>
        <v>0.5</v>
      </c>
      <c r="Y2377" s="21">
        <f>E2377/W2377</f>
        <v>33.033333333333331</v>
      </c>
    </row>
    <row r="2378" spans="1:25" ht="48" x14ac:dyDescent="0.2">
      <c r="A2378">
        <v>2634</v>
      </c>
      <c r="B2378" s="3" t="s">
        <v>2634</v>
      </c>
      <c r="C2378" s="3" t="s">
        <v>6744</v>
      </c>
      <c r="D2378">
        <v>930</v>
      </c>
      <c r="E2378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8301</v>
      </c>
      <c r="O2378" s="6">
        <f>(E2378/D2378)*100</f>
        <v>106.02150537634409</v>
      </c>
      <c r="P2378" s="7">
        <f>E2378/L2378</f>
        <v>39.44</v>
      </c>
      <c r="Q2378" t="str">
        <f>LEFT(N2378,FIND("/",N2378)-1)</f>
        <v>technology</v>
      </c>
      <c r="R2378" t="str">
        <f>REPLACE(N2378,1,FIND("/",N2378),"")</f>
        <v>space exploration</v>
      </c>
      <c r="S2378" s="12">
        <f>(((J2378/60)/60)/24)+DATE(1970,1,1)</f>
        <v>42612.656493055561</v>
      </c>
      <c r="T2378" s="12">
        <f>(((I2378/60)/60)/24)+DATE(1970,1,1)</f>
        <v>42642.656493055561</v>
      </c>
      <c r="W2378" s="19">
        <f>_xlfn.DAYS(T2378,S2378)</f>
        <v>30</v>
      </c>
      <c r="X2378" s="20">
        <f>L2378/W2378</f>
        <v>0.83333333333333337</v>
      </c>
      <c r="Y2378" s="21">
        <f>E2378/W2378</f>
        <v>32.866666666666667</v>
      </c>
    </row>
    <row r="2379" spans="1:25" ht="48" x14ac:dyDescent="0.2">
      <c r="A2379">
        <v>1840</v>
      </c>
      <c r="B2379" s="3" t="s">
        <v>1841</v>
      </c>
      <c r="C2379" s="3" t="s">
        <v>5950</v>
      </c>
      <c r="D2379">
        <v>900</v>
      </c>
      <c r="E2379">
        <v>980</v>
      </c>
      <c r="F2379" t="s">
        <v>8219</v>
      </c>
      <c r="G2379" t="s">
        <v>8224</v>
      </c>
      <c r="H2379" t="s">
        <v>8246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8276</v>
      </c>
      <c r="O2379" s="6">
        <f>(E2379/D2379)*100</f>
        <v>108.88888888888889</v>
      </c>
      <c r="P2379" s="7">
        <f>E2379/L2379</f>
        <v>75.384615384615387</v>
      </c>
      <c r="Q2379" t="str">
        <f>LEFT(N2379,FIND("/",N2379)-1)</f>
        <v>music</v>
      </c>
      <c r="R2379" t="str">
        <f>REPLACE(N2379,1,FIND("/",N2379),"")</f>
        <v>rock</v>
      </c>
      <c r="S2379" s="12">
        <f>(((J2379/60)/60)/24)+DATE(1970,1,1)</f>
        <v>41382.096180555556</v>
      </c>
      <c r="T2379" s="12">
        <f>(((I2379/60)/60)/24)+DATE(1970,1,1)</f>
        <v>41401.207638888889</v>
      </c>
      <c r="W2379" s="19">
        <f>_xlfn.DAYS(T2379,S2379)</f>
        <v>19</v>
      </c>
      <c r="X2379" s="20">
        <f>L2379/W2379</f>
        <v>0.68421052631578949</v>
      </c>
      <c r="Y2379" s="21">
        <f>E2379/W2379</f>
        <v>51.578947368421055</v>
      </c>
    </row>
    <row r="2380" spans="1:25" ht="48" x14ac:dyDescent="0.2">
      <c r="A2380">
        <v>3880</v>
      </c>
      <c r="B2380" s="3" t="s">
        <v>3877</v>
      </c>
      <c r="C2380" s="3" t="s">
        <v>7989</v>
      </c>
      <c r="D2380">
        <v>7500</v>
      </c>
      <c r="E2380">
        <v>980</v>
      </c>
      <c r="F2380" t="s">
        <v>8220</v>
      </c>
      <c r="G2380" t="s">
        <v>8225</v>
      </c>
      <c r="H2380" t="s">
        <v>8247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8305</v>
      </c>
      <c r="O2380" s="6">
        <f>(E2380/D2380)*100</f>
        <v>13.066666666666665</v>
      </c>
      <c r="P2380" s="7">
        <f>E2380/L2380</f>
        <v>57.647058823529413</v>
      </c>
      <c r="Q2380" t="str">
        <f>LEFT(N2380,FIND("/",N2380)-1)</f>
        <v>theater</v>
      </c>
      <c r="R2380" t="str">
        <f>REPLACE(N2380,1,FIND("/",N2380),"")</f>
        <v>musical</v>
      </c>
      <c r="S2380" s="12">
        <f>(((J2380/60)/60)/24)+DATE(1970,1,1)</f>
        <v>41815.815046296295</v>
      </c>
      <c r="T2380" s="12">
        <f>(((I2380/60)/60)/24)+DATE(1970,1,1)</f>
        <v>41850.958333333336</v>
      </c>
      <c r="W2380" s="19">
        <f>_xlfn.DAYS(T2380,S2380)</f>
        <v>35</v>
      </c>
      <c r="X2380" s="20">
        <f>L2380/W2380</f>
        <v>0.48571428571428571</v>
      </c>
      <c r="Y2380" s="21">
        <f>E2380/W2380</f>
        <v>28</v>
      </c>
    </row>
    <row r="2381" spans="1:25" ht="48" x14ac:dyDescent="0.2">
      <c r="A2381">
        <v>1167</v>
      </c>
      <c r="B2381" s="3" t="s">
        <v>1168</v>
      </c>
      <c r="C2381" s="3" t="s">
        <v>5277</v>
      </c>
      <c r="D2381">
        <v>60000</v>
      </c>
      <c r="E2381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6">
        <f>(E2381/D2381)*100</f>
        <v>1.6316666666666666</v>
      </c>
      <c r="P2381" s="7">
        <f>E2381/L2381</f>
        <v>61.1875</v>
      </c>
      <c r="Q2381" t="str">
        <f>LEFT(N2381,FIND("/",N2381)-1)</f>
        <v>food</v>
      </c>
      <c r="R2381" t="str">
        <f>REPLACE(N2381,1,FIND("/",N2381),"")</f>
        <v>food trucks</v>
      </c>
      <c r="S2381" s="12">
        <f>(((J2381/60)/60)/24)+DATE(1970,1,1)</f>
        <v>41863.734895833331</v>
      </c>
      <c r="T2381" s="12">
        <f>(((I2381/60)/60)/24)+DATE(1970,1,1)</f>
        <v>41894.734895833331</v>
      </c>
      <c r="W2381" s="19">
        <f>_xlfn.DAYS(T2381,S2381)</f>
        <v>31</v>
      </c>
      <c r="X2381" s="20">
        <f>L2381/W2381</f>
        <v>0.5161290322580645</v>
      </c>
      <c r="Y2381" s="21">
        <f>E2381/W2381</f>
        <v>31.580645161290324</v>
      </c>
    </row>
    <row r="2382" spans="1:25" ht="32" x14ac:dyDescent="0.2">
      <c r="A2382">
        <v>705</v>
      </c>
      <c r="B2382" s="3" t="s">
        <v>706</v>
      </c>
      <c r="C2382" s="3" t="s">
        <v>4815</v>
      </c>
      <c r="D2382">
        <v>100000</v>
      </c>
      <c r="E238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6">
        <f>(E2382/D2382)*100</f>
        <v>0.97699999999999987</v>
      </c>
      <c r="P2382" s="7">
        <f>E2382/L2382</f>
        <v>195.4</v>
      </c>
      <c r="Q2382" t="str">
        <f>LEFT(N2382,FIND("/",N2382)-1)</f>
        <v>technology</v>
      </c>
      <c r="R2382" t="str">
        <f>REPLACE(N2382,1,FIND("/",N2382),"")</f>
        <v>wearables</v>
      </c>
      <c r="S2382" s="12">
        <f>(((J2382/60)/60)/24)+DATE(1970,1,1)</f>
        <v>42726.491643518515</v>
      </c>
      <c r="T2382" s="12">
        <f>(((I2382/60)/60)/24)+DATE(1970,1,1)</f>
        <v>42756.491643518515</v>
      </c>
      <c r="W2382" s="19">
        <f>_xlfn.DAYS(T2382,S2382)</f>
        <v>30</v>
      </c>
      <c r="X2382" s="20">
        <f>L2382/W2382</f>
        <v>0.16666666666666666</v>
      </c>
      <c r="Y2382" s="21">
        <f>E2382/W2382</f>
        <v>32.56666666666667</v>
      </c>
    </row>
    <row r="2383" spans="1:25" ht="48" x14ac:dyDescent="0.2">
      <c r="A2383">
        <v>2978</v>
      </c>
      <c r="B2383" s="3" t="s">
        <v>2978</v>
      </c>
      <c r="C2383" s="3" t="s">
        <v>7088</v>
      </c>
      <c r="D2383">
        <v>750</v>
      </c>
      <c r="E2383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8271</v>
      </c>
      <c r="O2383" s="6">
        <f>(E2383/D2383)*100</f>
        <v>129.46666666666667</v>
      </c>
      <c r="P2383" s="7">
        <f>E2383/L2383</f>
        <v>60.6875</v>
      </c>
      <c r="Q2383" t="str">
        <f>LEFT(N2383,FIND("/",N2383)-1)</f>
        <v>theater</v>
      </c>
      <c r="R2383" t="str">
        <f>REPLACE(N2383,1,FIND("/",N2383),"")</f>
        <v>plays</v>
      </c>
      <c r="S2383" s="12">
        <f>(((J2383/60)/60)/24)+DATE(1970,1,1)</f>
        <v>41922.640590277777</v>
      </c>
      <c r="T2383" s="12">
        <f>(((I2383/60)/60)/24)+DATE(1970,1,1)</f>
        <v>41932.249305555553</v>
      </c>
      <c r="W2383" s="19">
        <f>_xlfn.DAYS(T2383,S2383)</f>
        <v>10</v>
      </c>
      <c r="X2383" s="20">
        <f>L2383/W2383</f>
        <v>1.6</v>
      </c>
      <c r="Y2383" s="21">
        <f>E2383/W2383</f>
        <v>97.1</v>
      </c>
    </row>
    <row r="2384" spans="1:25" ht="48" x14ac:dyDescent="0.2">
      <c r="A2384">
        <v>2627</v>
      </c>
      <c r="B2384" s="3" t="s">
        <v>2627</v>
      </c>
      <c r="C2384" s="3" t="s">
        <v>6737</v>
      </c>
      <c r="D2384">
        <v>150</v>
      </c>
      <c r="E2384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8301</v>
      </c>
      <c r="O2384" s="6">
        <f>(E2384/D2384)*100</f>
        <v>646.66666666666663</v>
      </c>
      <c r="P2384" s="7">
        <f>E2384/L2384</f>
        <v>21.555555555555557</v>
      </c>
      <c r="Q2384" t="str">
        <f>LEFT(N2384,FIND("/",N2384)-1)</f>
        <v>technology</v>
      </c>
      <c r="R2384" t="str">
        <f>REPLACE(N2384,1,FIND("/",N2384),"")</f>
        <v>space exploration</v>
      </c>
      <c r="S2384" s="12">
        <f>(((J2384/60)/60)/24)+DATE(1970,1,1)</f>
        <v>42304.829409722224</v>
      </c>
      <c r="T2384" s="12">
        <f>(((I2384/60)/60)/24)+DATE(1970,1,1)</f>
        <v>42334.871076388896</v>
      </c>
      <c r="W2384" s="19">
        <f>_xlfn.DAYS(T2384,S2384)</f>
        <v>30</v>
      </c>
      <c r="X2384" s="20">
        <f>L2384/W2384</f>
        <v>1.5</v>
      </c>
      <c r="Y2384" s="21">
        <f>E2384/W2384</f>
        <v>32.333333333333336</v>
      </c>
    </row>
    <row r="2385" spans="1:25" ht="48" x14ac:dyDescent="0.2">
      <c r="A2385">
        <v>3420</v>
      </c>
      <c r="B2385" s="3" t="s">
        <v>3419</v>
      </c>
      <c r="C2385" s="3" t="s">
        <v>7530</v>
      </c>
      <c r="D2385">
        <v>700</v>
      </c>
      <c r="E2385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8271</v>
      </c>
      <c r="O2385" s="6">
        <f>(E2385/D2385)*100</f>
        <v>138</v>
      </c>
      <c r="P2385" s="7">
        <f>E2385/L2385</f>
        <v>28.411764705882351</v>
      </c>
      <c r="Q2385" t="str">
        <f>LEFT(N2385,FIND("/",N2385)-1)</f>
        <v>theater</v>
      </c>
      <c r="R2385" t="str">
        <f>REPLACE(N2385,1,FIND("/",N2385),"")</f>
        <v>plays</v>
      </c>
      <c r="S2385" s="12">
        <f>(((J2385/60)/60)/24)+DATE(1970,1,1)</f>
        <v>42405.090300925927</v>
      </c>
      <c r="T2385" s="12">
        <f>(((I2385/60)/60)/24)+DATE(1970,1,1)</f>
        <v>42414</v>
      </c>
      <c r="W2385" s="19">
        <f>_xlfn.DAYS(T2385,S2385)</f>
        <v>9</v>
      </c>
      <c r="X2385" s="20">
        <f>L2385/W2385</f>
        <v>3.7777777777777777</v>
      </c>
      <c r="Y2385" s="21">
        <f>E2385/W2385</f>
        <v>107.33333333333333</v>
      </c>
    </row>
    <row r="2386" spans="1:25" ht="48" x14ac:dyDescent="0.2">
      <c r="A2386">
        <v>2873</v>
      </c>
      <c r="B2386" s="3" t="s">
        <v>2873</v>
      </c>
      <c r="C2386" s="3" t="s">
        <v>6983</v>
      </c>
      <c r="D2386">
        <v>2500</v>
      </c>
      <c r="E238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6">
        <f>(E2386/D2386)*100</f>
        <v>38.119999999999997</v>
      </c>
      <c r="P2386" s="7">
        <f>E2386/L2386</f>
        <v>119.125</v>
      </c>
      <c r="Q2386" t="str">
        <f>LEFT(N2386,FIND("/",N2386)-1)</f>
        <v>theater</v>
      </c>
      <c r="R2386" t="str">
        <f>REPLACE(N2386,1,FIND("/",N2386),"")</f>
        <v>plays</v>
      </c>
      <c r="S2386" s="12">
        <f>(((J2386/60)/60)/24)+DATE(1970,1,1)</f>
        <v>42002.817488425921</v>
      </c>
      <c r="T2386" s="12">
        <f>(((I2386/60)/60)/24)+DATE(1970,1,1)</f>
        <v>42032.817488425921</v>
      </c>
      <c r="W2386" s="19">
        <f>_xlfn.DAYS(T2386,S2386)</f>
        <v>30</v>
      </c>
      <c r="X2386" s="20">
        <f>L2386/W2386</f>
        <v>0.26666666666666666</v>
      </c>
      <c r="Y2386" s="21">
        <f>E2386/W2386</f>
        <v>31.766666666666666</v>
      </c>
    </row>
    <row r="2387" spans="1:25" ht="48" x14ac:dyDescent="0.2">
      <c r="A2387">
        <v>3460</v>
      </c>
      <c r="B2387" s="3" t="s">
        <v>3459</v>
      </c>
      <c r="C2387" s="3" t="s">
        <v>7570</v>
      </c>
      <c r="D2387">
        <v>500</v>
      </c>
      <c r="E2387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8271</v>
      </c>
      <c r="O2387" s="6">
        <f>(E2387/D2387)*100</f>
        <v>190</v>
      </c>
      <c r="P2387" s="7">
        <f>E2387/L2387</f>
        <v>50</v>
      </c>
      <c r="Q2387" t="str">
        <f>LEFT(N2387,FIND("/",N2387)-1)</f>
        <v>theater</v>
      </c>
      <c r="R2387" t="str">
        <f>REPLACE(N2387,1,FIND("/",N2387),"")</f>
        <v>plays</v>
      </c>
      <c r="S2387" s="12">
        <f>(((J2387/60)/60)/24)+DATE(1970,1,1)</f>
        <v>41852.527222222219</v>
      </c>
      <c r="T2387" s="12">
        <f>(((I2387/60)/60)/24)+DATE(1970,1,1)</f>
        <v>41866.527222222219</v>
      </c>
      <c r="W2387" s="19">
        <f>_xlfn.DAYS(T2387,S2387)</f>
        <v>14</v>
      </c>
      <c r="X2387" s="20">
        <f>L2387/W2387</f>
        <v>1.3571428571428572</v>
      </c>
      <c r="Y2387" s="21">
        <f>E2387/W2387</f>
        <v>67.857142857142861</v>
      </c>
    </row>
    <row r="2388" spans="1:25" ht="48" x14ac:dyDescent="0.2">
      <c r="A2388">
        <v>2515</v>
      </c>
      <c r="B2388" s="3" t="s">
        <v>2515</v>
      </c>
      <c r="C2388" s="3" t="s">
        <v>6625</v>
      </c>
      <c r="D2388">
        <v>5000</v>
      </c>
      <c r="E2388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6">
        <f>(E2388/D2388)*100</f>
        <v>18.600000000000001</v>
      </c>
      <c r="P2388" s="7">
        <f>E2388/L2388</f>
        <v>77.5</v>
      </c>
      <c r="Q2388" t="str">
        <f>LEFT(N2388,FIND("/",N2388)-1)</f>
        <v>food</v>
      </c>
      <c r="R2388" t="str">
        <f>REPLACE(N2388,1,FIND("/",N2388),"")</f>
        <v>restaurants</v>
      </c>
      <c r="S2388" s="12">
        <f>(((J2388/60)/60)/24)+DATE(1970,1,1)</f>
        <v>42027.839733796296</v>
      </c>
      <c r="T2388" s="12">
        <f>(((I2388/60)/60)/24)+DATE(1970,1,1)</f>
        <v>42057.839733796296</v>
      </c>
      <c r="W2388" s="19">
        <f>_xlfn.DAYS(T2388,S2388)</f>
        <v>30</v>
      </c>
      <c r="X2388" s="20">
        <f>L2388/W2388</f>
        <v>0.4</v>
      </c>
      <c r="Y2388" s="21">
        <f>E2388/W2388</f>
        <v>31</v>
      </c>
    </row>
    <row r="2389" spans="1:25" ht="32" x14ac:dyDescent="0.2">
      <c r="A2389">
        <v>2628</v>
      </c>
      <c r="B2389" s="3" t="s">
        <v>2628</v>
      </c>
      <c r="C2389" s="3" t="s">
        <v>6738</v>
      </c>
      <c r="D2389">
        <v>839</v>
      </c>
      <c r="E2389">
        <v>926</v>
      </c>
      <c r="F2389" t="s">
        <v>8219</v>
      </c>
      <c r="G2389" t="s">
        <v>8224</v>
      </c>
      <c r="H2389" t="s">
        <v>8246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8301</v>
      </c>
      <c r="O2389" s="6">
        <f>(E2389/D2389)*100</f>
        <v>110.36948748510132</v>
      </c>
      <c r="P2389" s="7">
        <f>E2389/L2389</f>
        <v>44.095238095238095</v>
      </c>
      <c r="Q2389" t="str">
        <f>LEFT(N2389,FIND("/",N2389)-1)</f>
        <v>technology</v>
      </c>
      <c r="R2389" t="str">
        <f>REPLACE(N2389,1,FIND("/",N2389),"")</f>
        <v>space exploration</v>
      </c>
      <c r="S2389" s="12">
        <f>(((J2389/60)/60)/24)+DATE(1970,1,1)</f>
        <v>41953.966053240743</v>
      </c>
      <c r="T2389" s="12">
        <f>(((I2389/60)/60)/24)+DATE(1970,1,1)</f>
        <v>41973.966053240743</v>
      </c>
      <c r="W2389" s="19">
        <f>_xlfn.DAYS(T2389,S2389)</f>
        <v>20</v>
      </c>
      <c r="X2389" s="20">
        <f>L2389/W2389</f>
        <v>1.05</v>
      </c>
      <c r="Y2389" s="21">
        <f>E2389/W2389</f>
        <v>46.3</v>
      </c>
    </row>
    <row r="2390" spans="1:25" ht="64" x14ac:dyDescent="0.2">
      <c r="A2390">
        <v>3637</v>
      </c>
      <c r="B2390" s="3" t="s">
        <v>3635</v>
      </c>
      <c r="C2390" s="3" t="s">
        <v>7747</v>
      </c>
      <c r="D2390">
        <v>3000</v>
      </c>
      <c r="E2390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8305</v>
      </c>
      <c r="O2390" s="6">
        <f>(E2390/D2390)*100</f>
        <v>30.866666666666664</v>
      </c>
      <c r="P2390" s="7">
        <f>E2390/L2390</f>
        <v>66.142857142857139</v>
      </c>
      <c r="Q2390" t="str">
        <f>LEFT(N2390,FIND("/",N2390)-1)</f>
        <v>theater</v>
      </c>
      <c r="R2390" t="str">
        <f>REPLACE(N2390,1,FIND("/",N2390),"")</f>
        <v>musical</v>
      </c>
      <c r="S2390" s="12">
        <f>(((J2390/60)/60)/24)+DATE(1970,1,1)</f>
        <v>41975.700636574074</v>
      </c>
      <c r="T2390" s="12">
        <f>(((I2390/60)/60)/24)+DATE(1970,1,1)</f>
        <v>42005.700636574074</v>
      </c>
      <c r="W2390" s="19">
        <f>_xlfn.DAYS(T2390,S2390)</f>
        <v>30</v>
      </c>
      <c r="X2390" s="20">
        <f>L2390/W2390</f>
        <v>0.46666666666666667</v>
      </c>
      <c r="Y2390" s="21">
        <f>E2390/W2390</f>
        <v>30.866666666666667</v>
      </c>
    </row>
    <row r="2391" spans="1:25" ht="48" x14ac:dyDescent="0.2">
      <c r="A2391">
        <v>2796</v>
      </c>
      <c r="B2391" s="3" t="s">
        <v>2796</v>
      </c>
      <c r="C2391" s="3" t="s">
        <v>6906</v>
      </c>
      <c r="D2391">
        <v>800</v>
      </c>
      <c r="E2391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8271</v>
      </c>
      <c r="O2391" s="6">
        <f>(E2391/D2391)*100</f>
        <v>115.5</v>
      </c>
      <c r="P2391" s="7">
        <f>E2391/L2391</f>
        <v>44</v>
      </c>
      <c r="Q2391" t="str">
        <f>LEFT(N2391,FIND("/",N2391)-1)</f>
        <v>theater</v>
      </c>
      <c r="R2391" t="str">
        <f>REPLACE(N2391,1,FIND("/",N2391),"")</f>
        <v>plays</v>
      </c>
      <c r="S2391" s="12">
        <f>(((J2391/60)/60)/24)+DATE(1970,1,1)</f>
        <v>41795.528101851851</v>
      </c>
      <c r="T2391" s="12">
        <f>(((I2391/60)/60)/24)+DATE(1970,1,1)</f>
        <v>41825.528101851851</v>
      </c>
      <c r="W2391" s="19">
        <f>_xlfn.DAYS(T2391,S2391)</f>
        <v>30</v>
      </c>
      <c r="X2391" s="20">
        <f>L2391/W2391</f>
        <v>0.7</v>
      </c>
      <c r="Y2391" s="21">
        <f>E2391/W2391</f>
        <v>30.8</v>
      </c>
    </row>
    <row r="2392" spans="1:25" ht="32" x14ac:dyDescent="0.2">
      <c r="A2392">
        <v>3395</v>
      </c>
      <c r="B2392" s="3" t="s">
        <v>3394</v>
      </c>
      <c r="C2392" s="3" t="s">
        <v>7505</v>
      </c>
      <c r="D2392">
        <v>500</v>
      </c>
      <c r="E2392">
        <v>920</v>
      </c>
      <c r="F2392" t="s">
        <v>8219</v>
      </c>
      <c r="G2392" t="s">
        <v>8225</v>
      </c>
      <c r="H2392" t="s">
        <v>8247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8271</v>
      </c>
      <c r="O2392" s="6">
        <f>(E2392/D2392)*100</f>
        <v>184</v>
      </c>
      <c r="P2392" s="7">
        <f>E2392/L2392</f>
        <v>24.210526315789473</v>
      </c>
      <c r="Q2392" t="str">
        <f>LEFT(N2392,FIND("/",N2392)-1)</f>
        <v>theater</v>
      </c>
      <c r="R2392" t="str">
        <f>REPLACE(N2392,1,FIND("/",N2392),"")</f>
        <v>plays</v>
      </c>
      <c r="S2392" s="12">
        <f>(((J2392/60)/60)/24)+DATE(1970,1,1)</f>
        <v>42140.712314814817</v>
      </c>
      <c r="T2392" s="12">
        <f>(((I2392/60)/60)/24)+DATE(1970,1,1)</f>
        <v>42154.756944444445</v>
      </c>
      <c r="W2392" s="19">
        <f>_xlfn.DAYS(T2392,S2392)</f>
        <v>14</v>
      </c>
      <c r="X2392" s="20">
        <f>L2392/W2392</f>
        <v>2.7142857142857144</v>
      </c>
      <c r="Y2392" s="21">
        <f>E2392/W2392</f>
        <v>65.714285714285708</v>
      </c>
    </row>
    <row r="2393" spans="1:25" ht="32" x14ac:dyDescent="0.2">
      <c r="A2393">
        <v>2293</v>
      </c>
      <c r="B2393" s="3" t="s">
        <v>2294</v>
      </c>
      <c r="C2393" s="3" t="s">
        <v>6403</v>
      </c>
      <c r="D2393">
        <v>850</v>
      </c>
      <c r="E2393">
        <v>920</v>
      </c>
      <c r="F2393" t="s">
        <v>8219</v>
      </c>
      <c r="G2393" t="s">
        <v>8224</v>
      </c>
      <c r="H2393" t="s">
        <v>8246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8276</v>
      </c>
      <c r="O2393" s="6">
        <f>(E2393/D2393)*100</f>
        <v>108.23529411764706</v>
      </c>
      <c r="P2393" s="7">
        <f>E2393/L2393</f>
        <v>34.074074074074076</v>
      </c>
      <c r="Q2393" t="str">
        <f>LEFT(N2393,FIND("/",N2393)-1)</f>
        <v>music</v>
      </c>
      <c r="R2393" t="str">
        <f>REPLACE(N2393,1,FIND("/",N2393),"")</f>
        <v>rock</v>
      </c>
      <c r="S2393" s="12">
        <f>(((J2393/60)/60)/24)+DATE(1970,1,1)</f>
        <v>41151.708321759259</v>
      </c>
      <c r="T2393" s="12">
        <f>(((I2393/60)/60)/24)+DATE(1970,1,1)</f>
        <v>41177.165972222225</v>
      </c>
      <c r="W2393" s="19">
        <f>_xlfn.DAYS(T2393,S2393)</f>
        <v>26</v>
      </c>
      <c r="X2393" s="20">
        <f>L2393/W2393</f>
        <v>1.0384615384615385</v>
      </c>
      <c r="Y2393" s="21">
        <f>E2393/W2393</f>
        <v>35.384615384615387</v>
      </c>
    </row>
    <row r="2394" spans="1:25" ht="48" x14ac:dyDescent="0.2">
      <c r="A2394">
        <v>1394</v>
      </c>
      <c r="B2394" s="3" t="s">
        <v>1395</v>
      </c>
      <c r="C2394" s="3" t="s">
        <v>5504</v>
      </c>
      <c r="D2394">
        <v>750</v>
      </c>
      <c r="E2394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8276</v>
      </c>
      <c r="O2394" s="6">
        <f>(E2394/D2394)*100</f>
        <v>122.13333333333334</v>
      </c>
      <c r="P2394" s="7">
        <f>E2394/L2394</f>
        <v>53.882352941176471</v>
      </c>
      <c r="Q2394" t="str">
        <f>LEFT(N2394,FIND("/",N2394)-1)</f>
        <v>music</v>
      </c>
      <c r="R2394" t="str">
        <f>REPLACE(N2394,1,FIND("/",N2394),"")</f>
        <v>rock</v>
      </c>
      <c r="S2394" s="12">
        <f>(((J2394/60)/60)/24)+DATE(1970,1,1)</f>
        <v>42752.144976851851</v>
      </c>
      <c r="T2394" s="12">
        <f>(((I2394/60)/60)/24)+DATE(1970,1,1)</f>
        <v>42795.125</v>
      </c>
      <c r="W2394" s="19">
        <f>_xlfn.DAYS(T2394,S2394)</f>
        <v>43</v>
      </c>
      <c r="X2394" s="20">
        <f>L2394/W2394</f>
        <v>0.39534883720930231</v>
      </c>
      <c r="Y2394" s="21">
        <f>E2394/W2394</f>
        <v>21.302325581395348</v>
      </c>
    </row>
    <row r="2395" spans="1:25" ht="16" x14ac:dyDescent="0.2">
      <c r="A2395">
        <v>1152</v>
      </c>
      <c r="B2395" s="3" t="s">
        <v>1153</v>
      </c>
      <c r="C2395" s="3" t="s">
        <v>5262</v>
      </c>
      <c r="D2395">
        <v>16000</v>
      </c>
      <c r="E2395">
        <v>911</v>
      </c>
      <c r="F2395" t="s">
        <v>8221</v>
      </c>
      <c r="G2395" t="s">
        <v>8224</v>
      </c>
      <c r="H2395" t="s">
        <v>8246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8284</v>
      </c>
      <c r="O2395" s="6">
        <f>(E2395/D2395)*100</f>
        <v>5.6937500000000005</v>
      </c>
      <c r="P2395" s="7">
        <f>E2395/L2395</f>
        <v>60.733333333333334</v>
      </c>
      <c r="Q2395" t="str">
        <f>LEFT(N2395,FIND("/",N2395)-1)</f>
        <v>food</v>
      </c>
      <c r="R2395" t="str">
        <f>REPLACE(N2395,1,FIND("/",N2395),"")</f>
        <v>food trucks</v>
      </c>
      <c r="S2395" s="12">
        <f>(((J2395/60)/60)/24)+DATE(1970,1,1)</f>
        <v>42109.709629629629</v>
      </c>
      <c r="T2395" s="12">
        <f>(((I2395/60)/60)/24)+DATE(1970,1,1)</f>
        <v>42139.709629629629</v>
      </c>
      <c r="W2395" s="19">
        <f>_xlfn.DAYS(T2395,S2395)</f>
        <v>30</v>
      </c>
      <c r="X2395" s="20">
        <f>L2395/W2395</f>
        <v>0.5</v>
      </c>
      <c r="Y2395" s="21">
        <f>E2395/W2395</f>
        <v>30.366666666666667</v>
      </c>
    </row>
    <row r="2396" spans="1:25" ht="48" x14ac:dyDescent="0.2">
      <c r="A2396">
        <v>812</v>
      </c>
      <c r="B2396" s="3" t="s">
        <v>813</v>
      </c>
      <c r="C2396" s="3" t="s">
        <v>4922</v>
      </c>
      <c r="D2396">
        <v>600</v>
      </c>
      <c r="E2396">
        <v>911</v>
      </c>
      <c r="F2396" t="s">
        <v>8219</v>
      </c>
      <c r="G2396" t="s">
        <v>8224</v>
      </c>
      <c r="H2396" t="s">
        <v>8246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8276</v>
      </c>
      <c r="O2396" s="6">
        <f>(E2396/D2396)*100</f>
        <v>151.83333333333334</v>
      </c>
      <c r="P2396" s="7">
        <f>E2396/L2396</f>
        <v>27.606060606060606</v>
      </c>
      <c r="Q2396" t="str">
        <f>LEFT(N2396,FIND("/",N2396)-1)</f>
        <v>music</v>
      </c>
      <c r="R2396" t="str">
        <f>REPLACE(N2396,1,FIND("/",N2396),"")</f>
        <v>rock</v>
      </c>
      <c r="S2396" s="12">
        <f>(((J2396/60)/60)/24)+DATE(1970,1,1)</f>
        <v>41282.017962962964</v>
      </c>
      <c r="T2396" s="12">
        <f>(((I2396/60)/60)/24)+DATE(1970,1,1)</f>
        <v>41334.581944444442</v>
      </c>
      <c r="W2396" s="19">
        <f>_xlfn.DAYS(T2396,S2396)</f>
        <v>52</v>
      </c>
      <c r="X2396" s="20">
        <f>L2396/W2396</f>
        <v>0.63461538461538458</v>
      </c>
      <c r="Y2396" s="21">
        <f>E2396/W2396</f>
        <v>17.51923076923077</v>
      </c>
    </row>
    <row r="2397" spans="1:25" ht="48" x14ac:dyDescent="0.2">
      <c r="A2397">
        <v>3093</v>
      </c>
      <c r="B2397" s="3" t="s">
        <v>3093</v>
      </c>
      <c r="C2397" s="3" t="s">
        <v>7203</v>
      </c>
      <c r="D2397">
        <v>4000</v>
      </c>
      <c r="E2397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6">
        <f>(E2397/D2397)*100</f>
        <v>22.75</v>
      </c>
      <c r="P2397" s="7">
        <f>E2397/L2397</f>
        <v>53.529411764705884</v>
      </c>
      <c r="Q2397" t="str">
        <f>LEFT(N2397,FIND("/",N2397)-1)</f>
        <v>theater</v>
      </c>
      <c r="R2397" t="str">
        <f>REPLACE(N2397,1,FIND("/",N2397),"")</f>
        <v>spaces</v>
      </c>
      <c r="S2397" s="12">
        <f>(((J2397/60)/60)/24)+DATE(1970,1,1)</f>
        <v>41760.909039351849</v>
      </c>
      <c r="T2397" s="12">
        <f>(((I2397/60)/60)/24)+DATE(1970,1,1)</f>
        <v>41791.165972222225</v>
      </c>
      <c r="W2397" s="19">
        <f>_xlfn.DAYS(T2397,S2397)</f>
        <v>31</v>
      </c>
      <c r="X2397" s="20">
        <f>L2397/W2397</f>
        <v>0.54838709677419351</v>
      </c>
      <c r="Y2397" s="21">
        <f>E2397/W2397</f>
        <v>29.35483870967742</v>
      </c>
    </row>
    <row r="2398" spans="1:25" ht="48" x14ac:dyDescent="0.2">
      <c r="A2398">
        <v>3914</v>
      </c>
      <c r="B2398" s="3" t="s">
        <v>3911</v>
      </c>
      <c r="C2398" s="3" t="s">
        <v>8022</v>
      </c>
      <c r="D2398">
        <v>2500</v>
      </c>
      <c r="E2398">
        <v>909</v>
      </c>
      <c r="F2398" t="s">
        <v>8221</v>
      </c>
      <c r="G2398" t="s">
        <v>8225</v>
      </c>
      <c r="H2398" t="s">
        <v>8247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8271</v>
      </c>
      <c r="O2398" s="6">
        <f>(E2398/D2398)*100</f>
        <v>36.36</v>
      </c>
      <c r="P2398" s="7">
        <f>E2398/L2398</f>
        <v>33.666666666666664</v>
      </c>
      <c r="Q2398" t="str">
        <f>LEFT(N2398,FIND("/",N2398)-1)</f>
        <v>theater</v>
      </c>
      <c r="R2398" t="str">
        <f>REPLACE(N2398,1,FIND("/",N2398),"")</f>
        <v>plays</v>
      </c>
      <c r="S2398" s="12">
        <f>(((J2398/60)/60)/24)+DATE(1970,1,1)</f>
        <v>42114.818935185183</v>
      </c>
      <c r="T2398" s="12">
        <f>(((I2398/60)/60)/24)+DATE(1970,1,1)</f>
        <v>42134.957638888889</v>
      </c>
      <c r="W2398" s="19">
        <f>_xlfn.DAYS(T2398,S2398)</f>
        <v>20</v>
      </c>
      <c r="X2398" s="20">
        <f>L2398/W2398</f>
        <v>1.35</v>
      </c>
      <c r="Y2398" s="21">
        <f>E2398/W2398</f>
        <v>45.45</v>
      </c>
    </row>
    <row r="2399" spans="1:25" ht="48" x14ac:dyDescent="0.2">
      <c r="A2399">
        <v>977</v>
      </c>
      <c r="B2399" s="3" t="s">
        <v>978</v>
      </c>
      <c r="C2399" s="3" t="s">
        <v>5087</v>
      </c>
      <c r="D2399">
        <v>2700</v>
      </c>
      <c r="E2399">
        <v>909</v>
      </c>
      <c r="F2399" t="s">
        <v>8221</v>
      </c>
      <c r="G2399" t="s">
        <v>8239</v>
      </c>
      <c r="H2399" t="s">
        <v>8249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8273</v>
      </c>
      <c r="O2399" s="6">
        <f>(E2399/D2399)*100</f>
        <v>33.666666666666664</v>
      </c>
      <c r="P2399" s="7">
        <f>E2399/L2399</f>
        <v>75.75</v>
      </c>
      <c r="Q2399" t="str">
        <f>LEFT(N2399,FIND("/",N2399)-1)</f>
        <v>technology</v>
      </c>
      <c r="R2399" t="str">
        <f>REPLACE(N2399,1,FIND("/",N2399),"")</f>
        <v>wearables</v>
      </c>
      <c r="S2399" s="12">
        <f>(((J2399/60)/60)/24)+DATE(1970,1,1)</f>
        <v>42391.942094907412</v>
      </c>
      <c r="T2399" s="12">
        <f>(((I2399/60)/60)/24)+DATE(1970,1,1)</f>
        <v>42421.942094907412</v>
      </c>
      <c r="W2399" s="19">
        <f>_xlfn.DAYS(T2399,S2399)</f>
        <v>30</v>
      </c>
      <c r="X2399" s="20">
        <f>L2399/W2399</f>
        <v>0.4</v>
      </c>
      <c r="Y2399" s="21">
        <f>E2399/W2399</f>
        <v>30.3</v>
      </c>
    </row>
    <row r="2400" spans="1:25" ht="48" x14ac:dyDescent="0.2">
      <c r="A2400">
        <v>3510</v>
      </c>
      <c r="B2400" s="3" t="s">
        <v>3509</v>
      </c>
      <c r="C2400" s="3" t="s">
        <v>7620</v>
      </c>
      <c r="D2400">
        <v>900</v>
      </c>
      <c r="E2400">
        <v>905</v>
      </c>
      <c r="F2400" t="s">
        <v>8219</v>
      </c>
      <c r="G2400" t="s">
        <v>8224</v>
      </c>
      <c r="H2400" t="s">
        <v>8246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8271</v>
      </c>
      <c r="O2400" s="6">
        <f>(E2400/D2400)*100</f>
        <v>100.55555555555556</v>
      </c>
      <c r="P2400" s="7">
        <f>E2400/L2400</f>
        <v>60.333333333333336</v>
      </c>
      <c r="Q2400" t="str">
        <f>LEFT(N2400,FIND("/",N2400)-1)</f>
        <v>theater</v>
      </c>
      <c r="R2400" t="str">
        <f>REPLACE(N2400,1,FIND("/",N2400),"")</f>
        <v>plays</v>
      </c>
      <c r="S2400" s="12">
        <f>(((J2400/60)/60)/24)+DATE(1970,1,1)</f>
        <v>41802.62090277778</v>
      </c>
      <c r="T2400" s="12">
        <f>(((I2400/60)/60)/24)+DATE(1970,1,1)</f>
        <v>41822.62090277778</v>
      </c>
      <c r="W2400" s="19">
        <f>_xlfn.DAYS(T2400,S2400)</f>
        <v>20</v>
      </c>
      <c r="X2400" s="20">
        <f>L2400/W2400</f>
        <v>0.75</v>
      </c>
      <c r="Y2400" s="21">
        <f>E2400/W2400</f>
        <v>45.25</v>
      </c>
    </row>
    <row r="2401" spans="1:25" ht="48" x14ac:dyDescent="0.2">
      <c r="A2401">
        <v>1786</v>
      </c>
      <c r="B2401" s="3" t="s">
        <v>1787</v>
      </c>
      <c r="C2401" s="3" t="s">
        <v>5896</v>
      </c>
      <c r="D2401">
        <v>1900</v>
      </c>
      <c r="E2401">
        <v>905</v>
      </c>
      <c r="F2401" t="s">
        <v>8221</v>
      </c>
      <c r="G2401" t="s">
        <v>8233</v>
      </c>
      <c r="H2401" t="s">
        <v>8249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8285</v>
      </c>
      <c r="O2401" s="6">
        <f>(E2401/D2401)*100</f>
        <v>47.631578947368418</v>
      </c>
      <c r="P2401" s="7">
        <f>E2401/L2401</f>
        <v>31.206896551724139</v>
      </c>
      <c r="Q2401" t="str">
        <f>LEFT(N2401,FIND("/",N2401)-1)</f>
        <v>photography</v>
      </c>
      <c r="R2401" t="str">
        <f>REPLACE(N2401,1,FIND("/",N2401),"")</f>
        <v>photobooks</v>
      </c>
      <c r="S2401" s="12">
        <f>(((J2401/60)/60)/24)+DATE(1970,1,1)</f>
        <v>41958.550659722227</v>
      </c>
      <c r="T2401" s="12">
        <f>(((I2401/60)/60)/24)+DATE(1970,1,1)</f>
        <v>41988.550659722227</v>
      </c>
      <c r="W2401" s="19">
        <f>_xlfn.DAYS(T2401,S2401)</f>
        <v>30</v>
      </c>
      <c r="X2401" s="20">
        <f>L2401/W2401</f>
        <v>0.96666666666666667</v>
      </c>
      <c r="Y2401" s="21">
        <f>E2401/W2401</f>
        <v>30.166666666666668</v>
      </c>
    </row>
    <row r="2402" spans="1:25" ht="48" x14ac:dyDescent="0.2">
      <c r="A2402">
        <v>664</v>
      </c>
      <c r="B2402" s="3" t="s">
        <v>665</v>
      </c>
      <c r="C2402" s="3" t="s">
        <v>4774</v>
      </c>
      <c r="D2402">
        <v>12000</v>
      </c>
      <c r="E240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6">
        <f>(E2402/D2402)*100</f>
        <v>7.5333333333333332</v>
      </c>
      <c r="P2402" s="7">
        <f>E2402/L2402</f>
        <v>31.172413793103448</v>
      </c>
      <c r="Q2402" t="str">
        <f>LEFT(N2402,FIND("/",N2402)-1)</f>
        <v>technology</v>
      </c>
      <c r="R2402" t="str">
        <f>REPLACE(N2402,1,FIND("/",N2402),"")</f>
        <v>wearables</v>
      </c>
      <c r="S2402" s="12">
        <f>(((J2402/60)/60)/24)+DATE(1970,1,1)</f>
        <v>42077.666377314818</v>
      </c>
      <c r="T2402" s="12">
        <f>(((I2402/60)/60)/24)+DATE(1970,1,1)</f>
        <v>42107.666377314818</v>
      </c>
      <c r="W2402" s="19">
        <f>_xlfn.DAYS(T2402,S2402)</f>
        <v>30</v>
      </c>
      <c r="X2402" s="20">
        <f>L2402/W2402</f>
        <v>0.96666666666666667</v>
      </c>
      <c r="Y2402" s="21">
        <f>E2402/W2402</f>
        <v>30.133333333333333</v>
      </c>
    </row>
    <row r="2403" spans="1:25" ht="48" x14ac:dyDescent="0.2">
      <c r="A2403">
        <v>785</v>
      </c>
      <c r="B2403" s="3" t="s">
        <v>786</v>
      </c>
      <c r="C2403" s="3" t="s">
        <v>4895</v>
      </c>
      <c r="D2403">
        <v>500</v>
      </c>
      <c r="E2403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8276</v>
      </c>
      <c r="O2403" s="6">
        <f>(E2403/D2403)*100</f>
        <v>180.62799999999999</v>
      </c>
      <c r="P2403" s="7">
        <f>E2403/L2403</f>
        <v>31.142758620689655</v>
      </c>
      <c r="Q2403" t="str">
        <f>LEFT(N2403,FIND("/",N2403)-1)</f>
        <v>music</v>
      </c>
      <c r="R2403" t="str">
        <f>REPLACE(N2403,1,FIND("/",N2403),"")</f>
        <v>rock</v>
      </c>
      <c r="S2403" s="12">
        <f>(((J2403/60)/60)/24)+DATE(1970,1,1)</f>
        <v>41303.593923611108</v>
      </c>
      <c r="T2403" s="12">
        <f>(((I2403/60)/60)/24)+DATE(1970,1,1)</f>
        <v>41333.593923611108</v>
      </c>
      <c r="W2403" s="19">
        <f>_xlfn.DAYS(T2403,S2403)</f>
        <v>30</v>
      </c>
      <c r="X2403" s="20">
        <f>L2403/W2403</f>
        <v>0.96666666666666667</v>
      </c>
      <c r="Y2403" s="21">
        <f>E2403/W2403</f>
        <v>30.104666666666667</v>
      </c>
    </row>
    <row r="2404" spans="1:25" ht="48" x14ac:dyDescent="0.2">
      <c r="A2404">
        <v>3836</v>
      </c>
      <c r="B2404" s="3" t="s">
        <v>3833</v>
      </c>
      <c r="C2404" s="3" t="s">
        <v>7945</v>
      </c>
      <c r="D2404">
        <v>800</v>
      </c>
      <c r="E2404">
        <v>900</v>
      </c>
      <c r="F2404" t="s">
        <v>8219</v>
      </c>
      <c r="G2404" t="s">
        <v>8224</v>
      </c>
      <c r="H2404" t="s">
        <v>8246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8271</v>
      </c>
      <c r="O2404" s="6">
        <f>(E2404/D2404)*100</f>
        <v>112.5</v>
      </c>
      <c r="P2404" s="7">
        <f>E2404/L2404</f>
        <v>64.285714285714292</v>
      </c>
      <c r="Q2404" t="str">
        <f>LEFT(N2404,FIND("/",N2404)-1)</f>
        <v>theater</v>
      </c>
      <c r="R2404" t="str">
        <f>REPLACE(N2404,1,FIND("/",N2404),"")</f>
        <v>plays</v>
      </c>
      <c r="S2404" s="12">
        <f>(((J2404/60)/60)/24)+DATE(1970,1,1)</f>
        <v>42553.926527777774</v>
      </c>
      <c r="T2404" s="12">
        <f>(((I2404/60)/60)/24)+DATE(1970,1,1)</f>
        <v>42585.172916666663</v>
      </c>
      <c r="W2404" s="19">
        <f>_xlfn.DAYS(T2404,S2404)</f>
        <v>32</v>
      </c>
      <c r="X2404" s="20">
        <f>L2404/W2404</f>
        <v>0.4375</v>
      </c>
      <c r="Y2404" s="21">
        <f>E2404/W2404</f>
        <v>28.125</v>
      </c>
    </row>
    <row r="2405" spans="1:25" ht="48" x14ac:dyDescent="0.2">
      <c r="A2405">
        <v>73</v>
      </c>
      <c r="B2405" s="3" t="s">
        <v>75</v>
      </c>
      <c r="C2405" s="3" t="s">
        <v>4184</v>
      </c>
      <c r="D2405">
        <v>900</v>
      </c>
      <c r="E2405">
        <v>900</v>
      </c>
      <c r="F2405" t="s">
        <v>8219</v>
      </c>
      <c r="G2405" t="s">
        <v>8224</v>
      </c>
      <c r="H2405" t="s">
        <v>8246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8266</v>
      </c>
      <c r="O2405" s="6">
        <f>(E2405/D2405)*100</f>
        <v>100</v>
      </c>
      <c r="P2405" s="7">
        <f>E2405/L2405</f>
        <v>50</v>
      </c>
      <c r="Q2405" t="str">
        <f>LEFT(N2405,FIND("/",N2405)-1)</f>
        <v>film &amp; video</v>
      </c>
      <c r="R2405" t="str">
        <f>REPLACE(N2405,1,FIND("/",N2405),"")</f>
        <v>shorts</v>
      </c>
      <c r="S2405" s="12">
        <f>(((J2405/60)/60)/24)+DATE(1970,1,1)</f>
        <v>40587.75675925926</v>
      </c>
      <c r="T2405" s="12">
        <f>(((I2405/60)/60)/24)+DATE(1970,1,1)</f>
        <v>40666.165972222225</v>
      </c>
      <c r="W2405" s="19">
        <f>_xlfn.DAYS(T2405,S2405)</f>
        <v>79</v>
      </c>
      <c r="X2405" s="20">
        <f>L2405/W2405</f>
        <v>0.22784810126582278</v>
      </c>
      <c r="Y2405" s="21">
        <f>E2405/W2405</f>
        <v>11.39240506329114</v>
      </c>
    </row>
    <row r="2406" spans="1:25" ht="48" x14ac:dyDescent="0.2">
      <c r="A2406">
        <v>2191</v>
      </c>
      <c r="B2406" s="3" t="s">
        <v>2192</v>
      </c>
      <c r="C2406" s="3" t="s">
        <v>6301</v>
      </c>
      <c r="D2406">
        <v>750</v>
      </c>
      <c r="E240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8297</v>
      </c>
      <c r="O2406" s="6">
        <f>(E2406/D2406)*100</f>
        <v>119.73333333333333</v>
      </c>
      <c r="P2406" s="7">
        <f>E2406/L2406</f>
        <v>35.92</v>
      </c>
      <c r="Q2406" t="str">
        <f>LEFT(N2406,FIND("/",N2406)-1)</f>
        <v>games</v>
      </c>
      <c r="R2406" t="str">
        <f>REPLACE(N2406,1,FIND("/",N2406),"")</f>
        <v>tabletop games</v>
      </c>
      <c r="S2406" s="12">
        <f>(((J2406/60)/60)/24)+DATE(1970,1,1)</f>
        <v>42768.833645833336</v>
      </c>
      <c r="T2406" s="12">
        <f>(((I2406/60)/60)/24)+DATE(1970,1,1)</f>
        <v>42780.833645833336</v>
      </c>
      <c r="W2406" s="19">
        <f>_xlfn.DAYS(T2406,S2406)</f>
        <v>12</v>
      </c>
      <c r="X2406" s="20">
        <f>L2406/W2406</f>
        <v>2.0833333333333335</v>
      </c>
      <c r="Y2406" s="21">
        <f>E2406/W2406</f>
        <v>74.833333333333329</v>
      </c>
    </row>
    <row r="2407" spans="1:25" ht="48" x14ac:dyDescent="0.2">
      <c r="A2407">
        <v>1490</v>
      </c>
      <c r="B2407" s="3" t="s">
        <v>1491</v>
      </c>
      <c r="C2407" s="3" t="s">
        <v>5600</v>
      </c>
      <c r="D2407">
        <v>2900</v>
      </c>
      <c r="E2407">
        <v>895</v>
      </c>
      <c r="F2407" t="s">
        <v>8221</v>
      </c>
      <c r="G2407" t="s">
        <v>8224</v>
      </c>
      <c r="H2407" t="s">
        <v>8246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8275</v>
      </c>
      <c r="O2407" s="6">
        <f>(E2407/D2407)*100</f>
        <v>30.862068965517242</v>
      </c>
      <c r="P2407" s="7">
        <f>E2407/L2407</f>
        <v>47.10526315789474</v>
      </c>
      <c r="Q2407" t="str">
        <f>LEFT(N2407,FIND("/",N2407)-1)</f>
        <v>publishing</v>
      </c>
      <c r="R2407" t="str">
        <f>REPLACE(N2407,1,FIND("/",N2407),"")</f>
        <v>fiction</v>
      </c>
      <c r="S2407" s="12">
        <f>(((J2407/60)/60)/24)+DATE(1970,1,1)</f>
        <v>41520.561041666668</v>
      </c>
      <c r="T2407" s="12">
        <f>(((I2407/60)/60)/24)+DATE(1970,1,1)</f>
        <v>41549.561041666668</v>
      </c>
      <c r="W2407" s="19">
        <f>_xlfn.DAYS(T2407,S2407)</f>
        <v>29</v>
      </c>
      <c r="X2407" s="20">
        <f>L2407/W2407</f>
        <v>0.65517241379310343</v>
      </c>
      <c r="Y2407" s="21">
        <f>E2407/W2407</f>
        <v>30.862068965517242</v>
      </c>
    </row>
    <row r="2408" spans="1:25" ht="48" x14ac:dyDescent="0.2">
      <c r="A2408">
        <v>1771</v>
      </c>
      <c r="B2408" s="3" t="s">
        <v>1772</v>
      </c>
      <c r="C2408" s="3" t="s">
        <v>5881</v>
      </c>
      <c r="D2408">
        <v>4200</v>
      </c>
      <c r="E2408">
        <v>895</v>
      </c>
      <c r="F2408" t="s">
        <v>8221</v>
      </c>
      <c r="G2408" t="s">
        <v>8225</v>
      </c>
      <c r="H2408" t="s">
        <v>8247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8285</v>
      </c>
      <c r="O2408" s="6">
        <f>(E2408/D2408)*100</f>
        <v>21.30952380952381</v>
      </c>
      <c r="P2408" s="7">
        <f>E2408/L2408</f>
        <v>35.799999999999997</v>
      </c>
      <c r="Q2408" t="str">
        <f>LEFT(N2408,FIND("/",N2408)-1)</f>
        <v>photography</v>
      </c>
      <c r="R2408" t="str">
        <f>REPLACE(N2408,1,FIND("/",N2408),"")</f>
        <v>photobooks</v>
      </c>
      <c r="S2408" s="12">
        <f>(((J2408/60)/60)/24)+DATE(1970,1,1)</f>
        <v>41905.979629629634</v>
      </c>
      <c r="T2408" s="12">
        <f>(((I2408/60)/60)/24)+DATE(1970,1,1)</f>
        <v>41935.979629629634</v>
      </c>
      <c r="W2408" s="19">
        <f>_xlfn.DAYS(T2408,S2408)</f>
        <v>30</v>
      </c>
      <c r="X2408" s="20">
        <f>L2408/W2408</f>
        <v>0.83333333333333337</v>
      </c>
      <c r="Y2408" s="21">
        <f>E2408/W2408</f>
        <v>29.833333333333332</v>
      </c>
    </row>
    <row r="2409" spans="1:25" ht="48" x14ac:dyDescent="0.2">
      <c r="A2409">
        <v>675</v>
      </c>
      <c r="B2409" s="3" t="s">
        <v>676</v>
      </c>
      <c r="C2409" s="3" t="s">
        <v>4785</v>
      </c>
      <c r="D2409">
        <v>6000</v>
      </c>
      <c r="E2409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6">
        <f>(E2409/D2409)*100</f>
        <v>14.85</v>
      </c>
      <c r="P2409" s="7">
        <f>E2409/L2409</f>
        <v>34.269230769230766</v>
      </c>
      <c r="Q2409" t="str">
        <f>LEFT(N2409,FIND("/",N2409)-1)</f>
        <v>technology</v>
      </c>
      <c r="R2409" t="str">
        <f>REPLACE(N2409,1,FIND("/",N2409),"")</f>
        <v>wearables</v>
      </c>
      <c r="S2409" s="12">
        <f>(((J2409/60)/60)/24)+DATE(1970,1,1)</f>
        <v>41975.930601851855</v>
      </c>
      <c r="T2409" s="12">
        <f>(((I2409/60)/60)/24)+DATE(1970,1,1)</f>
        <v>42005.290972222225</v>
      </c>
      <c r="W2409" s="19">
        <f>_xlfn.DAYS(T2409,S2409)</f>
        <v>30</v>
      </c>
      <c r="X2409" s="20">
        <f>L2409/W2409</f>
        <v>0.8666666666666667</v>
      </c>
      <c r="Y2409" s="21">
        <f>E2409/W2409</f>
        <v>29.7</v>
      </c>
    </row>
    <row r="2410" spans="1:25" ht="48" x14ac:dyDescent="0.2">
      <c r="A2410">
        <v>3367</v>
      </c>
      <c r="B2410" s="3" t="s">
        <v>3366</v>
      </c>
      <c r="C2410" s="3" t="s">
        <v>7477</v>
      </c>
      <c r="D2410">
        <v>750</v>
      </c>
      <c r="E2410">
        <v>890</v>
      </c>
      <c r="F2410" t="s">
        <v>8219</v>
      </c>
      <c r="G2410" t="s">
        <v>8225</v>
      </c>
      <c r="H2410" t="s">
        <v>8247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8271</v>
      </c>
      <c r="O2410" s="6">
        <f>(E2410/D2410)*100</f>
        <v>118.66666666666667</v>
      </c>
      <c r="P2410" s="7">
        <f>E2410/L2410</f>
        <v>29.666666666666668</v>
      </c>
      <c r="Q2410" t="str">
        <f>LEFT(N2410,FIND("/",N2410)-1)</f>
        <v>theater</v>
      </c>
      <c r="R2410" t="str">
        <f>REPLACE(N2410,1,FIND("/",N2410),"")</f>
        <v>plays</v>
      </c>
      <c r="S2410" s="12">
        <f>(((J2410/60)/60)/24)+DATE(1970,1,1)</f>
        <v>42192.933958333335</v>
      </c>
      <c r="T2410" s="12">
        <f>(((I2410/60)/60)/24)+DATE(1970,1,1)</f>
        <v>42217.933958333335</v>
      </c>
      <c r="W2410" s="19">
        <f>_xlfn.DAYS(T2410,S2410)</f>
        <v>25</v>
      </c>
      <c r="X2410" s="20">
        <f>L2410/W2410</f>
        <v>1.2</v>
      </c>
      <c r="Y2410" s="21">
        <f>E2410/W2410</f>
        <v>35.6</v>
      </c>
    </row>
    <row r="2411" spans="1:25" ht="48" x14ac:dyDescent="0.2">
      <c r="A2411">
        <v>2559</v>
      </c>
      <c r="B2411" s="3" t="s">
        <v>2559</v>
      </c>
      <c r="C2411" s="3" t="s">
        <v>6669</v>
      </c>
      <c r="D2411">
        <v>800</v>
      </c>
      <c r="E2411">
        <v>890</v>
      </c>
      <c r="F2411" t="s">
        <v>8219</v>
      </c>
      <c r="G2411" t="s">
        <v>8224</v>
      </c>
      <c r="H2411" t="s">
        <v>8246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8300</v>
      </c>
      <c r="O2411" s="6">
        <f>(E2411/D2411)*100</f>
        <v>111.25</v>
      </c>
      <c r="P2411" s="7">
        <f>E2411/L2411</f>
        <v>35.6</v>
      </c>
      <c r="Q2411" t="str">
        <f>LEFT(N2411,FIND("/",N2411)-1)</f>
        <v>music</v>
      </c>
      <c r="R2411" t="str">
        <f>REPLACE(N2411,1,FIND("/",N2411),"")</f>
        <v>classical music</v>
      </c>
      <c r="S2411" s="12">
        <f>(((J2411/60)/60)/24)+DATE(1970,1,1)</f>
        <v>40829.873657407406</v>
      </c>
      <c r="T2411" s="12">
        <f>(((I2411/60)/60)/24)+DATE(1970,1,1)</f>
        <v>40862.817361111112</v>
      </c>
      <c r="W2411" s="19">
        <f>_xlfn.DAYS(T2411,S2411)</f>
        <v>33</v>
      </c>
      <c r="X2411" s="20">
        <f>L2411/W2411</f>
        <v>0.75757575757575757</v>
      </c>
      <c r="Y2411" s="21">
        <f>E2411/W2411</f>
        <v>26.969696969696969</v>
      </c>
    </row>
    <row r="2412" spans="1:25" ht="48" x14ac:dyDescent="0.2">
      <c r="A2412">
        <v>1174</v>
      </c>
      <c r="B2412" s="3" t="s">
        <v>1175</v>
      </c>
      <c r="C2412" s="3" t="s">
        <v>5284</v>
      </c>
      <c r="D2412">
        <v>15000</v>
      </c>
      <c r="E2412">
        <v>886</v>
      </c>
      <c r="F2412" t="s">
        <v>8221</v>
      </c>
      <c r="G2412" t="s">
        <v>8224</v>
      </c>
      <c r="H2412" t="s">
        <v>8246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8284</v>
      </c>
      <c r="O2412" s="6">
        <f>(E2412/D2412)*100</f>
        <v>5.9066666666666672</v>
      </c>
      <c r="P2412" s="7">
        <f>E2412/L2412</f>
        <v>46.631578947368418</v>
      </c>
      <c r="Q2412" t="str">
        <f>LEFT(N2412,FIND("/",N2412)-1)</f>
        <v>food</v>
      </c>
      <c r="R2412" t="str">
        <f>REPLACE(N2412,1,FIND("/",N2412),"")</f>
        <v>food trucks</v>
      </c>
      <c r="S2412" s="12">
        <f>(((J2412/60)/60)/24)+DATE(1970,1,1)</f>
        <v>42468.84174768519</v>
      </c>
      <c r="T2412" s="12">
        <f>(((I2412/60)/60)/24)+DATE(1970,1,1)</f>
        <v>42498.84174768519</v>
      </c>
      <c r="W2412" s="19">
        <f>_xlfn.DAYS(T2412,S2412)</f>
        <v>30</v>
      </c>
      <c r="X2412" s="20">
        <f>L2412/W2412</f>
        <v>0.6333333333333333</v>
      </c>
      <c r="Y2412" s="21">
        <f>E2412/W2412</f>
        <v>29.533333333333335</v>
      </c>
    </row>
    <row r="2413" spans="1:25" ht="48" x14ac:dyDescent="0.2">
      <c r="A2413">
        <v>1463</v>
      </c>
      <c r="B2413" s="3" t="s">
        <v>1464</v>
      </c>
      <c r="C2413" s="3" t="s">
        <v>5573</v>
      </c>
      <c r="D2413">
        <v>600</v>
      </c>
      <c r="E2413">
        <v>886</v>
      </c>
      <c r="F2413" t="s">
        <v>8219</v>
      </c>
      <c r="G2413" t="s">
        <v>8224</v>
      </c>
      <c r="H2413" t="s">
        <v>8246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8288</v>
      </c>
      <c r="O2413" s="6">
        <f>(E2413/D2413)*100</f>
        <v>147.66666666666666</v>
      </c>
      <c r="P2413" s="7">
        <f>E2413/L2413</f>
        <v>35.44</v>
      </c>
      <c r="Q2413" t="str">
        <f>LEFT(N2413,FIND("/",N2413)-1)</f>
        <v>publishing</v>
      </c>
      <c r="R2413" t="str">
        <f>REPLACE(N2413,1,FIND("/",N2413),"")</f>
        <v>radio &amp; podcasts</v>
      </c>
      <c r="S2413" s="12">
        <f>(((J2413/60)/60)/24)+DATE(1970,1,1)</f>
        <v>41326.911319444444</v>
      </c>
      <c r="T2413" s="12">
        <f>(((I2413/60)/60)/24)+DATE(1970,1,1)</f>
        <v>41371.869652777779</v>
      </c>
      <c r="W2413" s="19">
        <f>_xlfn.DAYS(T2413,S2413)</f>
        <v>45</v>
      </c>
      <c r="X2413" s="20">
        <f>L2413/W2413</f>
        <v>0.55555555555555558</v>
      </c>
      <c r="Y2413" s="21">
        <f>E2413/W2413</f>
        <v>19.68888888888889</v>
      </c>
    </row>
    <row r="2414" spans="1:25" ht="16" x14ac:dyDescent="0.2">
      <c r="A2414">
        <v>1762</v>
      </c>
      <c r="B2414" s="3" t="s">
        <v>1763</v>
      </c>
      <c r="C2414" s="3" t="s">
        <v>5872</v>
      </c>
      <c r="D2414">
        <v>100</v>
      </c>
      <c r="E2414">
        <v>885</v>
      </c>
      <c r="F2414" t="s">
        <v>8219</v>
      </c>
      <c r="G2414" t="s">
        <v>8224</v>
      </c>
      <c r="H2414" t="s">
        <v>8246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8285</v>
      </c>
      <c r="O2414" s="6">
        <f>(E2414/D2414)*100</f>
        <v>885</v>
      </c>
      <c r="P2414" s="7">
        <f>E2414/L2414</f>
        <v>35.4</v>
      </c>
      <c r="Q2414" t="str">
        <f>LEFT(N2414,FIND("/",N2414)-1)</f>
        <v>photography</v>
      </c>
      <c r="R2414" t="str">
        <f>REPLACE(N2414,1,FIND("/",N2414),"")</f>
        <v>photobooks</v>
      </c>
      <c r="S2414" s="12">
        <f>(((J2414/60)/60)/24)+DATE(1970,1,1)</f>
        <v>42410.982002314813</v>
      </c>
      <c r="T2414" s="12">
        <f>(((I2414/60)/60)/24)+DATE(1970,1,1)</f>
        <v>42440.982002314813</v>
      </c>
      <c r="W2414" s="19">
        <f>_xlfn.DAYS(T2414,S2414)</f>
        <v>30</v>
      </c>
      <c r="X2414" s="20">
        <f>L2414/W2414</f>
        <v>0.83333333333333337</v>
      </c>
      <c r="Y2414" s="21">
        <f>E2414/W2414</f>
        <v>29.5</v>
      </c>
    </row>
    <row r="2415" spans="1:25" ht="48" x14ac:dyDescent="0.2">
      <c r="A2415">
        <v>2652</v>
      </c>
      <c r="B2415" s="3" t="s">
        <v>2652</v>
      </c>
      <c r="C2415" s="3" t="s">
        <v>6762</v>
      </c>
      <c r="D2415">
        <v>100000</v>
      </c>
      <c r="E24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8301</v>
      </c>
      <c r="O2415" s="6">
        <f>(E2415/D2415)*100</f>
        <v>0.88500000000000001</v>
      </c>
      <c r="P2415" s="7">
        <f>E2415/L2415</f>
        <v>80.454545454545453</v>
      </c>
      <c r="Q2415" t="str">
        <f>LEFT(N2415,FIND("/",N2415)-1)</f>
        <v>technology</v>
      </c>
      <c r="R2415" t="str">
        <f>REPLACE(N2415,1,FIND("/",N2415),"")</f>
        <v>space exploration</v>
      </c>
      <c r="S2415" s="12">
        <f>(((J2415/60)/60)/24)+DATE(1970,1,1)</f>
        <v>41953.158854166672</v>
      </c>
      <c r="T2415" s="12">
        <f>(((I2415/60)/60)/24)+DATE(1970,1,1)</f>
        <v>41983.158854166672</v>
      </c>
      <c r="W2415" s="19">
        <f>_xlfn.DAYS(T2415,S2415)</f>
        <v>30</v>
      </c>
      <c r="X2415" s="20">
        <f>L2415/W2415</f>
        <v>0.36666666666666664</v>
      </c>
      <c r="Y2415" s="21">
        <f>E2415/W2415</f>
        <v>29.5</v>
      </c>
    </row>
    <row r="2416" spans="1:25" ht="48" x14ac:dyDescent="0.2">
      <c r="A2416">
        <v>958</v>
      </c>
      <c r="B2416" s="3" t="s">
        <v>959</v>
      </c>
      <c r="C2416" s="3" t="s">
        <v>5068</v>
      </c>
      <c r="D2416">
        <v>7777</v>
      </c>
      <c r="E2416">
        <v>881</v>
      </c>
      <c r="F2416" t="s">
        <v>8221</v>
      </c>
      <c r="G2416" t="s">
        <v>8224</v>
      </c>
      <c r="H2416" t="s">
        <v>8246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8273</v>
      </c>
      <c r="O2416" s="6">
        <f>(E2416/D2416)*100</f>
        <v>11.328275684711327</v>
      </c>
      <c r="P2416" s="7">
        <f>E2416/L2416</f>
        <v>51.823529411764703</v>
      </c>
      <c r="Q2416" t="str">
        <f>LEFT(N2416,FIND("/",N2416)-1)</f>
        <v>technology</v>
      </c>
      <c r="R2416" t="str">
        <f>REPLACE(N2416,1,FIND("/",N2416),"")</f>
        <v>wearables</v>
      </c>
      <c r="S2416" s="12">
        <f>(((J2416/60)/60)/24)+DATE(1970,1,1)</f>
        <v>42082.802812499998</v>
      </c>
      <c r="T2416" s="12">
        <f>(((I2416/60)/60)/24)+DATE(1970,1,1)</f>
        <v>42104.207638888889</v>
      </c>
      <c r="W2416" s="19">
        <f>_xlfn.DAYS(T2416,S2416)</f>
        <v>22</v>
      </c>
      <c r="X2416" s="20">
        <f>L2416/W2416</f>
        <v>0.77272727272727271</v>
      </c>
      <c r="Y2416" s="21">
        <f>E2416/W2416</f>
        <v>40.045454545454547</v>
      </c>
    </row>
    <row r="2417" spans="1:25" ht="48" x14ac:dyDescent="0.2">
      <c r="A2417">
        <v>4055</v>
      </c>
      <c r="B2417" s="3" t="s">
        <v>4051</v>
      </c>
      <c r="C2417" s="3" t="s">
        <v>8159</v>
      </c>
      <c r="D2417">
        <v>5000</v>
      </c>
      <c r="E2417">
        <v>881</v>
      </c>
      <c r="F2417" t="s">
        <v>8221</v>
      </c>
      <c r="G2417" t="s">
        <v>8225</v>
      </c>
      <c r="H2417" t="s">
        <v>8247</v>
      </c>
      <c r="I2417">
        <v>1403192031</v>
      </c>
      <c r="J2417">
        <v>1400600031</v>
      </c>
      <c r="K2417" t="b">
        <v>0</v>
      </c>
      <c r="L2417">
        <v>21</v>
      </c>
      <c r="M2417" t="b">
        <v>0</v>
      </c>
      <c r="N2417" t="s">
        <v>8271</v>
      </c>
      <c r="O2417" s="6">
        <f>(E2417/D2417)*100</f>
        <v>17.62</v>
      </c>
      <c r="P2417" s="7">
        <f>E2417/L2417</f>
        <v>41.952380952380949</v>
      </c>
      <c r="Q2417" t="str">
        <f>LEFT(N2417,FIND("/",N2417)-1)</f>
        <v>theater</v>
      </c>
      <c r="R2417" t="str">
        <f>REPLACE(N2417,1,FIND("/",N2417),"")</f>
        <v>plays</v>
      </c>
      <c r="S2417" s="12">
        <f>(((J2417/60)/60)/24)+DATE(1970,1,1)</f>
        <v>41779.648506944446</v>
      </c>
      <c r="T2417" s="12">
        <f>(((I2417/60)/60)/24)+DATE(1970,1,1)</f>
        <v>41809.648506944446</v>
      </c>
      <c r="W2417" s="19">
        <f>_xlfn.DAYS(T2417,S2417)</f>
        <v>30</v>
      </c>
      <c r="X2417" s="20">
        <f>L2417/W2417</f>
        <v>0.7</v>
      </c>
      <c r="Y2417" s="21">
        <f>E2417/W2417</f>
        <v>29.366666666666667</v>
      </c>
    </row>
    <row r="2418" spans="1:25" ht="48" x14ac:dyDescent="0.2">
      <c r="A2418">
        <v>3800</v>
      </c>
      <c r="B2418" s="3" t="s">
        <v>3797</v>
      </c>
      <c r="C2418" s="3" t="s">
        <v>7910</v>
      </c>
      <c r="D2418">
        <v>22000</v>
      </c>
      <c r="E2418">
        <v>881</v>
      </c>
      <c r="F2418" t="s">
        <v>8221</v>
      </c>
      <c r="G2418" t="s">
        <v>8224</v>
      </c>
      <c r="H2418" t="s">
        <v>8246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8305</v>
      </c>
      <c r="O2418" s="6">
        <f>(E2418/D2418)*100</f>
        <v>4.004545454545454</v>
      </c>
      <c r="P2418" s="7">
        <f>E2418/L2418</f>
        <v>55.0625</v>
      </c>
      <c r="Q2418" t="str">
        <f>LEFT(N2418,FIND("/",N2418)-1)</f>
        <v>theater</v>
      </c>
      <c r="R2418" t="str">
        <f>REPLACE(N2418,1,FIND("/",N2418),"")</f>
        <v>musical</v>
      </c>
      <c r="S2418" s="12">
        <f>(((J2418/60)/60)/24)+DATE(1970,1,1)</f>
        <v>41982.737071759257</v>
      </c>
      <c r="T2418" s="12">
        <f>(((I2418/60)/60)/24)+DATE(1970,1,1)</f>
        <v>42015.207638888889</v>
      </c>
      <c r="W2418" s="19">
        <f>_xlfn.DAYS(T2418,S2418)</f>
        <v>33</v>
      </c>
      <c r="X2418" s="20">
        <f>L2418/W2418</f>
        <v>0.48484848484848486</v>
      </c>
      <c r="Y2418" s="21">
        <f>E2418/W2418</f>
        <v>26.696969696969695</v>
      </c>
    </row>
    <row r="2419" spans="1:25" ht="48" x14ac:dyDescent="0.2">
      <c r="A2419">
        <v>3617</v>
      </c>
      <c r="B2419" s="3" t="s">
        <v>3615</v>
      </c>
      <c r="C2419" s="3" t="s">
        <v>7727</v>
      </c>
      <c r="D2419">
        <v>740</v>
      </c>
      <c r="E2419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8271</v>
      </c>
      <c r="O2419" s="6">
        <f>(E2419/D2419)*100</f>
        <v>118.91891891891892</v>
      </c>
      <c r="P2419" s="7">
        <f>E2419/L2419</f>
        <v>17.254901960784313</v>
      </c>
      <c r="Q2419" t="str">
        <f>LEFT(N2419,FIND("/",N2419)-1)</f>
        <v>theater</v>
      </c>
      <c r="R2419" t="str">
        <f>REPLACE(N2419,1,FIND("/",N2419),"")</f>
        <v>plays</v>
      </c>
      <c r="S2419" s="12">
        <f>(((J2419/60)/60)/24)+DATE(1970,1,1)</f>
        <v>42779.610289351855</v>
      </c>
      <c r="T2419" s="12">
        <f>(((I2419/60)/60)/24)+DATE(1970,1,1)</f>
        <v>42794</v>
      </c>
      <c r="W2419" s="19">
        <f>_xlfn.DAYS(T2419,S2419)</f>
        <v>15</v>
      </c>
      <c r="X2419" s="20">
        <f>L2419/W2419</f>
        <v>3.4</v>
      </c>
      <c r="Y2419" s="21">
        <f>E2419/W2419</f>
        <v>58.666666666666664</v>
      </c>
    </row>
    <row r="2420" spans="1:25" ht="48" x14ac:dyDescent="0.2">
      <c r="A2420">
        <v>964</v>
      </c>
      <c r="B2420" s="3" t="s">
        <v>965</v>
      </c>
      <c r="C2420" s="3" t="s">
        <v>5074</v>
      </c>
      <c r="D2420">
        <v>110000</v>
      </c>
      <c r="E2420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6">
        <f>(E2420/D2420)*100</f>
        <v>0.79909090909090907</v>
      </c>
      <c r="P2420" s="7">
        <f>E2420/L2420</f>
        <v>30.310344827586206</v>
      </c>
      <c r="Q2420" t="str">
        <f>LEFT(N2420,FIND("/",N2420)-1)</f>
        <v>technology</v>
      </c>
      <c r="R2420" t="str">
        <f>REPLACE(N2420,1,FIND("/",N2420),"")</f>
        <v>wearables</v>
      </c>
      <c r="S2420" s="12">
        <f>(((J2420/60)/60)/24)+DATE(1970,1,1)</f>
        <v>42208.628692129627</v>
      </c>
      <c r="T2420" s="12">
        <f>(((I2420/60)/60)/24)+DATE(1970,1,1)</f>
        <v>42248.628692129627</v>
      </c>
      <c r="W2420" s="19">
        <f>_xlfn.DAYS(T2420,S2420)</f>
        <v>40</v>
      </c>
      <c r="X2420" s="20">
        <f>L2420/W2420</f>
        <v>0.72499999999999998</v>
      </c>
      <c r="Y2420" s="21">
        <f>E2420/W2420</f>
        <v>21.975000000000001</v>
      </c>
    </row>
    <row r="2421" spans="1:25" ht="48" x14ac:dyDescent="0.2">
      <c r="A2421">
        <v>1319</v>
      </c>
      <c r="B2421" s="3" t="s">
        <v>1320</v>
      </c>
      <c r="C2421" s="3" t="s">
        <v>5429</v>
      </c>
      <c r="D2421">
        <v>5800</v>
      </c>
      <c r="E2421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6">
        <f>(E2421/D2421)*100</f>
        <v>15.103448275862069</v>
      </c>
      <c r="P2421" s="7">
        <f>E2421/L2421</f>
        <v>97.333333333333329</v>
      </c>
      <c r="Q2421" t="str">
        <f>LEFT(N2421,FIND("/",N2421)-1)</f>
        <v>technology</v>
      </c>
      <c r="R2421" t="str">
        <f>REPLACE(N2421,1,FIND("/",N2421),"")</f>
        <v>wearables</v>
      </c>
      <c r="S2421" s="12">
        <f>(((J2421/60)/60)/24)+DATE(1970,1,1)</f>
        <v>41816.812094907407</v>
      </c>
      <c r="T2421" s="12">
        <f>(((I2421/60)/60)/24)+DATE(1970,1,1)</f>
        <v>41831.666666666664</v>
      </c>
      <c r="W2421" s="19">
        <f>_xlfn.DAYS(T2421,S2421)</f>
        <v>15</v>
      </c>
      <c r="X2421" s="20">
        <f>L2421/W2421</f>
        <v>0.6</v>
      </c>
      <c r="Y2421" s="21">
        <f>E2421/W2421</f>
        <v>58.4</v>
      </c>
    </row>
    <row r="2422" spans="1:25" ht="48" x14ac:dyDescent="0.2">
      <c r="A2422">
        <v>3664</v>
      </c>
      <c r="B2422" s="3" t="s">
        <v>3661</v>
      </c>
      <c r="C2422" s="3" t="s">
        <v>7774</v>
      </c>
      <c r="D2422">
        <v>800</v>
      </c>
      <c r="E2422">
        <v>875</v>
      </c>
      <c r="F2422" t="s">
        <v>8219</v>
      </c>
      <c r="G2422" t="s">
        <v>8224</v>
      </c>
      <c r="H2422" t="s">
        <v>8246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8271</v>
      </c>
      <c r="O2422" s="6">
        <f>(E2422/D2422)*100</f>
        <v>109.375</v>
      </c>
      <c r="P2422" s="7">
        <f>E2422/L2422</f>
        <v>46.05263157894737</v>
      </c>
      <c r="Q2422" t="str">
        <f>LEFT(N2422,FIND("/",N2422)-1)</f>
        <v>theater</v>
      </c>
      <c r="R2422" t="str">
        <f>REPLACE(N2422,1,FIND("/",N2422),"")</f>
        <v>plays</v>
      </c>
      <c r="S2422" s="12">
        <f>(((J2422/60)/60)/24)+DATE(1970,1,1)</f>
        <v>42523.248715277776</v>
      </c>
      <c r="T2422" s="12">
        <f>(((I2422/60)/60)/24)+DATE(1970,1,1)</f>
        <v>42537.248715277776</v>
      </c>
      <c r="W2422" s="19">
        <f>_xlfn.DAYS(T2422,S2422)</f>
        <v>14</v>
      </c>
      <c r="X2422" s="20">
        <f>L2422/W2422</f>
        <v>1.3571428571428572</v>
      </c>
      <c r="Y2422" s="21">
        <f>E2422/W2422</f>
        <v>62.5</v>
      </c>
    </row>
    <row r="2423" spans="1:25" ht="32" x14ac:dyDescent="0.2">
      <c r="A2423">
        <v>1386</v>
      </c>
      <c r="B2423" s="3" t="s">
        <v>1387</v>
      </c>
      <c r="C2423" s="3" t="s">
        <v>5496</v>
      </c>
      <c r="D2423">
        <v>400</v>
      </c>
      <c r="E2423">
        <v>875</v>
      </c>
      <c r="F2423" t="s">
        <v>8219</v>
      </c>
      <c r="G2423" t="s">
        <v>8224</v>
      </c>
      <c r="H2423" t="s">
        <v>8246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8276</v>
      </c>
      <c r="O2423" s="6">
        <f>(E2423/D2423)*100</f>
        <v>218.75</v>
      </c>
      <c r="P2423" s="7">
        <f>E2423/L2423</f>
        <v>62.5</v>
      </c>
      <c r="Q2423" t="str">
        <f>LEFT(N2423,FIND("/",N2423)-1)</f>
        <v>music</v>
      </c>
      <c r="R2423" t="str">
        <f>REPLACE(N2423,1,FIND("/",N2423),"")</f>
        <v>rock</v>
      </c>
      <c r="S2423" s="12">
        <f>(((J2423/60)/60)/24)+DATE(1970,1,1)</f>
        <v>42184.646863425922</v>
      </c>
      <c r="T2423" s="12">
        <f>(((I2423/60)/60)/24)+DATE(1970,1,1)</f>
        <v>42214.646863425922</v>
      </c>
      <c r="W2423" s="19">
        <f>_xlfn.DAYS(T2423,S2423)</f>
        <v>30</v>
      </c>
      <c r="X2423" s="20">
        <f>L2423/W2423</f>
        <v>0.46666666666666667</v>
      </c>
      <c r="Y2423" s="21">
        <f>E2423/W2423</f>
        <v>29.166666666666668</v>
      </c>
    </row>
    <row r="2424" spans="1:25" ht="48" x14ac:dyDescent="0.2">
      <c r="A2424">
        <v>3841</v>
      </c>
      <c r="B2424" s="3" t="s">
        <v>3838</v>
      </c>
      <c r="C2424" s="3" t="s">
        <v>7950</v>
      </c>
      <c r="D2424">
        <v>10000</v>
      </c>
      <c r="E2424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6">
        <f>(E2424/D2424)*100</f>
        <v>8.7200000000000006</v>
      </c>
      <c r="P2424" s="7">
        <f>E2424/L2424</f>
        <v>25.647058823529413</v>
      </c>
      <c r="Q2424" t="str">
        <f>LEFT(N2424,FIND("/",N2424)-1)</f>
        <v>theater</v>
      </c>
      <c r="R2424" t="str">
        <f>REPLACE(N2424,1,FIND("/",N2424),"")</f>
        <v>plays</v>
      </c>
      <c r="S2424" s="12">
        <f>(((J2424/60)/60)/24)+DATE(1970,1,1)</f>
        <v>41780.785729166666</v>
      </c>
      <c r="T2424" s="12">
        <f>(((I2424/60)/60)/24)+DATE(1970,1,1)</f>
        <v>41840.785729166666</v>
      </c>
      <c r="W2424" s="19">
        <f>_xlfn.DAYS(T2424,S2424)</f>
        <v>60</v>
      </c>
      <c r="X2424" s="20">
        <f>L2424/W2424</f>
        <v>0.56666666666666665</v>
      </c>
      <c r="Y2424" s="21">
        <f>E2424/W2424</f>
        <v>14.533333333333333</v>
      </c>
    </row>
    <row r="2425" spans="1:25" ht="48" x14ac:dyDescent="0.2">
      <c r="A2425">
        <v>3444</v>
      </c>
      <c r="B2425" s="3" t="s">
        <v>3443</v>
      </c>
      <c r="C2425" s="3" t="s">
        <v>7554</v>
      </c>
      <c r="D2425">
        <v>300</v>
      </c>
      <c r="E2425">
        <v>867</v>
      </c>
      <c r="F2425" t="s">
        <v>8219</v>
      </c>
      <c r="G2425" t="s">
        <v>8226</v>
      </c>
      <c r="H2425" t="s">
        <v>8248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8271</v>
      </c>
      <c r="O2425" s="6">
        <f>(E2425/D2425)*100</f>
        <v>289</v>
      </c>
      <c r="P2425" s="7">
        <f>E2425/L2425</f>
        <v>43.35</v>
      </c>
      <c r="Q2425" t="str">
        <f>LEFT(N2425,FIND("/",N2425)-1)</f>
        <v>theater</v>
      </c>
      <c r="R2425" t="str">
        <f>REPLACE(N2425,1,FIND("/",N2425),"")</f>
        <v>plays</v>
      </c>
      <c r="S2425" s="12">
        <f>(((J2425/60)/60)/24)+DATE(1970,1,1)</f>
        <v>42521.291504629626</v>
      </c>
      <c r="T2425" s="12">
        <f>(((I2425/60)/60)/24)+DATE(1970,1,1)</f>
        <v>42529.582638888889</v>
      </c>
      <c r="W2425" s="19">
        <f>_xlfn.DAYS(T2425,S2425)</f>
        <v>8</v>
      </c>
      <c r="X2425" s="20">
        <f>L2425/W2425</f>
        <v>2.5</v>
      </c>
      <c r="Y2425" s="21">
        <f>E2425/W2425</f>
        <v>108.375</v>
      </c>
    </row>
    <row r="2426" spans="1:25" ht="48" x14ac:dyDescent="0.2">
      <c r="A2426">
        <v>1812</v>
      </c>
      <c r="B2426" s="3" t="s">
        <v>1813</v>
      </c>
      <c r="C2426" s="3" t="s">
        <v>5922</v>
      </c>
      <c r="D2426">
        <v>6500</v>
      </c>
      <c r="E242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6">
        <f>(E2426/D2426)*100</f>
        <v>13.307692307692307</v>
      </c>
      <c r="P2426" s="7">
        <f>E2426/L2426</f>
        <v>37.608695652173914</v>
      </c>
      <c r="Q2426" t="str">
        <f>LEFT(N2426,FIND("/",N2426)-1)</f>
        <v>photography</v>
      </c>
      <c r="R2426" t="str">
        <f>REPLACE(N2426,1,FIND("/",N2426),"")</f>
        <v>photobooks</v>
      </c>
      <c r="S2426" s="12">
        <f>(((J2426/60)/60)/24)+DATE(1970,1,1)</f>
        <v>42524.318703703699</v>
      </c>
      <c r="T2426" s="12">
        <f>(((I2426/60)/60)/24)+DATE(1970,1,1)</f>
        <v>42554.318703703699</v>
      </c>
      <c r="W2426" s="19">
        <f>_xlfn.DAYS(T2426,S2426)</f>
        <v>30</v>
      </c>
      <c r="X2426" s="20">
        <f>L2426/W2426</f>
        <v>0.76666666666666672</v>
      </c>
      <c r="Y2426" s="21">
        <f>E2426/W2426</f>
        <v>28.833333333333332</v>
      </c>
    </row>
    <row r="2427" spans="1:25" ht="48" x14ac:dyDescent="0.2">
      <c r="A2427">
        <v>473</v>
      </c>
      <c r="B2427" s="3" t="s">
        <v>474</v>
      </c>
      <c r="C2427" s="3" t="s">
        <v>4583</v>
      </c>
      <c r="D2427">
        <v>30000</v>
      </c>
      <c r="E2427">
        <v>861</v>
      </c>
      <c r="F2427" t="s">
        <v>8221</v>
      </c>
      <c r="G2427" t="s">
        <v>8224</v>
      </c>
      <c r="H2427" t="s">
        <v>8246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8270</v>
      </c>
      <c r="O2427" s="6">
        <f>(E2427/D2427)*100</f>
        <v>2.87</v>
      </c>
      <c r="P2427" s="7">
        <f>E2427/L2427</f>
        <v>61.5</v>
      </c>
      <c r="Q2427" t="str">
        <f>LEFT(N2427,FIND("/",N2427)-1)</f>
        <v>film &amp; video</v>
      </c>
      <c r="R2427" t="str">
        <f>REPLACE(N2427,1,FIND("/",N2427),"")</f>
        <v>animation</v>
      </c>
      <c r="S2427" s="12">
        <f>(((J2427/60)/60)/24)+DATE(1970,1,1)</f>
        <v>41869.698136574072</v>
      </c>
      <c r="T2427" s="12">
        <f>(((I2427/60)/60)/24)+DATE(1970,1,1)</f>
        <v>41899.698136574072</v>
      </c>
      <c r="W2427" s="19">
        <f>_xlfn.DAYS(T2427,S2427)</f>
        <v>30</v>
      </c>
      <c r="X2427" s="20">
        <f>L2427/W2427</f>
        <v>0.46666666666666667</v>
      </c>
      <c r="Y2427" s="21">
        <f>E2427/W2427</f>
        <v>28.7</v>
      </c>
    </row>
    <row r="2428" spans="1:25" ht="64" x14ac:dyDescent="0.2">
      <c r="A2428">
        <v>956</v>
      </c>
      <c r="B2428" s="3" t="s">
        <v>957</v>
      </c>
      <c r="C2428" s="3" t="s">
        <v>5066</v>
      </c>
      <c r="D2428">
        <v>50000</v>
      </c>
      <c r="E2428">
        <v>861</v>
      </c>
      <c r="F2428" t="s">
        <v>8221</v>
      </c>
      <c r="G2428" t="s">
        <v>8224</v>
      </c>
      <c r="H2428" t="s">
        <v>8246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8273</v>
      </c>
      <c r="O2428" s="6">
        <f>(E2428/D2428)*100</f>
        <v>1.722</v>
      </c>
      <c r="P2428" s="7">
        <f>E2428/L2428</f>
        <v>50.647058823529413</v>
      </c>
      <c r="Q2428" t="str">
        <f>LEFT(N2428,FIND("/",N2428)-1)</f>
        <v>technology</v>
      </c>
      <c r="R2428" t="str">
        <f>REPLACE(N2428,1,FIND("/",N2428),"")</f>
        <v>wearables</v>
      </c>
      <c r="S2428" s="12">
        <f>(((J2428/60)/60)/24)+DATE(1970,1,1)</f>
        <v>42060.913877314815</v>
      </c>
      <c r="T2428" s="12">
        <f>(((I2428/60)/60)/24)+DATE(1970,1,1)</f>
        <v>42120.872210648144</v>
      </c>
      <c r="W2428" s="19">
        <f>_xlfn.DAYS(T2428,S2428)</f>
        <v>60</v>
      </c>
      <c r="X2428" s="20">
        <f>L2428/W2428</f>
        <v>0.28333333333333333</v>
      </c>
      <c r="Y2428" s="21">
        <f>E2428/W2428</f>
        <v>14.35</v>
      </c>
    </row>
    <row r="2429" spans="1:25" ht="32" x14ac:dyDescent="0.2">
      <c r="A2429">
        <v>2215</v>
      </c>
      <c r="B2429" s="3" t="s">
        <v>2216</v>
      </c>
      <c r="C2429" s="3" t="s">
        <v>6325</v>
      </c>
      <c r="D2429">
        <v>550</v>
      </c>
      <c r="E2429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8280</v>
      </c>
      <c r="O2429" s="6">
        <f>(E2429/D2429)*100</f>
        <v>156.36363636363637</v>
      </c>
      <c r="P2429" s="7">
        <f>E2429/L2429</f>
        <v>26.060606060606062</v>
      </c>
      <c r="Q2429" t="str">
        <f>LEFT(N2429,FIND("/",N2429)-1)</f>
        <v>music</v>
      </c>
      <c r="R2429" t="str">
        <f>REPLACE(N2429,1,FIND("/",N2429),"")</f>
        <v>electronic music</v>
      </c>
      <c r="S2429" s="12">
        <f>(((J2429/60)/60)/24)+DATE(1970,1,1)</f>
        <v>40958.717268518521</v>
      </c>
      <c r="T2429" s="12">
        <f>(((I2429/60)/60)/24)+DATE(1970,1,1)</f>
        <v>40981.290972222225</v>
      </c>
      <c r="W2429" s="19">
        <f>_xlfn.DAYS(T2429,S2429)</f>
        <v>23</v>
      </c>
      <c r="X2429" s="20">
        <f>L2429/W2429</f>
        <v>1.4347826086956521</v>
      </c>
      <c r="Y2429" s="21">
        <f>E2429/W2429</f>
        <v>37.391304347826086</v>
      </c>
    </row>
    <row r="2430" spans="1:25" ht="32" x14ac:dyDescent="0.2">
      <c r="A2430">
        <v>1772</v>
      </c>
      <c r="B2430" s="3" t="s">
        <v>1773</v>
      </c>
      <c r="C2430" s="3" t="s">
        <v>5882</v>
      </c>
      <c r="D2430">
        <v>5500</v>
      </c>
      <c r="E2430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6">
        <f>(E2430/D2430)*100</f>
        <v>15.6</v>
      </c>
      <c r="P2430" s="7">
        <f>E2430/L2430</f>
        <v>45.157894736842103</v>
      </c>
      <c r="Q2430" t="str">
        <f>LEFT(N2430,FIND("/",N2430)-1)</f>
        <v>photography</v>
      </c>
      <c r="R2430" t="str">
        <f>REPLACE(N2430,1,FIND("/",N2430),"")</f>
        <v>photobooks</v>
      </c>
      <c r="S2430" s="12">
        <f>(((J2430/60)/60)/24)+DATE(1970,1,1)</f>
        <v>41766.718009259261</v>
      </c>
      <c r="T2430" s="12">
        <f>(((I2430/60)/60)/24)+DATE(1970,1,1)</f>
        <v>41826.718009259261</v>
      </c>
      <c r="W2430" s="19">
        <f>_xlfn.DAYS(T2430,S2430)</f>
        <v>60</v>
      </c>
      <c r="X2430" s="20">
        <f>L2430/W2430</f>
        <v>0.31666666666666665</v>
      </c>
      <c r="Y2430" s="21">
        <f>E2430/W2430</f>
        <v>14.3</v>
      </c>
    </row>
    <row r="2431" spans="1:25" ht="48" x14ac:dyDescent="0.2">
      <c r="A2431">
        <v>1728</v>
      </c>
      <c r="B2431" s="3" t="s">
        <v>1729</v>
      </c>
      <c r="C2431" s="3" t="s">
        <v>5838</v>
      </c>
      <c r="D2431">
        <v>1250</v>
      </c>
      <c r="E2431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6">
        <f>(E2431/D2431)*100</f>
        <v>68.400000000000006</v>
      </c>
      <c r="P2431" s="7">
        <f>E2431/L2431</f>
        <v>122.14285714285714</v>
      </c>
      <c r="Q2431" t="str">
        <f>LEFT(N2431,FIND("/",N2431)-1)</f>
        <v>music</v>
      </c>
      <c r="R2431" t="str">
        <f>REPLACE(N2431,1,FIND("/",N2431),"")</f>
        <v>faith</v>
      </c>
      <c r="S2431" s="12">
        <f>(((J2431/60)/60)/24)+DATE(1970,1,1)</f>
        <v>42268.625856481478</v>
      </c>
      <c r="T2431" s="12">
        <f>(((I2431/60)/60)/24)+DATE(1970,1,1)</f>
        <v>42298.625856481478</v>
      </c>
      <c r="W2431" s="19">
        <f>_xlfn.DAYS(T2431,S2431)</f>
        <v>30</v>
      </c>
      <c r="X2431" s="20">
        <f>L2431/W2431</f>
        <v>0.23333333333333334</v>
      </c>
      <c r="Y2431" s="21">
        <f>E2431/W2431</f>
        <v>28.5</v>
      </c>
    </row>
    <row r="2432" spans="1:25" ht="48" x14ac:dyDescent="0.2">
      <c r="A2432">
        <v>3851</v>
      </c>
      <c r="B2432" s="3" t="s">
        <v>3848</v>
      </c>
      <c r="C2432" s="3" t="s">
        <v>7960</v>
      </c>
      <c r="D2432">
        <v>2500</v>
      </c>
      <c r="E2432">
        <v>852</v>
      </c>
      <c r="F2432" t="s">
        <v>8221</v>
      </c>
      <c r="G2432" t="s">
        <v>8225</v>
      </c>
      <c r="H2432" t="s">
        <v>8247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8271</v>
      </c>
      <c r="O2432" s="6">
        <f>(E2432/D2432)*100</f>
        <v>34.08</v>
      </c>
      <c r="P2432" s="7">
        <f>E2432/L2432</f>
        <v>35.5</v>
      </c>
      <c r="Q2432" t="str">
        <f>LEFT(N2432,FIND("/",N2432)-1)</f>
        <v>theater</v>
      </c>
      <c r="R2432" t="str">
        <f>REPLACE(N2432,1,FIND("/",N2432),"")</f>
        <v>plays</v>
      </c>
      <c r="S2432" s="12">
        <f>(((J2432/60)/60)/24)+DATE(1970,1,1)</f>
        <v>42172.439571759256</v>
      </c>
      <c r="T2432" s="12">
        <f>(((I2432/60)/60)/24)+DATE(1970,1,1)</f>
        <v>42202.439571759256</v>
      </c>
      <c r="W2432" s="19">
        <f>_xlfn.DAYS(T2432,S2432)</f>
        <v>30</v>
      </c>
      <c r="X2432" s="20">
        <f>L2432/W2432</f>
        <v>0.8</v>
      </c>
      <c r="Y2432" s="21">
        <f>E2432/W2432</f>
        <v>28.4</v>
      </c>
    </row>
    <row r="2433" spans="1:25" ht="48" x14ac:dyDescent="0.2">
      <c r="A2433">
        <v>2125</v>
      </c>
      <c r="B2433" s="3" t="s">
        <v>2126</v>
      </c>
      <c r="C2433" s="3" t="s">
        <v>6235</v>
      </c>
      <c r="D2433">
        <v>60000</v>
      </c>
      <c r="E2433">
        <v>852</v>
      </c>
      <c r="F2433" t="s">
        <v>8221</v>
      </c>
      <c r="G2433" t="s">
        <v>8224</v>
      </c>
      <c r="H2433" t="s">
        <v>8246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8282</v>
      </c>
      <c r="O2433" s="6">
        <f>(E2433/D2433)*100</f>
        <v>1.4200000000000002</v>
      </c>
      <c r="P2433" s="7">
        <f>E2433/L2433</f>
        <v>31.555555555555557</v>
      </c>
      <c r="Q2433" t="str">
        <f>LEFT(N2433,FIND("/",N2433)-1)</f>
        <v>games</v>
      </c>
      <c r="R2433" t="str">
        <f>REPLACE(N2433,1,FIND("/",N2433),"")</f>
        <v>video games</v>
      </c>
      <c r="S2433" s="12">
        <f>(((J2433/60)/60)/24)+DATE(1970,1,1)</f>
        <v>42191.023530092592</v>
      </c>
      <c r="T2433" s="12">
        <f>(((I2433/60)/60)/24)+DATE(1970,1,1)</f>
        <v>42221.023530092592</v>
      </c>
      <c r="W2433" s="19">
        <f>_xlfn.DAYS(T2433,S2433)</f>
        <v>30</v>
      </c>
      <c r="X2433" s="20">
        <f>L2433/W2433</f>
        <v>0.9</v>
      </c>
      <c r="Y2433" s="21">
        <f>E2433/W2433</f>
        <v>28.4</v>
      </c>
    </row>
    <row r="2434" spans="1:25" ht="48" x14ac:dyDescent="0.2">
      <c r="A2434">
        <v>2083</v>
      </c>
      <c r="B2434" s="3" t="s">
        <v>2084</v>
      </c>
      <c r="C2434" s="3" t="s">
        <v>6193</v>
      </c>
      <c r="D2434">
        <v>750</v>
      </c>
      <c r="E2434">
        <v>850</v>
      </c>
      <c r="F2434" t="s">
        <v>8219</v>
      </c>
      <c r="G2434" t="s">
        <v>8224</v>
      </c>
      <c r="H2434" t="s">
        <v>8246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8279</v>
      </c>
      <c r="O2434" s="6">
        <f>(E2434/D2434)*100</f>
        <v>113.33333333333333</v>
      </c>
      <c r="P2434" s="7">
        <f>E2434/L2434</f>
        <v>34</v>
      </c>
      <c r="Q2434" t="str">
        <f>LEFT(N2434,FIND("/",N2434)-1)</f>
        <v>music</v>
      </c>
      <c r="R2434" t="str">
        <f>REPLACE(N2434,1,FIND("/",N2434),"")</f>
        <v>indie rock</v>
      </c>
      <c r="S2434" s="12">
        <f>(((J2434/60)/60)/24)+DATE(1970,1,1)</f>
        <v>41034.72216435185</v>
      </c>
      <c r="T2434" s="12">
        <f>(((I2434/60)/60)/24)+DATE(1970,1,1)</f>
        <v>41064.72216435185</v>
      </c>
      <c r="W2434" s="19">
        <f>_xlfn.DAYS(T2434,S2434)</f>
        <v>30</v>
      </c>
      <c r="X2434" s="20">
        <f>L2434/W2434</f>
        <v>0.83333333333333337</v>
      </c>
      <c r="Y2434" s="21">
        <f>E2434/W2434</f>
        <v>28.333333333333332</v>
      </c>
    </row>
    <row r="2435" spans="1:25" ht="32" x14ac:dyDescent="0.2">
      <c r="A2435">
        <v>598</v>
      </c>
      <c r="B2435" s="3" t="s">
        <v>599</v>
      </c>
      <c r="C2435" s="3" t="s">
        <v>4708</v>
      </c>
      <c r="D2435">
        <v>2500</v>
      </c>
      <c r="E2435">
        <v>850</v>
      </c>
      <c r="F2435" t="s">
        <v>8221</v>
      </c>
      <c r="G2435" t="s">
        <v>8224</v>
      </c>
      <c r="H2435" t="s">
        <v>8246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8272</v>
      </c>
      <c r="O2435" s="6">
        <f>(E2435/D2435)*100</f>
        <v>34</v>
      </c>
      <c r="P2435" s="7">
        <f>E2435/L2435</f>
        <v>121.42857142857143</v>
      </c>
      <c r="Q2435" t="str">
        <f>LEFT(N2435,FIND("/",N2435)-1)</f>
        <v>technology</v>
      </c>
      <c r="R2435" t="str">
        <f>REPLACE(N2435,1,FIND("/",N2435),"")</f>
        <v>web</v>
      </c>
      <c r="S2435" s="12">
        <f>(((J2435/60)/60)/24)+DATE(1970,1,1)</f>
        <v>41948.00209490741</v>
      </c>
      <c r="T2435" s="12">
        <f>(((I2435/60)/60)/24)+DATE(1970,1,1)</f>
        <v>41978.00209490741</v>
      </c>
      <c r="W2435" s="19">
        <f>_xlfn.DAYS(T2435,S2435)</f>
        <v>30</v>
      </c>
      <c r="X2435" s="20">
        <f>L2435/W2435</f>
        <v>0.23333333333333334</v>
      </c>
      <c r="Y2435" s="21">
        <f>E2435/W2435</f>
        <v>28.333333333333332</v>
      </c>
    </row>
    <row r="2436" spans="1:25" ht="48" x14ac:dyDescent="0.2">
      <c r="A2436">
        <v>1737</v>
      </c>
      <c r="B2436" s="3" t="s">
        <v>1738</v>
      </c>
      <c r="C2436" s="3" t="s">
        <v>5847</v>
      </c>
      <c r="D2436">
        <v>4000</v>
      </c>
      <c r="E2436">
        <v>850</v>
      </c>
      <c r="F2436" t="s">
        <v>8221</v>
      </c>
      <c r="G2436" t="s">
        <v>8224</v>
      </c>
      <c r="H2436" t="s">
        <v>8246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8293</v>
      </c>
      <c r="O2436" s="6">
        <f>(E2436/D2436)*100</f>
        <v>21.25</v>
      </c>
      <c r="P2436" s="7">
        <f>E2436/L2436</f>
        <v>56.666666666666664</v>
      </c>
      <c r="Q2436" t="str">
        <f>LEFT(N2436,FIND("/",N2436)-1)</f>
        <v>music</v>
      </c>
      <c r="R2436" t="str">
        <f>REPLACE(N2436,1,FIND("/",N2436),"")</f>
        <v>faith</v>
      </c>
      <c r="S2436" s="12">
        <f>(((J2436/60)/60)/24)+DATE(1970,1,1)</f>
        <v>42175.948981481488</v>
      </c>
      <c r="T2436" s="12">
        <f>(((I2436/60)/60)/24)+DATE(1970,1,1)</f>
        <v>42205.948981481488</v>
      </c>
      <c r="W2436" s="19">
        <f>_xlfn.DAYS(T2436,S2436)</f>
        <v>30</v>
      </c>
      <c r="X2436" s="20">
        <f>L2436/W2436</f>
        <v>0.5</v>
      </c>
      <c r="Y2436" s="21">
        <f>E2436/W2436</f>
        <v>28.333333333333332</v>
      </c>
    </row>
    <row r="2437" spans="1:25" ht="48" x14ac:dyDescent="0.2">
      <c r="A2437">
        <v>1069</v>
      </c>
      <c r="B2437" s="3" t="s">
        <v>1070</v>
      </c>
      <c r="C2437" s="3" t="s">
        <v>5179</v>
      </c>
      <c r="D2437">
        <v>2200</v>
      </c>
      <c r="E2437">
        <v>850</v>
      </c>
      <c r="F2437" t="s">
        <v>8221</v>
      </c>
      <c r="G2437" t="s">
        <v>8224</v>
      </c>
      <c r="H2437" t="s">
        <v>8246</v>
      </c>
      <c r="I2437">
        <v>1385447459</v>
      </c>
      <c r="J2437">
        <v>1382679059</v>
      </c>
      <c r="K2437" t="b">
        <v>0</v>
      </c>
      <c r="L2437">
        <v>21</v>
      </c>
      <c r="M2437" t="b">
        <v>0</v>
      </c>
      <c r="N2437" t="s">
        <v>8282</v>
      </c>
      <c r="O2437" s="6">
        <f>(E2437/D2437)*100</f>
        <v>38.636363636363633</v>
      </c>
      <c r="P2437" s="7">
        <f>E2437/L2437</f>
        <v>40.476190476190474</v>
      </c>
      <c r="Q2437" t="str">
        <f>LEFT(N2437,FIND("/",N2437)-1)</f>
        <v>games</v>
      </c>
      <c r="R2437" t="str">
        <f>REPLACE(N2437,1,FIND("/",N2437),"")</f>
        <v>video games</v>
      </c>
      <c r="S2437" s="12">
        <f>(((J2437/60)/60)/24)+DATE(1970,1,1)</f>
        <v>41572.229849537034</v>
      </c>
      <c r="T2437" s="12">
        <f>(((I2437/60)/60)/24)+DATE(1970,1,1)</f>
        <v>41604.271516203706</v>
      </c>
      <c r="W2437" s="19">
        <f>_xlfn.DAYS(T2437,S2437)</f>
        <v>32</v>
      </c>
      <c r="X2437" s="20">
        <f>L2437/W2437</f>
        <v>0.65625</v>
      </c>
      <c r="Y2437" s="21">
        <f>E2437/W2437</f>
        <v>26.5625</v>
      </c>
    </row>
    <row r="2438" spans="1:25" ht="64" x14ac:dyDescent="0.2">
      <c r="A2438">
        <v>2837</v>
      </c>
      <c r="B2438" s="3" t="s">
        <v>2837</v>
      </c>
      <c r="C2438" s="3" t="s">
        <v>6947</v>
      </c>
      <c r="D2438">
        <v>850</v>
      </c>
      <c r="E2438">
        <v>850</v>
      </c>
      <c r="F2438" t="s">
        <v>8219</v>
      </c>
      <c r="G2438" t="s">
        <v>8229</v>
      </c>
      <c r="H2438" t="s">
        <v>8251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8271</v>
      </c>
      <c r="O2438" s="6">
        <f>(E2438/D2438)*100</f>
        <v>100</v>
      </c>
      <c r="P2438" s="7">
        <f>E2438/L2438</f>
        <v>40.476190476190474</v>
      </c>
      <c r="Q2438" t="str">
        <f>LEFT(N2438,FIND("/",N2438)-1)</f>
        <v>theater</v>
      </c>
      <c r="R2438" t="str">
        <f>REPLACE(N2438,1,FIND("/",N2438),"")</f>
        <v>plays</v>
      </c>
      <c r="S2438" s="12">
        <f>(((J2438/60)/60)/24)+DATE(1970,1,1)</f>
        <v>42307.908379629633</v>
      </c>
      <c r="T2438" s="12">
        <f>(((I2438/60)/60)/24)+DATE(1970,1,1)</f>
        <v>42347.950046296297</v>
      </c>
      <c r="W2438" s="19">
        <f>_xlfn.DAYS(T2438,S2438)</f>
        <v>40</v>
      </c>
      <c r="X2438" s="20">
        <f>L2438/W2438</f>
        <v>0.52500000000000002</v>
      </c>
      <c r="Y2438" s="21">
        <f>E2438/W2438</f>
        <v>21.25</v>
      </c>
    </row>
    <row r="2439" spans="1:25" ht="64" x14ac:dyDescent="0.2">
      <c r="A2439">
        <v>3845</v>
      </c>
      <c r="B2439" s="3" t="s">
        <v>3842</v>
      </c>
      <c r="C2439" s="3" t="s">
        <v>7954</v>
      </c>
      <c r="D2439">
        <v>40000</v>
      </c>
      <c r="E2439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6">
        <f>(E2439/D2439)*100</f>
        <v>2.105</v>
      </c>
      <c r="P2439" s="7">
        <f>E2439/L2439</f>
        <v>70.166666666666671</v>
      </c>
      <c r="Q2439" t="str">
        <f>LEFT(N2439,FIND("/",N2439)-1)</f>
        <v>theater</v>
      </c>
      <c r="R2439" t="str">
        <f>REPLACE(N2439,1,FIND("/",N2439),"")</f>
        <v>plays</v>
      </c>
      <c r="S2439" s="12">
        <f>(((J2439/60)/60)/24)+DATE(1970,1,1)</f>
        <v>42248.627013888887</v>
      </c>
      <c r="T2439" s="12">
        <f>(((I2439/60)/60)/24)+DATE(1970,1,1)</f>
        <v>42278.627013888887</v>
      </c>
      <c r="W2439" s="19">
        <f>_xlfn.DAYS(T2439,S2439)</f>
        <v>30</v>
      </c>
      <c r="X2439" s="20">
        <f>L2439/W2439</f>
        <v>0.4</v>
      </c>
      <c r="Y2439" s="21">
        <f>E2439/W2439</f>
        <v>28.066666666666666</v>
      </c>
    </row>
    <row r="2440" spans="1:25" ht="48" x14ac:dyDescent="0.2">
      <c r="A2440">
        <v>3283</v>
      </c>
      <c r="B2440" s="3" t="s">
        <v>3283</v>
      </c>
      <c r="C2440" s="3" t="s">
        <v>7393</v>
      </c>
      <c r="D2440">
        <v>800</v>
      </c>
      <c r="E2440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8271</v>
      </c>
      <c r="O2440" s="6">
        <f>(E2440/D2440)*100</f>
        <v>104.75000000000001</v>
      </c>
      <c r="P2440" s="7">
        <f>E2440/L2440</f>
        <v>17.829787234042552</v>
      </c>
      <c r="Q2440" t="str">
        <f>LEFT(N2440,FIND("/",N2440)-1)</f>
        <v>theater</v>
      </c>
      <c r="R2440" t="str">
        <f>REPLACE(N2440,1,FIND("/",N2440),"")</f>
        <v>plays</v>
      </c>
      <c r="S2440" s="12">
        <f>(((J2440/60)/60)/24)+DATE(1970,1,1)</f>
        <v>42379.74418981481</v>
      </c>
      <c r="T2440" s="12">
        <f>(((I2440/60)/60)/24)+DATE(1970,1,1)</f>
        <v>42410.875</v>
      </c>
      <c r="W2440" s="19">
        <f>_xlfn.DAYS(T2440,S2440)</f>
        <v>31</v>
      </c>
      <c r="X2440" s="20">
        <f>L2440/W2440</f>
        <v>1.5161290322580645</v>
      </c>
      <c r="Y2440" s="21">
        <f>E2440/W2440</f>
        <v>27.032258064516128</v>
      </c>
    </row>
    <row r="2441" spans="1:25" ht="48" x14ac:dyDescent="0.2">
      <c r="A2441">
        <v>703</v>
      </c>
      <c r="B2441" s="3" t="s">
        <v>704</v>
      </c>
      <c r="C2441" s="3" t="s">
        <v>4813</v>
      </c>
      <c r="D2441">
        <v>15000</v>
      </c>
      <c r="E2441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6">
        <f>(E2441/D2441)*100</f>
        <v>5.58</v>
      </c>
      <c r="P2441" s="7">
        <f>E2441/L2441</f>
        <v>119.57142857142857</v>
      </c>
      <c r="Q2441" t="str">
        <f>LEFT(N2441,FIND("/",N2441)-1)</f>
        <v>technology</v>
      </c>
      <c r="R2441" t="str">
        <f>REPLACE(N2441,1,FIND("/",N2441),"")</f>
        <v>wearables</v>
      </c>
      <c r="S2441" s="12">
        <f>(((J2441/60)/60)/24)+DATE(1970,1,1)</f>
        <v>42711.950798611113</v>
      </c>
      <c r="T2441" s="12">
        <f>(((I2441/60)/60)/24)+DATE(1970,1,1)</f>
        <v>42766.98055555555</v>
      </c>
      <c r="W2441" s="19">
        <f>_xlfn.DAYS(T2441,S2441)</f>
        <v>55</v>
      </c>
      <c r="X2441" s="20">
        <f>L2441/W2441</f>
        <v>0.12727272727272726</v>
      </c>
      <c r="Y2441" s="21">
        <f>E2441/W2441</f>
        <v>15.218181818181819</v>
      </c>
    </row>
    <row r="2442" spans="1:25" ht="48" x14ac:dyDescent="0.2">
      <c r="A2442">
        <v>2744</v>
      </c>
      <c r="B2442" s="3" t="s">
        <v>2744</v>
      </c>
      <c r="C2442" s="3" t="s">
        <v>6854</v>
      </c>
      <c r="D2442">
        <v>16000</v>
      </c>
      <c r="E244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6">
        <f>(E2442/D2442)*100</f>
        <v>5.21875</v>
      </c>
      <c r="P2442" s="7">
        <f>E2442/L2442</f>
        <v>37.954545454545453</v>
      </c>
      <c r="Q2442" t="str">
        <f>LEFT(N2442,FIND("/",N2442)-1)</f>
        <v>publishing</v>
      </c>
      <c r="R2442" t="str">
        <f>REPLACE(N2442,1,FIND("/",N2442),"")</f>
        <v>children's books</v>
      </c>
      <c r="S2442" s="12">
        <f>(((J2442/60)/60)/24)+DATE(1970,1,1)</f>
        <v>40938.062476851854</v>
      </c>
      <c r="T2442" s="12">
        <f>(((I2442/60)/60)/24)+DATE(1970,1,1)</f>
        <v>40968.062476851854</v>
      </c>
      <c r="W2442" s="19">
        <f>_xlfn.DAYS(T2442,S2442)</f>
        <v>30</v>
      </c>
      <c r="X2442" s="20">
        <f>L2442/W2442</f>
        <v>0.73333333333333328</v>
      </c>
      <c r="Y2442" s="21">
        <f>E2442/W2442</f>
        <v>27.833333333333332</v>
      </c>
    </row>
    <row r="2443" spans="1:25" ht="32" x14ac:dyDescent="0.2">
      <c r="A2443">
        <v>2637</v>
      </c>
      <c r="B2443" s="3" t="s">
        <v>2637</v>
      </c>
      <c r="C2443" s="3" t="s">
        <v>6747</v>
      </c>
      <c r="D2443">
        <v>500</v>
      </c>
      <c r="E2443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8301</v>
      </c>
      <c r="O2443" s="6">
        <f>(E2443/D2443)*100</f>
        <v>166.2</v>
      </c>
      <c r="P2443" s="7">
        <f>E2443/L2443</f>
        <v>31.96153846153846</v>
      </c>
      <c r="Q2443" t="str">
        <f>LEFT(N2443,FIND("/",N2443)-1)</f>
        <v>technology</v>
      </c>
      <c r="R2443" t="str">
        <f>REPLACE(N2443,1,FIND("/",N2443),"")</f>
        <v>space exploration</v>
      </c>
      <c r="S2443" s="12">
        <f>(((J2443/60)/60)/24)+DATE(1970,1,1)</f>
        <v>42639.549479166672</v>
      </c>
      <c r="T2443" s="12">
        <f>(((I2443/60)/60)/24)+DATE(1970,1,1)</f>
        <v>42655.549479166672</v>
      </c>
      <c r="W2443" s="19">
        <f>_xlfn.DAYS(T2443,S2443)</f>
        <v>16</v>
      </c>
      <c r="X2443" s="20">
        <f>L2443/W2443</f>
        <v>1.625</v>
      </c>
      <c r="Y2443" s="21">
        <f>E2443/W2443</f>
        <v>51.9375</v>
      </c>
    </row>
    <row r="2444" spans="1:25" ht="48" x14ac:dyDescent="0.2">
      <c r="A2444">
        <v>3051</v>
      </c>
      <c r="B2444" s="3" t="s">
        <v>3051</v>
      </c>
      <c r="C2444" s="3" t="s">
        <v>7161</v>
      </c>
      <c r="D2444">
        <v>3500</v>
      </c>
      <c r="E2444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6">
        <f>(E2444/D2444)*100</f>
        <v>23.62857142857143</v>
      </c>
      <c r="P2444" s="7">
        <f>E2444/L2444</f>
        <v>23.62857142857143</v>
      </c>
      <c r="Q2444" t="str">
        <f>LEFT(N2444,FIND("/",N2444)-1)</f>
        <v>theater</v>
      </c>
      <c r="R2444" t="str">
        <f>REPLACE(N2444,1,FIND("/",N2444),"")</f>
        <v>spaces</v>
      </c>
      <c r="S2444" s="12">
        <f>(((J2444/60)/60)/24)+DATE(1970,1,1)</f>
        <v>42744.416030092587</v>
      </c>
      <c r="T2444" s="12">
        <f>(((I2444/60)/60)/24)+DATE(1970,1,1)</f>
        <v>42774.416030092587</v>
      </c>
      <c r="W2444" s="19">
        <f>_xlfn.DAYS(T2444,S2444)</f>
        <v>30</v>
      </c>
      <c r="X2444" s="20">
        <f>L2444/W2444</f>
        <v>1.1666666666666667</v>
      </c>
      <c r="Y2444" s="21">
        <f>E2444/W2444</f>
        <v>27.566666666666666</v>
      </c>
    </row>
    <row r="2445" spans="1:25" ht="48" x14ac:dyDescent="0.2">
      <c r="A2445">
        <v>3811</v>
      </c>
      <c r="B2445" s="3" t="s">
        <v>3808</v>
      </c>
      <c r="C2445" s="3" t="s">
        <v>7921</v>
      </c>
      <c r="D2445">
        <v>250</v>
      </c>
      <c r="E2445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8271</v>
      </c>
      <c r="O2445" s="6">
        <f>(E2445/D2445)*100</f>
        <v>330</v>
      </c>
      <c r="P2445" s="7">
        <f>E2445/L2445</f>
        <v>43.421052631578945</v>
      </c>
      <c r="Q2445" t="str">
        <f>LEFT(N2445,FIND("/",N2445)-1)</f>
        <v>theater</v>
      </c>
      <c r="R2445" t="str">
        <f>REPLACE(N2445,1,FIND("/",N2445),"")</f>
        <v>plays</v>
      </c>
      <c r="S2445" s="12">
        <f>(((J2445/60)/60)/24)+DATE(1970,1,1)</f>
        <v>42487.62700231481</v>
      </c>
      <c r="T2445" s="12">
        <f>(((I2445/60)/60)/24)+DATE(1970,1,1)</f>
        <v>42521.458333333328</v>
      </c>
      <c r="W2445" s="19">
        <f>_xlfn.DAYS(T2445,S2445)</f>
        <v>34</v>
      </c>
      <c r="X2445" s="20">
        <f>L2445/W2445</f>
        <v>0.55882352941176472</v>
      </c>
      <c r="Y2445" s="21">
        <f>E2445/W2445</f>
        <v>24.264705882352942</v>
      </c>
    </row>
    <row r="2446" spans="1:25" ht="48" x14ac:dyDescent="0.2">
      <c r="A2446">
        <v>756</v>
      </c>
      <c r="B2446" s="3" t="s">
        <v>757</v>
      </c>
      <c r="C2446" s="3" t="s">
        <v>4866</v>
      </c>
      <c r="D2446">
        <v>700</v>
      </c>
      <c r="E244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8274</v>
      </c>
      <c r="O2446" s="6">
        <f>(E2446/D2446)*100</f>
        <v>117.71428571428571</v>
      </c>
      <c r="P2446" s="7">
        <f>E2446/L2446</f>
        <v>37.454545454545453</v>
      </c>
      <c r="Q2446" t="str">
        <f>LEFT(N2446,FIND("/",N2446)-1)</f>
        <v>publishing</v>
      </c>
      <c r="R2446" t="str">
        <f>REPLACE(N2446,1,FIND("/",N2446),"")</f>
        <v>nonfiction</v>
      </c>
      <c r="S2446" s="12">
        <f>(((J2446/60)/60)/24)+DATE(1970,1,1)</f>
        <v>40590.766886574071</v>
      </c>
      <c r="T2446" s="12">
        <f>(((I2446/60)/60)/24)+DATE(1970,1,1)</f>
        <v>40651.725219907406</v>
      </c>
      <c r="W2446" s="19">
        <f>_xlfn.DAYS(T2446,S2446)</f>
        <v>61</v>
      </c>
      <c r="X2446" s="20">
        <f>L2446/W2446</f>
        <v>0.36065573770491804</v>
      </c>
      <c r="Y2446" s="21">
        <f>E2446/W2446</f>
        <v>13.508196721311476</v>
      </c>
    </row>
    <row r="2447" spans="1:25" ht="48" x14ac:dyDescent="0.2">
      <c r="A2447">
        <v>3644</v>
      </c>
      <c r="B2447" s="3" t="s">
        <v>3642</v>
      </c>
      <c r="C2447" s="3" t="s">
        <v>7754</v>
      </c>
      <c r="D2447">
        <v>5000</v>
      </c>
      <c r="E2447">
        <v>821</v>
      </c>
      <c r="F2447" t="s">
        <v>8221</v>
      </c>
      <c r="G2447" t="s">
        <v>8224</v>
      </c>
      <c r="H2447" t="s">
        <v>8246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8305</v>
      </c>
      <c r="O2447" s="6">
        <f>(E2447/D2447)*100</f>
        <v>16.420000000000002</v>
      </c>
      <c r="P2447" s="7">
        <f>E2447/L2447</f>
        <v>68.416666666666671</v>
      </c>
      <c r="Q2447" t="str">
        <f>LEFT(N2447,FIND("/",N2447)-1)</f>
        <v>theater</v>
      </c>
      <c r="R2447" t="str">
        <f>REPLACE(N2447,1,FIND("/",N2447),"")</f>
        <v>musical</v>
      </c>
      <c r="S2447" s="12">
        <f>(((J2447/60)/60)/24)+DATE(1970,1,1)</f>
        <v>42409.241747685184</v>
      </c>
      <c r="T2447" s="12">
        <f>(((I2447/60)/60)/24)+DATE(1970,1,1)</f>
        <v>42437.207638888889</v>
      </c>
      <c r="W2447" s="19">
        <f>_xlfn.DAYS(T2447,S2447)</f>
        <v>28</v>
      </c>
      <c r="X2447" s="20">
        <f>L2447/W2447</f>
        <v>0.42857142857142855</v>
      </c>
      <c r="Y2447" s="21">
        <f>E2447/W2447</f>
        <v>29.321428571428573</v>
      </c>
    </row>
    <row r="2448" spans="1:25" ht="48" x14ac:dyDescent="0.2">
      <c r="A2448">
        <v>458</v>
      </c>
      <c r="B2448" s="3" t="s">
        <v>459</v>
      </c>
      <c r="C2448" s="3" t="s">
        <v>4568</v>
      </c>
      <c r="D2448">
        <v>10000</v>
      </c>
      <c r="E2448">
        <v>821</v>
      </c>
      <c r="F2448" t="s">
        <v>8221</v>
      </c>
      <c r="G2448" t="s">
        <v>8225</v>
      </c>
      <c r="H2448" t="s">
        <v>8247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8270</v>
      </c>
      <c r="O2448" s="6">
        <f>(E2448/D2448)*100</f>
        <v>8.2100000000000009</v>
      </c>
      <c r="P2448" s="7">
        <f>E2448/L2448</f>
        <v>16.755102040816325</v>
      </c>
      <c r="Q2448" t="str">
        <f>LEFT(N2448,FIND("/",N2448)-1)</f>
        <v>film &amp; video</v>
      </c>
      <c r="R2448" t="str">
        <f>REPLACE(N2448,1,FIND("/",N2448),"")</f>
        <v>animation</v>
      </c>
      <c r="S2448" s="12">
        <f>(((J2448/60)/60)/24)+DATE(1970,1,1)</f>
        <v>41378.69976851852</v>
      </c>
      <c r="T2448" s="12">
        <f>(((I2448/60)/60)/24)+DATE(1970,1,1)</f>
        <v>41408.69976851852</v>
      </c>
      <c r="W2448" s="19">
        <f>_xlfn.DAYS(T2448,S2448)</f>
        <v>30</v>
      </c>
      <c r="X2448" s="20">
        <f>L2448/W2448</f>
        <v>1.6333333333333333</v>
      </c>
      <c r="Y2448" s="21">
        <f>E2448/W2448</f>
        <v>27.366666666666667</v>
      </c>
    </row>
    <row r="2449" spans="1:25" ht="48" x14ac:dyDescent="0.2">
      <c r="A2449">
        <v>2100</v>
      </c>
      <c r="B2449" s="3" t="s">
        <v>2101</v>
      </c>
      <c r="C2449" s="3" t="s">
        <v>6210</v>
      </c>
      <c r="D2449">
        <v>600</v>
      </c>
      <c r="E2449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8279</v>
      </c>
      <c r="O2449" s="6">
        <f>(E2449/D2449)*100</f>
        <v>136.66666666666666</v>
      </c>
      <c r="P2449" s="7">
        <f>E2449/L2449</f>
        <v>30.37037037037037</v>
      </c>
      <c r="Q2449" t="str">
        <f>LEFT(N2449,FIND("/",N2449)-1)</f>
        <v>music</v>
      </c>
      <c r="R2449" t="str">
        <f>REPLACE(N2449,1,FIND("/",N2449),"")</f>
        <v>indie rock</v>
      </c>
      <c r="S2449" s="12">
        <f>(((J2449/60)/60)/24)+DATE(1970,1,1)</f>
        <v>41074.834965277776</v>
      </c>
      <c r="T2449" s="12">
        <f>(((I2449/60)/60)/24)+DATE(1970,1,1)</f>
        <v>41090.165972222225</v>
      </c>
      <c r="W2449" s="19">
        <f>_xlfn.DAYS(T2449,S2449)</f>
        <v>16</v>
      </c>
      <c r="X2449" s="20">
        <f>L2449/W2449</f>
        <v>1.6875</v>
      </c>
      <c r="Y2449" s="21">
        <f>E2449/W2449</f>
        <v>51.25</v>
      </c>
    </row>
    <row r="2450" spans="1:25" ht="48" x14ac:dyDescent="0.2">
      <c r="A2450">
        <v>1853</v>
      </c>
      <c r="B2450" s="3" t="s">
        <v>1854</v>
      </c>
      <c r="C2450" s="3" t="s">
        <v>5963</v>
      </c>
      <c r="D2450">
        <v>800</v>
      </c>
      <c r="E2450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8276</v>
      </c>
      <c r="O2450" s="6">
        <f>(E2450/D2450)*100</f>
        <v>101.875</v>
      </c>
      <c r="P2450" s="7">
        <f>E2450/L2450</f>
        <v>58.214285714285715</v>
      </c>
      <c r="Q2450" t="str">
        <f>LEFT(N2450,FIND("/",N2450)-1)</f>
        <v>music</v>
      </c>
      <c r="R2450" t="str">
        <f>REPLACE(N2450,1,FIND("/",N2450),"")</f>
        <v>rock</v>
      </c>
      <c r="S2450" s="12">
        <f>(((J2450/60)/60)/24)+DATE(1970,1,1)</f>
        <v>41177.060381944444</v>
      </c>
      <c r="T2450" s="12">
        <f>(((I2450/60)/60)/24)+DATE(1970,1,1)</f>
        <v>41227.102048611108</v>
      </c>
      <c r="W2450" s="19">
        <f>_xlfn.DAYS(T2450,S2450)</f>
        <v>50</v>
      </c>
      <c r="X2450" s="20">
        <f>L2450/W2450</f>
        <v>0.28000000000000003</v>
      </c>
      <c r="Y2450" s="21">
        <f>E2450/W2450</f>
        <v>16.3</v>
      </c>
    </row>
    <row r="2451" spans="1:25" ht="48" x14ac:dyDescent="0.2">
      <c r="A2451">
        <v>743</v>
      </c>
      <c r="B2451" s="3" t="s">
        <v>744</v>
      </c>
      <c r="C2451" s="3" t="s">
        <v>4853</v>
      </c>
      <c r="D2451">
        <v>550</v>
      </c>
      <c r="E2451">
        <v>814</v>
      </c>
      <c r="F2451" t="s">
        <v>8219</v>
      </c>
      <c r="G2451" t="s">
        <v>8224</v>
      </c>
      <c r="H2451" t="s">
        <v>8246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8274</v>
      </c>
      <c r="O2451" s="6">
        <f>(E2451/D2451)*100</f>
        <v>148</v>
      </c>
      <c r="P2451" s="7">
        <f>E2451/L2451</f>
        <v>54.266666666666666</v>
      </c>
      <c r="Q2451" t="str">
        <f>LEFT(N2451,FIND("/",N2451)-1)</f>
        <v>publishing</v>
      </c>
      <c r="R2451" t="str">
        <f>REPLACE(N2451,1,FIND("/",N2451),"")</f>
        <v>nonfiction</v>
      </c>
      <c r="S2451" s="12">
        <f>(((J2451/60)/60)/24)+DATE(1970,1,1)</f>
        <v>40990.709317129629</v>
      </c>
      <c r="T2451" s="12">
        <f>(((I2451/60)/60)/24)+DATE(1970,1,1)</f>
        <v>41015.875</v>
      </c>
      <c r="W2451" s="19">
        <f>_xlfn.DAYS(T2451,S2451)</f>
        <v>25</v>
      </c>
      <c r="X2451" s="20">
        <f>L2451/W2451</f>
        <v>0.6</v>
      </c>
      <c r="Y2451" s="21">
        <f>E2451/W2451</f>
        <v>32.56</v>
      </c>
    </row>
    <row r="2452" spans="1:25" ht="64" x14ac:dyDescent="0.2">
      <c r="A2452">
        <v>3898</v>
      </c>
      <c r="B2452" s="3" t="s">
        <v>3895</v>
      </c>
      <c r="C2452" s="3" t="s">
        <v>8006</v>
      </c>
      <c r="D2452">
        <v>2500</v>
      </c>
      <c r="E2452">
        <v>814</v>
      </c>
      <c r="F2452" t="s">
        <v>8221</v>
      </c>
      <c r="G2452" t="s">
        <v>8225</v>
      </c>
      <c r="H2452" t="s">
        <v>8247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8271</v>
      </c>
      <c r="O2452" s="6">
        <f>(E2452/D2452)*100</f>
        <v>32.56</v>
      </c>
      <c r="P2452" s="7">
        <f>E2452/L2452</f>
        <v>50.875</v>
      </c>
      <c r="Q2452" t="str">
        <f>LEFT(N2452,FIND("/",N2452)-1)</f>
        <v>theater</v>
      </c>
      <c r="R2452" t="str">
        <f>REPLACE(N2452,1,FIND("/",N2452),"")</f>
        <v>plays</v>
      </c>
      <c r="S2452" s="12">
        <f>(((J2452/60)/60)/24)+DATE(1970,1,1)</f>
        <v>42193.482291666667</v>
      </c>
      <c r="T2452" s="12">
        <f>(((I2452/60)/60)/24)+DATE(1970,1,1)</f>
        <v>42233.666666666672</v>
      </c>
      <c r="W2452" s="19">
        <f>_xlfn.DAYS(T2452,S2452)</f>
        <v>40</v>
      </c>
      <c r="X2452" s="20">
        <f>L2452/W2452</f>
        <v>0.4</v>
      </c>
      <c r="Y2452" s="21">
        <f>E2452/W2452</f>
        <v>20.350000000000001</v>
      </c>
    </row>
    <row r="2453" spans="1:25" ht="48" x14ac:dyDescent="0.2">
      <c r="A2453">
        <v>2222</v>
      </c>
      <c r="B2453" s="3" t="s">
        <v>2223</v>
      </c>
      <c r="C2453" s="3" t="s">
        <v>6332</v>
      </c>
      <c r="D2453">
        <v>500</v>
      </c>
      <c r="E2453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8297</v>
      </c>
      <c r="O2453" s="6">
        <f>(E2453/D2453)*100</f>
        <v>162.6</v>
      </c>
      <c r="P2453" s="7">
        <f>E2453/L2453</f>
        <v>27.1</v>
      </c>
      <c r="Q2453" t="str">
        <f>LEFT(N2453,FIND("/",N2453)-1)</f>
        <v>games</v>
      </c>
      <c r="R2453" t="str">
        <f>REPLACE(N2453,1,FIND("/",N2453),"")</f>
        <v>tabletop games</v>
      </c>
      <c r="S2453" s="12">
        <f>(((J2453/60)/60)/24)+DATE(1970,1,1)</f>
        <v>40906.787581018521</v>
      </c>
      <c r="T2453" s="12">
        <f>(((I2453/60)/60)/24)+DATE(1970,1,1)</f>
        <v>40936.787581018521</v>
      </c>
      <c r="W2453" s="19">
        <f>_xlfn.DAYS(T2453,S2453)</f>
        <v>30</v>
      </c>
      <c r="X2453" s="20">
        <f>L2453/W2453</f>
        <v>1</v>
      </c>
      <c r="Y2453" s="21">
        <f>E2453/W2453</f>
        <v>27.1</v>
      </c>
    </row>
    <row r="2454" spans="1:25" ht="48" x14ac:dyDescent="0.2">
      <c r="A2454">
        <v>1823</v>
      </c>
      <c r="B2454" s="3" t="s">
        <v>1824</v>
      </c>
      <c r="C2454" s="3" t="s">
        <v>5933</v>
      </c>
      <c r="D2454">
        <v>700</v>
      </c>
      <c r="E2454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8276</v>
      </c>
      <c r="O2454" s="6">
        <f>(E2454/D2454)*100</f>
        <v>115.85714285714286</v>
      </c>
      <c r="P2454" s="7">
        <f>E2454/L2454</f>
        <v>24.575757575757574</v>
      </c>
      <c r="Q2454" t="str">
        <f>LEFT(N2454,FIND("/",N2454)-1)</f>
        <v>music</v>
      </c>
      <c r="R2454" t="str">
        <f>REPLACE(N2454,1,FIND("/",N2454),"")</f>
        <v>rock</v>
      </c>
      <c r="S2454" s="12">
        <f>(((J2454/60)/60)/24)+DATE(1970,1,1)</f>
        <v>41176.684907407405</v>
      </c>
      <c r="T2454" s="12">
        <f>(((I2454/60)/60)/24)+DATE(1970,1,1)</f>
        <v>41206.684907407405</v>
      </c>
      <c r="W2454" s="19">
        <f>_xlfn.DAYS(T2454,S2454)</f>
        <v>30</v>
      </c>
      <c r="X2454" s="20">
        <f>L2454/W2454</f>
        <v>1.1000000000000001</v>
      </c>
      <c r="Y2454" s="21">
        <f>E2454/W2454</f>
        <v>27.033333333333335</v>
      </c>
    </row>
    <row r="2455" spans="1:25" ht="48" x14ac:dyDescent="0.2">
      <c r="A2455">
        <v>2300</v>
      </c>
      <c r="B2455" s="3" t="s">
        <v>2301</v>
      </c>
      <c r="C2455" s="3" t="s">
        <v>6410</v>
      </c>
      <c r="D2455">
        <v>800</v>
      </c>
      <c r="E2455">
        <v>810</v>
      </c>
      <c r="F2455" t="s">
        <v>8219</v>
      </c>
      <c r="G2455" t="s">
        <v>8224</v>
      </c>
      <c r="H2455" t="s">
        <v>8246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8276</v>
      </c>
      <c r="O2455" s="6">
        <f>(E2455/D2455)*100</f>
        <v>101.25</v>
      </c>
      <c r="P2455" s="7">
        <f>E2455/L2455</f>
        <v>115.71428571428571</v>
      </c>
      <c r="Q2455" t="str">
        <f>LEFT(N2455,FIND("/",N2455)-1)</f>
        <v>music</v>
      </c>
      <c r="R2455" t="str">
        <f>REPLACE(N2455,1,FIND("/",N2455),"")</f>
        <v>rock</v>
      </c>
      <c r="S2455" s="12">
        <f>(((J2455/60)/60)/24)+DATE(1970,1,1)</f>
        <v>41074.727037037039</v>
      </c>
      <c r="T2455" s="12">
        <f>(((I2455/60)/60)/24)+DATE(1970,1,1)</f>
        <v>41088.727037037039</v>
      </c>
      <c r="W2455" s="19">
        <f>_xlfn.DAYS(T2455,S2455)</f>
        <v>14</v>
      </c>
      <c r="X2455" s="20">
        <f>L2455/W2455</f>
        <v>0.5</v>
      </c>
      <c r="Y2455" s="21">
        <f>E2455/W2455</f>
        <v>57.857142857142854</v>
      </c>
    </row>
    <row r="2456" spans="1:25" ht="48" x14ac:dyDescent="0.2">
      <c r="A2456">
        <v>3327</v>
      </c>
      <c r="B2456" s="3" t="s">
        <v>3327</v>
      </c>
      <c r="C2456" s="3" t="s">
        <v>7437</v>
      </c>
      <c r="D2456">
        <v>800</v>
      </c>
      <c r="E2456">
        <v>810</v>
      </c>
      <c r="F2456" t="s">
        <v>8219</v>
      </c>
      <c r="G2456" t="s">
        <v>8225</v>
      </c>
      <c r="H2456" t="s">
        <v>8247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8271</v>
      </c>
      <c r="O2456" s="6">
        <f>(E2456/D2456)*100</f>
        <v>101.25</v>
      </c>
      <c r="P2456" s="7">
        <f>E2456/L2456</f>
        <v>24.545454545454547</v>
      </c>
      <c r="Q2456" t="str">
        <f>LEFT(N2456,FIND("/",N2456)-1)</f>
        <v>theater</v>
      </c>
      <c r="R2456" t="str">
        <f>REPLACE(N2456,1,FIND("/",N2456),"")</f>
        <v>plays</v>
      </c>
      <c r="S2456" s="12">
        <f>(((J2456/60)/60)/24)+DATE(1970,1,1)</f>
        <v>42468.374606481477</v>
      </c>
      <c r="T2456" s="12">
        <f>(((I2456/60)/60)/24)+DATE(1970,1,1)</f>
        <v>42498.374606481477</v>
      </c>
      <c r="W2456" s="19">
        <f>_xlfn.DAYS(T2456,S2456)</f>
        <v>30</v>
      </c>
      <c r="X2456" s="20">
        <f>L2456/W2456</f>
        <v>1.1000000000000001</v>
      </c>
      <c r="Y2456" s="21">
        <f>E2456/W2456</f>
        <v>27</v>
      </c>
    </row>
    <row r="2457" spans="1:25" ht="48" x14ac:dyDescent="0.2">
      <c r="A2457">
        <v>1437</v>
      </c>
      <c r="B2457" s="3" t="s">
        <v>1438</v>
      </c>
      <c r="C2457" s="3" t="s">
        <v>5547</v>
      </c>
      <c r="D2457">
        <v>3000</v>
      </c>
      <c r="E2457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6">
        <f>(E2457/D2457)*100</f>
        <v>26.900000000000002</v>
      </c>
      <c r="P2457" s="7">
        <f>E2457/L2457</f>
        <v>36.68181818181818</v>
      </c>
      <c r="Q2457" t="str">
        <f>LEFT(N2457,FIND("/",N2457)-1)</f>
        <v>publishing</v>
      </c>
      <c r="R2457" t="str">
        <f>REPLACE(N2457,1,FIND("/",N2457),"")</f>
        <v>translations</v>
      </c>
      <c r="S2457" s="12">
        <f>(((J2457/60)/60)/24)+DATE(1970,1,1)</f>
        <v>41796.531701388885</v>
      </c>
      <c r="T2457" s="12">
        <f>(((I2457/60)/60)/24)+DATE(1970,1,1)</f>
        <v>41833.207638888889</v>
      </c>
      <c r="W2457" s="19">
        <f>_xlfn.DAYS(T2457,S2457)</f>
        <v>37</v>
      </c>
      <c r="X2457" s="20">
        <f>L2457/W2457</f>
        <v>0.59459459459459463</v>
      </c>
      <c r="Y2457" s="21">
        <f>E2457/W2457</f>
        <v>21.810810810810811</v>
      </c>
    </row>
    <row r="2458" spans="1:25" ht="48" x14ac:dyDescent="0.2">
      <c r="A2458">
        <v>1947</v>
      </c>
      <c r="B2458" s="3" t="s">
        <v>1948</v>
      </c>
      <c r="C2458" s="3" t="s">
        <v>6057</v>
      </c>
      <c r="D2458">
        <v>800</v>
      </c>
      <c r="E2458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8295</v>
      </c>
      <c r="O2458" s="6">
        <f>(E2458/D2458)*100</f>
        <v>100.63375000000001</v>
      </c>
      <c r="P2458" s="7">
        <f>E2458/L2458</f>
        <v>35.003043478260871</v>
      </c>
      <c r="Q2458" t="str">
        <f>LEFT(N2458,FIND("/",N2458)-1)</f>
        <v>technology</v>
      </c>
      <c r="R2458" t="str">
        <f>REPLACE(N2458,1,FIND("/",N2458),"")</f>
        <v>hardware</v>
      </c>
      <c r="S2458" s="12">
        <f>(((J2458/60)/60)/24)+DATE(1970,1,1)</f>
        <v>40102.918055555558</v>
      </c>
      <c r="T2458" s="12">
        <f>(((I2458/60)/60)/24)+DATE(1970,1,1)</f>
        <v>40140.249305555553</v>
      </c>
      <c r="W2458" s="19">
        <f>_xlfn.DAYS(T2458,S2458)</f>
        <v>38</v>
      </c>
      <c r="X2458" s="20">
        <f>L2458/W2458</f>
        <v>0.60526315789473684</v>
      </c>
      <c r="Y2458" s="21">
        <f>E2458/W2458</f>
        <v>21.186052631578949</v>
      </c>
    </row>
    <row r="2459" spans="1:25" ht="48" x14ac:dyDescent="0.2">
      <c r="A2459">
        <v>3739</v>
      </c>
      <c r="B2459" s="3" t="s">
        <v>3736</v>
      </c>
      <c r="C2459" s="3" t="s">
        <v>7849</v>
      </c>
      <c r="D2459">
        <v>4000</v>
      </c>
      <c r="E2459">
        <v>805</v>
      </c>
      <c r="F2459" t="s">
        <v>8221</v>
      </c>
      <c r="G2459" t="s">
        <v>8225</v>
      </c>
      <c r="H2459" t="s">
        <v>8247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8271</v>
      </c>
      <c r="O2459" s="6">
        <f>(E2459/D2459)*100</f>
        <v>20.125</v>
      </c>
      <c r="P2459" s="7">
        <f>E2459/L2459</f>
        <v>100.625</v>
      </c>
      <c r="Q2459" t="str">
        <f>LEFT(N2459,FIND("/",N2459)-1)</f>
        <v>theater</v>
      </c>
      <c r="R2459" t="str">
        <f>REPLACE(N2459,1,FIND("/",N2459),"")</f>
        <v>plays</v>
      </c>
      <c r="S2459" s="12">
        <f>(((J2459/60)/60)/24)+DATE(1970,1,1)</f>
        <v>42548.449861111112</v>
      </c>
      <c r="T2459" s="12">
        <f>(((I2459/60)/60)/24)+DATE(1970,1,1)</f>
        <v>42568.449861111112</v>
      </c>
      <c r="W2459" s="19">
        <f>_xlfn.DAYS(T2459,S2459)</f>
        <v>20</v>
      </c>
      <c r="X2459" s="20">
        <f>L2459/W2459</f>
        <v>0.4</v>
      </c>
      <c r="Y2459" s="21">
        <f>E2459/W2459</f>
        <v>40.25</v>
      </c>
    </row>
    <row r="2460" spans="1:25" ht="48" x14ac:dyDescent="0.2">
      <c r="A2460">
        <v>1433</v>
      </c>
      <c r="B2460" s="3" t="s">
        <v>1434</v>
      </c>
      <c r="C2460" s="3" t="s">
        <v>5543</v>
      </c>
      <c r="D2460">
        <v>12000</v>
      </c>
      <c r="E2460">
        <v>805</v>
      </c>
      <c r="F2460" t="s">
        <v>8221</v>
      </c>
      <c r="G2460" t="s">
        <v>8237</v>
      </c>
      <c r="H2460" t="s">
        <v>8249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8287</v>
      </c>
      <c r="O2460" s="6">
        <f>(E2460/D2460)*100</f>
        <v>6.708333333333333</v>
      </c>
      <c r="P2460" s="7">
        <f>E2460/L2460</f>
        <v>80.5</v>
      </c>
      <c r="Q2460" t="str">
        <f>LEFT(N2460,FIND("/",N2460)-1)</f>
        <v>publishing</v>
      </c>
      <c r="R2460" t="str">
        <f>REPLACE(N2460,1,FIND("/",N2460),"")</f>
        <v>translations</v>
      </c>
      <c r="S2460" s="12">
        <f>(((J2460/60)/60)/24)+DATE(1970,1,1)</f>
        <v>42673.625868055555</v>
      </c>
      <c r="T2460" s="12">
        <f>(((I2460/60)/60)/24)+DATE(1970,1,1)</f>
        <v>42714.458333333328</v>
      </c>
      <c r="W2460" s="19">
        <f>_xlfn.DAYS(T2460,S2460)</f>
        <v>41</v>
      </c>
      <c r="X2460" s="20">
        <f>L2460/W2460</f>
        <v>0.24390243902439024</v>
      </c>
      <c r="Y2460" s="21">
        <f>E2460/W2460</f>
        <v>19.634146341463413</v>
      </c>
    </row>
    <row r="2461" spans="1:25" ht="48" x14ac:dyDescent="0.2">
      <c r="A2461">
        <v>2452</v>
      </c>
      <c r="B2461" s="3" t="s">
        <v>2453</v>
      </c>
      <c r="C2461" s="3" t="s">
        <v>6562</v>
      </c>
      <c r="D2461">
        <v>600</v>
      </c>
      <c r="E2461">
        <v>801</v>
      </c>
      <c r="F2461" t="s">
        <v>8219</v>
      </c>
      <c r="G2461" t="s">
        <v>8224</v>
      </c>
      <c r="H2461" t="s">
        <v>8246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8298</v>
      </c>
      <c r="O2461" s="6">
        <f>(E2461/D2461)*100</f>
        <v>133.5</v>
      </c>
      <c r="P2461" s="7">
        <f>E2461/L2461</f>
        <v>53.4</v>
      </c>
      <c r="Q2461" t="str">
        <f>LEFT(N2461,FIND("/",N2461)-1)</f>
        <v>food</v>
      </c>
      <c r="R2461" t="str">
        <f>REPLACE(N2461,1,FIND("/",N2461),"")</f>
        <v>small batch</v>
      </c>
      <c r="S2461" s="12">
        <f>(((J2461/60)/60)/24)+DATE(1970,1,1)</f>
        <v>42338.84375</v>
      </c>
      <c r="T2461" s="12">
        <f>(((I2461/60)/60)/24)+DATE(1970,1,1)</f>
        <v>42367.958333333328</v>
      </c>
      <c r="W2461" s="19">
        <f>_xlfn.DAYS(T2461,S2461)</f>
        <v>29</v>
      </c>
      <c r="X2461" s="20">
        <f>L2461/W2461</f>
        <v>0.51724137931034486</v>
      </c>
      <c r="Y2461" s="21">
        <f>E2461/W2461</f>
        <v>27.620689655172413</v>
      </c>
    </row>
    <row r="2462" spans="1:25" ht="48" x14ac:dyDescent="0.2">
      <c r="A2462">
        <v>2746</v>
      </c>
      <c r="B2462" s="3" t="s">
        <v>2746</v>
      </c>
      <c r="C2462" s="3" t="s">
        <v>6856</v>
      </c>
      <c r="D2462">
        <v>3000</v>
      </c>
      <c r="E2462">
        <v>801</v>
      </c>
      <c r="F2462" t="s">
        <v>8221</v>
      </c>
      <c r="G2462" t="s">
        <v>8224</v>
      </c>
      <c r="H2462" t="s">
        <v>8246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8304</v>
      </c>
      <c r="O2462" s="6">
        <f>(E2462/D2462)*100</f>
        <v>26.700000000000003</v>
      </c>
      <c r="P2462" s="7">
        <f>E2462/L2462</f>
        <v>42.157894736842103</v>
      </c>
      <c r="Q2462" t="str">
        <f>LEFT(N2462,FIND("/",N2462)-1)</f>
        <v>publishing</v>
      </c>
      <c r="R2462" t="str">
        <f>REPLACE(N2462,1,FIND("/",N2462),"")</f>
        <v>children's books</v>
      </c>
      <c r="S2462" s="12">
        <f>(((J2462/60)/60)/24)+DATE(1970,1,1)</f>
        <v>41850.781377314815</v>
      </c>
      <c r="T2462" s="12">
        <f>(((I2462/60)/60)/24)+DATE(1970,1,1)</f>
        <v>41880.781377314815</v>
      </c>
      <c r="W2462" s="19">
        <f>_xlfn.DAYS(T2462,S2462)</f>
        <v>30</v>
      </c>
      <c r="X2462" s="20">
        <f>L2462/W2462</f>
        <v>0.6333333333333333</v>
      </c>
      <c r="Y2462" s="21">
        <f>E2462/W2462</f>
        <v>26.7</v>
      </c>
    </row>
    <row r="2463" spans="1:25" ht="32" x14ac:dyDescent="0.2">
      <c r="A2463">
        <v>187</v>
      </c>
      <c r="B2463" s="3" t="s">
        <v>189</v>
      </c>
      <c r="C2463" s="3" t="s">
        <v>4297</v>
      </c>
      <c r="D2463">
        <v>5000</v>
      </c>
      <c r="E2463">
        <v>800</v>
      </c>
      <c r="F2463" t="s">
        <v>8221</v>
      </c>
      <c r="G2463" t="s">
        <v>8224</v>
      </c>
      <c r="H2463" t="s">
        <v>8246</v>
      </c>
      <c r="I2463">
        <v>1437461940</v>
      </c>
      <c r="J2463">
        <v>1435383457</v>
      </c>
      <c r="K2463" t="b">
        <v>0</v>
      </c>
      <c r="L2463">
        <v>5</v>
      </c>
      <c r="M2463" t="b">
        <v>0</v>
      </c>
      <c r="N2463" t="s">
        <v>8268</v>
      </c>
      <c r="O2463" s="6">
        <f>(E2463/D2463)*100</f>
        <v>16</v>
      </c>
      <c r="P2463" s="7">
        <f>E2463/L2463</f>
        <v>160</v>
      </c>
      <c r="Q2463" t="str">
        <f>LEFT(N2463,FIND("/",N2463)-1)</f>
        <v>film &amp; video</v>
      </c>
      <c r="R2463" t="str">
        <f>REPLACE(N2463,1,FIND("/",N2463),"")</f>
        <v>drama</v>
      </c>
      <c r="S2463" s="12">
        <f>(((J2463/60)/60)/24)+DATE(1970,1,1)</f>
        <v>42182.234456018516</v>
      </c>
      <c r="T2463" s="12">
        <f>(((I2463/60)/60)/24)+DATE(1970,1,1)</f>
        <v>42206.290972222225</v>
      </c>
      <c r="W2463" s="19">
        <f>_xlfn.DAYS(T2463,S2463)</f>
        <v>24</v>
      </c>
      <c r="X2463" s="20">
        <f>L2463/W2463</f>
        <v>0.20833333333333334</v>
      </c>
      <c r="Y2463" s="21">
        <f>E2463/W2463</f>
        <v>33.333333333333336</v>
      </c>
    </row>
    <row r="2464" spans="1:25" ht="32" x14ac:dyDescent="0.2">
      <c r="A2464">
        <v>4095</v>
      </c>
      <c r="B2464" s="3" t="s">
        <v>4091</v>
      </c>
      <c r="C2464" s="3" t="s">
        <v>8198</v>
      </c>
      <c r="D2464">
        <v>30000</v>
      </c>
      <c r="E2464">
        <v>800</v>
      </c>
      <c r="F2464" t="s">
        <v>8221</v>
      </c>
      <c r="G2464" t="s">
        <v>8238</v>
      </c>
      <c r="H2464" t="s">
        <v>8256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8271</v>
      </c>
      <c r="O2464" s="6">
        <f>(E2464/D2464)*100</f>
        <v>2.666666666666667</v>
      </c>
      <c r="P2464" s="7">
        <f>E2464/L2464</f>
        <v>800</v>
      </c>
      <c r="Q2464" t="str">
        <f>LEFT(N2464,FIND("/",N2464)-1)</f>
        <v>theater</v>
      </c>
      <c r="R2464" t="str">
        <f>REPLACE(N2464,1,FIND("/",N2464),"")</f>
        <v>plays</v>
      </c>
      <c r="S2464" s="12">
        <f>(((J2464/60)/60)/24)+DATE(1970,1,1)</f>
        <v>42693.031828703708</v>
      </c>
      <c r="T2464" s="12">
        <f>(((I2464/60)/60)/24)+DATE(1970,1,1)</f>
        <v>42723.031828703708</v>
      </c>
      <c r="W2464" s="19">
        <f>_xlfn.DAYS(T2464,S2464)</f>
        <v>30</v>
      </c>
      <c r="X2464" s="20">
        <f>L2464/W2464</f>
        <v>3.3333333333333333E-2</v>
      </c>
      <c r="Y2464" s="21">
        <f>E2464/W2464</f>
        <v>26.666666666666668</v>
      </c>
    </row>
    <row r="2465" spans="1:25" ht="48" x14ac:dyDescent="0.2">
      <c r="A2465">
        <v>3608</v>
      </c>
      <c r="B2465" s="3" t="s">
        <v>3607</v>
      </c>
      <c r="C2465" s="3" t="s">
        <v>7718</v>
      </c>
      <c r="D2465">
        <v>800</v>
      </c>
      <c r="E2465">
        <v>800</v>
      </c>
      <c r="F2465" t="s">
        <v>8219</v>
      </c>
      <c r="G2465" t="s">
        <v>8225</v>
      </c>
      <c r="H2465" t="s">
        <v>8247</v>
      </c>
      <c r="I2465">
        <v>1466172000</v>
      </c>
      <c r="J2465">
        <v>1463418090</v>
      </c>
      <c r="K2465" t="b">
        <v>0</v>
      </c>
      <c r="L2465">
        <v>27</v>
      </c>
      <c r="M2465" t="b">
        <v>1</v>
      </c>
      <c r="N2465" t="s">
        <v>8271</v>
      </c>
      <c r="O2465" s="6">
        <f>(E2465/D2465)*100</f>
        <v>100</v>
      </c>
      <c r="P2465" s="7">
        <f>E2465/L2465</f>
        <v>29.62962962962963</v>
      </c>
      <c r="Q2465" t="str">
        <f>LEFT(N2465,FIND("/",N2465)-1)</f>
        <v>theater</v>
      </c>
      <c r="R2465" t="str">
        <f>REPLACE(N2465,1,FIND("/",N2465),"")</f>
        <v>plays</v>
      </c>
      <c r="S2465" s="12">
        <f>(((J2465/60)/60)/24)+DATE(1970,1,1)</f>
        <v>42506.709375000006</v>
      </c>
      <c r="T2465" s="12">
        <f>(((I2465/60)/60)/24)+DATE(1970,1,1)</f>
        <v>42538.583333333328</v>
      </c>
      <c r="W2465" s="19">
        <f>_xlfn.DAYS(T2465,S2465)</f>
        <v>32</v>
      </c>
      <c r="X2465" s="20">
        <f>L2465/W2465</f>
        <v>0.84375</v>
      </c>
      <c r="Y2465" s="21">
        <f>E2465/W2465</f>
        <v>25</v>
      </c>
    </row>
    <row r="2466" spans="1:25" ht="48" x14ac:dyDescent="0.2">
      <c r="A2466">
        <v>1415</v>
      </c>
      <c r="B2466" s="3" t="s">
        <v>1416</v>
      </c>
      <c r="C2466" s="3" t="s">
        <v>5525</v>
      </c>
      <c r="D2466">
        <v>4400</v>
      </c>
      <c r="E2466">
        <v>800</v>
      </c>
      <c r="F2466" t="s">
        <v>8221</v>
      </c>
      <c r="G2466" t="s">
        <v>8224</v>
      </c>
      <c r="H2466" t="s">
        <v>8246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8287</v>
      </c>
      <c r="O2466" s="6">
        <f>(E2466/D2466)*100</f>
        <v>18.181818181818183</v>
      </c>
      <c r="P2466" s="7">
        <f>E2466/L2466</f>
        <v>88.888888888888886</v>
      </c>
      <c r="Q2466" t="str">
        <f>LEFT(N2466,FIND("/",N2466)-1)</f>
        <v>publishing</v>
      </c>
      <c r="R2466" t="str">
        <f>REPLACE(N2466,1,FIND("/",N2466),"")</f>
        <v>translations</v>
      </c>
      <c r="S2466" s="12">
        <f>(((J2466/60)/60)/24)+DATE(1970,1,1)</f>
        <v>42192.675821759258</v>
      </c>
      <c r="T2466" s="12">
        <f>(((I2466/60)/60)/24)+DATE(1970,1,1)</f>
        <v>42232.675821759258</v>
      </c>
      <c r="W2466" s="19">
        <f>_xlfn.DAYS(T2466,S2466)</f>
        <v>40</v>
      </c>
      <c r="X2466" s="20">
        <f>L2466/W2466</f>
        <v>0.22500000000000001</v>
      </c>
      <c r="Y2466" s="21">
        <f>E2466/W2466</f>
        <v>20</v>
      </c>
    </row>
    <row r="2467" spans="1:25" ht="48" x14ac:dyDescent="0.2">
      <c r="A2467">
        <v>2684</v>
      </c>
      <c r="B2467" s="3" t="s">
        <v>2684</v>
      </c>
      <c r="C2467" s="3" t="s">
        <v>6794</v>
      </c>
      <c r="D2467">
        <v>70000</v>
      </c>
      <c r="E2467">
        <v>800</v>
      </c>
      <c r="F2467" t="s">
        <v>8221</v>
      </c>
      <c r="G2467" t="s">
        <v>8224</v>
      </c>
      <c r="H2467" t="s">
        <v>8246</v>
      </c>
      <c r="I2467">
        <v>1407621425</v>
      </c>
      <c r="J2467">
        <v>1404165425</v>
      </c>
      <c r="K2467" t="b">
        <v>0</v>
      </c>
      <c r="L2467">
        <v>4</v>
      </c>
      <c r="M2467" t="b">
        <v>0</v>
      </c>
      <c r="N2467" t="s">
        <v>8284</v>
      </c>
      <c r="O2467" s="6">
        <f>(E2467/D2467)*100</f>
        <v>1.1428571428571428</v>
      </c>
      <c r="P2467" s="7">
        <f>E2467/L2467</f>
        <v>200</v>
      </c>
      <c r="Q2467" t="str">
        <f>LEFT(N2467,FIND("/",N2467)-1)</f>
        <v>food</v>
      </c>
      <c r="R2467" t="str">
        <f>REPLACE(N2467,1,FIND("/",N2467),"")</f>
        <v>food trucks</v>
      </c>
      <c r="S2467" s="12">
        <f>(((J2467/60)/60)/24)+DATE(1970,1,1)</f>
        <v>41820.914641203701</v>
      </c>
      <c r="T2467" s="12">
        <f>(((I2467/60)/60)/24)+DATE(1970,1,1)</f>
        <v>41860.914641203701</v>
      </c>
      <c r="W2467" s="19">
        <f>_xlfn.DAYS(T2467,S2467)</f>
        <v>40</v>
      </c>
      <c r="X2467" s="20">
        <f>L2467/W2467</f>
        <v>0.1</v>
      </c>
      <c r="Y2467" s="21">
        <f>E2467/W2467</f>
        <v>20</v>
      </c>
    </row>
    <row r="2468" spans="1:25" ht="48" x14ac:dyDescent="0.2">
      <c r="A2468">
        <v>25</v>
      </c>
      <c r="B2468" s="3" t="s">
        <v>27</v>
      </c>
      <c r="C2468" s="3" t="s">
        <v>4136</v>
      </c>
      <c r="D2468">
        <v>600</v>
      </c>
      <c r="E2468">
        <v>800</v>
      </c>
      <c r="F2468" t="s">
        <v>8219</v>
      </c>
      <c r="G2468" t="s">
        <v>8224</v>
      </c>
      <c r="H2468" t="s">
        <v>8246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8265</v>
      </c>
      <c r="O2468" s="6">
        <f>(E2468/D2468)*100</f>
        <v>133.33333333333331</v>
      </c>
      <c r="P2468" s="7">
        <f>E2468/L2468</f>
        <v>57.142857142857146</v>
      </c>
      <c r="Q2468" t="str">
        <f>LEFT(N2468,FIND("/",N2468)-1)</f>
        <v>film &amp; video</v>
      </c>
      <c r="R2468" t="str">
        <f>REPLACE(N2468,1,FIND("/",N2468),"")</f>
        <v>television</v>
      </c>
      <c r="S2468" s="12">
        <f>(((J2468/60)/60)/24)+DATE(1970,1,1)</f>
        <v>42318.025011574078</v>
      </c>
      <c r="T2468" s="12">
        <f>(((I2468/60)/60)/24)+DATE(1970,1,1)</f>
        <v>42378.025011574078</v>
      </c>
      <c r="W2468" s="19">
        <f>_xlfn.DAYS(T2468,S2468)</f>
        <v>60</v>
      </c>
      <c r="X2468" s="20">
        <f>L2468/W2468</f>
        <v>0.23333333333333334</v>
      </c>
      <c r="Y2468" s="21">
        <f>E2468/W2468</f>
        <v>13.333333333333334</v>
      </c>
    </row>
    <row r="2469" spans="1:25" ht="48" x14ac:dyDescent="0.2">
      <c r="A2469">
        <v>2486</v>
      </c>
      <c r="B2469" s="3" t="s">
        <v>2486</v>
      </c>
      <c r="C2469" s="3" t="s">
        <v>6596</v>
      </c>
      <c r="D2469">
        <v>300</v>
      </c>
      <c r="E2469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8279</v>
      </c>
      <c r="O2469" s="6">
        <f>(E2469/D2469)*100</f>
        <v>265.66666666666669</v>
      </c>
      <c r="P2469" s="7">
        <f>E2469/L2469</f>
        <v>26.566666666666666</v>
      </c>
      <c r="Q2469" t="str">
        <f>LEFT(N2469,FIND("/",N2469)-1)</f>
        <v>music</v>
      </c>
      <c r="R2469" t="str">
        <f>REPLACE(N2469,1,FIND("/",N2469),"")</f>
        <v>indie rock</v>
      </c>
      <c r="S2469" s="12">
        <f>(((J2469/60)/60)/24)+DATE(1970,1,1)</f>
        <v>40991.708055555559</v>
      </c>
      <c r="T2469" s="12">
        <f>(((I2469/60)/60)/24)+DATE(1970,1,1)</f>
        <v>41021.708055555559</v>
      </c>
      <c r="W2469" s="19">
        <f>_xlfn.DAYS(T2469,S2469)</f>
        <v>30</v>
      </c>
      <c r="X2469" s="20">
        <f>L2469/W2469</f>
        <v>1</v>
      </c>
      <c r="Y2469" s="21">
        <f>E2469/W2469</f>
        <v>26.566666666666666</v>
      </c>
    </row>
    <row r="2470" spans="1:25" ht="48" x14ac:dyDescent="0.2">
      <c r="A2470">
        <v>3091</v>
      </c>
      <c r="B2470" s="3" t="s">
        <v>3091</v>
      </c>
      <c r="C2470" s="3" t="s">
        <v>7201</v>
      </c>
      <c r="D2470">
        <v>5000</v>
      </c>
      <c r="E2470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6">
        <f>(E2470/D2470)*100</f>
        <v>15.920000000000002</v>
      </c>
      <c r="P2470" s="7">
        <f>E2470/L2470</f>
        <v>88.444444444444443</v>
      </c>
      <c r="Q2470" t="str">
        <f>LEFT(N2470,FIND("/",N2470)-1)</f>
        <v>theater</v>
      </c>
      <c r="R2470" t="str">
        <f>REPLACE(N2470,1,FIND("/",N2470),"")</f>
        <v>spaces</v>
      </c>
      <c r="S2470" s="12">
        <f>(((J2470/60)/60)/24)+DATE(1970,1,1)</f>
        <v>42566.948414351849</v>
      </c>
      <c r="T2470" s="12">
        <f>(((I2470/60)/60)/24)+DATE(1970,1,1)</f>
        <v>42596.948414351849</v>
      </c>
      <c r="W2470" s="19">
        <f>_xlfn.DAYS(T2470,S2470)</f>
        <v>30</v>
      </c>
      <c r="X2470" s="20">
        <f>L2470/W2470</f>
        <v>0.3</v>
      </c>
      <c r="Y2470" s="21">
        <f>E2470/W2470</f>
        <v>26.533333333333335</v>
      </c>
    </row>
    <row r="2471" spans="1:25" ht="48" x14ac:dyDescent="0.2">
      <c r="A2471">
        <v>4056</v>
      </c>
      <c r="B2471" s="3" t="s">
        <v>4052</v>
      </c>
      <c r="C2471" s="3" t="s">
        <v>8160</v>
      </c>
      <c r="D2471">
        <v>1500</v>
      </c>
      <c r="E2471">
        <v>795</v>
      </c>
      <c r="F2471" t="s">
        <v>8221</v>
      </c>
      <c r="G2471" t="s">
        <v>8224</v>
      </c>
      <c r="H2471" t="s">
        <v>8246</v>
      </c>
      <c r="I2471">
        <v>1467575940</v>
      </c>
      <c r="J2471">
        <v>1465856639</v>
      </c>
      <c r="K2471" t="b">
        <v>0</v>
      </c>
      <c r="L2471">
        <v>9</v>
      </c>
      <c r="M2471" t="b">
        <v>0</v>
      </c>
      <c r="N2471" t="s">
        <v>8271</v>
      </c>
      <c r="O2471" s="6">
        <f>(E2471/D2471)*100</f>
        <v>53</v>
      </c>
      <c r="P2471" s="7">
        <f>E2471/L2471</f>
        <v>88.333333333333329</v>
      </c>
      <c r="Q2471" t="str">
        <f>LEFT(N2471,FIND("/",N2471)-1)</f>
        <v>theater</v>
      </c>
      <c r="R2471" t="str">
        <f>REPLACE(N2471,1,FIND("/",N2471),"")</f>
        <v>plays</v>
      </c>
      <c r="S2471" s="12">
        <f>(((J2471/60)/60)/24)+DATE(1970,1,1)</f>
        <v>42534.933321759265</v>
      </c>
      <c r="T2471" s="12">
        <f>(((I2471/60)/60)/24)+DATE(1970,1,1)</f>
        <v>42554.832638888889</v>
      </c>
      <c r="W2471" s="19">
        <f>_xlfn.DAYS(T2471,S2471)</f>
        <v>20</v>
      </c>
      <c r="X2471" s="20">
        <f>L2471/W2471</f>
        <v>0.45</v>
      </c>
      <c r="Y2471" s="21">
        <f>E2471/W2471</f>
        <v>39.75</v>
      </c>
    </row>
    <row r="2472" spans="1:25" ht="48" x14ac:dyDescent="0.2">
      <c r="A2472">
        <v>2931</v>
      </c>
      <c r="B2472" s="3" t="s">
        <v>2931</v>
      </c>
      <c r="C2472" s="3" t="s">
        <v>7041</v>
      </c>
      <c r="D2472">
        <v>750</v>
      </c>
      <c r="E2472">
        <v>795</v>
      </c>
      <c r="F2472" t="s">
        <v>8219</v>
      </c>
      <c r="G2472" t="s">
        <v>8229</v>
      </c>
      <c r="H2472" t="s">
        <v>8251</v>
      </c>
      <c r="I2472">
        <v>1410761280</v>
      </c>
      <c r="J2472">
        <v>1408604363</v>
      </c>
      <c r="K2472" t="b">
        <v>0</v>
      </c>
      <c r="L2472">
        <v>9</v>
      </c>
      <c r="M2472" t="b">
        <v>1</v>
      </c>
      <c r="N2472" t="s">
        <v>8305</v>
      </c>
      <c r="O2472" s="6">
        <f>(E2472/D2472)*100</f>
        <v>106</v>
      </c>
      <c r="P2472" s="7">
        <f>E2472/L2472</f>
        <v>88.333333333333329</v>
      </c>
      <c r="Q2472" t="str">
        <f>LEFT(N2472,FIND("/",N2472)-1)</f>
        <v>theater</v>
      </c>
      <c r="R2472" t="str">
        <f>REPLACE(N2472,1,FIND("/",N2472),"")</f>
        <v>musical</v>
      </c>
      <c r="S2472" s="12">
        <f>(((J2472/60)/60)/24)+DATE(1970,1,1)</f>
        <v>41872.291238425925</v>
      </c>
      <c r="T2472" s="12">
        <f>(((I2472/60)/60)/24)+DATE(1970,1,1)</f>
        <v>41897.255555555559</v>
      </c>
      <c r="W2472" s="19">
        <f>_xlfn.DAYS(T2472,S2472)</f>
        <v>25</v>
      </c>
      <c r="X2472" s="20">
        <f>L2472/W2472</f>
        <v>0.36</v>
      </c>
      <c r="Y2472" s="21">
        <f>E2472/W2472</f>
        <v>31.8</v>
      </c>
    </row>
    <row r="2473" spans="1:25" ht="48" x14ac:dyDescent="0.2">
      <c r="A2473">
        <v>3096</v>
      </c>
      <c r="B2473" s="3" t="s">
        <v>3096</v>
      </c>
      <c r="C2473" s="3" t="s">
        <v>7206</v>
      </c>
      <c r="D2473">
        <v>20000</v>
      </c>
      <c r="E2473">
        <v>795</v>
      </c>
      <c r="F2473" t="s">
        <v>8221</v>
      </c>
      <c r="G2473" t="s">
        <v>8224</v>
      </c>
      <c r="H2473" t="s">
        <v>8246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8303</v>
      </c>
      <c r="O2473" s="6">
        <f>(E2473/D2473)*100</f>
        <v>3.9750000000000001</v>
      </c>
      <c r="P2473" s="7">
        <f>E2473/L2473</f>
        <v>56.785714285714285</v>
      </c>
      <c r="Q2473" t="str">
        <f>LEFT(N2473,FIND("/",N2473)-1)</f>
        <v>theater</v>
      </c>
      <c r="R2473" t="str">
        <f>REPLACE(N2473,1,FIND("/",N2473),"")</f>
        <v>spaces</v>
      </c>
      <c r="S2473" s="12">
        <f>(((J2473/60)/60)/24)+DATE(1970,1,1)</f>
        <v>42114.825532407413</v>
      </c>
      <c r="T2473" s="12">
        <f>(((I2473/60)/60)/24)+DATE(1970,1,1)</f>
        <v>42144.825532407413</v>
      </c>
      <c r="W2473" s="19">
        <f>_xlfn.DAYS(T2473,S2473)</f>
        <v>30</v>
      </c>
      <c r="X2473" s="20">
        <f>L2473/W2473</f>
        <v>0.46666666666666667</v>
      </c>
      <c r="Y2473" s="21">
        <f>E2473/W2473</f>
        <v>26.5</v>
      </c>
    </row>
    <row r="2474" spans="1:25" ht="48" x14ac:dyDescent="0.2">
      <c r="A2474">
        <v>3491</v>
      </c>
      <c r="B2474" s="3" t="s">
        <v>3490</v>
      </c>
      <c r="C2474" s="3" t="s">
        <v>7601</v>
      </c>
      <c r="D2474">
        <v>500</v>
      </c>
      <c r="E2474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8271</v>
      </c>
      <c r="O2474" s="6">
        <f>(E2474/D2474)*100</f>
        <v>158.20000000000002</v>
      </c>
      <c r="P2474" s="7">
        <f>E2474/L2474</f>
        <v>79.099999999999994</v>
      </c>
      <c r="Q2474" t="str">
        <f>LEFT(N2474,FIND("/",N2474)-1)</f>
        <v>theater</v>
      </c>
      <c r="R2474" t="str">
        <f>REPLACE(N2474,1,FIND("/",N2474),"")</f>
        <v>plays</v>
      </c>
      <c r="S2474" s="12">
        <f>(((J2474/60)/60)/24)+DATE(1970,1,1)</f>
        <v>42121.249814814815</v>
      </c>
      <c r="T2474" s="12">
        <f>(((I2474/60)/60)/24)+DATE(1970,1,1)</f>
        <v>42142.249814814815</v>
      </c>
      <c r="W2474" s="19">
        <f>_xlfn.DAYS(T2474,S2474)</f>
        <v>21</v>
      </c>
      <c r="X2474" s="20">
        <f>L2474/W2474</f>
        <v>0.47619047619047616</v>
      </c>
      <c r="Y2474" s="21">
        <f>E2474/W2474</f>
        <v>37.666666666666664</v>
      </c>
    </row>
    <row r="2475" spans="1:25" ht="48" x14ac:dyDescent="0.2">
      <c r="A2475">
        <v>2385</v>
      </c>
      <c r="B2475" s="3" t="s">
        <v>2386</v>
      </c>
      <c r="C2475" s="3" t="s">
        <v>6495</v>
      </c>
      <c r="D2475">
        <v>65000</v>
      </c>
      <c r="E2475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6">
        <f>(E2475/D2475)*100</f>
        <v>1.2123076923076923</v>
      </c>
      <c r="P2475" s="7">
        <f>E2475/L2475</f>
        <v>112.57142857142857</v>
      </c>
      <c r="Q2475" t="str">
        <f>LEFT(N2475,FIND("/",N2475)-1)</f>
        <v>technology</v>
      </c>
      <c r="R2475" t="str">
        <f>REPLACE(N2475,1,FIND("/",N2475),"")</f>
        <v>web</v>
      </c>
      <c r="S2475" s="12">
        <f>(((J2475/60)/60)/24)+DATE(1970,1,1)</f>
        <v>42191.70175925926</v>
      </c>
      <c r="T2475" s="12">
        <f>(((I2475/60)/60)/24)+DATE(1970,1,1)</f>
        <v>42221.70175925926</v>
      </c>
      <c r="W2475" s="19">
        <f>_xlfn.DAYS(T2475,S2475)</f>
        <v>30</v>
      </c>
      <c r="X2475" s="20">
        <f>L2475/W2475</f>
        <v>0.23333333333333334</v>
      </c>
      <c r="Y2475" s="21">
        <f>E2475/W2475</f>
        <v>26.266666666666666</v>
      </c>
    </row>
    <row r="2476" spans="1:25" ht="48" x14ac:dyDescent="0.2">
      <c r="A2476">
        <v>2556</v>
      </c>
      <c r="B2476" s="3" t="s">
        <v>2556</v>
      </c>
      <c r="C2476" s="3" t="s">
        <v>6666</v>
      </c>
      <c r="D2476">
        <v>745</v>
      </c>
      <c r="E247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8300</v>
      </c>
      <c r="O2476" s="6">
        <f>(E2476/D2476)*100</f>
        <v>105.50335570469798</v>
      </c>
      <c r="P2476" s="7">
        <f>E2476/L2476</f>
        <v>23.117647058823529</v>
      </c>
      <c r="Q2476" t="str">
        <f>LEFT(N2476,FIND("/",N2476)-1)</f>
        <v>music</v>
      </c>
      <c r="R2476" t="str">
        <f>REPLACE(N2476,1,FIND("/",N2476),"")</f>
        <v>classical music</v>
      </c>
      <c r="S2476" s="12">
        <f>(((J2476/60)/60)/24)+DATE(1970,1,1)</f>
        <v>41222.991400462961</v>
      </c>
      <c r="T2476" s="12">
        <f>(((I2476/60)/60)/24)+DATE(1970,1,1)</f>
        <v>41267.991400462961</v>
      </c>
      <c r="W2476" s="19">
        <f>_xlfn.DAYS(T2476,S2476)</f>
        <v>45</v>
      </c>
      <c r="X2476" s="20">
        <f>L2476/W2476</f>
        <v>0.75555555555555554</v>
      </c>
      <c r="Y2476" s="21">
        <f>E2476/W2476</f>
        <v>17.466666666666665</v>
      </c>
    </row>
    <row r="2477" spans="1:25" ht="48" x14ac:dyDescent="0.2">
      <c r="A2477">
        <v>3394</v>
      </c>
      <c r="B2477" s="3" t="s">
        <v>3393</v>
      </c>
      <c r="C2477" s="3" t="s">
        <v>7504</v>
      </c>
      <c r="D2477">
        <v>550</v>
      </c>
      <c r="E2477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8271</v>
      </c>
      <c r="O2477" s="6">
        <f>(E2477/D2477)*100</f>
        <v>142.36363636363635</v>
      </c>
      <c r="P2477" s="7">
        <f>E2477/L2477</f>
        <v>29</v>
      </c>
      <c r="Q2477" t="str">
        <f>LEFT(N2477,FIND("/",N2477)-1)</f>
        <v>theater</v>
      </c>
      <c r="R2477" t="str">
        <f>REPLACE(N2477,1,FIND("/",N2477),"")</f>
        <v>plays</v>
      </c>
      <c r="S2477" s="12">
        <f>(((J2477/60)/60)/24)+DATE(1970,1,1)</f>
        <v>41817.59542824074</v>
      </c>
      <c r="T2477" s="12">
        <f>(((I2477/60)/60)/24)+DATE(1970,1,1)</f>
        <v>41847.59542824074</v>
      </c>
      <c r="W2477" s="19">
        <f>_xlfn.DAYS(T2477,S2477)</f>
        <v>30</v>
      </c>
      <c r="X2477" s="20">
        <f>L2477/W2477</f>
        <v>0.9</v>
      </c>
      <c r="Y2477" s="21">
        <f>E2477/W2477</f>
        <v>26.1</v>
      </c>
    </row>
    <row r="2478" spans="1:25" ht="48" x14ac:dyDescent="0.2">
      <c r="A2478">
        <v>3649</v>
      </c>
      <c r="B2478" s="3" t="s">
        <v>3647</v>
      </c>
      <c r="C2478" s="3" t="s">
        <v>7759</v>
      </c>
      <c r="D2478">
        <v>750</v>
      </c>
      <c r="E2478">
        <v>780</v>
      </c>
      <c r="F2478" t="s">
        <v>8219</v>
      </c>
      <c r="G2478" t="s">
        <v>8229</v>
      </c>
      <c r="H2478" t="s">
        <v>8251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8271</v>
      </c>
      <c r="O2478" s="6">
        <f>(E2478/D2478)*100</f>
        <v>104</v>
      </c>
      <c r="P2478" s="7">
        <f>E2478/L2478</f>
        <v>97.5</v>
      </c>
      <c r="Q2478" t="str">
        <f>LEFT(N2478,FIND("/",N2478)-1)</f>
        <v>theater</v>
      </c>
      <c r="R2478" t="str">
        <f>REPLACE(N2478,1,FIND("/",N2478),"")</f>
        <v>plays</v>
      </c>
      <c r="S2478" s="12">
        <f>(((J2478/60)/60)/24)+DATE(1970,1,1)</f>
        <v>41780.712893518517</v>
      </c>
      <c r="T2478" s="12">
        <f>(((I2478/60)/60)/24)+DATE(1970,1,1)</f>
        <v>41806.712893518517</v>
      </c>
      <c r="W2478" s="19">
        <f>_xlfn.DAYS(T2478,S2478)</f>
        <v>26</v>
      </c>
      <c r="X2478" s="20">
        <f>L2478/W2478</f>
        <v>0.30769230769230771</v>
      </c>
      <c r="Y2478" s="21">
        <f>E2478/W2478</f>
        <v>30</v>
      </c>
    </row>
    <row r="2479" spans="1:25" ht="48" x14ac:dyDescent="0.2">
      <c r="A2479">
        <v>3577</v>
      </c>
      <c r="B2479" s="3" t="s">
        <v>3576</v>
      </c>
      <c r="C2479" s="3" t="s">
        <v>7687</v>
      </c>
      <c r="D2479">
        <v>600</v>
      </c>
      <c r="E2479">
        <v>780</v>
      </c>
      <c r="F2479" t="s">
        <v>8219</v>
      </c>
      <c r="G2479" t="s">
        <v>8224</v>
      </c>
      <c r="H2479" t="s">
        <v>8246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8271</v>
      </c>
      <c r="O2479" s="6">
        <f>(E2479/D2479)*100</f>
        <v>130</v>
      </c>
      <c r="P2479" s="7">
        <f>E2479/L2479</f>
        <v>28.888888888888889</v>
      </c>
      <c r="Q2479" t="str">
        <f>LEFT(N2479,FIND("/",N2479)-1)</f>
        <v>theater</v>
      </c>
      <c r="R2479" t="str">
        <f>REPLACE(N2479,1,FIND("/",N2479),"")</f>
        <v>plays</v>
      </c>
      <c r="S2479" s="12">
        <f>(((J2479/60)/60)/24)+DATE(1970,1,1)</f>
        <v>42093.786840277782</v>
      </c>
      <c r="T2479" s="12">
        <f>(((I2479/60)/60)/24)+DATE(1970,1,1)</f>
        <v>42120.26944444445</v>
      </c>
      <c r="W2479" s="19">
        <f>_xlfn.DAYS(T2479,S2479)</f>
        <v>27</v>
      </c>
      <c r="X2479" s="20">
        <f>L2479/W2479</f>
        <v>1</v>
      </c>
      <c r="Y2479" s="21">
        <f>E2479/W2479</f>
        <v>28.888888888888889</v>
      </c>
    </row>
    <row r="2480" spans="1:25" ht="48" x14ac:dyDescent="0.2">
      <c r="A2480">
        <v>2817</v>
      </c>
      <c r="B2480" s="3" t="s">
        <v>2817</v>
      </c>
      <c r="C2480" s="3" t="s">
        <v>6927</v>
      </c>
      <c r="D2480">
        <v>600</v>
      </c>
      <c r="E2480">
        <v>780</v>
      </c>
      <c r="F2480" t="s">
        <v>8219</v>
      </c>
      <c r="G2480" t="s">
        <v>8225</v>
      </c>
      <c r="H2480" t="s">
        <v>8247</v>
      </c>
      <c r="I2480">
        <v>1425136462</v>
      </c>
      <c r="J2480">
        <v>1421680462</v>
      </c>
      <c r="K2480" t="b">
        <v>0</v>
      </c>
      <c r="L2480">
        <v>33</v>
      </c>
      <c r="M2480" t="b">
        <v>1</v>
      </c>
      <c r="N2480" t="s">
        <v>8271</v>
      </c>
      <c r="O2480" s="6">
        <f>(E2480/D2480)*100</f>
        <v>130</v>
      </c>
      <c r="P2480" s="7">
        <f>E2480/L2480</f>
        <v>23.636363636363637</v>
      </c>
      <c r="Q2480" t="str">
        <f>LEFT(N2480,FIND("/",N2480)-1)</f>
        <v>theater</v>
      </c>
      <c r="R2480" t="str">
        <f>REPLACE(N2480,1,FIND("/",N2480),"")</f>
        <v>plays</v>
      </c>
      <c r="S2480" s="12">
        <f>(((J2480/60)/60)/24)+DATE(1970,1,1)</f>
        <v>42023.634976851856</v>
      </c>
      <c r="T2480" s="12">
        <f>(((I2480/60)/60)/24)+DATE(1970,1,1)</f>
        <v>42063.634976851856</v>
      </c>
      <c r="W2480" s="19">
        <f>_xlfn.DAYS(T2480,S2480)</f>
        <v>40</v>
      </c>
      <c r="X2480" s="20">
        <f>L2480/W2480</f>
        <v>0.82499999999999996</v>
      </c>
      <c r="Y2480" s="21">
        <f>E2480/W2480</f>
        <v>19.5</v>
      </c>
    </row>
    <row r="2481" spans="1:25" ht="48" x14ac:dyDescent="0.2">
      <c r="A2481">
        <v>4057</v>
      </c>
      <c r="B2481" s="3" t="s">
        <v>4053</v>
      </c>
      <c r="C2481" s="3" t="s">
        <v>8161</v>
      </c>
      <c r="D2481">
        <v>3500</v>
      </c>
      <c r="E2481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6">
        <f>(E2481/D2481)*100</f>
        <v>22.142857142857142</v>
      </c>
      <c r="P2481" s="7">
        <f>E2481/L2481</f>
        <v>129.16666666666666</v>
      </c>
      <c r="Q2481" t="str">
        <f>LEFT(N2481,FIND("/",N2481)-1)</f>
        <v>theater</v>
      </c>
      <c r="R2481" t="str">
        <f>REPLACE(N2481,1,FIND("/",N2481),"")</f>
        <v>plays</v>
      </c>
      <c r="S2481" s="12">
        <f>(((J2481/60)/60)/24)+DATE(1970,1,1)</f>
        <v>42310.968518518523</v>
      </c>
      <c r="T2481" s="12">
        <f>(((I2481/60)/60)/24)+DATE(1970,1,1)</f>
        <v>42333.958333333328</v>
      </c>
      <c r="W2481" s="19">
        <f>_xlfn.DAYS(T2481,S2481)</f>
        <v>23</v>
      </c>
      <c r="X2481" s="20">
        <f>L2481/W2481</f>
        <v>0.2608695652173913</v>
      </c>
      <c r="Y2481" s="21">
        <f>E2481/W2481</f>
        <v>33.695652173913047</v>
      </c>
    </row>
    <row r="2482" spans="1:25" ht="48" x14ac:dyDescent="0.2">
      <c r="A2482">
        <v>3552</v>
      </c>
      <c r="B2482" s="3" t="s">
        <v>3551</v>
      </c>
      <c r="C2482" s="3" t="s">
        <v>7662</v>
      </c>
      <c r="D2482">
        <v>773</v>
      </c>
      <c r="E2482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8271</v>
      </c>
      <c r="O2482" s="6">
        <f>(E2482/D2482)*100</f>
        <v>100</v>
      </c>
      <c r="P2482" s="7">
        <f>E2482/L2482</f>
        <v>38.65</v>
      </c>
      <c r="Q2482" t="str">
        <f>LEFT(N2482,FIND("/",N2482)-1)</f>
        <v>theater</v>
      </c>
      <c r="R2482" t="str">
        <f>REPLACE(N2482,1,FIND("/",N2482),"")</f>
        <v>plays</v>
      </c>
      <c r="S2482" s="12">
        <f>(((J2482/60)/60)/24)+DATE(1970,1,1)</f>
        <v>41788.587083333332</v>
      </c>
      <c r="T2482" s="12">
        <f>(((I2482/60)/60)/24)+DATE(1970,1,1)</f>
        <v>41818.587083333332</v>
      </c>
      <c r="W2482" s="19">
        <f>_xlfn.DAYS(T2482,S2482)</f>
        <v>30</v>
      </c>
      <c r="X2482" s="20">
        <f>L2482/W2482</f>
        <v>0.66666666666666663</v>
      </c>
      <c r="Y2482" s="21">
        <f>E2482/W2482</f>
        <v>25.766666666666666</v>
      </c>
    </row>
    <row r="2483" spans="1:25" ht="48" x14ac:dyDescent="0.2">
      <c r="A2483">
        <v>446</v>
      </c>
      <c r="B2483" s="3" t="s">
        <v>447</v>
      </c>
      <c r="C2483" s="3" t="s">
        <v>4556</v>
      </c>
      <c r="D2483">
        <v>10500</v>
      </c>
      <c r="E2483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6">
        <f>(E2483/D2483)*100</f>
        <v>7.2952380952380951</v>
      </c>
      <c r="P2483" s="7">
        <f>E2483/L2483</f>
        <v>47.875</v>
      </c>
      <c r="Q2483" t="str">
        <f>LEFT(N2483,FIND("/",N2483)-1)</f>
        <v>film &amp; video</v>
      </c>
      <c r="R2483" t="str">
        <f>REPLACE(N2483,1,FIND("/",N2483),"")</f>
        <v>animation</v>
      </c>
      <c r="S2483" s="12">
        <f>(((J2483/60)/60)/24)+DATE(1970,1,1)</f>
        <v>42037.083564814813</v>
      </c>
      <c r="T2483" s="12">
        <f>(((I2483/60)/60)/24)+DATE(1970,1,1)</f>
        <v>42067.083564814813</v>
      </c>
      <c r="W2483" s="19">
        <f>_xlfn.DAYS(T2483,S2483)</f>
        <v>30</v>
      </c>
      <c r="X2483" s="20">
        <f>L2483/W2483</f>
        <v>0.53333333333333333</v>
      </c>
      <c r="Y2483" s="21">
        <f>E2483/W2483</f>
        <v>25.533333333333335</v>
      </c>
    </row>
    <row r="2484" spans="1:25" ht="48" x14ac:dyDescent="0.2">
      <c r="A2484">
        <v>1359</v>
      </c>
      <c r="B2484" s="3" t="s">
        <v>1360</v>
      </c>
      <c r="C2484" s="3" t="s">
        <v>5469</v>
      </c>
      <c r="D2484">
        <v>660</v>
      </c>
      <c r="E2484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8274</v>
      </c>
      <c r="O2484" s="6">
        <f>(E2484/D2484)*100</f>
        <v>115.75757575757575</v>
      </c>
      <c r="P2484" s="7">
        <f>E2484/L2484</f>
        <v>40.210526315789473</v>
      </c>
      <c r="Q2484" t="str">
        <f>LEFT(N2484,FIND("/",N2484)-1)</f>
        <v>publishing</v>
      </c>
      <c r="R2484" t="str">
        <f>REPLACE(N2484,1,FIND("/",N2484),"")</f>
        <v>nonfiction</v>
      </c>
      <c r="S2484" s="12">
        <f>(((J2484/60)/60)/24)+DATE(1970,1,1)</f>
        <v>40668.814699074072</v>
      </c>
      <c r="T2484" s="12">
        <f>(((I2484/60)/60)/24)+DATE(1970,1,1)</f>
        <v>40730.814699074072</v>
      </c>
      <c r="W2484" s="19">
        <f>_xlfn.DAYS(T2484,S2484)</f>
        <v>62</v>
      </c>
      <c r="X2484" s="20">
        <f>L2484/W2484</f>
        <v>0.30645161290322581</v>
      </c>
      <c r="Y2484" s="21">
        <f>E2484/W2484</f>
        <v>12.32258064516129</v>
      </c>
    </row>
    <row r="2485" spans="1:25" ht="64" x14ac:dyDescent="0.2">
      <c r="A2485">
        <v>68</v>
      </c>
      <c r="B2485" s="3" t="s">
        <v>70</v>
      </c>
      <c r="C2485" s="3" t="s">
        <v>4179</v>
      </c>
      <c r="D2485">
        <v>600</v>
      </c>
      <c r="E2485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8266</v>
      </c>
      <c r="O2485" s="6">
        <f>(E2485/D2485)*100</f>
        <v>127.16666666666667</v>
      </c>
      <c r="P2485" s="7">
        <f>E2485/L2485</f>
        <v>21.194444444444443</v>
      </c>
      <c r="Q2485" t="str">
        <f>LEFT(N2485,FIND("/",N2485)-1)</f>
        <v>film &amp; video</v>
      </c>
      <c r="R2485" t="str">
        <f>REPLACE(N2485,1,FIND("/",N2485),"")</f>
        <v>shorts</v>
      </c>
      <c r="S2485" s="12">
        <f>(((J2485/60)/60)/24)+DATE(1970,1,1)</f>
        <v>41663.569340277776</v>
      </c>
      <c r="T2485" s="12">
        <f>(((I2485/60)/60)/24)+DATE(1970,1,1)</f>
        <v>41693.569340277776</v>
      </c>
      <c r="W2485" s="19">
        <f>_xlfn.DAYS(T2485,S2485)</f>
        <v>30</v>
      </c>
      <c r="X2485" s="20">
        <f>L2485/W2485</f>
        <v>1.2</v>
      </c>
      <c r="Y2485" s="21">
        <f>E2485/W2485</f>
        <v>25.433333333333334</v>
      </c>
    </row>
    <row r="2486" spans="1:25" ht="48" x14ac:dyDescent="0.2">
      <c r="A2486">
        <v>1683</v>
      </c>
      <c r="B2486" s="3" t="s">
        <v>1684</v>
      </c>
      <c r="C2486" s="3" t="s">
        <v>5793</v>
      </c>
      <c r="D2486">
        <v>3500</v>
      </c>
      <c r="E2486">
        <v>760</v>
      </c>
      <c r="F2486" t="s">
        <v>8222</v>
      </c>
      <c r="G2486" t="s">
        <v>8230</v>
      </c>
      <c r="H2486" t="s">
        <v>8249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8293</v>
      </c>
      <c r="O2486" s="6">
        <f>(E2486/D2486)*100</f>
        <v>21.714285714285715</v>
      </c>
      <c r="P2486" s="7">
        <f>E2486/L2486</f>
        <v>76</v>
      </c>
      <c r="Q2486" t="str">
        <f>LEFT(N2486,FIND("/",N2486)-1)</f>
        <v>music</v>
      </c>
      <c r="R2486" t="str">
        <f>REPLACE(N2486,1,FIND("/",N2486),"")</f>
        <v>faith</v>
      </c>
      <c r="S2486" s="12">
        <f>(((J2486/60)/60)/24)+DATE(1970,1,1)</f>
        <v>42808.781689814816</v>
      </c>
      <c r="T2486" s="12">
        <f>(((I2486/60)/60)/24)+DATE(1970,1,1)</f>
        <v>42832.781689814816</v>
      </c>
      <c r="W2486" s="19">
        <f>_xlfn.DAYS(T2486,S2486)</f>
        <v>24</v>
      </c>
      <c r="X2486" s="20">
        <f>L2486/W2486</f>
        <v>0.41666666666666669</v>
      </c>
      <c r="Y2486" s="21">
        <f>E2486/W2486</f>
        <v>31.666666666666668</v>
      </c>
    </row>
    <row r="2487" spans="1:25" ht="32" x14ac:dyDescent="0.2">
      <c r="A2487">
        <v>2824</v>
      </c>
      <c r="B2487" s="3" t="s">
        <v>2824</v>
      </c>
      <c r="C2487" s="3" t="s">
        <v>6934</v>
      </c>
      <c r="D2487">
        <v>650</v>
      </c>
      <c r="E2487">
        <v>760</v>
      </c>
      <c r="F2487" t="s">
        <v>8219</v>
      </c>
      <c r="G2487" t="s">
        <v>8224</v>
      </c>
      <c r="H2487" t="s">
        <v>8246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8271</v>
      </c>
      <c r="O2487" s="6">
        <f>(E2487/D2487)*100</f>
        <v>116.92307692307693</v>
      </c>
      <c r="P2487" s="7">
        <f>E2487/L2487</f>
        <v>50.666666666666664</v>
      </c>
      <c r="Q2487" t="str">
        <f>LEFT(N2487,FIND("/",N2487)-1)</f>
        <v>theater</v>
      </c>
      <c r="R2487" t="str">
        <f>REPLACE(N2487,1,FIND("/",N2487),"")</f>
        <v>plays</v>
      </c>
      <c r="S2487" s="12">
        <f>(((J2487/60)/60)/24)+DATE(1970,1,1)</f>
        <v>42136.270787037036</v>
      </c>
      <c r="T2487" s="12">
        <f>(((I2487/60)/60)/24)+DATE(1970,1,1)</f>
        <v>42168.071527777778</v>
      </c>
      <c r="W2487" s="19">
        <f>_xlfn.DAYS(T2487,S2487)</f>
        <v>32</v>
      </c>
      <c r="X2487" s="20">
        <f>L2487/W2487</f>
        <v>0.46875</v>
      </c>
      <c r="Y2487" s="21">
        <f>E2487/W2487</f>
        <v>23.75</v>
      </c>
    </row>
    <row r="2488" spans="1:25" ht="48" x14ac:dyDescent="0.2">
      <c r="A2488">
        <v>3450</v>
      </c>
      <c r="B2488" s="3" t="s">
        <v>3449</v>
      </c>
      <c r="C2488" s="3" t="s">
        <v>7560</v>
      </c>
      <c r="D2488">
        <v>500</v>
      </c>
      <c r="E2488">
        <v>760</v>
      </c>
      <c r="F2488" t="s">
        <v>8219</v>
      </c>
      <c r="G2488" t="s">
        <v>8225</v>
      </c>
      <c r="H2488" t="s">
        <v>8247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8271</v>
      </c>
      <c r="O2488" s="6">
        <f>(E2488/D2488)*100</f>
        <v>152</v>
      </c>
      <c r="P2488" s="7">
        <f>E2488/L2488</f>
        <v>19.487179487179485</v>
      </c>
      <c r="Q2488" t="str">
        <f>LEFT(N2488,FIND("/",N2488)-1)</f>
        <v>theater</v>
      </c>
      <c r="R2488" t="str">
        <f>REPLACE(N2488,1,FIND("/",N2488),"")</f>
        <v>plays</v>
      </c>
      <c r="S2488" s="12">
        <f>(((J2488/60)/60)/24)+DATE(1970,1,1)</f>
        <v>42036.704525462963</v>
      </c>
      <c r="T2488" s="12">
        <f>(((I2488/60)/60)/24)+DATE(1970,1,1)</f>
        <v>42096.662858796291</v>
      </c>
      <c r="W2488" s="19">
        <f>_xlfn.DAYS(T2488,S2488)</f>
        <v>60</v>
      </c>
      <c r="X2488" s="20">
        <f>L2488/W2488</f>
        <v>0.65</v>
      </c>
      <c r="Y2488" s="21">
        <f>E2488/W2488</f>
        <v>12.666666666666666</v>
      </c>
    </row>
    <row r="2489" spans="1:25" ht="48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>(E2489/D2489)*100</f>
        <v>21.685714285714287</v>
      </c>
      <c r="P2489" s="7">
        <f>E2489/L2489</f>
        <v>126.5</v>
      </c>
      <c r="Q2489" t="str">
        <f>LEFT(N2489,FIND("/",N2489)-1)</f>
        <v>theater</v>
      </c>
      <c r="R2489" t="str">
        <f>REPLACE(N2489,1,FIND("/",N2489),"")</f>
        <v>plays</v>
      </c>
      <c r="S2489" s="12">
        <f>(((J2489/60)/60)/24)+DATE(1970,1,1)</f>
        <v>42353.761759259258</v>
      </c>
      <c r="T2489" s="12">
        <f>(((I2489/60)/60)/24)+DATE(1970,1,1)</f>
        <v>42383.761759259258</v>
      </c>
      <c r="W2489" s="19">
        <f>_xlfn.DAYS(T2489,S2489)</f>
        <v>30</v>
      </c>
      <c r="X2489" s="20">
        <f>L2489/W2489</f>
        <v>0.2</v>
      </c>
      <c r="Y2489" s="21">
        <f>E2489/W2489</f>
        <v>25.3</v>
      </c>
    </row>
    <row r="2490" spans="1:25" ht="48" x14ac:dyDescent="0.2">
      <c r="A2490">
        <v>1623</v>
      </c>
      <c r="B2490" s="3" t="s">
        <v>1624</v>
      </c>
      <c r="C2490" s="3" t="s">
        <v>5733</v>
      </c>
      <c r="D2490">
        <v>750</v>
      </c>
      <c r="E2490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8276</v>
      </c>
      <c r="O2490" s="6">
        <f>(E2490/D2490)*100</f>
        <v>101.06666666666666</v>
      </c>
      <c r="P2490" s="7">
        <f>E2490/L2490</f>
        <v>42.111111111111114</v>
      </c>
      <c r="Q2490" t="str">
        <f>LEFT(N2490,FIND("/",N2490)-1)</f>
        <v>music</v>
      </c>
      <c r="R2490" t="str">
        <f>REPLACE(N2490,1,FIND("/",N2490),"")</f>
        <v>rock</v>
      </c>
      <c r="S2490" s="12">
        <f>(((J2490/60)/60)/24)+DATE(1970,1,1)</f>
        <v>41453.688530092593</v>
      </c>
      <c r="T2490" s="12">
        <f>(((I2490/60)/60)/24)+DATE(1970,1,1)</f>
        <v>41513.688530092593</v>
      </c>
      <c r="W2490" s="19">
        <f>_xlfn.DAYS(T2490,S2490)</f>
        <v>60</v>
      </c>
      <c r="X2490" s="20">
        <f>L2490/W2490</f>
        <v>0.3</v>
      </c>
      <c r="Y2490" s="21">
        <f>E2490/W2490</f>
        <v>12.633333333333333</v>
      </c>
    </row>
    <row r="2491" spans="1:25" ht="32" x14ac:dyDescent="0.2">
      <c r="A2491">
        <v>2209</v>
      </c>
      <c r="B2491" s="3" t="s">
        <v>2210</v>
      </c>
      <c r="C2491" s="3" t="s">
        <v>6319</v>
      </c>
      <c r="D2491">
        <v>500</v>
      </c>
      <c r="E2491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8280</v>
      </c>
      <c r="O2491" s="6">
        <f>(E2491/D2491)*100</f>
        <v>150.80000000000001</v>
      </c>
      <c r="P2491" s="7">
        <f>E2491/L2491</f>
        <v>50.266666666666666</v>
      </c>
      <c r="Q2491" t="str">
        <f>LEFT(N2491,FIND("/",N2491)-1)</f>
        <v>music</v>
      </c>
      <c r="R2491" t="str">
        <f>REPLACE(N2491,1,FIND("/",N2491),"")</f>
        <v>electronic music</v>
      </c>
      <c r="S2491" s="12">
        <f>(((J2491/60)/60)/24)+DATE(1970,1,1)</f>
        <v>41732.479675925926</v>
      </c>
      <c r="T2491" s="12">
        <f>(((I2491/60)/60)/24)+DATE(1970,1,1)</f>
        <v>41743.958333333336</v>
      </c>
      <c r="W2491" s="19">
        <f>_xlfn.DAYS(T2491,S2491)</f>
        <v>11</v>
      </c>
      <c r="X2491" s="20">
        <f>L2491/W2491</f>
        <v>1.3636363636363635</v>
      </c>
      <c r="Y2491" s="21">
        <f>E2491/W2491</f>
        <v>68.545454545454547</v>
      </c>
    </row>
    <row r="2492" spans="1:25" ht="48" x14ac:dyDescent="0.2">
      <c r="A2492">
        <v>3652</v>
      </c>
      <c r="B2492" s="3" t="s">
        <v>2867</v>
      </c>
      <c r="C2492" s="3" t="s">
        <v>7762</v>
      </c>
      <c r="D2492">
        <v>300</v>
      </c>
      <c r="E2492">
        <v>752</v>
      </c>
      <c r="F2492" t="s">
        <v>8219</v>
      </c>
      <c r="G2492" t="s">
        <v>8229</v>
      </c>
      <c r="H2492" t="s">
        <v>8251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8271</v>
      </c>
      <c r="O2492" s="6">
        <f>(E2492/D2492)*100</f>
        <v>250.66666666666669</v>
      </c>
      <c r="P2492" s="7">
        <f>E2492/L2492</f>
        <v>44.235294117647058</v>
      </c>
      <c r="Q2492" t="str">
        <f>LEFT(N2492,FIND("/",N2492)-1)</f>
        <v>theater</v>
      </c>
      <c r="R2492" t="str">
        <f>REPLACE(N2492,1,FIND("/",N2492),"")</f>
        <v>plays</v>
      </c>
      <c r="S2492" s="12">
        <f>(((J2492/60)/60)/24)+DATE(1970,1,1)</f>
        <v>42596.644699074073</v>
      </c>
      <c r="T2492" s="12">
        <f>(((I2492/60)/60)/24)+DATE(1970,1,1)</f>
        <v>42607.165972222225</v>
      </c>
      <c r="W2492" s="19">
        <f>_xlfn.DAYS(T2492,S2492)</f>
        <v>11</v>
      </c>
      <c r="X2492" s="20">
        <f>L2492/W2492</f>
        <v>1.5454545454545454</v>
      </c>
      <c r="Y2492" s="21">
        <f>E2492/W2492</f>
        <v>68.36363636363636</v>
      </c>
    </row>
    <row r="2493" spans="1:25" ht="48" x14ac:dyDescent="0.2">
      <c r="A2493">
        <v>885</v>
      </c>
      <c r="B2493" s="3" t="s">
        <v>886</v>
      </c>
      <c r="C2493" s="3" t="s">
        <v>4995</v>
      </c>
      <c r="D2493">
        <v>1000</v>
      </c>
      <c r="E2493">
        <v>750</v>
      </c>
      <c r="F2493" t="s">
        <v>8221</v>
      </c>
      <c r="G2493" t="s">
        <v>8224</v>
      </c>
      <c r="H2493" t="s">
        <v>8246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8279</v>
      </c>
      <c r="O2493" s="6">
        <f>(E2493/D2493)*100</f>
        <v>75</v>
      </c>
      <c r="P2493" s="7">
        <f>E2493/L2493</f>
        <v>35.714285714285715</v>
      </c>
      <c r="Q2493" t="str">
        <f>LEFT(N2493,FIND("/",N2493)-1)</f>
        <v>music</v>
      </c>
      <c r="R2493" t="str">
        <f>REPLACE(N2493,1,FIND("/",N2493),"")</f>
        <v>indie rock</v>
      </c>
      <c r="S2493" s="12">
        <f>(((J2493/60)/60)/24)+DATE(1970,1,1)</f>
        <v>42713.941099537042</v>
      </c>
      <c r="T2493" s="12">
        <f>(((I2493/60)/60)/24)+DATE(1970,1,1)</f>
        <v>42734.941099537042</v>
      </c>
      <c r="W2493" s="19">
        <f>_xlfn.DAYS(T2493,S2493)</f>
        <v>21</v>
      </c>
      <c r="X2493" s="20">
        <f>L2493/W2493</f>
        <v>1</v>
      </c>
      <c r="Y2493" s="21">
        <f>E2493/W2493</f>
        <v>35.714285714285715</v>
      </c>
    </row>
    <row r="2494" spans="1:25" ht="48" x14ac:dyDescent="0.2">
      <c r="A2494">
        <v>2870</v>
      </c>
      <c r="B2494" s="3" t="s">
        <v>2870</v>
      </c>
      <c r="C2494" s="3" t="s">
        <v>6980</v>
      </c>
      <c r="D2494">
        <v>5000</v>
      </c>
      <c r="E2494">
        <v>750</v>
      </c>
      <c r="F2494" t="s">
        <v>8221</v>
      </c>
      <c r="G2494" t="s">
        <v>8224</v>
      </c>
      <c r="H2494" t="s">
        <v>8246</v>
      </c>
      <c r="I2494">
        <v>1400301165</v>
      </c>
      <c r="J2494">
        <v>1397709165</v>
      </c>
      <c r="K2494" t="b">
        <v>0</v>
      </c>
      <c r="L2494">
        <v>9</v>
      </c>
      <c r="M2494" t="b">
        <v>0</v>
      </c>
      <c r="N2494" t="s">
        <v>8271</v>
      </c>
      <c r="O2494" s="6">
        <f>(E2494/D2494)*100</f>
        <v>15</v>
      </c>
      <c r="P2494" s="7">
        <f>E2494/L2494</f>
        <v>83.333333333333329</v>
      </c>
      <c r="Q2494" t="str">
        <f>LEFT(N2494,FIND("/",N2494)-1)</f>
        <v>theater</v>
      </c>
      <c r="R2494" t="str">
        <f>REPLACE(N2494,1,FIND("/",N2494),"")</f>
        <v>plays</v>
      </c>
      <c r="S2494" s="12">
        <f>(((J2494/60)/60)/24)+DATE(1970,1,1)</f>
        <v>41746.189409722225</v>
      </c>
      <c r="T2494" s="12">
        <f>(((I2494/60)/60)/24)+DATE(1970,1,1)</f>
        <v>41776.189409722225</v>
      </c>
      <c r="W2494" s="19">
        <f>_xlfn.DAYS(T2494,S2494)</f>
        <v>30</v>
      </c>
      <c r="X2494" s="20">
        <f>L2494/W2494</f>
        <v>0.3</v>
      </c>
      <c r="Y2494" s="21">
        <f>E2494/W2494</f>
        <v>25</v>
      </c>
    </row>
    <row r="2495" spans="1:25" ht="32" x14ac:dyDescent="0.2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8279</v>
      </c>
      <c r="O2495" s="6">
        <f>(E2495/D2495)*100</f>
        <v>125</v>
      </c>
      <c r="P2495" s="7">
        <f>E2495/L2495</f>
        <v>27.777777777777779</v>
      </c>
      <c r="Q2495" t="str">
        <f>LEFT(N2495,FIND("/",N2495)-1)</f>
        <v>music</v>
      </c>
      <c r="R2495" t="str">
        <f>REPLACE(N2495,1,FIND("/",N2495),"")</f>
        <v>indie rock</v>
      </c>
      <c r="S2495" s="12">
        <f>(((J2495/60)/60)/24)+DATE(1970,1,1)</f>
        <v>41024.985972222225</v>
      </c>
      <c r="T2495" s="12">
        <f>(((I2495/60)/60)/24)+DATE(1970,1,1)</f>
        <v>41076.415972222225</v>
      </c>
      <c r="W2495" s="19">
        <f>_xlfn.DAYS(T2495,S2495)</f>
        <v>52</v>
      </c>
      <c r="X2495" s="20">
        <f>L2495/W2495</f>
        <v>0.51923076923076927</v>
      </c>
      <c r="Y2495" s="21">
        <f>E2495/W2495</f>
        <v>14.423076923076923</v>
      </c>
    </row>
    <row r="2496" spans="1:25" ht="48" x14ac:dyDescent="0.2">
      <c r="A2496">
        <v>203</v>
      </c>
      <c r="B2496" s="3" t="s">
        <v>205</v>
      </c>
      <c r="C2496" s="3" t="s">
        <v>4313</v>
      </c>
      <c r="D2496">
        <v>2500</v>
      </c>
      <c r="E249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6">
        <f>(E2496/D2496)*100</f>
        <v>29.84</v>
      </c>
      <c r="P2496" s="7">
        <f>E2496/L2496</f>
        <v>93.25</v>
      </c>
      <c r="Q2496" t="str">
        <f>LEFT(N2496,FIND("/",N2496)-1)</f>
        <v>film &amp; video</v>
      </c>
      <c r="R2496" t="str">
        <f>REPLACE(N2496,1,FIND("/",N2496),"")</f>
        <v>drama</v>
      </c>
      <c r="S2496" s="12">
        <f>(((J2496/60)/60)/24)+DATE(1970,1,1)</f>
        <v>41973.847962962958</v>
      </c>
      <c r="T2496" s="12">
        <f>(((I2496/60)/60)/24)+DATE(1970,1,1)</f>
        <v>42033.847962962958</v>
      </c>
      <c r="W2496" s="19">
        <f>_xlfn.DAYS(T2496,S2496)</f>
        <v>60</v>
      </c>
      <c r="X2496" s="20">
        <f>L2496/W2496</f>
        <v>0.13333333333333333</v>
      </c>
      <c r="Y2496" s="21">
        <f>E2496/W2496</f>
        <v>12.433333333333334</v>
      </c>
    </row>
    <row r="2497" spans="1:25" ht="48" x14ac:dyDescent="0.2">
      <c r="A2497">
        <v>3047</v>
      </c>
      <c r="B2497" s="3" t="s">
        <v>3047</v>
      </c>
      <c r="C2497" s="3" t="s">
        <v>7157</v>
      </c>
      <c r="D2497">
        <v>500</v>
      </c>
      <c r="E2497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8303</v>
      </c>
      <c r="O2497" s="6">
        <f>(E2497/D2497)*100</f>
        <v>149</v>
      </c>
      <c r="P2497" s="7">
        <f>E2497/L2497</f>
        <v>37.25</v>
      </c>
      <c r="Q2497" t="str">
        <f>LEFT(N2497,FIND("/",N2497)-1)</f>
        <v>theater</v>
      </c>
      <c r="R2497" t="str">
        <f>REPLACE(N2497,1,FIND("/",N2497),"")</f>
        <v>spaces</v>
      </c>
      <c r="S2497" s="12">
        <f>(((J2497/60)/60)/24)+DATE(1970,1,1)</f>
        <v>42443.989050925928</v>
      </c>
      <c r="T2497" s="12">
        <f>(((I2497/60)/60)/24)+DATE(1970,1,1)</f>
        <v>42487.552777777775</v>
      </c>
      <c r="W2497" s="19">
        <f>_xlfn.DAYS(T2497,S2497)</f>
        <v>44</v>
      </c>
      <c r="X2497" s="20">
        <f>L2497/W2497</f>
        <v>0.45454545454545453</v>
      </c>
      <c r="Y2497" s="21">
        <f>E2497/W2497</f>
        <v>16.931818181818183</v>
      </c>
    </row>
    <row r="2498" spans="1:25" ht="48" x14ac:dyDescent="0.2">
      <c r="A2498">
        <v>4074</v>
      </c>
      <c r="B2498" s="3" t="s">
        <v>4070</v>
      </c>
      <c r="C2498" s="3" t="s">
        <v>8177</v>
      </c>
      <c r="D2498">
        <v>2750</v>
      </c>
      <c r="E2498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6">
        <f>(E2498/D2498)*100</f>
        <v>26.727272727272727</v>
      </c>
      <c r="P2498" s="7">
        <f>E2498/L2498</f>
        <v>35</v>
      </c>
      <c r="Q2498" t="str">
        <f>LEFT(N2498,FIND("/",N2498)-1)</f>
        <v>theater</v>
      </c>
      <c r="R2498" t="str">
        <f>REPLACE(N2498,1,FIND("/",N2498),"")</f>
        <v>plays</v>
      </c>
      <c r="S2498" s="12">
        <f>(((J2498/60)/60)/24)+DATE(1970,1,1)</f>
        <v>42283.552951388891</v>
      </c>
      <c r="T2498" s="12">
        <f>(((I2498/60)/60)/24)+DATE(1970,1,1)</f>
        <v>42313.594618055555</v>
      </c>
      <c r="W2498" s="19">
        <f>_xlfn.DAYS(T2498,S2498)</f>
        <v>30</v>
      </c>
      <c r="X2498" s="20">
        <f>L2498/W2498</f>
        <v>0.7</v>
      </c>
      <c r="Y2498" s="21">
        <f>E2498/W2498</f>
        <v>24.5</v>
      </c>
    </row>
    <row r="2499" spans="1:25" ht="48" x14ac:dyDescent="0.2">
      <c r="A2499">
        <v>1108</v>
      </c>
      <c r="B2499" s="3" t="s">
        <v>1109</v>
      </c>
      <c r="C2499" s="3" t="s">
        <v>5218</v>
      </c>
      <c r="D2499">
        <v>25000</v>
      </c>
      <c r="E2499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6">
        <f>(E2499/D2499)*100</f>
        <v>2.93</v>
      </c>
      <c r="P2499" s="7">
        <f>E2499/L2499</f>
        <v>34.88095238095238</v>
      </c>
      <c r="Q2499" t="str">
        <f>LEFT(N2499,FIND("/",N2499)-1)</f>
        <v>games</v>
      </c>
      <c r="R2499" t="str">
        <f>REPLACE(N2499,1,FIND("/",N2499),"")</f>
        <v>video games</v>
      </c>
      <c r="S2499" s="12">
        <f>(((J2499/60)/60)/24)+DATE(1970,1,1)</f>
        <v>40952.636979166666</v>
      </c>
      <c r="T2499" s="12">
        <f>(((I2499/60)/60)/24)+DATE(1970,1,1)</f>
        <v>41012.595312500001</v>
      </c>
      <c r="W2499" s="19">
        <f>_xlfn.DAYS(T2499,S2499)</f>
        <v>60</v>
      </c>
      <c r="X2499" s="20">
        <f>L2499/W2499</f>
        <v>0.35</v>
      </c>
      <c r="Y2499" s="21">
        <f>E2499/W2499</f>
        <v>12.208333333333334</v>
      </c>
    </row>
    <row r="2500" spans="1:25" ht="48" x14ac:dyDescent="0.2">
      <c r="A2500">
        <v>2742</v>
      </c>
      <c r="B2500" s="3" t="s">
        <v>2742</v>
      </c>
      <c r="C2500" s="3" t="s">
        <v>6852</v>
      </c>
      <c r="D2500">
        <v>2500</v>
      </c>
      <c r="E2500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6">
        <f>(E2500/D2500)*100</f>
        <v>29.24</v>
      </c>
      <c r="P2500" s="7">
        <f>E2500/L2500</f>
        <v>40.611111111111114</v>
      </c>
      <c r="Q2500" t="str">
        <f>LEFT(N2500,FIND("/",N2500)-1)</f>
        <v>publishing</v>
      </c>
      <c r="R2500" t="str">
        <f>REPLACE(N2500,1,FIND("/",N2500),"")</f>
        <v>children's books</v>
      </c>
      <c r="S2500" s="12">
        <f>(((J2500/60)/60)/24)+DATE(1970,1,1)</f>
        <v>41030.719756944447</v>
      </c>
      <c r="T2500" s="12">
        <f>(((I2500/60)/60)/24)+DATE(1970,1,1)</f>
        <v>41044.719756944447</v>
      </c>
      <c r="W2500" s="19">
        <f>_xlfn.DAYS(T2500,S2500)</f>
        <v>14</v>
      </c>
      <c r="X2500" s="20">
        <f>L2500/W2500</f>
        <v>1.2857142857142858</v>
      </c>
      <c r="Y2500" s="21">
        <f>E2500/W2500</f>
        <v>52.214285714285715</v>
      </c>
    </row>
    <row r="2501" spans="1:25" ht="48" x14ac:dyDescent="0.2">
      <c r="A2501">
        <v>2795</v>
      </c>
      <c r="B2501" s="3" t="s">
        <v>2795</v>
      </c>
      <c r="C2501" s="3" t="s">
        <v>6905</v>
      </c>
      <c r="D2501">
        <v>700</v>
      </c>
      <c r="E2501">
        <v>730</v>
      </c>
      <c r="F2501" t="s">
        <v>8219</v>
      </c>
      <c r="G2501" t="s">
        <v>8224</v>
      </c>
      <c r="H2501" t="s">
        <v>8246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8271</v>
      </c>
      <c r="O2501" s="6">
        <f>(E2501/D2501)*100</f>
        <v>104.28571428571429</v>
      </c>
      <c r="P2501" s="7">
        <f>E2501/L2501</f>
        <v>36.5</v>
      </c>
      <c r="Q2501" t="str">
        <f>LEFT(N2501,FIND("/",N2501)-1)</f>
        <v>theater</v>
      </c>
      <c r="R2501" t="str">
        <f>REPLACE(N2501,1,FIND("/",N2501),"")</f>
        <v>plays</v>
      </c>
      <c r="S2501" s="12">
        <f>(((J2501/60)/60)/24)+DATE(1970,1,1)</f>
        <v>41780.525937500002</v>
      </c>
      <c r="T2501" s="12">
        <f>(((I2501/60)/60)/24)+DATE(1970,1,1)</f>
        <v>41796.958333333336</v>
      </c>
      <c r="W2501" s="19">
        <f>_xlfn.DAYS(T2501,S2501)</f>
        <v>16</v>
      </c>
      <c r="X2501" s="20">
        <f>L2501/W2501</f>
        <v>1.25</v>
      </c>
      <c r="Y2501" s="21">
        <f>E2501/W2501</f>
        <v>45.625</v>
      </c>
    </row>
    <row r="2502" spans="1:25" ht="48" x14ac:dyDescent="0.2">
      <c r="A2502">
        <v>874</v>
      </c>
      <c r="B2502" s="3" t="s">
        <v>875</v>
      </c>
      <c r="C2502" s="3" t="s">
        <v>4984</v>
      </c>
      <c r="D2502">
        <v>3000</v>
      </c>
      <c r="E2502">
        <v>730</v>
      </c>
      <c r="F2502" t="s">
        <v>8221</v>
      </c>
      <c r="G2502" t="s">
        <v>8224</v>
      </c>
      <c r="H2502" t="s">
        <v>8246</v>
      </c>
      <c r="I2502">
        <v>1367676034</v>
      </c>
      <c r="J2502">
        <v>1365084034</v>
      </c>
      <c r="K2502" t="b">
        <v>0</v>
      </c>
      <c r="L2502">
        <v>21</v>
      </c>
      <c r="M2502" t="b">
        <v>0</v>
      </c>
      <c r="N2502" t="s">
        <v>8278</v>
      </c>
      <c r="O2502" s="6">
        <f>(E2502/D2502)*100</f>
        <v>24.333333333333336</v>
      </c>
      <c r="P2502" s="7">
        <f>E2502/L2502</f>
        <v>34.761904761904759</v>
      </c>
      <c r="Q2502" t="str">
        <f>LEFT(N2502,FIND("/",N2502)-1)</f>
        <v>music</v>
      </c>
      <c r="R2502" t="str">
        <f>REPLACE(N2502,1,FIND("/",N2502),"")</f>
        <v>jazz</v>
      </c>
      <c r="S2502" s="12">
        <f>(((J2502/60)/60)/24)+DATE(1970,1,1)</f>
        <v>41368.583726851852</v>
      </c>
      <c r="T2502" s="12">
        <f>(((I2502/60)/60)/24)+DATE(1970,1,1)</f>
        <v>41398.583726851852</v>
      </c>
      <c r="W2502" s="19">
        <f>_xlfn.DAYS(T2502,S2502)</f>
        <v>30</v>
      </c>
      <c r="X2502" s="20">
        <f>L2502/W2502</f>
        <v>0.7</v>
      </c>
      <c r="Y2502" s="21">
        <f>E2502/W2502</f>
        <v>24.333333333333332</v>
      </c>
    </row>
    <row r="2503" spans="1:25" ht="48" x14ac:dyDescent="0.2">
      <c r="A2503">
        <v>4094</v>
      </c>
      <c r="B2503" s="3" t="s">
        <v>4090</v>
      </c>
      <c r="C2503" s="3" t="s">
        <v>8197</v>
      </c>
      <c r="D2503">
        <v>2000</v>
      </c>
      <c r="E2503">
        <v>730</v>
      </c>
      <c r="F2503" t="s">
        <v>8221</v>
      </c>
      <c r="G2503" t="s">
        <v>8224</v>
      </c>
      <c r="H2503" t="s">
        <v>8246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8271</v>
      </c>
      <c r="O2503" s="6">
        <f>(E2503/D2503)*100</f>
        <v>36.5</v>
      </c>
      <c r="P2503" s="7">
        <f>E2503/L2503</f>
        <v>91.25</v>
      </c>
      <c r="Q2503" t="str">
        <f>LEFT(N2503,FIND("/",N2503)-1)</f>
        <v>theater</v>
      </c>
      <c r="R2503" t="str">
        <f>REPLACE(N2503,1,FIND("/",N2503),"")</f>
        <v>plays</v>
      </c>
      <c r="S2503" s="12">
        <f>(((J2503/60)/60)/24)+DATE(1970,1,1)</f>
        <v>41890.086805555555</v>
      </c>
      <c r="T2503" s="12">
        <f>(((I2503/60)/60)/24)+DATE(1970,1,1)</f>
        <v>41934.207638888889</v>
      </c>
      <c r="W2503" s="19">
        <f>_xlfn.DAYS(T2503,S2503)</f>
        <v>44</v>
      </c>
      <c r="X2503" s="20">
        <f>L2503/W2503</f>
        <v>0.18181818181818182</v>
      </c>
      <c r="Y2503" s="21">
        <f>E2503/W2503</f>
        <v>16.59090909090909</v>
      </c>
    </row>
    <row r="2504" spans="1:25" ht="32" x14ac:dyDescent="0.2">
      <c r="A2504">
        <v>1389</v>
      </c>
      <c r="B2504" s="3" t="s">
        <v>1390</v>
      </c>
      <c r="C2504" s="3" t="s">
        <v>5499</v>
      </c>
      <c r="D2504">
        <v>500</v>
      </c>
      <c r="E2504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8276</v>
      </c>
      <c r="O2504" s="6">
        <f>(E2504/D2504)*100</f>
        <v>145.4</v>
      </c>
      <c r="P2504" s="7">
        <f>E2504/L2504</f>
        <v>21.382352941176471</v>
      </c>
      <c r="Q2504" t="str">
        <f>LEFT(N2504,FIND("/",N2504)-1)</f>
        <v>music</v>
      </c>
      <c r="R2504" t="str">
        <f>REPLACE(N2504,1,FIND("/",N2504),"")</f>
        <v>rock</v>
      </c>
      <c r="S2504" s="12">
        <f>(((J2504/60)/60)/24)+DATE(1970,1,1)</f>
        <v>42565.480983796297</v>
      </c>
      <c r="T2504" s="12">
        <f>(((I2504/60)/60)/24)+DATE(1970,1,1)</f>
        <v>42595.480983796297</v>
      </c>
      <c r="W2504" s="19">
        <f>_xlfn.DAYS(T2504,S2504)</f>
        <v>30</v>
      </c>
      <c r="X2504" s="20">
        <f>L2504/W2504</f>
        <v>1.1333333333333333</v>
      </c>
      <c r="Y2504" s="21">
        <f>E2504/W2504</f>
        <v>24.233333333333334</v>
      </c>
    </row>
    <row r="2505" spans="1:25" ht="48" x14ac:dyDescent="0.2">
      <c r="A2505">
        <v>995</v>
      </c>
      <c r="B2505" s="3" t="s">
        <v>996</v>
      </c>
      <c r="C2505" s="3" t="s">
        <v>5105</v>
      </c>
      <c r="D2505">
        <v>10000</v>
      </c>
      <c r="E2505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6">
        <f>(E2505/D2505)*100</f>
        <v>7.26</v>
      </c>
      <c r="P2505" s="7">
        <f>E2505/L2505</f>
        <v>80.666666666666671</v>
      </c>
      <c r="Q2505" t="str">
        <f>LEFT(N2505,FIND("/",N2505)-1)</f>
        <v>technology</v>
      </c>
      <c r="R2505" t="str">
        <f>REPLACE(N2505,1,FIND("/",N2505),"")</f>
        <v>wearables</v>
      </c>
      <c r="S2505" s="12">
        <f>(((J2505/60)/60)/24)+DATE(1970,1,1)</f>
        <v>41947.940740740742</v>
      </c>
      <c r="T2505" s="12">
        <f>(((I2505/60)/60)/24)+DATE(1970,1,1)</f>
        <v>41972.666666666672</v>
      </c>
      <c r="W2505" s="19">
        <f>_xlfn.DAYS(T2505,S2505)</f>
        <v>25</v>
      </c>
      <c r="X2505" s="20">
        <f>L2505/W2505</f>
        <v>0.36</v>
      </c>
      <c r="Y2505" s="21">
        <f>E2505/W2505</f>
        <v>29.04</v>
      </c>
    </row>
    <row r="2506" spans="1:25" ht="48" x14ac:dyDescent="0.2">
      <c r="A2506">
        <v>2542</v>
      </c>
      <c r="B2506" s="3" t="s">
        <v>2542</v>
      </c>
      <c r="C2506" s="3" t="s">
        <v>6652</v>
      </c>
      <c r="D2506">
        <v>700</v>
      </c>
      <c r="E250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8300</v>
      </c>
      <c r="O2506" s="6">
        <f>(E2506/D2506)*100</f>
        <v>103.57142857142858</v>
      </c>
      <c r="P2506" s="7">
        <f>E2506/L2506</f>
        <v>55.769230769230766</v>
      </c>
      <c r="Q2506" t="str">
        <f>LEFT(N2506,FIND("/",N2506)-1)</f>
        <v>music</v>
      </c>
      <c r="R2506" t="str">
        <f>REPLACE(N2506,1,FIND("/",N2506),"")</f>
        <v>classical music</v>
      </c>
      <c r="S2506" s="12">
        <f>(((J2506/60)/60)/24)+DATE(1970,1,1)</f>
        <v>41509.426585648151</v>
      </c>
      <c r="T2506" s="12">
        <f>(((I2506/60)/60)/24)+DATE(1970,1,1)</f>
        <v>41548.165972222225</v>
      </c>
      <c r="W2506" s="19">
        <f>_xlfn.DAYS(T2506,S2506)</f>
        <v>39</v>
      </c>
      <c r="X2506" s="20">
        <f>L2506/W2506</f>
        <v>0.33333333333333331</v>
      </c>
      <c r="Y2506" s="21">
        <f>E2506/W2506</f>
        <v>18.589743589743591</v>
      </c>
    </row>
    <row r="2507" spans="1:25" ht="48" x14ac:dyDescent="0.2">
      <c r="A2507">
        <v>181</v>
      </c>
      <c r="B2507" s="3" t="s">
        <v>183</v>
      </c>
      <c r="C2507" s="3" t="s">
        <v>4291</v>
      </c>
      <c r="D2507">
        <v>3423</v>
      </c>
      <c r="E2507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6">
        <f>(E2507/D2507)*100</f>
        <v>21.092608822670172</v>
      </c>
      <c r="P2507" s="7">
        <f>E2507/L2507</f>
        <v>180.5</v>
      </c>
      <c r="Q2507" t="str">
        <f>LEFT(N2507,FIND("/",N2507)-1)</f>
        <v>film &amp; video</v>
      </c>
      <c r="R2507" t="str">
        <f>REPLACE(N2507,1,FIND("/",N2507),"")</f>
        <v>drama</v>
      </c>
      <c r="S2507" s="12">
        <f>(((J2507/60)/60)/24)+DATE(1970,1,1)</f>
        <v>42147.741840277777</v>
      </c>
      <c r="T2507" s="12">
        <f>(((I2507/60)/60)/24)+DATE(1970,1,1)</f>
        <v>42177.741840277777</v>
      </c>
      <c r="W2507" s="19">
        <f>_xlfn.DAYS(T2507,S2507)</f>
        <v>30</v>
      </c>
      <c r="X2507" s="20">
        <f>L2507/W2507</f>
        <v>0.13333333333333333</v>
      </c>
      <c r="Y2507" s="21">
        <f>E2507/W2507</f>
        <v>24.066666666666666</v>
      </c>
    </row>
    <row r="2508" spans="1:25" ht="48" x14ac:dyDescent="0.2">
      <c r="A2508">
        <v>3023</v>
      </c>
      <c r="B2508" s="3" t="s">
        <v>3023</v>
      </c>
      <c r="C2508" s="3" t="s">
        <v>7133</v>
      </c>
      <c r="D2508">
        <v>700</v>
      </c>
      <c r="E2508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8303</v>
      </c>
      <c r="O2508" s="6">
        <f>(E2508/D2508)*100</f>
        <v>103</v>
      </c>
      <c r="P2508" s="7">
        <f>E2508/L2508</f>
        <v>120.16666666666667</v>
      </c>
      <c r="Q2508" t="str">
        <f>LEFT(N2508,FIND("/",N2508)-1)</f>
        <v>theater</v>
      </c>
      <c r="R2508" t="str">
        <f>REPLACE(N2508,1,FIND("/",N2508),"")</f>
        <v>spaces</v>
      </c>
      <c r="S2508" s="12">
        <f>(((J2508/60)/60)/24)+DATE(1970,1,1)</f>
        <v>42121.675763888896</v>
      </c>
      <c r="T2508" s="12">
        <f>(((I2508/60)/60)/24)+DATE(1970,1,1)</f>
        <v>42166.675763888896</v>
      </c>
      <c r="W2508" s="19">
        <f>_xlfn.DAYS(T2508,S2508)</f>
        <v>45</v>
      </c>
      <c r="X2508" s="20">
        <f>L2508/W2508</f>
        <v>0.13333333333333333</v>
      </c>
      <c r="Y2508" s="21">
        <f>E2508/W2508</f>
        <v>16.022222222222222</v>
      </c>
    </row>
    <row r="2509" spans="1:25" ht="48" x14ac:dyDescent="0.2">
      <c r="A2509">
        <v>3295</v>
      </c>
      <c r="B2509" s="3" t="s">
        <v>3295</v>
      </c>
      <c r="C2509" s="3" t="s">
        <v>7405</v>
      </c>
      <c r="D2509">
        <v>700</v>
      </c>
      <c r="E2509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8271</v>
      </c>
      <c r="O2509" s="6">
        <f>(E2509/D2509)*100</f>
        <v>102.85857142857142</v>
      </c>
      <c r="P2509" s="7">
        <f>E2509/L2509</f>
        <v>26.667037037037037</v>
      </c>
      <c r="Q2509" t="str">
        <f>LEFT(N2509,FIND("/",N2509)-1)</f>
        <v>theater</v>
      </c>
      <c r="R2509" t="str">
        <f>REPLACE(N2509,1,FIND("/",N2509),"")</f>
        <v>plays</v>
      </c>
      <c r="S2509" s="12">
        <f>(((J2509/60)/60)/24)+DATE(1970,1,1)</f>
        <v>42609.442465277782</v>
      </c>
      <c r="T2509" s="12">
        <f>(((I2509/60)/60)/24)+DATE(1970,1,1)</f>
        <v>42639.442465277782</v>
      </c>
      <c r="W2509" s="19">
        <f>_xlfn.DAYS(T2509,S2509)</f>
        <v>30</v>
      </c>
      <c r="X2509" s="20">
        <f>L2509/W2509</f>
        <v>0.9</v>
      </c>
      <c r="Y2509" s="21">
        <f>E2509/W2509</f>
        <v>24.000333333333334</v>
      </c>
    </row>
    <row r="2510" spans="1:25" ht="48" x14ac:dyDescent="0.2">
      <c r="A2510">
        <v>3539</v>
      </c>
      <c r="B2510" s="3" t="s">
        <v>3538</v>
      </c>
      <c r="C2510" s="3" t="s">
        <v>7649</v>
      </c>
      <c r="D2510">
        <v>600</v>
      </c>
      <c r="E2510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8271</v>
      </c>
      <c r="O2510" s="6">
        <f>(E2510/D2510)*100</f>
        <v>119.66666666666667</v>
      </c>
      <c r="P2510" s="7">
        <f>E2510/L2510</f>
        <v>55.230769230769234</v>
      </c>
      <c r="Q2510" t="str">
        <f>LEFT(N2510,FIND("/",N2510)-1)</f>
        <v>theater</v>
      </c>
      <c r="R2510" t="str">
        <f>REPLACE(N2510,1,FIND("/",N2510),"")</f>
        <v>plays</v>
      </c>
      <c r="S2510" s="12">
        <f>(((J2510/60)/60)/24)+DATE(1970,1,1)</f>
        <v>42600.756041666667</v>
      </c>
      <c r="T2510" s="12">
        <f>(((I2510/60)/60)/24)+DATE(1970,1,1)</f>
        <v>42621.756041666667</v>
      </c>
      <c r="W2510" s="19">
        <f>_xlfn.DAYS(T2510,S2510)</f>
        <v>21</v>
      </c>
      <c r="X2510" s="20">
        <f>L2510/W2510</f>
        <v>0.61904761904761907</v>
      </c>
      <c r="Y2510" s="21">
        <f>E2510/W2510</f>
        <v>34.19047619047619</v>
      </c>
    </row>
    <row r="2511" spans="1:25" ht="32" x14ac:dyDescent="0.2">
      <c r="A2511">
        <v>3826</v>
      </c>
      <c r="B2511" s="3" t="s">
        <v>3823</v>
      </c>
      <c r="C2511" s="3" t="s">
        <v>7935</v>
      </c>
      <c r="D2511">
        <v>600</v>
      </c>
      <c r="E2511">
        <v>715</v>
      </c>
      <c r="F2511" t="s">
        <v>8219</v>
      </c>
      <c r="G2511" t="s">
        <v>8225</v>
      </c>
      <c r="H2511" t="s">
        <v>8247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8271</v>
      </c>
      <c r="O2511" s="6">
        <f>(E2511/D2511)*100</f>
        <v>119.16666666666667</v>
      </c>
      <c r="P2511" s="7">
        <f>E2511/L2511</f>
        <v>27.5</v>
      </c>
      <c r="Q2511" t="str">
        <f>LEFT(N2511,FIND("/",N2511)-1)</f>
        <v>theater</v>
      </c>
      <c r="R2511" t="str">
        <f>REPLACE(N2511,1,FIND("/",N2511),"")</f>
        <v>plays</v>
      </c>
      <c r="S2511" s="12">
        <f>(((J2511/60)/60)/24)+DATE(1970,1,1)</f>
        <v>42101.423541666663</v>
      </c>
      <c r="T2511" s="12">
        <f>(((I2511/60)/60)/24)+DATE(1970,1,1)</f>
        <v>42131.423541666663</v>
      </c>
      <c r="W2511" s="19">
        <f>_xlfn.DAYS(T2511,S2511)</f>
        <v>30</v>
      </c>
      <c r="X2511" s="20">
        <f>L2511/W2511</f>
        <v>0.8666666666666667</v>
      </c>
      <c r="Y2511" s="21">
        <f>E2511/W2511</f>
        <v>23.833333333333332</v>
      </c>
    </row>
    <row r="2512" spans="1:25" ht="32" x14ac:dyDescent="0.2">
      <c r="A2512">
        <v>2955</v>
      </c>
      <c r="B2512" s="3" t="s">
        <v>2955</v>
      </c>
      <c r="C2512" s="3" t="s">
        <v>7065</v>
      </c>
      <c r="D2512">
        <v>1200</v>
      </c>
      <c r="E2512">
        <v>715</v>
      </c>
      <c r="F2512" t="s">
        <v>8220</v>
      </c>
      <c r="G2512" t="s">
        <v>8224</v>
      </c>
      <c r="H2512" t="s">
        <v>8246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8303</v>
      </c>
      <c r="O2512" s="6">
        <f>(E2512/D2512)*100</f>
        <v>59.583333333333336</v>
      </c>
      <c r="P2512" s="7">
        <f>E2512/L2512</f>
        <v>65</v>
      </c>
      <c r="Q2512" t="str">
        <f>LEFT(N2512,FIND("/",N2512)-1)</f>
        <v>theater</v>
      </c>
      <c r="R2512" t="str">
        <f>REPLACE(N2512,1,FIND("/",N2512),"")</f>
        <v>spaces</v>
      </c>
      <c r="S2512" s="12">
        <f>(((J2512/60)/60)/24)+DATE(1970,1,1)</f>
        <v>42141.741307870368</v>
      </c>
      <c r="T2512" s="12">
        <f>(((I2512/60)/60)/24)+DATE(1970,1,1)</f>
        <v>42171.741307870368</v>
      </c>
      <c r="W2512" s="19">
        <f>_xlfn.DAYS(T2512,S2512)</f>
        <v>30</v>
      </c>
      <c r="X2512" s="20">
        <f>L2512/W2512</f>
        <v>0.36666666666666664</v>
      </c>
      <c r="Y2512" s="21">
        <f>E2512/W2512</f>
        <v>23.833333333333332</v>
      </c>
    </row>
    <row r="2513" spans="1:25" ht="48" x14ac:dyDescent="0.2">
      <c r="A2513">
        <v>3998</v>
      </c>
      <c r="B2513" s="3" t="s">
        <v>3994</v>
      </c>
      <c r="C2513" s="3" t="s">
        <v>8104</v>
      </c>
      <c r="D2513">
        <v>1250</v>
      </c>
      <c r="E2513">
        <v>715</v>
      </c>
      <c r="F2513" t="s">
        <v>8221</v>
      </c>
      <c r="G2513" t="s">
        <v>8224</v>
      </c>
      <c r="H2513" t="s">
        <v>8246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8271</v>
      </c>
      <c r="O2513" s="6">
        <f>(E2513/D2513)*100</f>
        <v>57.199999999999996</v>
      </c>
      <c r="P2513" s="7">
        <f>E2513/L2513</f>
        <v>59.583333333333336</v>
      </c>
      <c r="Q2513" t="str">
        <f>LEFT(N2513,FIND("/",N2513)-1)</f>
        <v>theater</v>
      </c>
      <c r="R2513" t="str">
        <f>REPLACE(N2513,1,FIND("/",N2513),"")</f>
        <v>plays</v>
      </c>
      <c r="S2513" s="12">
        <f>(((J2513/60)/60)/24)+DATE(1970,1,1)</f>
        <v>42061.963263888887</v>
      </c>
      <c r="T2513" s="12">
        <f>(((I2513/60)/60)/24)+DATE(1970,1,1)</f>
        <v>42091.921597222223</v>
      </c>
      <c r="W2513" s="19">
        <f>_xlfn.DAYS(T2513,S2513)</f>
        <v>30</v>
      </c>
      <c r="X2513" s="20">
        <f>L2513/W2513</f>
        <v>0.4</v>
      </c>
      <c r="Y2513" s="21">
        <f>E2513/W2513</f>
        <v>23.833333333333332</v>
      </c>
    </row>
    <row r="2514" spans="1:25" ht="48" x14ac:dyDescent="0.2">
      <c r="A2514">
        <v>716</v>
      </c>
      <c r="B2514" s="3" t="s">
        <v>717</v>
      </c>
      <c r="C2514" s="3" t="s">
        <v>4826</v>
      </c>
      <c r="D2514">
        <v>7000</v>
      </c>
      <c r="E2514">
        <v>715</v>
      </c>
      <c r="F2514" t="s">
        <v>8221</v>
      </c>
      <c r="G2514" t="s">
        <v>8224</v>
      </c>
      <c r="H2514" t="s">
        <v>8246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8273</v>
      </c>
      <c r="O2514" s="6">
        <f>(E2514/D2514)*100</f>
        <v>10.214285714285715</v>
      </c>
      <c r="P2514" s="7">
        <f>E2514/L2514</f>
        <v>44.6875</v>
      </c>
      <c r="Q2514" t="str">
        <f>LEFT(N2514,FIND("/",N2514)-1)</f>
        <v>technology</v>
      </c>
      <c r="R2514" t="str">
        <f>REPLACE(N2514,1,FIND("/",N2514),"")</f>
        <v>wearables</v>
      </c>
      <c r="S2514" s="12">
        <f>(((J2514/60)/60)/24)+DATE(1970,1,1)</f>
        <v>41940.658645833333</v>
      </c>
      <c r="T2514" s="12">
        <f>(((I2514/60)/60)/24)+DATE(1970,1,1)</f>
        <v>41974</v>
      </c>
      <c r="W2514" s="19">
        <f>_xlfn.DAYS(T2514,S2514)</f>
        <v>34</v>
      </c>
      <c r="X2514" s="20">
        <f>L2514/W2514</f>
        <v>0.47058823529411764</v>
      </c>
      <c r="Y2514" s="21">
        <f>E2514/W2514</f>
        <v>21.029411764705884</v>
      </c>
    </row>
    <row r="2515" spans="1:25" ht="48" x14ac:dyDescent="0.2">
      <c r="A2515">
        <v>3665</v>
      </c>
      <c r="B2515" s="3" t="s">
        <v>3662</v>
      </c>
      <c r="C2515" s="3" t="s">
        <v>7775</v>
      </c>
      <c r="D2515">
        <v>620</v>
      </c>
      <c r="E2515">
        <v>714</v>
      </c>
      <c r="F2515" t="s">
        <v>8219</v>
      </c>
      <c r="G2515" t="s">
        <v>8230</v>
      </c>
      <c r="H2515" t="s">
        <v>8249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8271</v>
      </c>
      <c r="O2515" s="6">
        <f>(E2515/D2515)*100</f>
        <v>115.16129032258064</v>
      </c>
      <c r="P2515" s="7">
        <f>E2515/L2515</f>
        <v>51</v>
      </c>
      <c r="Q2515" t="str">
        <f>LEFT(N2515,FIND("/",N2515)-1)</f>
        <v>theater</v>
      </c>
      <c r="R2515" t="str">
        <f>REPLACE(N2515,1,FIND("/",N2515),"")</f>
        <v>plays</v>
      </c>
      <c r="S2515" s="12">
        <f>(((J2515/60)/60)/24)+DATE(1970,1,1)</f>
        <v>42294.808124999996</v>
      </c>
      <c r="T2515" s="12">
        <f>(((I2515/60)/60)/24)+DATE(1970,1,1)</f>
        <v>42305.829166666663</v>
      </c>
      <c r="W2515" s="19">
        <f>_xlfn.DAYS(T2515,S2515)</f>
        <v>11</v>
      </c>
      <c r="X2515" s="20">
        <f>L2515/W2515</f>
        <v>1.2727272727272727</v>
      </c>
      <c r="Y2515" s="21">
        <f>E2515/W2515</f>
        <v>64.909090909090907</v>
      </c>
    </row>
    <row r="2516" spans="1:25" ht="48" x14ac:dyDescent="0.2">
      <c r="A2516">
        <v>3755</v>
      </c>
      <c r="B2516" s="3" t="s">
        <v>3752</v>
      </c>
      <c r="C2516" s="3" t="s">
        <v>7865</v>
      </c>
      <c r="D2516">
        <v>550</v>
      </c>
      <c r="E251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8305</v>
      </c>
      <c r="O2516" s="6">
        <f>(E2516/D2516)*100</f>
        <v>129.63636363636363</v>
      </c>
      <c r="P2516" s="7">
        <f>E2516/L2516</f>
        <v>25.464285714285715</v>
      </c>
      <c r="Q2516" t="str">
        <f>LEFT(N2516,FIND("/",N2516)-1)</f>
        <v>theater</v>
      </c>
      <c r="R2516" t="str">
        <f>REPLACE(N2516,1,FIND("/",N2516),"")</f>
        <v>musical</v>
      </c>
      <c r="S2516" s="12">
        <f>(((J2516/60)/60)/24)+DATE(1970,1,1)</f>
        <v>42445.866979166662</v>
      </c>
      <c r="T2516" s="12">
        <f>(((I2516/60)/60)/24)+DATE(1970,1,1)</f>
        <v>42475.866979166662</v>
      </c>
      <c r="W2516" s="19">
        <f>_xlfn.DAYS(T2516,S2516)</f>
        <v>30</v>
      </c>
      <c r="X2516" s="20">
        <f>L2516/W2516</f>
        <v>0.93333333333333335</v>
      </c>
      <c r="Y2516" s="21">
        <f>E2516/W2516</f>
        <v>23.766666666666666</v>
      </c>
    </row>
    <row r="2517" spans="1:25" ht="48" x14ac:dyDescent="0.2">
      <c r="A2517">
        <v>962</v>
      </c>
      <c r="B2517" s="3" t="s">
        <v>963</v>
      </c>
      <c r="C2517" s="3" t="s">
        <v>5072</v>
      </c>
      <c r="D2517">
        <v>2500</v>
      </c>
      <c r="E2517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6">
        <f>(E2517/D2517)*100</f>
        <v>28.48</v>
      </c>
      <c r="P2517" s="7">
        <f>E2517/L2517</f>
        <v>19.243243243243242</v>
      </c>
      <c r="Q2517" t="str">
        <f>LEFT(N2517,FIND("/",N2517)-1)</f>
        <v>technology</v>
      </c>
      <c r="R2517" t="str">
        <f>REPLACE(N2517,1,FIND("/",N2517),"")</f>
        <v>wearables</v>
      </c>
      <c r="S2517" s="12">
        <f>(((J2517/60)/60)/24)+DATE(1970,1,1)</f>
        <v>42373.712418981479</v>
      </c>
      <c r="T2517" s="12">
        <f>(((I2517/60)/60)/24)+DATE(1970,1,1)</f>
        <v>42411.712418981479</v>
      </c>
      <c r="W2517" s="19">
        <f>_xlfn.DAYS(T2517,S2517)</f>
        <v>38</v>
      </c>
      <c r="X2517" s="20">
        <f>L2517/W2517</f>
        <v>0.97368421052631582</v>
      </c>
      <c r="Y2517" s="21">
        <f>E2517/W2517</f>
        <v>18.736842105263158</v>
      </c>
    </row>
    <row r="2518" spans="1:25" ht="48" x14ac:dyDescent="0.2">
      <c r="A2518">
        <v>3294</v>
      </c>
      <c r="B2518" s="3" t="s">
        <v>3294</v>
      </c>
      <c r="C2518" s="3" t="s">
        <v>7404</v>
      </c>
      <c r="D2518">
        <v>600</v>
      </c>
      <c r="E2518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8271</v>
      </c>
      <c r="O2518" s="6">
        <f>(E2518/D2518)*100</f>
        <v>118.33333333333333</v>
      </c>
      <c r="P2518" s="7">
        <f>E2518/L2518</f>
        <v>29.583333333333332</v>
      </c>
      <c r="Q2518" t="str">
        <f>LEFT(N2518,FIND("/",N2518)-1)</f>
        <v>theater</v>
      </c>
      <c r="R2518" t="str">
        <f>REPLACE(N2518,1,FIND("/",N2518),"")</f>
        <v>plays</v>
      </c>
      <c r="S2518" s="12">
        <f>(((J2518/60)/60)/24)+DATE(1970,1,1)</f>
        <v>42141.541134259256</v>
      </c>
      <c r="T2518" s="12">
        <f>(((I2518/60)/60)/24)+DATE(1970,1,1)</f>
        <v>42171.541134259256</v>
      </c>
      <c r="W2518" s="19">
        <f>_xlfn.DAYS(T2518,S2518)</f>
        <v>30</v>
      </c>
      <c r="X2518" s="20">
        <f>L2518/W2518</f>
        <v>0.8</v>
      </c>
      <c r="Y2518" s="21">
        <f>E2518/W2518</f>
        <v>23.666666666666668</v>
      </c>
    </row>
    <row r="2519" spans="1:25" ht="48" x14ac:dyDescent="0.2">
      <c r="A2519">
        <v>3454</v>
      </c>
      <c r="B2519" s="3" t="s">
        <v>3453</v>
      </c>
      <c r="C2519" s="3" t="s">
        <v>7564</v>
      </c>
      <c r="D2519">
        <v>700</v>
      </c>
      <c r="E2519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8271</v>
      </c>
      <c r="O2519" s="6">
        <f>(E2519/D2519)*100</f>
        <v>100.71428571428571</v>
      </c>
      <c r="P2519" s="7">
        <f>E2519/L2519</f>
        <v>33.571428571428569</v>
      </c>
      <c r="Q2519" t="str">
        <f>LEFT(N2519,FIND("/",N2519)-1)</f>
        <v>theater</v>
      </c>
      <c r="R2519" t="str">
        <f>REPLACE(N2519,1,FIND("/",N2519),"")</f>
        <v>plays</v>
      </c>
      <c r="S2519" s="12">
        <f>(((J2519/60)/60)/24)+DATE(1970,1,1)</f>
        <v>41821.698599537034</v>
      </c>
      <c r="T2519" s="12">
        <f>(((I2519/60)/60)/24)+DATE(1970,1,1)</f>
        <v>41851.698599537034</v>
      </c>
      <c r="W2519" s="19">
        <f>_xlfn.DAYS(T2519,S2519)</f>
        <v>30</v>
      </c>
      <c r="X2519" s="20">
        <f>L2519/W2519</f>
        <v>0.7</v>
      </c>
      <c r="Y2519" s="21">
        <f>E2519/W2519</f>
        <v>23.5</v>
      </c>
    </row>
    <row r="2520" spans="1:25" ht="48" x14ac:dyDescent="0.2">
      <c r="A2520">
        <v>1500</v>
      </c>
      <c r="B2520" s="3" t="s">
        <v>1501</v>
      </c>
      <c r="C2520" s="3" t="s">
        <v>5610</v>
      </c>
      <c r="D2520">
        <v>2800</v>
      </c>
      <c r="E2520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6">
        <f>(E2520/D2520)*100</f>
        <v>25.035714285714285</v>
      </c>
      <c r="P2520" s="7">
        <f>E2520/L2520</f>
        <v>46.733333333333334</v>
      </c>
      <c r="Q2520" t="str">
        <f>LEFT(N2520,FIND("/",N2520)-1)</f>
        <v>publishing</v>
      </c>
      <c r="R2520" t="str">
        <f>REPLACE(N2520,1,FIND("/",N2520),"")</f>
        <v>fiction</v>
      </c>
      <c r="S2520" s="12">
        <f>(((J2520/60)/60)/24)+DATE(1970,1,1)</f>
        <v>41365.904594907406</v>
      </c>
      <c r="T2520" s="12">
        <f>(((I2520/60)/60)/24)+DATE(1970,1,1)</f>
        <v>41395.904594907406</v>
      </c>
      <c r="W2520" s="19">
        <f>_xlfn.DAYS(T2520,S2520)</f>
        <v>30</v>
      </c>
      <c r="X2520" s="20">
        <f>L2520/W2520</f>
        <v>0.5</v>
      </c>
      <c r="Y2520" s="21">
        <f>E2520/W2520</f>
        <v>23.366666666666667</v>
      </c>
    </row>
    <row r="2521" spans="1:25" ht="48" x14ac:dyDescent="0.2">
      <c r="A2521">
        <v>782</v>
      </c>
      <c r="B2521" s="3" t="s">
        <v>783</v>
      </c>
      <c r="C2521" s="3" t="s">
        <v>4892</v>
      </c>
      <c r="D2521">
        <v>700</v>
      </c>
      <c r="E2521">
        <v>700</v>
      </c>
      <c r="F2521" t="s">
        <v>8219</v>
      </c>
      <c r="G2521" t="s">
        <v>8224</v>
      </c>
      <c r="H2521" t="s">
        <v>8246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8276</v>
      </c>
      <c r="O2521" s="6">
        <f>(E2521/D2521)*100</f>
        <v>100</v>
      </c>
      <c r="P2521" s="7">
        <f>E2521/L2521</f>
        <v>50</v>
      </c>
      <c r="Q2521" t="str">
        <f>LEFT(N2521,FIND("/",N2521)-1)</f>
        <v>music</v>
      </c>
      <c r="R2521" t="str">
        <f>REPLACE(N2521,1,FIND("/",N2521),"")</f>
        <v>rock</v>
      </c>
      <c r="S2521" s="12">
        <f>(((J2521/60)/60)/24)+DATE(1970,1,1)</f>
        <v>41116.758125</v>
      </c>
      <c r="T2521" s="12">
        <f>(((I2521/60)/60)/24)+DATE(1970,1,1)</f>
        <v>41146.758125</v>
      </c>
      <c r="W2521" s="19">
        <f>_xlfn.DAYS(T2521,S2521)</f>
        <v>30</v>
      </c>
      <c r="X2521" s="20">
        <f>L2521/W2521</f>
        <v>0.46666666666666667</v>
      </c>
      <c r="Y2521" s="21">
        <f>E2521/W2521</f>
        <v>23.333333333333332</v>
      </c>
    </row>
    <row r="2522" spans="1:25" ht="48" x14ac:dyDescent="0.2">
      <c r="A2522">
        <v>663</v>
      </c>
      <c r="B2522" s="3" t="s">
        <v>664</v>
      </c>
      <c r="C2522" s="3" t="s">
        <v>4773</v>
      </c>
      <c r="D2522">
        <v>200000</v>
      </c>
      <c r="E2522">
        <v>700</v>
      </c>
      <c r="F2522" t="s">
        <v>8221</v>
      </c>
      <c r="G2522" t="s">
        <v>8232</v>
      </c>
      <c r="H2522" t="s">
        <v>8253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8273</v>
      </c>
      <c r="O2522" s="6">
        <f>(E2522/D2522)*100</f>
        <v>0.35000000000000003</v>
      </c>
      <c r="P2522" s="7">
        <f>E2522/L2522</f>
        <v>100</v>
      </c>
      <c r="Q2522" t="str">
        <f>LEFT(N2522,FIND("/",N2522)-1)</f>
        <v>technology</v>
      </c>
      <c r="R2522" t="str">
        <f>REPLACE(N2522,1,FIND("/",N2522),"")</f>
        <v>wearables</v>
      </c>
      <c r="S2522" s="12">
        <f>(((J2522/60)/60)/24)+DATE(1970,1,1)</f>
        <v>42173.843240740738</v>
      </c>
      <c r="T2522" s="12">
        <f>(((I2522/60)/60)/24)+DATE(1970,1,1)</f>
        <v>42203.843240740738</v>
      </c>
      <c r="W2522" s="19">
        <f>_xlfn.DAYS(T2522,S2522)</f>
        <v>30</v>
      </c>
      <c r="X2522" s="20">
        <f>L2522/W2522</f>
        <v>0.23333333333333334</v>
      </c>
      <c r="Y2522" s="21">
        <f>E2522/W2522</f>
        <v>23.333333333333332</v>
      </c>
    </row>
    <row r="2523" spans="1:25" ht="48" x14ac:dyDescent="0.2">
      <c r="A2523">
        <v>3461</v>
      </c>
      <c r="B2523" s="3" t="s">
        <v>3460</v>
      </c>
      <c r="C2523" s="3" t="s">
        <v>7571</v>
      </c>
      <c r="D2523">
        <v>500</v>
      </c>
      <c r="E2523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8271</v>
      </c>
      <c r="O2523" s="6">
        <f>(E2523/D2523)*100</f>
        <v>139</v>
      </c>
      <c r="P2523" s="7">
        <f>E2523/L2523</f>
        <v>57.916666666666664</v>
      </c>
      <c r="Q2523" t="str">
        <f>LEFT(N2523,FIND("/",N2523)-1)</f>
        <v>theater</v>
      </c>
      <c r="R2523" t="str">
        <f>REPLACE(N2523,1,FIND("/",N2523),"")</f>
        <v>plays</v>
      </c>
      <c r="S2523" s="12">
        <f>(((J2523/60)/60)/24)+DATE(1970,1,1)</f>
        <v>42643.632858796293</v>
      </c>
      <c r="T2523" s="12">
        <f>(((I2523/60)/60)/24)+DATE(1970,1,1)</f>
        <v>42672.125</v>
      </c>
      <c r="W2523" s="19">
        <f>_xlfn.DAYS(T2523,S2523)</f>
        <v>29</v>
      </c>
      <c r="X2523" s="20">
        <f>L2523/W2523</f>
        <v>0.41379310344827586</v>
      </c>
      <c r="Y2523" s="21">
        <f>E2523/W2523</f>
        <v>23.96551724137931</v>
      </c>
    </row>
    <row r="2524" spans="1:25" ht="32" x14ac:dyDescent="0.2">
      <c r="A2524">
        <v>631</v>
      </c>
      <c r="B2524" s="3" t="s">
        <v>632</v>
      </c>
      <c r="C2524" s="3" t="s">
        <v>4741</v>
      </c>
      <c r="D2524">
        <v>50000</v>
      </c>
      <c r="E2524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6">
        <f>(E2524/D2524)*100</f>
        <v>1.38</v>
      </c>
      <c r="P2524" s="7">
        <f>E2524/L2524</f>
        <v>76.666666666666671</v>
      </c>
      <c r="Q2524" t="str">
        <f>LEFT(N2524,FIND("/",N2524)-1)</f>
        <v>technology</v>
      </c>
      <c r="R2524" t="str">
        <f>REPLACE(N2524,1,FIND("/",N2524),"")</f>
        <v>web</v>
      </c>
      <c r="S2524" s="12">
        <f>(((J2524/60)/60)/24)+DATE(1970,1,1)</f>
        <v>42489.772326388891</v>
      </c>
      <c r="T2524" s="12">
        <f>(((I2524/60)/60)/24)+DATE(1970,1,1)</f>
        <v>42518.772326388891</v>
      </c>
      <c r="W2524" s="19">
        <f>_xlfn.DAYS(T2524,S2524)</f>
        <v>29</v>
      </c>
      <c r="X2524" s="20">
        <f>L2524/W2524</f>
        <v>0.31034482758620691</v>
      </c>
      <c r="Y2524" s="21">
        <f>E2524/W2524</f>
        <v>23.793103448275861</v>
      </c>
    </row>
    <row r="2525" spans="1:25" ht="48" x14ac:dyDescent="0.2">
      <c r="A2525">
        <v>409</v>
      </c>
      <c r="B2525" s="3" t="s">
        <v>410</v>
      </c>
      <c r="C2525" s="3" t="s">
        <v>4519</v>
      </c>
      <c r="D2525">
        <v>500</v>
      </c>
      <c r="E2525">
        <v>684</v>
      </c>
      <c r="F2525" t="s">
        <v>8219</v>
      </c>
      <c r="G2525" t="s">
        <v>8225</v>
      </c>
      <c r="H2525" t="s">
        <v>8247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8269</v>
      </c>
      <c r="O2525" s="6">
        <f>(E2525/D2525)*100</f>
        <v>136.80000000000001</v>
      </c>
      <c r="P2525" s="7">
        <f>E2525/L2525</f>
        <v>45.6</v>
      </c>
      <c r="Q2525" t="str">
        <f>LEFT(N2525,FIND("/",N2525)-1)</f>
        <v>film &amp; video</v>
      </c>
      <c r="R2525" t="str">
        <f>REPLACE(N2525,1,FIND("/",N2525),"")</f>
        <v>documentary</v>
      </c>
      <c r="S2525" s="12">
        <f>(((J2525/60)/60)/24)+DATE(1970,1,1)</f>
        <v>42543.862777777773</v>
      </c>
      <c r="T2525" s="12">
        <f>(((I2525/60)/60)/24)+DATE(1970,1,1)</f>
        <v>42573.862777777773</v>
      </c>
      <c r="W2525" s="19">
        <f>_xlfn.DAYS(T2525,S2525)</f>
        <v>30</v>
      </c>
      <c r="X2525" s="20">
        <f>L2525/W2525</f>
        <v>0.5</v>
      </c>
      <c r="Y2525" s="21">
        <f>E2525/W2525</f>
        <v>22.8</v>
      </c>
    </row>
    <row r="2526" spans="1:25" ht="48" x14ac:dyDescent="0.2">
      <c r="A2526">
        <v>668</v>
      </c>
      <c r="B2526" s="3" t="s">
        <v>669</v>
      </c>
      <c r="C2526" s="3" t="s">
        <v>4778</v>
      </c>
      <c r="D2526">
        <v>15000</v>
      </c>
      <c r="E252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8273</v>
      </c>
      <c r="O2526" s="6">
        <f>(E2526/D2526)*100</f>
        <v>4.5600000000000005</v>
      </c>
      <c r="P2526" s="7">
        <f>E2526/L2526</f>
        <v>27.36</v>
      </c>
      <c r="Q2526" t="str">
        <f>LEFT(N2526,FIND("/",N2526)-1)</f>
        <v>technology</v>
      </c>
      <c r="R2526" t="str">
        <f>REPLACE(N2526,1,FIND("/",N2526),"")</f>
        <v>wearables</v>
      </c>
      <c r="S2526" s="12">
        <f>(((J2526/60)/60)/24)+DATE(1970,1,1)</f>
        <v>42090.831273148149</v>
      </c>
      <c r="T2526" s="12">
        <f>(((I2526/60)/60)/24)+DATE(1970,1,1)</f>
        <v>42135.831273148149</v>
      </c>
      <c r="W2526" s="19">
        <f>_xlfn.DAYS(T2526,S2526)</f>
        <v>45</v>
      </c>
      <c r="X2526" s="20">
        <f>L2526/W2526</f>
        <v>0.55555555555555558</v>
      </c>
      <c r="Y2526" s="21">
        <f>E2526/W2526</f>
        <v>15.2</v>
      </c>
    </row>
    <row r="2527" spans="1:25" ht="32" x14ac:dyDescent="0.2">
      <c r="A2527">
        <v>1892</v>
      </c>
      <c r="B2527" s="3" t="s">
        <v>1893</v>
      </c>
      <c r="C2527" s="3" t="s">
        <v>6002</v>
      </c>
      <c r="D2527">
        <v>500</v>
      </c>
      <c r="E2527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8279</v>
      </c>
      <c r="O2527" s="6">
        <f>(E2527/D2527)*100</f>
        <v>136.60000000000002</v>
      </c>
      <c r="P2527" s="7">
        <f>E2527/L2527</f>
        <v>26.26923076923077</v>
      </c>
      <c r="Q2527" t="str">
        <f>LEFT(N2527,FIND("/",N2527)-1)</f>
        <v>music</v>
      </c>
      <c r="R2527" t="str">
        <f>REPLACE(N2527,1,FIND("/",N2527),"")</f>
        <v>indie rock</v>
      </c>
      <c r="S2527" s="12">
        <f>(((J2527/60)/60)/24)+DATE(1970,1,1)</f>
        <v>40671.637511574074</v>
      </c>
      <c r="T2527" s="12">
        <f>(((I2527/60)/60)/24)+DATE(1970,1,1)</f>
        <v>40701.637511574074</v>
      </c>
      <c r="W2527" s="19">
        <f>_xlfn.DAYS(T2527,S2527)</f>
        <v>30</v>
      </c>
      <c r="X2527" s="20">
        <f>L2527/W2527</f>
        <v>0.8666666666666667</v>
      </c>
      <c r="Y2527" s="21">
        <f>E2527/W2527</f>
        <v>22.766666666666666</v>
      </c>
    </row>
    <row r="2528" spans="1:25" ht="48" x14ac:dyDescent="0.2">
      <c r="A2528">
        <v>2500</v>
      </c>
      <c r="B2528" s="3" t="s">
        <v>2500</v>
      </c>
      <c r="C2528" s="3" t="s">
        <v>6610</v>
      </c>
      <c r="D2528">
        <v>600</v>
      </c>
      <c r="E2528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8279</v>
      </c>
      <c r="O2528" s="6">
        <f>(E2528/D2528)*100</f>
        <v>113.33333333333333</v>
      </c>
      <c r="P2528" s="7">
        <f>E2528/L2528</f>
        <v>23.448275862068964</v>
      </c>
      <c r="Q2528" t="str">
        <f>LEFT(N2528,FIND("/",N2528)-1)</f>
        <v>music</v>
      </c>
      <c r="R2528" t="str">
        <f>REPLACE(N2528,1,FIND("/",N2528),"")</f>
        <v>indie rock</v>
      </c>
      <c r="S2528" s="12">
        <f>(((J2528/60)/60)/24)+DATE(1970,1,1)</f>
        <v>41053.772858796299</v>
      </c>
      <c r="T2528" s="12">
        <f>(((I2528/60)/60)/24)+DATE(1970,1,1)</f>
        <v>41083.772858796299</v>
      </c>
      <c r="W2528" s="19">
        <f>_xlfn.DAYS(T2528,S2528)</f>
        <v>30</v>
      </c>
      <c r="X2528" s="20">
        <f>L2528/W2528</f>
        <v>0.96666666666666667</v>
      </c>
      <c r="Y2528" s="21">
        <f>E2528/W2528</f>
        <v>22.666666666666668</v>
      </c>
    </row>
    <row r="2529" spans="1:25" ht="48" x14ac:dyDescent="0.2">
      <c r="A2529">
        <v>1640</v>
      </c>
      <c r="B2529" s="3" t="s">
        <v>1641</v>
      </c>
      <c r="C2529" s="3" t="s">
        <v>5750</v>
      </c>
      <c r="D2529">
        <v>400</v>
      </c>
      <c r="E2529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8276</v>
      </c>
      <c r="O2529" s="6">
        <f>(E2529/D2529)*100</f>
        <v>169.86</v>
      </c>
      <c r="P2529" s="7">
        <f>E2529/L2529</f>
        <v>39.967058823529413</v>
      </c>
      <c r="Q2529" t="str">
        <f>LEFT(N2529,FIND("/",N2529)-1)</f>
        <v>music</v>
      </c>
      <c r="R2529" t="str">
        <f>REPLACE(N2529,1,FIND("/",N2529),"")</f>
        <v>rock</v>
      </c>
      <c r="S2529" s="12">
        <f>(((J2529/60)/60)/24)+DATE(1970,1,1)</f>
        <v>40379.23096064815</v>
      </c>
      <c r="T2529" s="12">
        <f>(((I2529/60)/60)/24)+DATE(1970,1,1)</f>
        <v>40393.082638888889</v>
      </c>
      <c r="W2529" s="19">
        <f>_xlfn.DAYS(T2529,S2529)</f>
        <v>14</v>
      </c>
      <c r="X2529" s="20">
        <f>L2529/W2529</f>
        <v>1.2142857142857142</v>
      </c>
      <c r="Y2529" s="21">
        <f>E2529/W2529</f>
        <v>48.531428571428577</v>
      </c>
    </row>
    <row r="2530" spans="1:25" ht="48" x14ac:dyDescent="0.2">
      <c r="A2530">
        <v>1079</v>
      </c>
      <c r="B2530" s="3" t="s">
        <v>1080</v>
      </c>
      <c r="C2530" s="3" t="s">
        <v>5189</v>
      </c>
      <c r="D2530">
        <v>26000</v>
      </c>
      <c r="E2530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6">
        <f>(E2530/D2530)*100</f>
        <v>2.6076923076923078</v>
      </c>
      <c r="P2530" s="7">
        <f>E2530/L2530</f>
        <v>37.666666666666664</v>
      </c>
      <c r="Q2530" t="str">
        <f>LEFT(N2530,FIND("/",N2530)-1)</f>
        <v>games</v>
      </c>
      <c r="R2530" t="str">
        <f>REPLACE(N2530,1,FIND("/",N2530),"")</f>
        <v>video games</v>
      </c>
      <c r="S2530" s="12">
        <f>(((J2530/60)/60)/24)+DATE(1970,1,1)</f>
        <v>42479.566388888896</v>
      </c>
      <c r="T2530" s="12">
        <f>(((I2530/60)/60)/24)+DATE(1970,1,1)</f>
        <v>42504.566388888896</v>
      </c>
      <c r="W2530" s="19">
        <f>_xlfn.DAYS(T2530,S2530)</f>
        <v>25</v>
      </c>
      <c r="X2530" s="20">
        <f>L2530/W2530</f>
        <v>0.72</v>
      </c>
      <c r="Y2530" s="21">
        <f>E2530/W2530</f>
        <v>27.12</v>
      </c>
    </row>
    <row r="2531" spans="1:25" ht="48" x14ac:dyDescent="0.2">
      <c r="A2531">
        <v>1556</v>
      </c>
      <c r="B2531" s="3" t="s">
        <v>1557</v>
      </c>
      <c r="C2531" s="3" t="s">
        <v>5666</v>
      </c>
      <c r="D2531">
        <v>1500</v>
      </c>
      <c r="E2531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6">
        <f>(E2531/D2531)*100</f>
        <v>45.133333333333333</v>
      </c>
      <c r="P2531" s="7">
        <f>E2531/L2531</f>
        <v>56.416666666666664</v>
      </c>
      <c r="Q2531" t="str">
        <f>LEFT(N2531,FIND("/",N2531)-1)</f>
        <v>photography</v>
      </c>
      <c r="R2531" t="str">
        <f>REPLACE(N2531,1,FIND("/",N2531),"")</f>
        <v>nature</v>
      </c>
      <c r="S2531" s="12">
        <f>(((J2531/60)/60)/24)+DATE(1970,1,1)</f>
        <v>42525.153055555551</v>
      </c>
      <c r="T2531" s="12">
        <f>(((I2531/60)/60)/24)+DATE(1970,1,1)</f>
        <v>42555.153055555551</v>
      </c>
      <c r="W2531" s="19">
        <f>_xlfn.DAYS(T2531,S2531)</f>
        <v>30</v>
      </c>
      <c r="X2531" s="20">
        <f>L2531/W2531</f>
        <v>0.4</v>
      </c>
      <c r="Y2531" s="21">
        <f>E2531/W2531</f>
        <v>22.566666666666666</v>
      </c>
    </row>
    <row r="2532" spans="1:25" ht="32" x14ac:dyDescent="0.2">
      <c r="A2532">
        <v>428</v>
      </c>
      <c r="B2532" s="3" t="s">
        <v>429</v>
      </c>
      <c r="C2532" s="3" t="s">
        <v>4538</v>
      </c>
      <c r="D2532">
        <v>12000</v>
      </c>
      <c r="E253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6">
        <f>(E2532/D2532)*100</f>
        <v>5.6333333333333329</v>
      </c>
      <c r="P2532" s="7">
        <f>E2532/L2532</f>
        <v>52</v>
      </c>
      <c r="Q2532" t="str">
        <f>LEFT(N2532,FIND("/",N2532)-1)</f>
        <v>film &amp; video</v>
      </c>
      <c r="R2532" t="str">
        <f>REPLACE(N2532,1,FIND("/",N2532),"")</f>
        <v>animation</v>
      </c>
      <c r="S2532" s="12">
        <f>(((J2532/60)/60)/24)+DATE(1970,1,1)</f>
        <v>41778.766724537039</v>
      </c>
      <c r="T2532" s="12">
        <f>(((I2532/60)/60)/24)+DATE(1970,1,1)</f>
        <v>41806.916666666664</v>
      </c>
      <c r="W2532" s="19">
        <f>_xlfn.DAYS(T2532,S2532)</f>
        <v>28</v>
      </c>
      <c r="X2532" s="20">
        <f>L2532/W2532</f>
        <v>0.4642857142857143</v>
      </c>
      <c r="Y2532" s="21">
        <f>E2532/W2532</f>
        <v>24.142857142857142</v>
      </c>
    </row>
    <row r="2533" spans="1:25" ht="32" x14ac:dyDescent="0.2">
      <c r="A2533">
        <v>1190</v>
      </c>
      <c r="B2533" s="3" t="s">
        <v>1191</v>
      </c>
      <c r="C2533" s="3" t="s">
        <v>5300</v>
      </c>
      <c r="D2533">
        <v>500</v>
      </c>
      <c r="E2533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8285</v>
      </c>
      <c r="O2533" s="6">
        <f>(E2533/D2533)*100</f>
        <v>135</v>
      </c>
      <c r="P2533" s="7">
        <f>E2533/L2533</f>
        <v>51.92307692307692</v>
      </c>
      <c r="Q2533" t="str">
        <f>LEFT(N2533,FIND("/",N2533)-1)</f>
        <v>photography</v>
      </c>
      <c r="R2533" t="str">
        <f>REPLACE(N2533,1,FIND("/",N2533),"")</f>
        <v>photobooks</v>
      </c>
      <c r="S2533" s="12">
        <f>(((J2533/60)/60)/24)+DATE(1970,1,1)</f>
        <v>41852.665798611109</v>
      </c>
      <c r="T2533" s="12">
        <f>(((I2533/60)/60)/24)+DATE(1970,1,1)</f>
        <v>41882.665798611109</v>
      </c>
      <c r="W2533" s="19">
        <f>_xlfn.DAYS(T2533,S2533)</f>
        <v>30</v>
      </c>
      <c r="X2533" s="20">
        <f>L2533/W2533</f>
        <v>0.43333333333333335</v>
      </c>
      <c r="Y2533" s="21">
        <f>E2533/W2533</f>
        <v>22.5</v>
      </c>
    </row>
    <row r="2534" spans="1:25" ht="48" x14ac:dyDescent="0.2">
      <c r="A2534">
        <v>2920</v>
      </c>
      <c r="B2534" s="3" t="s">
        <v>2920</v>
      </c>
      <c r="C2534" s="3" t="s">
        <v>7030</v>
      </c>
      <c r="D2534">
        <v>2500</v>
      </c>
      <c r="E2534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6">
        <f>(E2534/D2534)*100</f>
        <v>26.840000000000003</v>
      </c>
      <c r="P2534" s="7">
        <f>E2534/L2534</f>
        <v>51.615384615384613</v>
      </c>
      <c r="Q2534" t="str">
        <f>LEFT(N2534,FIND("/",N2534)-1)</f>
        <v>theater</v>
      </c>
      <c r="R2534" t="str">
        <f>REPLACE(N2534,1,FIND("/",N2534),"")</f>
        <v>plays</v>
      </c>
      <c r="S2534" s="12">
        <f>(((J2534/60)/60)/24)+DATE(1970,1,1)</f>
        <v>42058.792476851857</v>
      </c>
      <c r="T2534" s="12">
        <f>(((I2534/60)/60)/24)+DATE(1970,1,1)</f>
        <v>42088.750810185185</v>
      </c>
      <c r="W2534" s="19">
        <f>_xlfn.DAYS(T2534,S2534)</f>
        <v>30</v>
      </c>
      <c r="X2534" s="20">
        <f>L2534/W2534</f>
        <v>0.43333333333333335</v>
      </c>
      <c r="Y2534" s="21">
        <f>E2534/W2534</f>
        <v>22.366666666666667</v>
      </c>
    </row>
    <row r="2535" spans="1:25" ht="48" x14ac:dyDescent="0.2">
      <c r="A2535">
        <v>2367</v>
      </c>
      <c r="B2535" s="3" t="s">
        <v>2368</v>
      </c>
      <c r="C2535" s="3" t="s">
        <v>6477</v>
      </c>
      <c r="D2535">
        <v>50000</v>
      </c>
      <c r="E2535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6">
        <f>(E2535/D2535)*100</f>
        <v>1.34</v>
      </c>
      <c r="P2535" s="7">
        <f>E2535/L2535</f>
        <v>47.857142857142854</v>
      </c>
      <c r="Q2535" t="str">
        <f>LEFT(N2535,FIND("/",N2535)-1)</f>
        <v>technology</v>
      </c>
      <c r="R2535" t="str">
        <f>REPLACE(N2535,1,FIND("/",N2535),"")</f>
        <v>web</v>
      </c>
      <c r="S2535" s="12">
        <f>(((J2535/60)/60)/24)+DATE(1970,1,1)</f>
        <v>42425.970092592594</v>
      </c>
      <c r="T2535" s="12">
        <f>(((I2535/60)/60)/24)+DATE(1970,1,1)</f>
        <v>42485.928425925929</v>
      </c>
      <c r="W2535" s="19">
        <f>_xlfn.DAYS(T2535,S2535)</f>
        <v>60</v>
      </c>
      <c r="X2535" s="20">
        <f>L2535/W2535</f>
        <v>0.23333333333333334</v>
      </c>
      <c r="Y2535" s="21">
        <f>E2535/W2535</f>
        <v>11.166666666666666</v>
      </c>
    </row>
    <row r="2536" spans="1:25" ht="48" x14ac:dyDescent="0.2">
      <c r="A2536">
        <v>942</v>
      </c>
      <c r="B2536" s="3" t="s">
        <v>943</v>
      </c>
      <c r="C2536" s="3" t="s">
        <v>5052</v>
      </c>
      <c r="D2536">
        <v>7500</v>
      </c>
      <c r="E253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6">
        <f>(E2536/D2536)*100</f>
        <v>8.9066666666666663</v>
      </c>
      <c r="P2536" s="7">
        <f>E2536/L2536</f>
        <v>41.75</v>
      </c>
      <c r="Q2536" t="str">
        <f>LEFT(N2536,FIND("/",N2536)-1)</f>
        <v>technology</v>
      </c>
      <c r="R2536" t="str">
        <f>REPLACE(N2536,1,FIND("/",N2536),"")</f>
        <v>wearables</v>
      </c>
      <c r="S2536" s="12">
        <f>(((J2536/60)/60)/24)+DATE(1970,1,1)</f>
        <v>42382.843287037031</v>
      </c>
      <c r="T2536" s="12">
        <f>(((I2536/60)/60)/24)+DATE(1970,1,1)</f>
        <v>42418.843287037031</v>
      </c>
      <c r="W2536" s="19">
        <f>_xlfn.DAYS(T2536,S2536)</f>
        <v>36</v>
      </c>
      <c r="X2536" s="20">
        <f>L2536/W2536</f>
        <v>0.44444444444444442</v>
      </c>
      <c r="Y2536" s="21">
        <f>E2536/W2536</f>
        <v>18.555555555555557</v>
      </c>
    </row>
    <row r="2537" spans="1:25" ht="48" x14ac:dyDescent="0.2">
      <c r="A2537">
        <v>2801</v>
      </c>
      <c r="B2537" s="3" t="s">
        <v>2801</v>
      </c>
      <c r="C2537" s="3" t="s">
        <v>6911</v>
      </c>
      <c r="D2537">
        <v>500</v>
      </c>
      <c r="E2537">
        <v>666</v>
      </c>
      <c r="F2537" t="s">
        <v>8219</v>
      </c>
      <c r="G2537" t="s">
        <v>8226</v>
      </c>
      <c r="H2537" t="s">
        <v>8248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8271</v>
      </c>
      <c r="O2537" s="6">
        <f>(E2537/D2537)*100</f>
        <v>133.20000000000002</v>
      </c>
      <c r="P2537" s="7">
        <f>E2537/L2537</f>
        <v>51.230769230769234</v>
      </c>
      <c r="Q2537" t="str">
        <f>LEFT(N2537,FIND("/",N2537)-1)</f>
        <v>theater</v>
      </c>
      <c r="R2537" t="str">
        <f>REPLACE(N2537,1,FIND("/",N2537),"")</f>
        <v>plays</v>
      </c>
      <c r="S2537" s="12">
        <f>(((J2537/60)/60)/24)+DATE(1970,1,1)</f>
        <v>41900.243159722224</v>
      </c>
      <c r="T2537" s="12">
        <f>(((I2537/60)/60)/24)+DATE(1970,1,1)</f>
        <v>41922.458333333336</v>
      </c>
      <c r="W2537" s="19">
        <f>_xlfn.DAYS(T2537,S2537)</f>
        <v>22</v>
      </c>
      <c r="X2537" s="20">
        <f>L2537/W2537</f>
        <v>0.59090909090909094</v>
      </c>
      <c r="Y2537" s="21">
        <f>E2537/W2537</f>
        <v>30.272727272727273</v>
      </c>
    </row>
    <row r="2538" spans="1:25" ht="48" x14ac:dyDescent="0.2">
      <c r="A2538">
        <v>3289</v>
      </c>
      <c r="B2538" s="3" t="s">
        <v>3289</v>
      </c>
      <c r="C2538" s="3" t="s">
        <v>7399</v>
      </c>
      <c r="D2538">
        <v>500</v>
      </c>
      <c r="E2538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8271</v>
      </c>
      <c r="O2538" s="6">
        <f>(E2538/D2538)*100</f>
        <v>133.04200000000003</v>
      </c>
      <c r="P2538" s="7">
        <f>E2538/L2538</f>
        <v>26.608400000000003</v>
      </c>
      <c r="Q2538" t="str">
        <f>LEFT(N2538,FIND("/",N2538)-1)</f>
        <v>theater</v>
      </c>
      <c r="R2538" t="str">
        <f>REPLACE(N2538,1,FIND("/",N2538),"")</f>
        <v>plays</v>
      </c>
      <c r="S2538" s="12">
        <f>(((J2538/60)/60)/24)+DATE(1970,1,1)</f>
        <v>42758.368078703701</v>
      </c>
      <c r="T2538" s="12">
        <f>(((I2538/60)/60)/24)+DATE(1970,1,1)</f>
        <v>42786.368078703701</v>
      </c>
      <c r="W2538" s="19">
        <f>_xlfn.DAYS(T2538,S2538)</f>
        <v>28</v>
      </c>
      <c r="X2538" s="20">
        <f>L2538/W2538</f>
        <v>0.8928571428571429</v>
      </c>
      <c r="Y2538" s="21">
        <f>E2538/W2538</f>
        <v>23.7575</v>
      </c>
    </row>
    <row r="2539" spans="1:25" ht="48" x14ac:dyDescent="0.2">
      <c r="A2539">
        <v>3529</v>
      </c>
      <c r="B2539" s="3" t="s">
        <v>3528</v>
      </c>
      <c r="C2539" s="3" t="s">
        <v>7639</v>
      </c>
      <c r="D2539">
        <v>500</v>
      </c>
      <c r="E2539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8271</v>
      </c>
      <c r="O2539" s="6">
        <f>(E2539/D2539)*100</f>
        <v>132</v>
      </c>
      <c r="P2539" s="7">
        <f>E2539/L2539</f>
        <v>36.666666666666664</v>
      </c>
      <c r="Q2539" t="str">
        <f>LEFT(N2539,FIND("/",N2539)-1)</f>
        <v>theater</v>
      </c>
      <c r="R2539" t="str">
        <f>REPLACE(N2539,1,FIND("/",N2539),"")</f>
        <v>plays</v>
      </c>
      <c r="S2539" s="12">
        <f>(((J2539/60)/60)/24)+DATE(1970,1,1)</f>
        <v>42177.761782407411</v>
      </c>
      <c r="T2539" s="12">
        <f>(((I2539/60)/60)/24)+DATE(1970,1,1)</f>
        <v>42198.041666666672</v>
      </c>
      <c r="W2539" s="19">
        <f>_xlfn.DAYS(T2539,S2539)</f>
        <v>21</v>
      </c>
      <c r="X2539" s="20">
        <f>L2539/W2539</f>
        <v>0.8571428571428571</v>
      </c>
      <c r="Y2539" s="21">
        <f>E2539/W2539</f>
        <v>31.428571428571427</v>
      </c>
    </row>
    <row r="2540" spans="1:25" ht="48" x14ac:dyDescent="0.2">
      <c r="A2540">
        <v>3451</v>
      </c>
      <c r="B2540" s="3" t="s">
        <v>3450</v>
      </c>
      <c r="C2540" s="3" t="s">
        <v>7561</v>
      </c>
      <c r="D2540">
        <v>650</v>
      </c>
      <c r="E2540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8271</v>
      </c>
      <c r="O2540" s="6">
        <f>(E2540/D2540)*100</f>
        <v>101.23076923076924</v>
      </c>
      <c r="P2540" s="7">
        <f>E2540/L2540</f>
        <v>41.125</v>
      </c>
      <c r="Q2540" t="str">
        <f>LEFT(N2540,FIND("/",N2540)-1)</f>
        <v>theater</v>
      </c>
      <c r="R2540" t="str">
        <f>REPLACE(N2540,1,FIND("/",N2540),"")</f>
        <v>plays</v>
      </c>
      <c r="S2540" s="12">
        <f>(((J2540/60)/60)/24)+DATE(1970,1,1)</f>
        <v>42088.723692129628</v>
      </c>
      <c r="T2540" s="12">
        <f>(((I2540/60)/60)/24)+DATE(1970,1,1)</f>
        <v>42115.723692129628</v>
      </c>
      <c r="W2540" s="19">
        <f>_xlfn.DAYS(T2540,S2540)</f>
        <v>27</v>
      </c>
      <c r="X2540" s="20">
        <f>L2540/W2540</f>
        <v>0.59259259259259256</v>
      </c>
      <c r="Y2540" s="21">
        <f>E2540/W2540</f>
        <v>24.37037037037037</v>
      </c>
    </row>
    <row r="2541" spans="1:25" ht="48" x14ac:dyDescent="0.2">
      <c r="A2541">
        <v>2911</v>
      </c>
      <c r="B2541" s="3" t="s">
        <v>2911</v>
      </c>
      <c r="C2541" s="3" t="s">
        <v>7021</v>
      </c>
      <c r="D2541">
        <v>1800</v>
      </c>
      <c r="E2541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6">
        <f>(E2541/D2541)*100</f>
        <v>36.5</v>
      </c>
      <c r="P2541" s="7">
        <f>E2541/L2541</f>
        <v>46.928571428571431</v>
      </c>
      <c r="Q2541" t="str">
        <f>LEFT(N2541,FIND("/",N2541)-1)</f>
        <v>theater</v>
      </c>
      <c r="R2541" t="str">
        <f>REPLACE(N2541,1,FIND("/",N2541),"")</f>
        <v>plays</v>
      </c>
      <c r="S2541" s="12">
        <f>(((J2541/60)/60)/24)+DATE(1970,1,1)</f>
        <v>42142.768819444449</v>
      </c>
      <c r="T2541" s="12">
        <f>(((I2541/60)/60)/24)+DATE(1970,1,1)</f>
        <v>42182.768819444449</v>
      </c>
      <c r="W2541" s="19">
        <f>_xlfn.DAYS(T2541,S2541)</f>
        <v>40</v>
      </c>
      <c r="X2541" s="20">
        <f>L2541/W2541</f>
        <v>0.35</v>
      </c>
      <c r="Y2541" s="21">
        <f>E2541/W2541</f>
        <v>16.425000000000001</v>
      </c>
    </row>
    <row r="2542" spans="1:25" ht="48" x14ac:dyDescent="0.2">
      <c r="A2542">
        <v>1998</v>
      </c>
      <c r="B2542" s="3" t="s">
        <v>1999</v>
      </c>
      <c r="C2542" s="3" t="s">
        <v>6108</v>
      </c>
      <c r="D2542">
        <v>2500</v>
      </c>
      <c r="E254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6">
        <f>(E2542/D2542)*100</f>
        <v>26.200000000000003</v>
      </c>
      <c r="P2542" s="7">
        <f>E2542/L2542</f>
        <v>218.33333333333334</v>
      </c>
      <c r="Q2542" t="str">
        <f>LEFT(N2542,FIND("/",N2542)-1)</f>
        <v>photography</v>
      </c>
      <c r="R2542" t="str">
        <f>REPLACE(N2542,1,FIND("/",N2542),"")</f>
        <v>people</v>
      </c>
      <c r="S2542" s="12">
        <f>(((J2542/60)/60)/24)+DATE(1970,1,1)</f>
        <v>41807.118495370371</v>
      </c>
      <c r="T2542" s="12">
        <f>(((I2542/60)/60)/24)+DATE(1970,1,1)</f>
        <v>41852.118495370371</v>
      </c>
      <c r="W2542" s="19">
        <f>_xlfn.DAYS(T2542,S2542)</f>
        <v>45</v>
      </c>
      <c r="X2542" s="20">
        <f>L2542/W2542</f>
        <v>6.6666666666666666E-2</v>
      </c>
      <c r="Y2542" s="21">
        <f>E2542/W2542</f>
        <v>14.555555555555555</v>
      </c>
    </row>
    <row r="2543" spans="1:25" ht="48" x14ac:dyDescent="0.2">
      <c r="A2543">
        <v>3928</v>
      </c>
      <c r="B2543" s="3" t="s">
        <v>3925</v>
      </c>
      <c r="C2543" s="3" t="s">
        <v>8036</v>
      </c>
      <c r="D2543">
        <v>5000</v>
      </c>
      <c r="E2543">
        <v>651</v>
      </c>
      <c r="F2543" t="s">
        <v>8221</v>
      </c>
      <c r="G2543" t="s">
        <v>8224</v>
      </c>
      <c r="H2543" t="s">
        <v>8246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8271</v>
      </c>
      <c r="O2543" s="6">
        <f>(E2543/D2543)*100</f>
        <v>13.020000000000001</v>
      </c>
      <c r="P2543" s="7">
        <f>E2543/L2543</f>
        <v>93</v>
      </c>
      <c r="Q2543" t="str">
        <f>LEFT(N2543,FIND("/",N2543)-1)</f>
        <v>theater</v>
      </c>
      <c r="R2543" t="str">
        <f>REPLACE(N2543,1,FIND("/",N2543),"")</f>
        <v>plays</v>
      </c>
      <c r="S2543" s="12">
        <f>(((J2543/60)/60)/24)+DATE(1970,1,1)</f>
        <v>42265.683182870373</v>
      </c>
      <c r="T2543" s="12">
        <f>(((I2543/60)/60)/24)+DATE(1970,1,1)</f>
        <v>42293.207638888889</v>
      </c>
      <c r="W2543" s="19">
        <f>_xlfn.DAYS(T2543,S2543)</f>
        <v>28</v>
      </c>
      <c r="X2543" s="20">
        <f>L2543/W2543</f>
        <v>0.25</v>
      </c>
      <c r="Y2543" s="21">
        <f>E2543/W2543</f>
        <v>23.25</v>
      </c>
    </row>
    <row r="2544" spans="1:25" ht="48" x14ac:dyDescent="0.2">
      <c r="A2544">
        <v>1777</v>
      </c>
      <c r="B2544" s="3" t="s">
        <v>1778</v>
      </c>
      <c r="C2544" s="3" t="s">
        <v>5887</v>
      </c>
      <c r="D2544">
        <v>4800</v>
      </c>
      <c r="E2544">
        <v>651</v>
      </c>
      <c r="F2544" t="s">
        <v>8221</v>
      </c>
      <c r="G2544" t="s">
        <v>8233</v>
      </c>
      <c r="H2544" t="s">
        <v>8249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8285</v>
      </c>
      <c r="O2544" s="6">
        <f>(E2544/D2544)*100</f>
        <v>13.5625</v>
      </c>
      <c r="P2544" s="7">
        <f>E2544/L2544</f>
        <v>65.099999999999994</v>
      </c>
      <c r="Q2544" t="str">
        <f>LEFT(N2544,FIND("/",N2544)-1)</f>
        <v>photography</v>
      </c>
      <c r="R2544" t="str">
        <f>REPLACE(N2544,1,FIND("/",N2544),"")</f>
        <v>photobooks</v>
      </c>
      <c r="S2544" s="12">
        <f>(((J2544/60)/60)/24)+DATE(1970,1,1)</f>
        <v>42025.357094907406</v>
      </c>
      <c r="T2544" s="12">
        <f>(((I2544/60)/60)/24)+DATE(1970,1,1)</f>
        <v>42055.357094907406</v>
      </c>
      <c r="W2544" s="19">
        <f>_xlfn.DAYS(T2544,S2544)</f>
        <v>30</v>
      </c>
      <c r="X2544" s="20">
        <f>L2544/W2544</f>
        <v>0.33333333333333331</v>
      </c>
      <c r="Y2544" s="21">
        <f>E2544/W2544</f>
        <v>21.7</v>
      </c>
    </row>
    <row r="2545" spans="1:25" ht="48" x14ac:dyDescent="0.2">
      <c r="A2545">
        <v>3413</v>
      </c>
      <c r="B2545" s="3" t="s">
        <v>3412</v>
      </c>
      <c r="C2545" s="3" t="s">
        <v>7523</v>
      </c>
      <c r="D2545">
        <v>500</v>
      </c>
      <c r="E2545">
        <v>650</v>
      </c>
      <c r="F2545" t="s">
        <v>8219</v>
      </c>
      <c r="G2545" t="s">
        <v>8224</v>
      </c>
      <c r="H2545" t="s">
        <v>8246</v>
      </c>
      <c r="I2545">
        <v>1425099540</v>
      </c>
      <c r="J2545">
        <v>1424280938</v>
      </c>
      <c r="K2545" t="b">
        <v>0</v>
      </c>
      <c r="L2545">
        <v>14</v>
      </c>
      <c r="M2545" t="b">
        <v>1</v>
      </c>
      <c r="N2545" t="s">
        <v>8271</v>
      </c>
      <c r="O2545" s="6">
        <f>(E2545/D2545)*100</f>
        <v>130</v>
      </c>
      <c r="P2545" s="7">
        <f>E2545/L2545</f>
        <v>46.428571428571431</v>
      </c>
      <c r="Q2545" t="str">
        <f>LEFT(N2545,FIND("/",N2545)-1)</f>
        <v>theater</v>
      </c>
      <c r="R2545" t="str">
        <f>REPLACE(N2545,1,FIND("/",N2545),"")</f>
        <v>plays</v>
      </c>
      <c r="S2545" s="12">
        <f>(((J2545/60)/60)/24)+DATE(1970,1,1)</f>
        <v>42053.733078703706</v>
      </c>
      <c r="T2545" s="12">
        <f>(((I2545/60)/60)/24)+DATE(1970,1,1)</f>
        <v>42063.207638888889</v>
      </c>
      <c r="W2545" s="19">
        <f>_xlfn.DAYS(T2545,S2545)</f>
        <v>10</v>
      </c>
      <c r="X2545" s="20">
        <f>L2545/W2545</f>
        <v>1.4</v>
      </c>
      <c r="Y2545" s="21">
        <f>E2545/W2545</f>
        <v>65</v>
      </c>
    </row>
    <row r="2546" spans="1:25" ht="48" x14ac:dyDescent="0.2">
      <c r="A2546">
        <v>2877</v>
      </c>
      <c r="B2546" s="3" t="s">
        <v>2877</v>
      </c>
      <c r="C2546" s="3" t="s">
        <v>6987</v>
      </c>
      <c r="D2546">
        <v>6000</v>
      </c>
      <c r="E2546">
        <v>650</v>
      </c>
      <c r="F2546" t="s">
        <v>8221</v>
      </c>
      <c r="G2546" t="s">
        <v>8224</v>
      </c>
      <c r="H2546" t="s">
        <v>8246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8271</v>
      </c>
      <c r="O2546" s="6">
        <f>(E2546/D2546)*100</f>
        <v>10.833333333333334</v>
      </c>
      <c r="P2546" s="7">
        <f>E2546/L2546</f>
        <v>108.33333333333333</v>
      </c>
      <c r="Q2546" t="str">
        <f>LEFT(N2546,FIND("/",N2546)-1)</f>
        <v>theater</v>
      </c>
      <c r="R2546" t="str">
        <f>REPLACE(N2546,1,FIND("/",N2546),"")</f>
        <v>plays</v>
      </c>
      <c r="S2546" s="12">
        <f>(((J2546/60)/60)/24)+DATE(1970,1,1)</f>
        <v>42672.955138888887</v>
      </c>
      <c r="T2546" s="12">
        <f>(((I2546/60)/60)/24)+DATE(1970,1,1)</f>
        <v>42704.708333333328</v>
      </c>
      <c r="W2546" s="19">
        <f>_xlfn.DAYS(T2546,S2546)</f>
        <v>32</v>
      </c>
      <c r="X2546" s="20">
        <f>L2546/W2546</f>
        <v>0.1875</v>
      </c>
      <c r="Y2546" s="21">
        <f>E2546/W2546</f>
        <v>20.3125</v>
      </c>
    </row>
    <row r="2547" spans="1:25" ht="48" x14ac:dyDescent="0.2">
      <c r="A2547">
        <v>3865</v>
      </c>
      <c r="B2547" s="3" t="s">
        <v>3862</v>
      </c>
      <c r="C2547" s="3" t="s">
        <v>7974</v>
      </c>
      <c r="D2547">
        <v>2413</v>
      </c>
      <c r="E2547">
        <v>650</v>
      </c>
      <c r="F2547" t="s">
        <v>8221</v>
      </c>
      <c r="G2547" t="s">
        <v>8229</v>
      </c>
      <c r="H2547" t="s">
        <v>8251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8271</v>
      </c>
      <c r="O2547" s="6">
        <f>(E2547/D2547)*100</f>
        <v>26.937422295897225</v>
      </c>
      <c r="P2547" s="7">
        <f>E2547/L2547</f>
        <v>46.428571428571431</v>
      </c>
      <c r="Q2547" t="str">
        <f>LEFT(N2547,FIND("/",N2547)-1)</f>
        <v>theater</v>
      </c>
      <c r="R2547" t="str">
        <f>REPLACE(N2547,1,FIND("/",N2547),"")</f>
        <v>plays</v>
      </c>
      <c r="S2547" s="12">
        <f>(((J2547/60)/60)/24)+DATE(1970,1,1)</f>
        <v>41841.651597222226</v>
      </c>
      <c r="T2547" s="12">
        <f>(((I2547/60)/60)/24)+DATE(1970,1,1)</f>
        <v>41881.229166666664</v>
      </c>
      <c r="W2547" s="19">
        <f>_xlfn.DAYS(T2547,S2547)</f>
        <v>40</v>
      </c>
      <c r="X2547" s="20">
        <f>L2547/W2547</f>
        <v>0.35</v>
      </c>
      <c r="Y2547" s="21">
        <f>E2547/W2547</f>
        <v>16.25</v>
      </c>
    </row>
    <row r="2548" spans="1:25" ht="32" x14ac:dyDescent="0.2">
      <c r="A2548">
        <v>1576</v>
      </c>
      <c r="B2548" s="3" t="s">
        <v>1577</v>
      </c>
      <c r="C2548" s="3" t="s">
        <v>5686</v>
      </c>
      <c r="D2548">
        <v>5000</v>
      </c>
      <c r="E2548">
        <v>650</v>
      </c>
      <c r="F2548" t="s">
        <v>8220</v>
      </c>
      <c r="G2548" t="s">
        <v>8224</v>
      </c>
      <c r="H2548" t="s">
        <v>8246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8290</v>
      </c>
      <c r="O2548" s="6">
        <f>(E2548/D2548)*100</f>
        <v>13</v>
      </c>
      <c r="P2548" s="7">
        <f>E2548/L2548</f>
        <v>65</v>
      </c>
      <c r="Q2548" t="str">
        <f>LEFT(N2548,FIND("/",N2548)-1)</f>
        <v>publishing</v>
      </c>
      <c r="R2548" t="str">
        <f>REPLACE(N2548,1,FIND("/",N2548),"")</f>
        <v>art books</v>
      </c>
      <c r="S2548" s="12">
        <f>(((J2548/60)/60)/24)+DATE(1970,1,1)</f>
        <v>42140.879259259258</v>
      </c>
      <c r="T2548" s="12">
        <f>(((I2548/60)/60)/24)+DATE(1970,1,1)</f>
        <v>42185.879259259258</v>
      </c>
      <c r="W2548" s="19">
        <f>_xlfn.DAYS(T2548,S2548)</f>
        <v>45</v>
      </c>
      <c r="X2548" s="20">
        <f>L2548/W2548</f>
        <v>0.22222222222222221</v>
      </c>
      <c r="Y2548" s="21">
        <f>E2548/W2548</f>
        <v>14.444444444444445</v>
      </c>
    </row>
    <row r="2549" spans="1:25" ht="48" x14ac:dyDescent="0.2">
      <c r="A2549">
        <v>1723</v>
      </c>
      <c r="B2549" s="3" t="s">
        <v>1724</v>
      </c>
      <c r="C2549" s="3" t="s">
        <v>5833</v>
      </c>
      <c r="D2549">
        <v>10000</v>
      </c>
      <c r="E2549">
        <v>650</v>
      </c>
      <c r="F2549" t="s">
        <v>8221</v>
      </c>
      <c r="G2549" t="s">
        <v>8224</v>
      </c>
      <c r="H2549" t="s">
        <v>8246</v>
      </c>
      <c r="I2549">
        <v>1435730400</v>
      </c>
      <c r="J2549">
        <v>1430855315</v>
      </c>
      <c r="K2549" t="b">
        <v>0</v>
      </c>
      <c r="L2549">
        <v>3</v>
      </c>
      <c r="M2549" t="b">
        <v>0</v>
      </c>
      <c r="N2549" t="s">
        <v>8293</v>
      </c>
      <c r="O2549" s="6">
        <f>(E2549/D2549)*100</f>
        <v>6.5</v>
      </c>
      <c r="P2549" s="7">
        <f>E2549/L2549</f>
        <v>216.66666666666666</v>
      </c>
      <c r="Q2549" t="str">
        <f>LEFT(N2549,FIND("/",N2549)-1)</f>
        <v>music</v>
      </c>
      <c r="R2549" t="str">
        <f>REPLACE(N2549,1,FIND("/",N2549),"")</f>
        <v>faith</v>
      </c>
      <c r="S2549" s="12">
        <f>(((J2549/60)/60)/24)+DATE(1970,1,1)</f>
        <v>42129.82540509259</v>
      </c>
      <c r="T2549" s="12">
        <f>(((I2549/60)/60)/24)+DATE(1970,1,1)</f>
        <v>42186.25</v>
      </c>
      <c r="W2549" s="19">
        <f>_xlfn.DAYS(T2549,S2549)</f>
        <v>57</v>
      </c>
      <c r="X2549" s="20">
        <f>L2549/W2549</f>
        <v>5.2631578947368418E-2</v>
      </c>
      <c r="Y2549" s="21">
        <f>E2549/W2549</f>
        <v>11.403508771929825</v>
      </c>
    </row>
    <row r="2550" spans="1:25" ht="48" x14ac:dyDescent="0.2">
      <c r="A2550">
        <v>3345</v>
      </c>
      <c r="B2550" s="3" t="s">
        <v>3345</v>
      </c>
      <c r="C2550" s="3" t="s">
        <v>7455</v>
      </c>
      <c r="D2550">
        <v>500</v>
      </c>
      <c r="E2550">
        <v>650</v>
      </c>
      <c r="F2550" t="s">
        <v>8219</v>
      </c>
      <c r="G2550" t="s">
        <v>8224</v>
      </c>
      <c r="H2550" t="s">
        <v>8246</v>
      </c>
      <c r="I2550">
        <v>1429317420</v>
      </c>
      <c r="J2550">
        <v>1424226768</v>
      </c>
      <c r="K2550" t="b">
        <v>0</v>
      </c>
      <c r="L2550">
        <v>13</v>
      </c>
      <c r="M2550" t="b">
        <v>1</v>
      </c>
      <c r="N2550" t="s">
        <v>8271</v>
      </c>
      <c r="O2550" s="6">
        <f>(E2550/D2550)*100</f>
        <v>130</v>
      </c>
      <c r="P2550" s="7">
        <f>E2550/L2550</f>
        <v>50</v>
      </c>
      <c r="Q2550" t="str">
        <f>LEFT(N2550,FIND("/",N2550)-1)</f>
        <v>theater</v>
      </c>
      <c r="R2550" t="str">
        <f>REPLACE(N2550,1,FIND("/",N2550),"")</f>
        <v>plays</v>
      </c>
      <c r="S2550" s="12">
        <f>(((J2550/60)/60)/24)+DATE(1970,1,1)</f>
        <v>42053.106111111112</v>
      </c>
      <c r="T2550" s="12">
        <f>(((I2550/60)/60)/24)+DATE(1970,1,1)</f>
        <v>42112.025694444441</v>
      </c>
      <c r="W2550" s="19">
        <f>_xlfn.DAYS(T2550,S2550)</f>
        <v>59</v>
      </c>
      <c r="X2550" s="20">
        <f>L2550/W2550</f>
        <v>0.22033898305084745</v>
      </c>
      <c r="Y2550" s="21">
        <f>E2550/W2550</f>
        <v>11.016949152542374</v>
      </c>
    </row>
    <row r="2551" spans="1:25" ht="32" x14ac:dyDescent="0.2">
      <c r="A2551">
        <v>3131</v>
      </c>
      <c r="B2551" s="3" t="s">
        <v>3131</v>
      </c>
      <c r="C2551" s="3" t="s">
        <v>7241</v>
      </c>
      <c r="D2551">
        <v>4100</v>
      </c>
      <c r="E2551">
        <v>645</v>
      </c>
      <c r="F2551" t="s">
        <v>8222</v>
      </c>
      <c r="G2551" t="s">
        <v>8224</v>
      </c>
      <c r="H2551" t="s">
        <v>8246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8271</v>
      </c>
      <c r="O2551" s="6">
        <f>(E2551/D2551)*100</f>
        <v>15.731707317073171</v>
      </c>
      <c r="P2551" s="7">
        <f>E2551/L2551</f>
        <v>53.75</v>
      </c>
      <c r="Q2551" t="str">
        <f>LEFT(N2551,FIND("/",N2551)-1)</f>
        <v>theater</v>
      </c>
      <c r="R2551" t="str">
        <f>REPLACE(N2551,1,FIND("/",N2551),"")</f>
        <v>plays</v>
      </c>
      <c r="S2551" s="12">
        <f>(((J2551/60)/60)/24)+DATE(1970,1,1)</f>
        <v>42803.579224537039</v>
      </c>
      <c r="T2551" s="12">
        <f>(((I2551/60)/60)/24)+DATE(1970,1,1)</f>
        <v>42833.537557870368</v>
      </c>
      <c r="W2551" s="19">
        <f>_xlfn.DAYS(T2551,S2551)</f>
        <v>30</v>
      </c>
      <c r="X2551" s="20">
        <f>L2551/W2551</f>
        <v>0.4</v>
      </c>
      <c r="Y2551" s="21">
        <f>E2551/W2551</f>
        <v>21.5</v>
      </c>
    </row>
    <row r="2552" spans="1:25" ht="48" x14ac:dyDescent="0.2">
      <c r="A2552">
        <v>3073</v>
      </c>
      <c r="B2552" s="3" t="s">
        <v>3073</v>
      </c>
      <c r="C2552" s="3" t="s">
        <v>7183</v>
      </c>
      <c r="D2552">
        <v>2800000</v>
      </c>
      <c r="E2552">
        <v>645</v>
      </c>
      <c r="F2552" t="s">
        <v>8221</v>
      </c>
      <c r="G2552" t="s">
        <v>8224</v>
      </c>
      <c r="H2552" t="s">
        <v>8246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8303</v>
      </c>
      <c r="O2552" s="6">
        <f>(E2552/D2552)*100</f>
        <v>2.3035714285714284E-2</v>
      </c>
      <c r="P2552" s="7">
        <f>E2552/L2552</f>
        <v>92.142857142857139</v>
      </c>
      <c r="Q2552" t="str">
        <f>LEFT(N2552,FIND("/",N2552)-1)</f>
        <v>theater</v>
      </c>
      <c r="R2552" t="str">
        <f>REPLACE(N2552,1,FIND("/",N2552),"")</f>
        <v>spaces</v>
      </c>
      <c r="S2552" s="12">
        <f>(((J2552/60)/60)/24)+DATE(1970,1,1)</f>
        <v>42111.684027777781</v>
      </c>
      <c r="T2552" s="12">
        <f>(((I2552/60)/60)/24)+DATE(1970,1,1)</f>
        <v>42169.804861111115</v>
      </c>
      <c r="W2552" s="19">
        <f>_xlfn.DAYS(T2552,S2552)</f>
        <v>58</v>
      </c>
      <c r="X2552" s="20">
        <f>L2552/W2552</f>
        <v>0.1206896551724138</v>
      </c>
      <c r="Y2552" s="21">
        <f>E2552/W2552</f>
        <v>11.120689655172415</v>
      </c>
    </row>
    <row r="2553" spans="1:25" ht="48" x14ac:dyDescent="0.2">
      <c r="A2553">
        <v>879</v>
      </c>
      <c r="B2553" s="3" t="s">
        <v>880</v>
      </c>
      <c r="C2553" s="3" t="s">
        <v>4989</v>
      </c>
      <c r="D2553">
        <v>2100</v>
      </c>
      <c r="E2553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6">
        <f>(E2553/D2553)*100</f>
        <v>30.666666666666664</v>
      </c>
      <c r="P2553" s="7">
        <f>E2553/L2553</f>
        <v>21.466666666666665</v>
      </c>
      <c r="Q2553" t="str">
        <f>LEFT(N2553,FIND("/",N2553)-1)</f>
        <v>music</v>
      </c>
      <c r="R2553" t="str">
        <f>REPLACE(N2553,1,FIND("/",N2553),"")</f>
        <v>jazz</v>
      </c>
      <c r="S2553" s="12">
        <f>(((J2553/60)/60)/24)+DATE(1970,1,1)</f>
        <v>41037.829918981479</v>
      </c>
      <c r="T2553" s="12">
        <f>(((I2553/60)/60)/24)+DATE(1970,1,1)</f>
        <v>41058.829918981479</v>
      </c>
      <c r="W2553" s="19">
        <f>_xlfn.DAYS(T2553,S2553)</f>
        <v>21</v>
      </c>
      <c r="X2553" s="20">
        <f>L2553/W2553</f>
        <v>1.4285714285714286</v>
      </c>
      <c r="Y2553" s="21">
        <f>E2553/W2553</f>
        <v>30.666666666666668</v>
      </c>
    </row>
    <row r="2554" spans="1:25" ht="48" x14ac:dyDescent="0.2">
      <c r="A2554">
        <v>3985</v>
      </c>
      <c r="B2554" s="3" t="s">
        <v>3981</v>
      </c>
      <c r="C2554" s="3" t="s">
        <v>8091</v>
      </c>
      <c r="D2554">
        <v>2000</v>
      </c>
      <c r="E2554">
        <v>641</v>
      </c>
      <c r="F2554" t="s">
        <v>8221</v>
      </c>
      <c r="G2554" t="s">
        <v>8224</v>
      </c>
      <c r="H2554" t="s">
        <v>8246</v>
      </c>
      <c r="I2554">
        <v>1456002300</v>
      </c>
      <c r="J2554">
        <v>1454173120</v>
      </c>
      <c r="K2554" t="b">
        <v>0</v>
      </c>
      <c r="L2554">
        <v>19</v>
      </c>
      <c r="M2554" t="b">
        <v>0</v>
      </c>
      <c r="N2554" t="s">
        <v>8271</v>
      </c>
      <c r="O2554" s="6">
        <f>(E2554/D2554)*100</f>
        <v>32.049999999999997</v>
      </c>
      <c r="P2554" s="7">
        <f>E2554/L2554</f>
        <v>33.736842105263158</v>
      </c>
      <c r="Q2554" t="str">
        <f>LEFT(N2554,FIND("/",N2554)-1)</f>
        <v>theater</v>
      </c>
      <c r="R2554" t="str">
        <f>REPLACE(N2554,1,FIND("/",N2554),"")</f>
        <v>plays</v>
      </c>
      <c r="S2554" s="12">
        <f>(((J2554/60)/60)/24)+DATE(1970,1,1)</f>
        <v>42399.707407407404</v>
      </c>
      <c r="T2554" s="12">
        <f>(((I2554/60)/60)/24)+DATE(1970,1,1)</f>
        <v>42420.878472222219</v>
      </c>
      <c r="W2554" s="19">
        <f>_xlfn.DAYS(T2554,S2554)</f>
        <v>21</v>
      </c>
      <c r="X2554" s="20">
        <f>L2554/W2554</f>
        <v>0.90476190476190477</v>
      </c>
      <c r="Y2554" s="21">
        <f>E2554/W2554</f>
        <v>30.523809523809526</v>
      </c>
    </row>
    <row r="2555" spans="1:25" ht="48" x14ac:dyDescent="0.2">
      <c r="A2555">
        <v>1039</v>
      </c>
      <c r="B2555" s="3" t="s">
        <v>1040</v>
      </c>
      <c r="C2555" s="3" t="s">
        <v>5149</v>
      </c>
      <c r="D2555">
        <v>500</v>
      </c>
      <c r="E2555">
        <v>641</v>
      </c>
      <c r="F2555" t="s">
        <v>8219</v>
      </c>
      <c r="G2555" t="s">
        <v>8224</v>
      </c>
      <c r="H2555" t="s">
        <v>8246</v>
      </c>
      <c r="I2555">
        <v>1481615940</v>
      </c>
      <c r="J2555">
        <v>1479436646</v>
      </c>
      <c r="K2555" t="b">
        <v>0</v>
      </c>
      <c r="L2555">
        <v>30</v>
      </c>
      <c r="M2555" t="b">
        <v>1</v>
      </c>
      <c r="N2555" t="s">
        <v>8280</v>
      </c>
      <c r="O2555" s="6">
        <f>(E2555/D2555)*100</f>
        <v>128.19999999999999</v>
      </c>
      <c r="P2555" s="7">
        <f>E2555/L2555</f>
        <v>21.366666666666667</v>
      </c>
      <c r="Q2555" t="str">
        <f>LEFT(N2555,FIND("/",N2555)-1)</f>
        <v>music</v>
      </c>
      <c r="R2555" t="str">
        <f>REPLACE(N2555,1,FIND("/",N2555),"")</f>
        <v>electronic music</v>
      </c>
      <c r="S2555" s="12">
        <f>(((J2555/60)/60)/24)+DATE(1970,1,1)</f>
        <v>42692.109328703707</v>
      </c>
      <c r="T2555" s="12">
        <f>(((I2555/60)/60)/24)+DATE(1970,1,1)</f>
        <v>42717.332638888889</v>
      </c>
      <c r="W2555" s="19">
        <f>_xlfn.DAYS(T2555,S2555)</f>
        <v>25</v>
      </c>
      <c r="X2555" s="20">
        <f>L2555/W2555</f>
        <v>1.2</v>
      </c>
      <c r="Y2555" s="21">
        <f>E2555/W2555</f>
        <v>25.64</v>
      </c>
    </row>
    <row r="2556" spans="1:25" ht="48" x14ac:dyDescent="0.2">
      <c r="A2556">
        <v>4104</v>
      </c>
      <c r="B2556" s="3" t="s">
        <v>4100</v>
      </c>
      <c r="C2556" s="3" t="s">
        <v>8207</v>
      </c>
      <c r="D2556">
        <v>3000</v>
      </c>
      <c r="E2556">
        <v>641</v>
      </c>
      <c r="F2556" t="s">
        <v>8221</v>
      </c>
      <c r="G2556" t="s">
        <v>8226</v>
      </c>
      <c r="H2556" t="s">
        <v>8248</v>
      </c>
      <c r="I2556">
        <v>1477550434</v>
      </c>
      <c r="J2556">
        <v>1474958434</v>
      </c>
      <c r="K2556" t="b">
        <v>0</v>
      </c>
      <c r="L2556">
        <v>14</v>
      </c>
      <c r="M2556" t="b">
        <v>0</v>
      </c>
      <c r="N2556" t="s">
        <v>8271</v>
      </c>
      <c r="O2556" s="6">
        <f>(E2556/D2556)*100</f>
        <v>21.366666666666667</v>
      </c>
      <c r="P2556" s="7">
        <f>E2556/L2556</f>
        <v>45.785714285714285</v>
      </c>
      <c r="Q2556" t="str">
        <f>LEFT(N2556,FIND("/",N2556)-1)</f>
        <v>theater</v>
      </c>
      <c r="R2556" t="str">
        <f>REPLACE(N2556,1,FIND("/",N2556),"")</f>
        <v>plays</v>
      </c>
      <c r="S2556" s="12">
        <f>(((J2556/60)/60)/24)+DATE(1970,1,1)</f>
        <v>42640.278171296297</v>
      </c>
      <c r="T2556" s="12">
        <f>(((I2556/60)/60)/24)+DATE(1970,1,1)</f>
        <v>42670.278171296297</v>
      </c>
      <c r="W2556" s="19">
        <f>_xlfn.DAYS(T2556,S2556)</f>
        <v>30</v>
      </c>
      <c r="X2556" s="20">
        <f>L2556/W2556</f>
        <v>0.46666666666666667</v>
      </c>
      <c r="Y2556" s="21">
        <f>E2556/W2556</f>
        <v>21.366666666666667</v>
      </c>
    </row>
    <row r="2557" spans="1:25" ht="48" x14ac:dyDescent="0.2">
      <c r="A2557">
        <v>3958</v>
      </c>
      <c r="B2557" s="3" t="s">
        <v>3955</v>
      </c>
      <c r="C2557" s="3" t="s">
        <v>8065</v>
      </c>
      <c r="D2557">
        <v>2000</v>
      </c>
      <c r="E2557">
        <v>641</v>
      </c>
      <c r="F2557" t="s">
        <v>8221</v>
      </c>
      <c r="G2557" t="s">
        <v>8224</v>
      </c>
      <c r="H2557" t="s">
        <v>8246</v>
      </c>
      <c r="I2557">
        <v>1406988000</v>
      </c>
      <c r="J2557">
        <v>1403822912</v>
      </c>
      <c r="K2557" t="b">
        <v>0</v>
      </c>
      <c r="L2557">
        <v>16</v>
      </c>
      <c r="M2557" t="b">
        <v>0</v>
      </c>
      <c r="N2557" t="s">
        <v>8271</v>
      </c>
      <c r="O2557" s="6">
        <f>(E2557/D2557)*100</f>
        <v>32.049999999999997</v>
      </c>
      <c r="P2557" s="7">
        <f>E2557/L2557</f>
        <v>40.0625</v>
      </c>
      <c r="Q2557" t="str">
        <f>LEFT(N2557,FIND("/",N2557)-1)</f>
        <v>theater</v>
      </c>
      <c r="R2557" t="str">
        <f>REPLACE(N2557,1,FIND("/",N2557),"")</f>
        <v>plays</v>
      </c>
      <c r="S2557" s="12">
        <f>(((J2557/60)/60)/24)+DATE(1970,1,1)</f>
        <v>41816.950370370374</v>
      </c>
      <c r="T2557" s="12">
        <f>(((I2557/60)/60)/24)+DATE(1970,1,1)</f>
        <v>41853.583333333336</v>
      </c>
      <c r="W2557" s="19">
        <f>_xlfn.DAYS(T2557,S2557)</f>
        <v>37</v>
      </c>
      <c r="X2557" s="20">
        <f>L2557/W2557</f>
        <v>0.43243243243243246</v>
      </c>
      <c r="Y2557" s="21">
        <f>E2557/W2557</f>
        <v>17.324324324324323</v>
      </c>
    </row>
    <row r="2558" spans="1:25" ht="48" x14ac:dyDescent="0.2">
      <c r="A2558">
        <v>866</v>
      </c>
      <c r="B2558" s="3" t="s">
        <v>867</v>
      </c>
      <c r="C2558" s="3" t="s">
        <v>4976</v>
      </c>
      <c r="D2558">
        <v>3500</v>
      </c>
      <c r="E2558">
        <v>640</v>
      </c>
      <c r="F2558" t="s">
        <v>8221</v>
      </c>
      <c r="G2558" t="s">
        <v>8224</v>
      </c>
      <c r="H2558" t="s">
        <v>8246</v>
      </c>
      <c r="I2558">
        <v>1425136200</v>
      </c>
      <c r="J2558">
        <v>1421853518</v>
      </c>
      <c r="K2558" t="b">
        <v>0</v>
      </c>
      <c r="L2558">
        <v>11</v>
      </c>
      <c r="M2558" t="b">
        <v>0</v>
      </c>
      <c r="N2558" t="s">
        <v>8278</v>
      </c>
      <c r="O2558" s="6">
        <f>(E2558/D2558)*100</f>
        <v>18.285714285714285</v>
      </c>
      <c r="P2558" s="7">
        <f>E2558/L2558</f>
        <v>58.18181818181818</v>
      </c>
      <c r="Q2558" t="str">
        <f>LEFT(N2558,FIND("/",N2558)-1)</f>
        <v>music</v>
      </c>
      <c r="R2558" t="str">
        <f>REPLACE(N2558,1,FIND("/",N2558),"")</f>
        <v>jazz</v>
      </c>
      <c r="S2558" s="12">
        <f>(((J2558/60)/60)/24)+DATE(1970,1,1)</f>
        <v>42025.637939814813</v>
      </c>
      <c r="T2558" s="12">
        <f>(((I2558/60)/60)/24)+DATE(1970,1,1)</f>
        <v>42063.631944444445</v>
      </c>
      <c r="W2558" s="19">
        <f>_xlfn.DAYS(T2558,S2558)</f>
        <v>38</v>
      </c>
      <c r="X2558" s="20">
        <f>L2558/W2558</f>
        <v>0.28947368421052633</v>
      </c>
      <c r="Y2558" s="21">
        <f>E2558/W2558</f>
        <v>16.842105263157894</v>
      </c>
    </row>
    <row r="2559" spans="1:25" ht="48" x14ac:dyDescent="0.2">
      <c r="A2559">
        <v>2471</v>
      </c>
      <c r="B2559" s="3" t="s">
        <v>2472</v>
      </c>
      <c r="C2559" s="3" t="s">
        <v>6581</v>
      </c>
      <c r="D2559">
        <v>500</v>
      </c>
      <c r="E2559">
        <v>640</v>
      </c>
      <c r="F2559" t="s">
        <v>8219</v>
      </c>
      <c r="G2559" t="s">
        <v>8224</v>
      </c>
      <c r="H2559" t="s">
        <v>8246</v>
      </c>
      <c r="I2559">
        <v>1327535392</v>
      </c>
      <c r="J2559">
        <v>1324079392</v>
      </c>
      <c r="K2559" t="b">
        <v>0</v>
      </c>
      <c r="L2559">
        <v>17</v>
      </c>
      <c r="M2559" t="b">
        <v>1</v>
      </c>
      <c r="N2559" t="s">
        <v>8279</v>
      </c>
      <c r="O2559" s="6">
        <f>(E2559/D2559)*100</f>
        <v>128</v>
      </c>
      <c r="P2559" s="7">
        <f>E2559/L2559</f>
        <v>37.647058823529413</v>
      </c>
      <c r="Q2559" t="str">
        <f>LEFT(N2559,FIND("/",N2559)-1)</f>
        <v>music</v>
      </c>
      <c r="R2559" t="str">
        <f>REPLACE(N2559,1,FIND("/",N2559),"")</f>
        <v>indie rock</v>
      </c>
      <c r="S2559" s="12">
        <f>(((J2559/60)/60)/24)+DATE(1970,1,1)</f>
        <v>40893.992962962962</v>
      </c>
      <c r="T2559" s="12">
        <f>(((I2559/60)/60)/24)+DATE(1970,1,1)</f>
        <v>40933.992962962962</v>
      </c>
      <c r="W2559" s="19">
        <f>_xlfn.DAYS(T2559,S2559)</f>
        <v>40</v>
      </c>
      <c r="X2559" s="20">
        <f>L2559/W2559</f>
        <v>0.42499999999999999</v>
      </c>
      <c r="Y2559" s="21">
        <f>E2559/W2559</f>
        <v>16</v>
      </c>
    </row>
    <row r="2560" spans="1:25" ht="48" x14ac:dyDescent="0.2">
      <c r="A2560">
        <v>507</v>
      </c>
      <c r="B2560" s="3" t="s">
        <v>508</v>
      </c>
      <c r="C2560" s="3" t="s">
        <v>4617</v>
      </c>
      <c r="D2560">
        <v>20000</v>
      </c>
      <c r="E2560">
        <v>640</v>
      </c>
      <c r="F2560" t="s">
        <v>8221</v>
      </c>
      <c r="G2560" t="s">
        <v>8224</v>
      </c>
      <c r="H2560" t="s">
        <v>8246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8270</v>
      </c>
      <c r="O2560" s="6">
        <f>(E2560/D2560)*100</f>
        <v>3.2</v>
      </c>
      <c r="P2560" s="7">
        <f>E2560/L2560</f>
        <v>64</v>
      </c>
      <c r="Q2560" t="str">
        <f>LEFT(N2560,FIND("/",N2560)-1)</f>
        <v>film &amp; video</v>
      </c>
      <c r="R2560" t="str">
        <f>REPLACE(N2560,1,FIND("/",N2560),"")</f>
        <v>animation</v>
      </c>
      <c r="S2560" s="12">
        <f>(((J2560/60)/60)/24)+DATE(1970,1,1)</f>
        <v>41156.958993055552</v>
      </c>
      <c r="T2560" s="12">
        <f>(((I2560/60)/60)/24)+DATE(1970,1,1)</f>
        <v>41201.958993055552</v>
      </c>
      <c r="W2560" s="19">
        <f>_xlfn.DAYS(T2560,S2560)</f>
        <v>45</v>
      </c>
      <c r="X2560" s="20">
        <f>L2560/W2560</f>
        <v>0.22222222222222221</v>
      </c>
      <c r="Y2560" s="21">
        <f>E2560/W2560</f>
        <v>14.222222222222221</v>
      </c>
    </row>
    <row r="2561" spans="1:25" ht="48" x14ac:dyDescent="0.2">
      <c r="A2561">
        <v>164</v>
      </c>
      <c r="B2561" s="3" t="s">
        <v>166</v>
      </c>
      <c r="C2561" s="3" t="s">
        <v>4274</v>
      </c>
      <c r="D2561">
        <v>120000</v>
      </c>
      <c r="E2561">
        <v>640</v>
      </c>
      <c r="F2561" t="s">
        <v>8221</v>
      </c>
      <c r="G2561" t="s">
        <v>8224</v>
      </c>
      <c r="H2561" t="s">
        <v>8246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8268</v>
      </c>
      <c r="O2561" s="6">
        <f>(E2561/D2561)*100</f>
        <v>0.53333333333333333</v>
      </c>
      <c r="P2561" s="7">
        <f>E2561/L2561</f>
        <v>91.428571428571431</v>
      </c>
      <c r="Q2561" t="str">
        <f>LEFT(N2561,FIND("/",N2561)-1)</f>
        <v>film &amp; video</v>
      </c>
      <c r="R2561" t="str">
        <f>REPLACE(N2561,1,FIND("/",N2561),"")</f>
        <v>drama</v>
      </c>
      <c r="S2561" s="12">
        <f>(((J2561/60)/60)/24)+DATE(1970,1,1)</f>
        <v>41841.762743055559</v>
      </c>
      <c r="T2561" s="12">
        <f>(((I2561/60)/60)/24)+DATE(1970,1,1)</f>
        <v>41901.762743055559</v>
      </c>
      <c r="W2561" s="19">
        <f>_xlfn.DAYS(T2561,S2561)</f>
        <v>60</v>
      </c>
      <c r="X2561" s="20">
        <f>L2561/W2561</f>
        <v>0.11666666666666667</v>
      </c>
      <c r="Y2561" s="21">
        <f>E2561/W2561</f>
        <v>10.666666666666666</v>
      </c>
    </row>
    <row r="2562" spans="1:25" ht="48" x14ac:dyDescent="0.2">
      <c r="A2562">
        <v>3136</v>
      </c>
      <c r="B2562" s="3" t="s">
        <v>3136</v>
      </c>
      <c r="C2562" s="3" t="s">
        <v>7246</v>
      </c>
      <c r="D2562">
        <v>500</v>
      </c>
      <c r="E256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6">
        <f>(E2562/D2562)*100</f>
        <v>127.8</v>
      </c>
      <c r="P2562" s="7">
        <f>E2562/L2562</f>
        <v>29.045454545454547</v>
      </c>
      <c r="Q2562" t="str">
        <f>LEFT(N2562,FIND("/",N2562)-1)</f>
        <v>theater</v>
      </c>
      <c r="R2562" t="str">
        <f>REPLACE(N2562,1,FIND("/",N2562),"")</f>
        <v>plays</v>
      </c>
      <c r="S2562" s="12">
        <f>(((J2562/60)/60)/24)+DATE(1970,1,1)</f>
        <v>42789.462430555555</v>
      </c>
      <c r="T2562" s="12">
        <f>(((I2562/60)/60)/24)+DATE(1970,1,1)</f>
        <v>42825.957638888889</v>
      </c>
      <c r="W2562" s="19">
        <f>_xlfn.DAYS(T2562,S2562)</f>
        <v>36</v>
      </c>
      <c r="X2562" s="20">
        <f>L2562/W2562</f>
        <v>0.61111111111111116</v>
      </c>
      <c r="Y2562" s="21">
        <f>E2562/W2562</f>
        <v>17.75</v>
      </c>
    </row>
    <row r="2563" spans="1:25" ht="32" x14ac:dyDescent="0.2">
      <c r="A2563">
        <v>1913</v>
      </c>
      <c r="B2563" s="3" t="s">
        <v>1914</v>
      </c>
      <c r="C2563" s="3" t="s">
        <v>6023</v>
      </c>
      <c r="D2563">
        <v>48000</v>
      </c>
      <c r="E2563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6">
        <f>(E2563/D2563)*100</f>
        <v>1.3270833333333334</v>
      </c>
      <c r="P2563" s="7">
        <f>E2563/L2563</f>
        <v>24.5</v>
      </c>
      <c r="Q2563" t="str">
        <f>LEFT(N2563,FIND("/",N2563)-1)</f>
        <v>technology</v>
      </c>
      <c r="R2563" t="str">
        <f>REPLACE(N2563,1,FIND("/",N2563),"")</f>
        <v>gadgets</v>
      </c>
      <c r="S2563" s="12">
        <f>(((J2563/60)/60)/24)+DATE(1970,1,1)</f>
        <v>41890.511319444442</v>
      </c>
      <c r="T2563" s="12">
        <f>(((I2563/60)/60)/24)+DATE(1970,1,1)</f>
        <v>41920.511319444442</v>
      </c>
      <c r="W2563" s="19">
        <f>_xlfn.DAYS(T2563,S2563)</f>
        <v>30</v>
      </c>
      <c r="X2563" s="20">
        <f>L2563/W2563</f>
        <v>0.8666666666666667</v>
      </c>
      <c r="Y2563" s="21">
        <f>E2563/W2563</f>
        <v>21.233333333333334</v>
      </c>
    </row>
    <row r="2564" spans="1:25" ht="32" x14ac:dyDescent="0.2">
      <c r="A2564">
        <v>3050</v>
      </c>
      <c r="B2564" s="3" t="s">
        <v>3050</v>
      </c>
      <c r="C2564" s="3" t="s">
        <v>7160</v>
      </c>
      <c r="D2564">
        <v>600</v>
      </c>
      <c r="E2564">
        <v>636</v>
      </c>
      <c r="F2564" t="s">
        <v>8219</v>
      </c>
      <c r="G2564" t="s">
        <v>8224</v>
      </c>
      <c r="H2564" t="s">
        <v>8246</v>
      </c>
      <c r="I2564">
        <v>1462420960</v>
      </c>
      <c r="J2564">
        <v>1459828960</v>
      </c>
      <c r="K2564" t="b">
        <v>0</v>
      </c>
      <c r="L2564">
        <v>9</v>
      </c>
      <c r="M2564" t="b">
        <v>1</v>
      </c>
      <c r="N2564" t="s">
        <v>8303</v>
      </c>
      <c r="O2564" s="6">
        <f>(E2564/D2564)*100</f>
        <v>106</v>
      </c>
      <c r="P2564" s="7">
        <f>E2564/L2564</f>
        <v>70.666666666666671</v>
      </c>
      <c r="Q2564" t="str">
        <f>LEFT(N2564,FIND("/",N2564)-1)</f>
        <v>theater</v>
      </c>
      <c r="R2564" t="str">
        <f>REPLACE(N2564,1,FIND("/",N2564),"")</f>
        <v>spaces</v>
      </c>
      <c r="S2564" s="12">
        <f>(((J2564/60)/60)/24)+DATE(1970,1,1)</f>
        <v>42465.16851851852</v>
      </c>
      <c r="T2564" s="12">
        <f>(((I2564/60)/60)/24)+DATE(1970,1,1)</f>
        <v>42495.16851851852</v>
      </c>
      <c r="W2564" s="19">
        <f>_xlfn.DAYS(T2564,S2564)</f>
        <v>30</v>
      </c>
      <c r="X2564" s="20">
        <f>L2564/W2564</f>
        <v>0.3</v>
      </c>
      <c r="Y2564" s="21">
        <f>E2564/W2564</f>
        <v>21.2</v>
      </c>
    </row>
    <row r="2565" spans="1:25" ht="48" x14ac:dyDescent="0.2">
      <c r="A2565">
        <v>695</v>
      </c>
      <c r="B2565" s="3" t="s">
        <v>696</v>
      </c>
      <c r="C2565" s="3" t="s">
        <v>4805</v>
      </c>
      <c r="D2565">
        <v>60000</v>
      </c>
      <c r="E2565">
        <v>636</v>
      </c>
      <c r="F2565" t="s">
        <v>8221</v>
      </c>
      <c r="G2565" t="s">
        <v>8224</v>
      </c>
      <c r="H2565" t="s">
        <v>8246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8273</v>
      </c>
      <c r="O2565" s="6">
        <f>(E2565/D2565)*100</f>
        <v>1.06</v>
      </c>
      <c r="P2565" s="7">
        <f>E2565/L2565</f>
        <v>90.857142857142861</v>
      </c>
      <c r="Q2565" t="str">
        <f>LEFT(N2565,FIND("/",N2565)-1)</f>
        <v>technology</v>
      </c>
      <c r="R2565" t="str">
        <f>REPLACE(N2565,1,FIND("/",N2565),"")</f>
        <v>wearables</v>
      </c>
      <c r="S2565" s="12">
        <f>(((J2565/60)/60)/24)+DATE(1970,1,1)</f>
        <v>41913.521064814813</v>
      </c>
      <c r="T2565" s="12">
        <f>(((I2565/60)/60)/24)+DATE(1970,1,1)</f>
        <v>41943.521064814813</v>
      </c>
      <c r="W2565" s="19">
        <f>_xlfn.DAYS(T2565,S2565)</f>
        <v>30</v>
      </c>
      <c r="X2565" s="20">
        <f>L2565/W2565</f>
        <v>0.23333333333333334</v>
      </c>
      <c r="Y2565" s="21">
        <f>E2565/W2565</f>
        <v>21.2</v>
      </c>
    </row>
    <row r="2566" spans="1:25" ht="48" x14ac:dyDescent="0.2">
      <c r="A2566">
        <v>70</v>
      </c>
      <c r="B2566" s="3" t="s">
        <v>72</v>
      </c>
      <c r="C2566" s="3" t="s">
        <v>4181</v>
      </c>
      <c r="D2566">
        <v>500</v>
      </c>
      <c r="E2566">
        <v>636</v>
      </c>
      <c r="F2566" t="s">
        <v>8219</v>
      </c>
      <c r="G2566" t="s">
        <v>8224</v>
      </c>
      <c r="H2566" t="s">
        <v>8246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8266</v>
      </c>
      <c r="O2566" s="6">
        <f>(E2566/D2566)*100</f>
        <v>127.2</v>
      </c>
      <c r="P2566" s="7">
        <f>E2566/L2566</f>
        <v>37.411764705882355</v>
      </c>
      <c r="Q2566" t="str">
        <f>LEFT(N2566,FIND("/",N2566)-1)</f>
        <v>film &amp; video</v>
      </c>
      <c r="R2566" t="str">
        <f>REPLACE(N2566,1,FIND("/",N2566),"")</f>
        <v>shorts</v>
      </c>
      <c r="S2566" s="12">
        <f>(((J2566/60)/60)/24)+DATE(1970,1,1)</f>
        <v>40730.896354166667</v>
      </c>
      <c r="T2566" s="12">
        <f>(((I2566/60)/60)/24)+DATE(1970,1,1)</f>
        <v>40790.896354166667</v>
      </c>
      <c r="W2566" s="19">
        <f>_xlfn.DAYS(T2566,S2566)</f>
        <v>60</v>
      </c>
      <c r="X2566" s="20">
        <f>L2566/W2566</f>
        <v>0.28333333333333333</v>
      </c>
      <c r="Y2566" s="21">
        <f>E2566/W2566</f>
        <v>10.6</v>
      </c>
    </row>
    <row r="2567" spans="1:25" ht="48" x14ac:dyDescent="0.2">
      <c r="A2567">
        <v>1690</v>
      </c>
      <c r="B2567" s="3" t="s">
        <v>1691</v>
      </c>
      <c r="C2567" s="3" t="s">
        <v>5800</v>
      </c>
      <c r="D2567">
        <v>2500</v>
      </c>
      <c r="E2567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6">
        <f>(E2567/D2567)*100</f>
        <v>25.4</v>
      </c>
      <c r="P2567" s="7">
        <f>E2567/L2567</f>
        <v>57.727272727272727</v>
      </c>
      <c r="Q2567" t="str">
        <f>LEFT(N2567,FIND("/",N2567)-1)</f>
        <v>music</v>
      </c>
      <c r="R2567" t="str">
        <f>REPLACE(N2567,1,FIND("/",N2567),"")</f>
        <v>faith</v>
      </c>
      <c r="S2567" s="12">
        <f>(((J2567/60)/60)/24)+DATE(1970,1,1)</f>
        <v>42801.43104166667</v>
      </c>
      <c r="T2567" s="12">
        <f>(((I2567/60)/60)/24)+DATE(1970,1,1)</f>
        <v>42831.389374999999</v>
      </c>
      <c r="W2567" s="19">
        <f>_xlfn.DAYS(T2567,S2567)</f>
        <v>30</v>
      </c>
      <c r="X2567" s="20">
        <f>L2567/W2567</f>
        <v>0.36666666666666664</v>
      </c>
      <c r="Y2567" s="21">
        <f>E2567/W2567</f>
        <v>21.166666666666668</v>
      </c>
    </row>
    <row r="2568" spans="1:25" ht="48" x14ac:dyDescent="0.2">
      <c r="A2568">
        <v>2170</v>
      </c>
      <c r="B2568" s="3" t="s">
        <v>2171</v>
      </c>
      <c r="C2568" s="3" t="s">
        <v>6280</v>
      </c>
      <c r="D2568">
        <v>350</v>
      </c>
      <c r="E2568">
        <v>633</v>
      </c>
      <c r="F2568" t="s">
        <v>8219</v>
      </c>
      <c r="G2568" t="s">
        <v>8224</v>
      </c>
      <c r="H2568" t="s">
        <v>8246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8276</v>
      </c>
      <c r="O2568" s="6">
        <f>(E2568/D2568)*100</f>
        <v>180.85714285714286</v>
      </c>
      <c r="P2568" s="7">
        <f>E2568/L2568</f>
        <v>33.315789473684212</v>
      </c>
      <c r="Q2568" t="str">
        <f>LEFT(N2568,FIND("/",N2568)-1)</f>
        <v>music</v>
      </c>
      <c r="R2568" t="str">
        <f>REPLACE(N2568,1,FIND("/",N2568),"")</f>
        <v>rock</v>
      </c>
      <c r="S2568" s="12">
        <f>(((J2568/60)/60)/24)+DATE(1970,1,1)</f>
        <v>42198.750254629631</v>
      </c>
      <c r="T2568" s="12">
        <f>(((I2568/60)/60)/24)+DATE(1970,1,1)</f>
        <v>42238.750254629631</v>
      </c>
      <c r="W2568" s="19">
        <f>_xlfn.DAYS(T2568,S2568)</f>
        <v>40</v>
      </c>
      <c r="X2568" s="20">
        <f>L2568/W2568</f>
        <v>0.47499999999999998</v>
      </c>
      <c r="Y2568" s="21">
        <f>E2568/W2568</f>
        <v>15.824999999999999</v>
      </c>
    </row>
    <row r="2569" spans="1:25" ht="48" x14ac:dyDescent="0.2">
      <c r="A2569">
        <v>3587</v>
      </c>
      <c r="B2569" s="3" t="s">
        <v>3586</v>
      </c>
      <c r="C2569" s="3" t="s">
        <v>7697</v>
      </c>
      <c r="D2569">
        <v>500</v>
      </c>
      <c r="E2569">
        <v>633</v>
      </c>
      <c r="F2569" t="s">
        <v>8219</v>
      </c>
      <c r="G2569" t="s">
        <v>8225</v>
      </c>
      <c r="H2569" t="s">
        <v>8247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8271</v>
      </c>
      <c r="O2569" s="6">
        <f>(E2569/D2569)*100</f>
        <v>126.6</v>
      </c>
      <c r="P2569" s="7">
        <f>E2569/L2569</f>
        <v>22.607142857142858</v>
      </c>
      <c r="Q2569" t="str">
        <f>LEFT(N2569,FIND("/",N2569)-1)</f>
        <v>theater</v>
      </c>
      <c r="R2569" t="str">
        <f>REPLACE(N2569,1,FIND("/",N2569),"")</f>
        <v>plays</v>
      </c>
      <c r="S2569" s="12">
        <f>(((J2569/60)/60)/24)+DATE(1970,1,1)</f>
        <v>42503.539976851855</v>
      </c>
      <c r="T2569" s="12">
        <f>(((I2569/60)/60)/24)+DATE(1970,1,1)</f>
        <v>42548.791666666672</v>
      </c>
      <c r="W2569" s="19">
        <f>_xlfn.DAYS(T2569,S2569)</f>
        <v>45</v>
      </c>
      <c r="X2569" s="20">
        <f>L2569/W2569</f>
        <v>0.62222222222222223</v>
      </c>
      <c r="Y2569" s="21">
        <f>E2569/W2569</f>
        <v>14.066666666666666</v>
      </c>
    </row>
    <row r="2570" spans="1:25" ht="16" x14ac:dyDescent="0.2">
      <c r="A2570">
        <v>115</v>
      </c>
      <c r="B2570" s="3" t="s">
        <v>117</v>
      </c>
      <c r="C2570" s="3" t="s">
        <v>4226</v>
      </c>
      <c r="D2570">
        <v>450</v>
      </c>
      <c r="E2570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8266</v>
      </c>
      <c r="O2570" s="6">
        <f>(E2570/D2570)*100</f>
        <v>140.44444444444443</v>
      </c>
      <c r="P2570" s="7">
        <f>E2570/L2570</f>
        <v>28.727272727272727</v>
      </c>
      <c r="Q2570" t="str">
        <f>LEFT(N2570,FIND("/",N2570)-1)</f>
        <v>film &amp; video</v>
      </c>
      <c r="R2570" t="str">
        <f>REPLACE(N2570,1,FIND("/",N2570),"")</f>
        <v>shorts</v>
      </c>
      <c r="S2570" s="12">
        <f>(((J2570/60)/60)/24)+DATE(1970,1,1)</f>
        <v>40918.738935185182</v>
      </c>
      <c r="T2570" s="12">
        <f>(((I2570/60)/60)/24)+DATE(1970,1,1)</f>
        <v>40943.738935185182</v>
      </c>
      <c r="W2570" s="19">
        <f>_xlfn.DAYS(T2570,S2570)</f>
        <v>25</v>
      </c>
      <c r="X2570" s="20">
        <f>L2570/W2570</f>
        <v>0.88</v>
      </c>
      <c r="Y2570" s="21">
        <f>E2570/W2570</f>
        <v>25.28</v>
      </c>
    </row>
    <row r="2571" spans="1:25" ht="48" x14ac:dyDescent="0.2">
      <c r="A2571">
        <v>3459</v>
      </c>
      <c r="B2571" s="3" t="s">
        <v>3458</v>
      </c>
      <c r="C2571" s="3" t="s">
        <v>7569</v>
      </c>
      <c r="D2571">
        <v>500</v>
      </c>
      <c r="E2571">
        <v>631</v>
      </c>
      <c r="F2571" t="s">
        <v>8219</v>
      </c>
      <c r="G2571" t="s">
        <v>8225</v>
      </c>
      <c r="H2571" t="s">
        <v>8247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8271</v>
      </c>
      <c r="O2571" s="6">
        <f>(E2571/D2571)*100</f>
        <v>126.2</v>
      </c>
      <c r="P2571" s="7">
        <f>E2571/L2571</f>
        <v>17.527777777777779</v>
      </c>
      <c r="Q2571" t="str">
        <f>LEFT(N2571,FIND("/",N2571)-1)</f>
        <v>theater</v>
      </c>
      <c r="R2571" t="str">
        <f>REPLACE(N2571,1,FIND("/",N2571),"")</f>
        <v>plays</v>
      </c>
      <c r="S2571" s="12">
        <f>(((J2571/60)/60)/24)+DATE(1970,1,1)</f>
        <v>42480.479861111111</v>
      </c>
      <c r="T2571" s="12">
        <f>(((I2571/60)/60)/24)+DATE(1970,1,1)</f>
        <v>42510.479861111111</v>
      </c>
      <c r="W2571" s="19">
        <f>_xlfn.DAYS(T2571,S2571)</f>
        <v>30</v>
      </c>
      <c r="X2571" s="20">
        <f>L2571/W2571</f>
        <v>1.2</v>
      </c>
      <c r="Y2571" s="21">
        <f>E2571/W2571</f>
        <v>21.033333333333335</v>
      </c>
    </row>
    <row r="2572" spans="1:25" ht="48" x14ac:dyDescent="0.2">
      <c r="A2572">
        <v>3533</v>
      </c>
      <c r="B2572" s="3" t="s">
        <v>3532</v>
      </c>
      <c r="C2572" s="3" t="s">
        <v>7643</v>
      </c>
      <c r="D2572">
        <v>500</v>
      </c>
      <c r="E2572">
        <v>631</v>
      </c>
      <c r="F2572" t="s">
        <v>8219</v>
      </c>
      <c r="G2572" t="s">
        <v>8224</v>
      </c>
      <c r="H2572" t="s">
        <v>8246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8271</v>
      </c>
      <c r="O2572" s="6">
        <f>(E2572/D2572)*100</f>
        <v>126.2</v>
      </c>
      <c r="P2572" s="7">
        <f>E2572/L2572</f>
        <v>78.875</v>
      </c>
      <c r="Q2572" t="str">
        <f>LEFT(N2572,FIND("/",N2572)-1)</f>
        <v>theater</v>
      </c>
      <c r="R2572" t="str">
        <f>REPLACE(N2572,1,FIND("/",N2572),"")</f>
        <v>plays</v>
      </c>
      <c r="S2572" s="12">
        <f>(((J2572/60)/60)/24)+DATE(1970,1,1)</f>
        <v>42289.761192129634</v>
      </c>
      <c r="T2572" s="12">
        <f>(((I2572/60)/60)/24)+DATE(1970,1,1)</f>
        <v>42319.802858796291</v>
      </c>
      <c r="W2572" s="19">
        <f>_xlfn.DAYS(T2572,S2572)</f>
        <v>30</v>
      </c>
      <c r="X2572" s="20">
        <f>L2572/W2572</f>
        <v>0.26666666666666666</v>
      </c>
      <c r="Y2572" s="21">
        <f>E2572/W2572</f>
        <v>21.033333333333335</v>
      </c>
    </row>
    <row r="2573" spans="1:25" ht="48" x14ac:dyDescent="0.2">
      <c r="A2573">
        <v>9</v>
      </c>
      <c r="B2573" s="3" t="s">
        <v>11</v>
      </c>
      <c r="C2573" s="3" t="s">
        <v>4120</v>
      </c>
      <c r="D2573">
        <v>500</v>
      </c>
      <c r="E2573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8265</v>
      </c>
      <c r="O2573" s="6">
        <f>(E2573/D2573)*100</f>
        <v>125.998</v>
      </c>
      <c r="P2573" s="7">
        <f>E2573/L2573</f>
        <v>31.499500000000001</v>
      </c>
      <c r="Q2573" t="str">
        <f>LEFT(N2573,FIND("/",N2573)-1)</f>
        <v>film &amp; video</v>
      </c>
      <c r="R2573" t="str">
        <f>REPLACE(N2573,1,FIND("/",N2573),"")</f>
        <v>television</v>
      </c>
      <c r="S2573" s="12">
        <f>(((J2573/60)/60)/24)+DATE(1970,1,1)</f>
        <v>42447.103518518517</v>
      </c>
      <c r="T2573" s="12">
        <f>(((I2573/60)/60)/24)+DATE(1970,1,1)</f>
        <v>42477.103518518517</v>
      </c>
      <c r="W2573" s="19">
        <f>_xlfn.DAYS(T2573,S2573)</f>
        <v>30</v>
      </c>
      <c r="X2573" s="20">
        <f>L2573/W2573</f>
        <v>0.66666666666666663</v>
      </c>
      <c r="Y2573" s="21">
        <f>E2573/W2573</f>
        <v>20.999666666666666</v>
      </c>
    </row>
    <row r="2574" spans="1:25" ht="48" x14ac:dyDescent="0.2">
      <c r="A2574">
        <v>2067</v>
      </c>
      <c r="B2574" s="3" t="s">
        <v>2068</v>
      </c>
      <c r="C2574" s="3" t="s">
        <v>6177</v>
      </c>
      <c r="D2574">
        <v>495</v>
      </c>
      <c r="E2574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8295</v>
      </c>
      <c r="O2574" s="6">
        <f>(E2574/D2574)*100</f>
        <v>126.86868686868686</v>
      </c>
      <c r="P2574" s="7">
        <f>E2574/L2574</f>
        <v>62.8</v>
      </c>
      <c r="Q2574" t="str">
        <f>LEFT(N2574,FIND("/",N2574)-1)</f>
        <v>technology</v>
      </c>
      <c r="R2574" t="str">
        <f>REPLACE(N2574,1,FIND("/",N2574),"")</f>
        <v>hardware</v>
      </c>
      <c r="S2574" s="12">
        <f>(((J2574/60)/60)/24)+DATE(1970,1,1)</f>
        <v>42115.853888888887</v>
      </c>
      <c r="T2574" s="12">
        <f>(((I2574/60)/60)/24)+DATE(1970,1,1)</f>
        <v>42148.853888888887</v>
      </c>
      <c r="W2574" s="19">
        <f>_xlfn.DAYS(T2574,S2574)</f>
        <v>33</v>
      </c>
      <c r="X2574" s="20">
        <f>L2574/W2574</f>
        <v>0.30303030303030304</v>
      </c>
      <c r="Y2574" s="21">
        <f>E2574/W2574</f>
        <v>19.030303030303031</v>
      </c>
    </row>
    <row r="2575" spans="1:25" ht="48" x14ac:dyDescent="0.2">
      <c r="A2575">
        <v>2896</v>
      </c>
      <c r="B2575" s="3" t="s">
        <v>2896</v>
      </c>
      <c r="C2575" s="3" t="s">
        <v>7006</v>
      </c>
      <c r="D2575">
        <v>3000</v>
      </c>
      <c r="E2575">
        <v>625</v>
      </c>
      <c r="F2575" t="s">
        <v>8221</v>
      </c>
      <c r="G2575" t="s">
        <v>8224</v>
      </c>
      <c r="H2575" t="s">
        <v>8246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8271</v>
      </c>
      <c r="O2575" s="6">
        <f>(E2575/D2575)*100</f>
        <v>20.833333333333336</v>
      </c>
      <c r="P2575" s="7">
        <f>E2575/L2575</f>
        <v>52.083333333333336</v>
      </c>
      <c r="Q2575" t="str">
        <f>LEFT(N2575,FIND("/",N2575)-1)</f>
        <v>theater</v>
      </c>
      <c r="R2575" t="str">
        <f>REPLACE(N2575,1,FIND("/",N2575),"")</f>
        <v>plays</v>
      </c>
      <c r="S2575" s="12">
        <f>(((J2575/60)/60)/24)+DATE(1970,1,1)</f>
        <v>42701.908807870372</v>
      </c>
      <c r="T2575" s="12">
        <f>(((I2575/60)/60)/24)+DATE(1970,1,1)</f>
        <v>42716.25</v>
      </c>
      <c r="W2575" s="19">
        <f>_xlfn.DAYS(T2575,S2575)</f>
        <v>15</v>
      </c>
      <c r="X2575" s="20">
        <f>L2575/W2575</f>
        <v>0.8</v>
      </c>
      <c r="Y2575" s="21">
        <f>E2575/W2575</f>
        <v>41.666666666666664</v>
      </c>
    </row>
    <row r="2576" spans="1:25" ht="48" x14ac:dyDescent="0.2">
      <c r="A2576">
        <v>2000</v>
      </c>
      <c r="B2576" s="3" t="s">
        <v>2001</v>
      </c>
      <c r="C2576" s="3" t="s">
        <v>6110</v>
      </c>
      <c r="D2576">
        <v>5000</v>
      </c>
      <c r="E2576">
        <v>625</v>
      </c>
      <c r="F2576" t="s">
        <v>8221</v>
      </c>
      <c r="G2576" t="s">
        <v>8229</v>
      </c>
      <c r="H2576" t="s">
        <v>8251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8296</v>
      </c>
      <c r="O2576" s="6">
        <f>(E2576/D2576)*100</f>
        <v>12.5</v>
      </c>
      <c r="P2576" s="7">
        <f>E2576/L2576</f>
        <v>25</v>
      </c>
      <c r="Q2576" t="str">
        <f>LEFT(N2576,FIND("/",N2576)-1)</f>
        <v>photography</v>
      </c>
      <c r="R2576" t="str">
        <f>REPLACE(N2576,1,FIND("/",N2576),"")</f>
        <v>people</v>
      </c>
      <c r="S2576" s="12">
        <f>(((J2576/60)/60)/24)+DATE(1970,1,1)</f>
        <v>42345.951539351852</v>
      </c>
      <c r="T2576" s="12">
        <f>(((I2576/60)/60)/24)+DATE(1970,1,1)</f>
        <v>42375.951539351852</v>
      </c>
      <c r="W2576" s="19">
        <f>_xlfn.DAYS(T2576,S2576)</f>
        <v>30</v>
      </c>
      <c r="X2576" s="20">
        <f>L2576/W2576</f>
        <v>0.83333333333333337</v>
      </c>
      <c r="Y2576" s="21">
        <f>E2576/W2576</f>
        <v>20.833333333333332</v>
      </c>
    </row>
    <row r="2577" spans="1:25" ht="48" x14ac:dyDescent="0.2">
      <c r="A2577">
        <v>2905</v>
      </c>
      <c r="B2577" s="3" t="s">
        <v>2905</v>
      </c>
      <c r="C2577" s="3" t="s">
        <v>7015</v>
      </c>
      <c r="D2577">
        <v>3500</v>
      </c>
      <c r="E2577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6">
        <f>(E2577/D2577)*100</f>
        <v>17.771428571428572</v>
      </c>
      <c r="P2577" s="7">
        <f>E2577/L2577</f>
        <v>36.588235294117645</v>
      </c>
      <c r="Q2577" t="str">
        <f>LEFT(N2577,FIND("/",N2577)-1)</f>
        <v>theater</v>
      </c>
      <c r="R2577" t="str">
        <f>REPLACE(N2577,1,FIND("/",N2577),"")</f>
        <v>plays</v>
      </c>
      <c r="S2577" s="12">
        <f>(((J2577/60)/60)/24)+DATE(1970,1,1)</f>
        <v>42606.056863425925</v>
      </c>
      <c r="T2577" s="12">
        <f>(((I2577/60)/60)/24)+DATE(1970,1,1)</f>
        <v>42620.056863425925</v>
      </c>
      <c r="W2577" s="19">
        <f>_xlfn.DAYS(T2577,S2577)</f>
        <v>14</v>
      </c>
      <c r="X2577" s="20">
        <f>L2577/W2577</f>
        <v>1.2142857142857142</v>
      </c>
      <c r="Y2577" s="21">
        <f>E2577/W2577</f>
        <v>44.428571428571431</v>
      </c>
    </row>
    <row r="2578" spans="1:25" ht="48" x14ac:dyDescent="0.2">
      <c r="A2578">
        <v>1018</v>
      </c>
      <c r="B2578" s="3" t="s">
        <v>1019</v>
      </c>
      <c r="C2578" s="3" t="s">
        <v>5128</v>
      </c>
      <c r="D2578">
        <v>20000</v>
      </c>
      <c r="E2578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6">
        <f>(E2578/D2578)*100</f>
        <v>3.105</v>
      </c>
      <c r="P2578" s="7">
        <f>E2578/L2578</f>
        <v>88.714285714285708</v>
      </c>
      <c r="Q2578" t="str">
        <f>LEFT(N2578,FIND("/",N2578)-1)</f>
        <v>technology</v>
      </c>
      <c r="R2578" t="str">
        <f>REPLACE(N2578,1,FIND("/",N2578),"")</f>
        <v>wearables</v>
      </c>
      <c r="S2578" s="12">
        <f>(((J2578/60)/60)/24)+DATE(1970,1,1)</f>
        <v>42535.492280092592</v>
      </c>
      <c r="T2578" s="12">
        <f>(((I2578/60)/60)/24)+DATE(1970,1,1)</f>
        <v>42565.492280092592</v>
      </c>
      <c r="W2578" s="19">
        <f>_xlfn.DAYS(T2578,S2578)</f>
        <v>30</v>
      </c>
      <c r="X2578" s="20">
        <f>L2578/W2578</f>
        <v>0.23333333333333334</v>
      </c>
      <c r="Y2578" s="21">
        <f>E2578/W2578</f>
        <v>20.7</v>
      </c>
    </row>
    <row r="2579" spans="1:25" ht="16" x14ac:dyDescent="0.2">
      <c r="A2579">
        <v>1927</v>
      </c>
      <c r="B2579" s="3" t="s">
        <v>1928</v>
      </c>
      <c r="C2579" s="3" t="s">
        <v>6037</v>
      </c>
      <c r="D2579">
        <v>600</v>
      </c>
      <c r="E2579">
        <v>620</v>
      </c>
      <c r="F2579" t="s">
        <v>8219</v>
      </c>
      <c r="G2579" t="s">
        <v>8224</v>
      </c>
      <c r="H2579" t="s">
        <v>8246</v>
      </c>
      <c r="I2579">
        <v>1331182740</v>
      </c>
      <c r="J2579">
        <v>1329856839</v>
      </c>
      <c r="K2579" t="b">
        <v>0</v>
      </c>
      <c r="L2579">
        <v>11</v>
      </c>
      <c r="M2579" t="b">
        <v>1</v>
      </c>
      <c r="N2579" t="s">
        <v>8279</v>
      </c>
      <c r="O2579" s="6">
        <f>(E2579/D2579)*100</f>
        <v>103.33333333333334</v>
      </c>
      <c r="P2579" s="7">
        <f>E2579/L2579</f>
        <v>56.363636363636367</v>
      </c>
      <c r="Q2579" t="str">
        <f>LEFT(N2579,FIND("/",N2579)-1)</f>
        <v>music</v>
      </c>
      <c r="R2579" t="str">
        <f>REPLACE(N2579,1,FIND("/",N2579),"")</f>
        <v>indie rock</v>
      </c>
      <c r="S2579" s="12">
        <f>(((J2579/60)/60)/24)+DATE(1970,1,1)</f>
        <v>40960.861562500002</v>
      </c>
      <c r="T2579" s="12">
        <f>(((I2579/60)/60)/24)+DATE(1970,1,1)</f>
        <v>40976.207638888889</v>
      </c>
      <c r="W2579" s="19">
        <f>_xlfn.DAYS(T2579,S2579)</f>
        <v>16</v>
      </c>
      <c r="X2579" s="20">
        <f>L2579/W2579</f>
        <v>0.6875</v>
      </c>
      <c r="Y2579" s="21">
        <f>E2579/W2579</f>
        <v>38.75</v>
      </c>
    </row>
    <row r="2580" spans="1:25" ht="48" x14ac:dyDescent="0.2">
      <c r="A2580">
        <v>3976</v>
      </c>
      <c r="B2580" s="3" t="s">
        <v>3973</v>
      </c>
      <c r="C2580" s="3" t="s">
        <v>8083</v>
      </c>
      <c r="D2580">
        <v>1300</v>
      </c>
      <c r="E2580">
        <v>620</v>
      </c>
      <c r="F2580" t="s">
        <v>8221</v>
      </c>
      <c r="G2580" t="s">
        <v>8224</v>
      </c>
      <c r="H2580" t="s">
        <v>8246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8271</v>
      </c>
      <c r="O2580" s="6">
        <f>(E2580/D2580)*100</f>
        <v>47.692307692307693</v>
      </c>
      <c r="P2580" s="7">
        <f>E2580/L2580</f>
        <v>62</v>
      </c>
      <c r="Q2580" t="str">
        <f>LEFT(N2580,FIND("/",N2580)-1)</f>
        <v>theater</v>
      </c>
      <c r="R2580" t="str">
        <f>REPLACE(N2580,1,FIND("/",N2580),"")</f>
        <v>plays</v>
      </c>
      <c r="S2580" s="12">
        <f>(((J2580/60)/60)/24)+DATE(1970,1,1)</f>
        <v>41830.858344907407</v>
      </c>
      <c r="T2580" s="12">
        <f>(((I2580/60)/60)/24)+DATE(1970,1,1)</f>
        <v>41852.291666666664</v>
      </c>
      <c r="W2580" s="19">
        <f>_xlfn.DAYS(T2580,S2580)</f>
        <v>22</v>
      </c>
      <c r="X2580" s="20">
        <f>L2580/W2580</f>
        <v>0.45454545454545453</v>
      </c>
      <c r="Y2580" s="21">
        <f>E2580/W2580</f>
        <v>28.181818181818183</v>
      </c>
    </row>
    <row r="2581" spans="1:25" ht="16" x14ac:dyDescent="0.2">
      <c r="A2581">
        <v>1372</v>
      </c>
      <c r="B2581" s="3" t="s">
        <v>1373</v>
      </c>
      <c r="C2581" s="3" t="s">
        <v>5482</v>
      </c>
      <c r="D2581">
        <v>500</v>
      </c>
      <c r="E2581">
        <v>620</v>
      </c>
      <c r="F2581" t="s">
        <v>8219</v>
      </c>
      <c r="G2581" t="s">
        <v>8224</v>
      </c>
      <c r="H2581" t="s">
        <v>8246</v>
      </c>
      <c r="I2581">
        <v>1342115132</v>
      </c>
      <c r="J2581">
        <v>1339523132</v>
      </c>
      <c r="K2581" t="b">
        <v>0</v>
      </c>
      <c r="L2581">
        <v>16</v>
      </c>
      <c r="M2581" t="b">
        <v>1</v>
      </c>
      <c r="N2581" t="s">
        <v>8276</v>
      </c>
      <c r="O2581" s="6">
        <f>(E2581/D2581)*100</f>
        <v>124</v>
      </c>
      <c r="P2581" s="7">
        <f>E2581/L2581</f>
        <v>38.75</v>
      </c>
      <c r="Q2581" t="str">
        <f>LEFT(N2581,FIND("/",N2581)-1)</f>
        <v>music</v>
      </c>
      <c r="R2581" t="str">
        <f>REPLACE(N2581,1,FIND("/",N2581),"")</f>
        <v>rock</v>
      </c>
      <c r="S2581" s="12">
        <f>(((J2581/60)/60)/24)+DATE(1970,1,1)</f>
        <v>41072.739953703705</v>
      </c>
      <c r="T2581" s="12">
        <f>(((I2581/60)/60)/24)+DATE(1970,1,1)</f>
        <v>41102.739953703705</v>
      </c>
      <c r="W2581" s="19">
        <f>_xlfn.DAYS(T2581,S2581)</f>
        <v>30</v>
      </c>
      <c r="X2581" s="20">
        <f>L2581/W2581</f>
        <v>0.53333333333333333</v>
      </c>
      <c r="Y2581" s="21">
        <f>E2581/W2581</f>
        <v>20.666666666666668</v>
      </c>
    </row>
    <row r="2582" spans="1:25" ht="48" x14ac:dyDescent="0.2">
      <c r="A2582">
        <v>3731</v>
      </c>
      <c r="B2582" s="3" t="s">
        <v>3728</v>
      </c>
      <c r="C2582" s="3" t="s">
        <v>7841</v>
      </c>
      <c r="D2582">
        <v>5500</v>
      </c>
      <c r="E2582">
        <v>620</v>
      </c>
      <c r="F2582" t="s">
        <v>8221</v>
      </c>
      <c r="G2582" t="s">
        <v>8224</v>
      </c>
      <c r="H2582" t="s">
        <v>8246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8271</v>
      </c>
      <c r="O2582" s="6">
        <f>(E2582/D2582)*100</f>
        <v>11.272727272727273</v>
      </c>
      <c r="P2582" s="7">
        <f>E2582/L2582</f>
        <v>51.666666666666664</v>
      </c>
      <c r="Q2582" t="str">
        <f>LEFT(N2582,FIND("/",N2582)-1)</f>
        <v>theater</v>
      </c>
      <c r="R2582" t="str">
        <f>REPLACE(N2582,1,FIND("/",N2582),"")</f>
        <v>plays</v>
      </c>
      <c r="S2582" s="12">
        <f>(((J2582/60)/60)/24)+DATE(1970,1,1)</f>
        <v>41983.752847222218</v>
      </c>
      <c r="T2582" s="12">
        <f>(((I2582/60)/60)/24)+DATE(1970,1,1)</f>
        <v>42014.140972222223</v>
      </c>
      <c r="W2582" s="19">
        <f>_xlfn.DAYS(T2582,S2582)</f>
        <v>31</v>
      </c>
      <c r="X2582" s="20">
        <f>L2582/W2582</f>
        <v>0.38709677419354838</v>
      </c>
      <c r="Y2582" s="21">
        <f>E2582/W2582</f>
        <v>20</v>
      </c>
    </row>
    <row r="2583" spans="1:25" ht="48" x14ac:dyDescent="0.2">
      <c r="A2583">
        <v>3409</v>
      </c>
      <c r="B2583" s="3" t="s">
        <v>3408</v>
      </c>
      <c r="C2583" s="3" t="s">
        <v>7519</v>
      </c>
      <c r="D2583">
        <v>500</v>
      </c>
      <c r="E2583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8271</v>
      </c>
      <c r="O2583" s="6">
        <f>(E2583/D2583)*100</f>
        <v>123.6</v>
      </c>
      <c r="P2583" s="7">
        <f>E2583/L2583</f>
        <v>29.428571428571427</v>
      </c>
      <c r="Q2583" t="str">
        <f>LEFT(N2583,FIND("/",N2583)-1)</f>
        <v>theater</v>
      </c>
      <c r="R2583" t="str">
        <f>REPLACE(N2583,1,FIND("/",N2583),"")</f>
        <v>plays</v>
      </c>
      <c r="S2583" s="12">
        <f>(((J2583/60)/60)/24)+DATE(1970,1,1)</f>
        <v>42544.814328703709</v>
      </c>
      <c r="T2583" s="12">
        <f>(((I2583/60)/60)/24)+DATE(1970,1,1)</f>
        <v>42582.873611111107</v>
      </c>
      <c r="W2583" s="19">
        <f>_xlfn.DAYS(T2583,S2583)</f>
        <v>38</v>
      </c>
      <c r="X2583" s="20">
        <f>L2583/W2583</f>
        <v>0.55263157894736847</v>
      </c>
      <c r="Y2583" s="21">
        <f>E2583/W2583</f>
        <v>16.263157894736842</v>
      </c>
    </row>
    <row r="2584" spans="1:25" ht="32" x14ac:dyDescent="0.2">
      <c r="A2584">
        <v>2074</v>
      </c>
      <c r="B2584" s="3" t="s">
        <v>2075</v>
      </c>
      <c r="C2584" s="3" t="s">
        <v>6184</v>
      </c>
      <c r="D2584">
        <v>600</v>
      </c>
      <c r="E2584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8295</v>
      </c>
      <c r="O2584" s="6">
        <f>(E2584/D2584)*100</f>
        <v>102.49999999999999</v>
      </c>
      <c r="P2584" s="7">
        <f>E2584/L2584</f>
        <v>205</v>
      </c>
      <c r="Q2584" t="str">
        <f>LEFT(N2584,FIND("/",N2584)-1)</f>
        <v>technology</v>
      </c>
      <c r="R2584" t="str">
        <f>REPLACE(N2584,1,FIND("/",N2584),"")</f>
        <v>hardware</v>
      </c>
      <c r="S2584" s="12">
        <f>(((J2584/60)/60)/24)+DATE(1970,1,1)</f>
        <v>42466.826180555552</v>
      </c>
      <c r="T2584" s="12">
        <f>(((I2584/60)/60)/24)+DATE(1970,1,1)</f>
        <v>42496.826180555552</v>
      </c>
      <c r="W2584" s="19">
        <f>_xlfn.DAYS(T2584,S2584)</f>
        <v>30</v>
      </c>
      <c r="X2584" s="20">
        <f>L2584/W2584</f>
        <v>0.1</v>
      </c>
      <c r="Y2584" s="21">
        <f>E2584/W2584</f>
        <v>20.5</v>
      </c>
    </row>
    <row r="2585" spans="1:25" ht="48" x14ac:dyDescent="0.2">
      <c r="A2585">
        <v>2915</v>
      </c>
      <c r="B2585" s="3" t="s">
        <v>2915</v>
      </c>
      <c r="C2585" s="3" t="s">
        <v>7025</v>
      </c>
      <c r="D2585">
        <v>1000</v>
      </c>
      <c r="E2585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6">
        <f>(E2585/D2585)*100</f>
        <v>61.1</v>
      </c>
      <c r="P2585" s="7">
        <f>E2585/L2585</f>
        <v>203.66666666666666</v>
      </c>
      <c r="Q2585" t="str">
        <f>LEFT(N2585,FIND("/",N2585)-1)</f>
        <v>theater</v>
      </c>
      <c r="R2585" t="str">
        <f>REPLACE(N2585,1,FIND("/",N2585),"")</f>
        <v>plays</v>
      </c>
      <c r="S2585" s="12">
        <f>(((J2585/60)/60)/24)+DATE(1970,1,1)</f>
        <v>42415.398032407407</v>
      </c>
      <c r="T2585" s="12">
        <f>(((I2585/60)/60)/24)+DATE(1970,1,1)</f>
        <v>42445.356365740736</v>
      </c>
      <c r="W2585" s="19">
        <f>_xlfn.DAYS(T2585,S2585)</f>
        <v>30</v>
      </c>
      <c r="X2585" s="20">
        <f>L2585/W2585</f>
        <v>0.1</v>
      </c>
      <c r="Y2585" s="21">
        <f>E2585/W2585</f>
        <v>20.366666666666667</v>
      </c>
    </row>
    <row r="2586" spans="1:25" ht="48" x14ac:dyDescent="0.2">
      <c r="A2586">
        <v>2096</v>
      </c>
      <c r="B2586" s="3" t="s">
        <v>2097</v>
      </c>
      <c r="C2586" s="3" t="s">
        <v>6206</v>
      </c>
      <c r="D2586">
        <v>600</v>
      </c>
      <c r="E2586">
        <v>610</v>
      </c>
      <c r="F2586" t="s">
        <v>8219</v>
      </c>
      <c r="G2586" t="s">
        <v>8224</v>
      </c>
      <c r="H2586" t="s">
        <v>8246</v>
      </c>
      <c r="I2586">
        <v>1351223940</v>
      </c>
      <c r="J2586">
        <v>1349892735</v>
      </c>
      <c r="K2586" t="b">
        <v>0</v>
      </c>
      <c r="L2586">
        <v>14</v>
      </c>
      <c r="M2586" t="b">
        <v>1</v>
      </c>
      <c r="N2586" t="s">
        <v>8279</v>
      </c>
      <c r="O2586" s="6">
        <f>(E2586/D2586)*100</f>
        <v>101.66666666666666</v>
      </c>
      <c r="P2586" s="7">
        <f>E2586/L2586</f>
        <v>43.571428571428569</v>
      </c>
      <c r="Q2586" t="str">
        <f>LEFT(N2586,FIND("/",N2586)-1)</f>
        <v>music</v>
      </c>
      <c r="R2586" t="str">
        <f>REPLACE(N2586,1,FIND("/",N2586),"")</f>
        <v>indie rock</v>
      </c>
      <c r="S2586" s="12">
        <f>(((J2586/60)/60)/24)+DATE(1970,1,1)</f>
        <v>41192.758506944447</v>
      </c>
      <c r="T2586" s="12">
        <f>(((I2586/60)/60)/24)+DATE(1970,1,1)</f>
        <v>41208.165972222225</v>
      </c>
      <c r="W2586" s="19">
        <f>_xlfn.DAYS(T2586,S2586)</f>
        <v>16</v>
      </c>
      <c r="X2586" s="20">
        <f>L2586/W2586</f>
        <v>0.875</v>
      </c>
      <c r="Y2586" s="21">
        <f>E2586/W2586</f>
        <v>38.125</v>
      </c>
    </row>
    <row r="2587" spans="1:25" ht="48" x14ac:dyDescent="0.2">
      <c r="A2587">
        <v>1294</v>
      </c>
      <c r="B2587" s="3" t="s">
        <v>1295</v>
      </c>
      <c r="C2587" s="3" t="s">
        <v>5404</v>
      </c>
      <c r="D2587">
        <v>500</v>
      </c>
      <c r="E2587">
        <v>610</v>
      </c>
      <c r="F2587" t="s">
        <v>8219</v>
      </c>
      <c r="G2587" t="s">
        <v>8225</v>
      </c>
      <c r="H2587" t="s">
        <v>8247</v>
      </c>
      <c r="I2587">
        <v>1445252400</v>
      </c>
      <c r="J2587">
        <v>1443696797</v>
      </c>
      <c r="K2587" t="b">
        <v>0</v>
      </c>
      <c r="L2587">
        <v>22</v>
      </c>
      <c r="M2587" t="b">
        <v>1</v>
      </c>
      <c r="N2587" t="s">
        <v>8271</v>
      </c>
      <c r="O2587" s="6">
        <f>(E2587/D2587)*100</f>
        <v>122</v>
      </c>
      <c r="P2587" s="7">
        <f>E2587/L2587</f>
        <v>27.727272727272727</v>
      </c>
      <c r="Q2587" t="str">
        <f>LEFT(N2587,FIND("/",N2587)-1)</f>
        <v>theater</v>
      </c>
      <c r="R2587" t="str">
        <f>REPLACE(N2587,1,FIND("/",N2587),"")</f>
        <v>plays</v>
      </c>
      <c r="S2587" s="12">
        <f>(((J2587/60)/60)/24)+DATE(1970,1,1)</f>
        <v>42278.453668981485</v>
      </c>
      <c r="T2587" s="12">
        <f>(((I2587/60)/60)/24)+DATE(1970,1,1)</f>
        <v>42296.458333333328</v>
      </c>
      <c r="W2587" s="19">
        <f>_xlfn.DAYS(T2587,S2587)</f>
        <v>18</v>
      </c>
      <c r="X2587" s="20">
        <f>L2587/W2587</f>
        <v>1.2222222222222223</v>
      </c>
      <c r="Y2587" s="21">
        <f>E2587/W2587</f>
        <v>33.888888888888886</v>
      </c>
    </row>
    <row r="2588" spans="1:25" ht="48" x14ac:dyDescent="0.2">
      <c r="A2588">
        <v>3404</v>
      </c>
      <c r="B2588" s="3" t="s">
        <v>3403</v>
      </c>
      <c r="C2588" s="3" t="s">
        <v>7514</v>
      </c>
      <c r="D2588">
        <v>500</v>
      </c>
      <c r="E2588">
        <v>610</v>
      </c>
      <c r="F2588" t="s">
        <v>8219</v>
      </c>
      <c r="G2588" t="s">
        <v>8224</v>
      </c>
      <c r="H2588" t="s">
        <v>8246</v>
      </c>
      <c r="I2588">
        <v>1434542702</v>
      </c>
      <c r="J2588">
        <v>1432814702</v>
      </c>
      <c r="K2588" t="b">
        <v>0</v>
      </c>
      <c r="L2588">
        <v>3</v>
      </c>
      <c r="M2588" t="b">
        <v>1</v>
      </c>
      <c r="N2588" t="s">
        <v>8271</v>
      </c>
      <c r="O2588" s="6">
        <f>(E2588/D2588)*100</f>
        <v>122</v>
      </c>
      <c r="P2588" s="7">
        <f>E2588/L2588</f>
        <v>203.33333333333334</v>
      </c>
      <c r="Q2588" t="str">
        <f>LEFT(N2588,FIND("/",N2588)-1)</f>
        <v>theater</v>
      </c>
      <c r="R2588" t="str">
        <f>REPLACE(N2588,1,FIND("/",N2588),"")</f>
        <v>plays</v>
      </c>
      <c r="S2588" s="12">
        <f>(((J2588/60)/60)/24)+DATE(1970,1,1)</f>
        <v>42152.503495370373</v>
      </c>
      <c r="T2588" s="12">
        <f>(((I2588/60)/60)/24)+DATE(1970,1,1)</f>
        <v>42172.503495370373</v>
      </c>
      <c r="W2588" s="19">
        <f>_xlfn.DAYS(T2588,S2588)</f>
        <v>20</v>
      </c>
      <c r="X2588" s="20">
        <f>L2588/W2588</f>
        <v>0.15</v>
      </c>
      <c r="Y2588" s="21">
        <f>E2588/W2588</f>
        <v>30.5</v>
      </c>
    </row>
    <row r="2589" spans="1:25" ht="48" x14ac:dyDescent="0.2">
      <c r="A2589">
        <v>3085</v>
      </c>
      <c r="B2589" s="3" t="s">
        <v>3085</v>
      </c>
      <c r="C2589" s="3" t="s">
        <v>7195</v>
      </c>
      <c r="D2589">
        <v>25000</v>
      </c>
      <c r="E2589">
        <v>610</v>
      </c>
      <c r="F2589" t="s">
        <v>8221</v>
      </c>
      <c r="G2589" t="s">
        <v>8224</v>
      </c>
      <c r="H2589" t="s">
        <v>8246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8303</v>
      </c>
      <c r="O2589" s="6">
        <f>(E2589/D2589)*100</f>
        <v>2.44</v>
      </c>
      <c r="P2589" s="7">
        <f>E2589/L2589</f>
        <v>67.777777777777771</v>
      </c>
      <c r="Q2589" t="str">
        <f>LEFT(N2589,FIND("/",N2589)-1)</f>
        <v>theater</v>
      </c>
      <c r="R2589" t="str">
        <f>REPLACE(N2589,1,FIND("/",N2589),"")</f>
        <v>spaces</v>
      </c>
      <c r="S2589" s="12">
        <f>(((J2589/60)/60)/24)+DATE(1970,1,1)</f>
        <v>42246.883784722217</v>
      </c>
      <c r="T2589" s="12">
        <f>(((I2589/60)/60)/24)+DATE(1970,1,1)</f>
        <v>42276.883784722217</v>
      </c>
      <c r="W2589" s="19">
        <f>_xlfn.DAYS(T2589,S2589)</f>
        <v>30</v>
      </c>
      <c r="X2589" s="20">
        <f>L2589/W2589</f>
        <v>0.3</v>
      </c>
      <c r="Y2589" s="21">
        <f>E2589/W2589</f>
        <v>20.333333333333332</v>
      </c>
    </row>
    <row r="2590" spans="1:25" ht="32" x14ac:dyDescent="0.2">
      <c r="A2590">
        <v>2144</v>
      </c>
      <c r="B2590" s="3" t="s">
        <v>2145</v>
      </c>
      <c r="C2590" s="3" t="s">
        <v>6254</v>
      </c>
      <c r="D2590">
        <v>35500</v>
      </c>
      <c r="E2590">
        <v>607</v>
      </c>
      <c r="F2590" t="s">
        <v>8221</v>
      </c>
      <c r="G2590" t="s">
        <v>8224</v>
      </c>
      <c r="H2590" t="s">
        <v>8246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8282</v>
      </c>
      <c r="O2590" s="6">
        <f>(E2590/D2590)*100</f>
        <v>1.7098591549295776</v>
      </c>
      <c r="P2590" s="7">
        <f>E2590/L2590</f>
        <v>25.291666666666668</v>
      </c>
      <c r="Q2590" t="str">
        <f>LEFT(N2590,FIND("/",N2590)-1)</f>
        <v>games</v>
      </c>
      <c r="R2590" t="str">
        <f>REPLACE(N2590,1,FIND("/",N2590),"")</f>
        <v>video games</v>
      </c>
      <c r="S2590" s="12">
        <f>(((J2590/60)/60)/24)+DATE(1970,1,1)</f>
        <v>41499.546759259261</v>
      </c>
      <c r="T2590" s="12">
        <f>(((I2590/60)/60)/24)+DATE(1970,1,1)</f>
        <v>41531.546759259261</v>
      </c>
      <c r="W2590" s="19">
        <f>_xlfn.DAYS(T2590,S2590)</f>
        <v>32</v>
      </c>
      <c r="X2590" s="20">
        <f>L2590/W2590</f>
        <v>0.75</v>
      </c>
      <c r="Y2590" s="21">
        <f>E2590/W2590</f>
        <v>18.96875</v>
      </c>
    </row>
    <row r="2591" spans="1:25" ht="48" x14ac:dyDescent="0.2">
      <c r="A2591">
        <v>2490</v>
      </c>
      <c r="B2591" s="3" t="s">
        <v>2490</v>
      </c>
      <c r="C2591" s="3" t="s">
        <v>6600</v>
      </c>
      <c r="D2591">
        <v>500</v>
      </c>
      <c r="E2591">
        <v>607</v>
      </c>
      <c r="F2591" t="s">
        <v>8219</v>
      </c>
      <c r="G2591" t="s">
        <v>8224</v>
      </c>
      <c r="H2591" t="s">
        <v>8246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8279</v>
      </c>
      <c r="O2591" s="6">
        <f>(E2591/D2591)*100</f>
        <v>121.39999999999999</v>
      </c>
      <c r="P2591" s="7">
        <f>E2591/L2591</f>
        <v>37.9375</v>
      </c>
      <c r="Q2591" t="str">
        <f>LEFT(N2591,FIND("/",N2591)-1)</f>
        <v>music</v>
      </c>
      <c r="R2591" t="str">
        <f>REPLACE(N2591,1,FIND("/",N2591),"")</f>
        <v>indie rock</v>
      </c>
      <c r="S2591" s="12">
        <f>(((J2591/60)/60)/24)+DATE(1970,1,1)</f>
        <v>41023.227731481478</v>
      </c>
      <c r="T2591" s="12">
        <f>(((I2591/60)/60)/24)+DATE(1970,1,1)</f>
        <v>41083.227731481478</v>
      </c>
      <c r="W2591" s="19">
        <f>_xlfn.DAYS(T2591,S2591)</f>
        <v>60</v>
      </c>
      <c r="X2591" s="20">
        <f>L2591/W2591</f>
        <v>0.26666666666666666</v>
      </c>
      <c r="Y2591" s="21">
        <f>E2591/W2591</f>
        <v>10.116666666666667</v>
      </c>
    </row>
    <row r="2592" spans="1:25" ht="32" x14ac:dyDescent="0.2">
      <c r="A2592">
        <v>3700</v>
      </c>
      <c r="B2592" s="3" t="s">
        <v>3697</v>
      </c>
      <c r="C2592" s="3" t="s">
        <v>7810</v>
      </c>
      <c r="D2592">
        <v>500</v>
      </c>
      <c r="E2592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8271</v>
      </c>
      <c r="O2592" s="6">
        <f>(E2592/D2592)*100</f>
        <v>121.2</v>
      </c>
      <c r="P2592" s="7">
        <f>E2592/L2592</f>
        <v>33.666666666666664</v>
      </c>
      <c r="Q2592" t="str">
        <f>LEFT(N2592,FIND("/",N2592)-1)</f>
        <v>theater</v>
      </c>
      <c r="R2592" t="str">
        <f>REPLACE(N2592,1,FIND("/",N2592),"")</f>
        <v>plays</v>
      </c>
      <c r="S2592" s="12">
        <f>(((J2592/60)/60)/24)+DATE(1970,1,1)</f>
        <v>41882.585648148146</v>
      </c>
      <c r="T2592" s="12">
        <f>(((I2592/60)/60)/24)+DATE(1970,1,1)</f>
        <v>41912.666666666664</v>
      </c>
      <c r="W2592" s="19">
        <f>_xlfn.DAYS(T2592,S2592)</f>
        <v>30</v>
      </c>
      <c r="X2592" s="20">
        <f>L2592/W2592</f>
        <v>0.6</v>
      </c>
      <c r="Y2592" s="21">
        <f>E2592/W2592</f>
        <v>20.2</v>
      </c>
    </row>
    <row r="2593" spans="1:25" ht="48" x14ac:dyDescent="0.2">
      <c r="A2593">
        <v>2815</v>
      </c>
      <c r="B2593" s="3" t="s">
        <v>2815</v>
      </c>
      <c r="C2593" s="3" t="s">
        <v>6925</v>
      </c>
      <c r="D2593">
        <v>250</v>
      </c>
      <c r="E2593">
        <v>605</v>
      </c>
      <c r="F2593" t="s">
        <v>8219</v>
      </c>
      <c r="G2593" t="s">
        <v>8229</v>
      </c>
      <c r="H2593" t="s">
        <v>8251</v>
      </c>
      <c r="I2593">
        <v>1470595109</v>
      </c>
      <c r="J2593">
        <v>1468003109</v>
      </c>
      <c r="K2593" t="b">
        <v>0</v>
      </c>
      <c r="L2593">
        <v>14</v>
      </c>
      <c r="M2593" t="b">
        <v>1</v>
      </c>
      <c r="N2593" t="s">
        <v>8271</v>
      </c>
      <c r="O2593" s="6">
        <f>(E2593/D2593)*100</f>
        <v>242</v>
      </c>
      <c r="P2593" s="7">
        <f>E2593/L2593</f>
        <v>43.214285714285715</v>
      </c>
      <c r="Q2593" t="str">
        <f>LEFT(N2593,FIND("/",N2593)-1)</f>
        <v>theater</v>
      </c>
      <c r="R2593" t="str">
        <f>REPLACE(N2593,1,FIND("/",N2593),"")</f>
        <v>plays</v>
      </c>
      <c r="S2593" s="12">
        <f>(((J2593/60)/60)/24)+DATE(1970,1,1)</f>
        <v>42559.776724537034</v>
      </c>
      <c r="T2593" s="12">
        <f>(((I2593/60)/60)/24)+DATE(1970,1,1)</f>
        <v>42589.776724537034</v>
      </c>
      <c r="W2593" s="19">
        <f>_xlfn.DAYS(T2593,S2593)</f>
        <v>30</v>
      </c>
      <c r="X2593" s="20">
        <f>L2593/W2593</f>
        <v>0.46666666666666667</v>
      </c>
      <c r="Y2593" s="21">
        <f>E2593/W2593</f>
        <v>20.166666666666668</v>
      </c>
    </row>
    <row r="2594" spans="1:25" ht="48" x14ac:dyDescent="0.2">
      <c r="A2594">
        <v>2953</v>
      </c>
      <c r="B2594" s="3" t="s">
        <v>2953</v>
      </c>
      <c r="C2594" s="3" t="s">
        <v>7063</v>
      </c>
      <c r="D2594">
        <v>400000</v>
      </c>
      <c r="E2594">
        <v>605</v>
      </c>
      <c r="F2594" t="s">
        <v>8220</v>
      </c>
      <c r="G2594" t="s">
        <v>8224</v>
      </c>
      <c r="H2594" t="s">
        <v>8246</v>
      </c>
      <c r="I2594">
        <v>1444330821</v>
      </c>
      <c r="J2594">
        <v>1441738821</v>
      </c>
      <c r="K2594" t="b">
        <v>0</v>
      </c>
      <c r="L2594">
        <v>3</v>
      </c>
      <c r="M2594" t="b">
        <v>0</v>
      </c>
      <c r="N2594" t="s">
        <v>8303</v>
      </c>
      <c r="O2594" s="6">
        <f>(E2594/D2594)*100</f>
        <v>0.15125</v>
      </c>
      <c r="P2594" s="7">
        <f>E2594/L2594</f>
        <v>201.66666666666666</v>
      </c>
      <c r="Q2594" t="str">
        <f>LEFT(N2594,FIND("/",N2594)-1)</f>
        <v>theater</v>
      </c>
      <c r="R2594" t="str">
        <f>REPLACE(N2594,1,FIND("/",N2594),"")</f>
        <v>spaces</v>
      </c>
      <c r="S2594" s="12">
        <f>(((J2594/60)/60)/24)+DATE(1970,1,1)</f>
        <v>42255.791909722218</v>
      </c>
      <c r="T2594" s="12">
        <f>(((I2594/60)/60)/24)+DATE(1970,1,1)</f>
        <v>42285.791909722218</v>
      </c>
      <c r="W2594" s="19">
        <f>_xlfn.DAYS(T2594,S2594)</f>
        <v>30</v>
      </c>
      <c r="X2594" s="20">
        <f>L2594/W2594</f>
        <v>0.1</v>
      </c>
      <c r="Y2594" s="21">
        <f>E2594/W2594</f>
        <v>20.166666666666668</v>
      </c>
    </row>
    <row r="2595" spans="1:25" ht="64" x14ac:dyDescent="0.2">
      <c r="A2595">
        <v>1287</v>
      </c>
      <c r="B2595" s="3" t="s">
        <v>1288</v>
      </c>
      <c r="C2595" s="3" t="s">
        <v>5397</v>
      </c>
      <c r="D2595">
        <v>250</v>
      </c>
      <c r="E2595">
        <v>605</v>
      </c>
      <c r="F2595" t="s">
        <v>8219</v>
      </c>
      <c r="G2595" t="s">
        <v>8225</v>
      </c>
      <c r="H2595" t="s">
        <v>8247</v>
      </c>
      <c r="I2595">
        <v>1434120856</v>
      </c>
      <c r="J2595">
        <v>1428936856</v>
      </c>
      <c r="K2595" t="b">
        <v>0</v>
      </c>
      <c r="L2595">
        <v>25</v>
      </c>
      <c r="M2595" t="b">
        <v>1</v>
      </c>
      <c r="N2595" t="s">
        <v>8271</v>
      </c>
      <c r="O2595" s="6">
        <f>(E2595/D2595)*100</f>
        <v>242</v>
      </c>
      <c r="P2595" s="7">
        <f>E2595/L2595</f>
        <v>24.2</v>
      </c>
      <c r="Q2595" t="str">
        <f>LEFT(N2595,FIND("/",N2595)-1)</f>
        <v>theater</v>
      </c>
      <c r="R2595" t="str">
        <f>REPLACE(N2595,1,FIND("/",N2595),"")</f>
        <v>plays</v>
      </c>
      <c r="S2595" s="12">
        <f>(((J2595/60)/60)/24)+DATE(1970,1,1)</f>
        <v>42107.621018518519</v>
      </c>
      <c r="T2595" s="12">
        <f>(((I2595/60)/60)/24)+DATE(1970,1,1)</f>
        <v>42167.621018518519</v>
      </c>
      <c r="W2595" s="19">
        <f>_xlfn.DAYS(T2595,S2595)</f>
        <v>60</v>
      </c>
      <c r="X2595" s="20">
        <f>L2595/W2595</f>
        <v>0.41666666666666669</v>
      </c>
      <c r="Y2595" s="21">
        <f>E2595/W2595</f>
        <v>10.083333333333334</v>
      </c>
    </row>
    <row r="2596" spans="1:25" ht="48" x14ac:dyDescent="0.2">
      <c r="A2596">
        <v>386</v>
      </c>
      <c r="B2596" s="3" t="s">
        <v>387</v>
      </c>
      <c r="C2596" s="3" t="s">
        <v>4496</v>
      </c>
      <c r="D2596">
        <v>600</v>
      </c>
      <c r="E259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8269</v>
      </c>
      <c r="O2596" s="6">
        <f>(E2596/D2596)*100</f>
        <v>100.16666666666667</v>
      </c>
      <c r="P2596" s="7">
        <f>E2596/L2596</f>
        <v>46.230769230769234</v>
      </c>
      <c r="Q2596" t="str">
        <f>LEFT(N2596,FIND("/",N2596)-1)</f>
        <v>film &amp; video</v>
      </c>
      <c r="R2596" t="str">
        <f>REPLACE(N2596,1,FIND("/",N2596),"")</f>
        <v>documentary</v>
      </c>
      <c r="S2596" s="12">
        <f>(((J2596/60)/60)/24)+DATE(1970,1,1)</f>
        <v>42211.951284722221</v>
      </c>
      <c r="T2596" s="12">
        <f>(((I2596/60)/60)/24)+DATE(1970,1,1)</f>
        <v>42226.951284722221</v>
      </c>
      <c r="W2596" s="19">
        <f>_xlfn.DAYS(T2596,S2596)</f>
        <v>15</v>
      </c>
      <c r="X2596" s="20">
        <f>L2596/W2596</f>
        <v>0.8666666666666667</v>
      </c>
      <c r="Y2596" s="21">
        <f>E2596/W2596</f>
        <v>40.06666666666667</v>
      </c>
    </row>
    <row r="2597" spans="1:25" ht="48" x14ac:dyDescent="0.2">
      <c r="A2597">
        <v>2142</v>
      </c>
      <c r="B2597" s="3" t="s">
        <v>2143</v>
      </c>
      <c r="C2597" s="3" t="s">
        <v>6252</v>
      </c>
      <c r="D2597">
        <v>10500</v>
      </c>
      <c r="E2597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8282</v>
      </c>
      <c r="O2597" s="6">
        <f>(E2597/D2597)*100</f>
        <v>5.7238095238095239</v>
      </c>
      <c r="P2597" s="7">
        <f>E2597/L2597</f>
        <v>50.083333333333336</v>
      </c>
      <c r="Q2597" t="str">
        <f>LEFT(N2597,FIND("/",N2597)-1)</f>
        <v>games</v>
      </c>
      <c r="R2597" t="str">
        <f>REPLACE(N2597,1,FIND("/",N2597),"")</f>
        <v>video games</v>
      </c>
      <c r="S2597" s="12">
        <f>(((J2597/60)/60)/24)+DATE(1970,1,1)</f>
        <v>42340.701504629629</v>
      </c>
      <c r="T2597" s="12">
        <f>(((I2597/60)/60)/24)+DATE(1970,1,1)</f>
        <v>42368.701504629629</v>
      </c>
      <c r="W2597" s="19">
        <f>_xlfn.DAYS(T2597,S2597)</f>
        <v>28</v>
      </c>
      <c r="X2597" s="20">
        <f>L2597/W2597</f>
        <v>0.42857142857142855</v>
      </c>
      <c r="Y2597" s="21">
        <f>E2597/W2597</f>
        <v>21.464285714285715</v>
      </c>
    </row>
    <row r="2598" spans="1:25" ht="32" x14ac:dyDescent="0.2">
      <c r="A2598">
        <v>104</v>
      </c>
      <c r="B2598" s="3" t="s">
        <v>106</v>
      </c>
      <c r="C2598" s="3" t="s">
        <v>4215</v>
      </c>
      <c r="D2598">
        <v>500</v>
      </c>
      <c r="E2598">
        <v>600</v>
      </c>
      <c r="F2598" t="s">
        <v>8219</v>
      </c>
      <c r="G2598" t="s">
        <v>8224</v>
      </c>
      <c r="H2598" t="s">
        <v>8246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8266</v>
      </c>
      <c r="O2598" s="6">
        <f>(E2598/D2598)*100</f>
        <v>120</v>
      </c>
      <c r="P2598" s="7">
        <f>E2598/L2598</f>
        <v>60</v>
      </c>
      <c r="Q2598" t="str">
        <f>LEFT(N2598,FIND("/",N2598)-1)</f>
        <v>film &amp; video</v>
      </c>
      <c r="R2598" t="str">
        <f>REPLACE(N2598,1,FIND("/",N2598),"")</f>
        <v>shorts</v>
      </c>
      <c r="S2598" s="12">
        <f>(((J2598/60)/60)/24)+DATE(1970,1,1)</f>
        <v>40612.695208333331</v>
      </c>
      <c r="T2598" s="12">
        <f>(((I2598/60)/60)/24)+DATE(1970,1,1)</f>
        <v>40636.041666666664</v>
      </c>
      <c r="W2598" s="19">
        <f>_xlfn.DAYS(T2598,S2598)</f>
        <v>24</v>
      </c>
      <c r="X2598" s="20">
        <f>L2598/W2598</f>
        <v>0.41666666666666669</v>
      </c>
      <c r="Y2598" s="21">
        <f>E2598/W2598</f>
        <v>25</v>
      </c>
    </row>
    <row r="2599" spans="1:25" ht="48" x14ac:dyDescent="0.2">
      <c r="A2599">
        <v>1438</v>
      </c>
      <c r="B2599" s="3" t="s">
        <v>1439</v>
      </c>
      <c r="C2599" s="3" t="s">
        <v>5548</v>
      </c>
      <c r="D2599">
        <v>20000</v>
      </c>
      <c r="E2599">
        <v>600</v>
      </c>
      <c r="F2599" t="s">
        <v>8221</v>
      </c>
      <c r="G2599" t="s">
        <v>8232</v>
      </c>
      <c r="H2599" t="s">
        <v>8253</v>
      </c>
      <c r="I2599">
        <v>1461765300</v>
      </c>
      <c r="J2599">
        <v>1459198499</v>
      </c>
      <c r="K2599" t="b">
        <v>0</v>
      </c>
      <c r="L2599">
        <v>8</v>
      </c>
      <c r="M2599" t="b">
        <v>0</v>
      </c>
      <c r="N2599" t="s">
        <v>8287</v>
      </c>
      <c r="O2599" s="6">
        <f>(E2599/D2599)*100</f>
        <v>3</v>
      </c>
      <c r="P2599" s="7">
        <f>E2599/L2599</f>
        <v>75</v>
      </c>
      <c r="Q2599" t="str">
        <f>LEFT(N2599,FIND("/",N2599)-1)</f>
        <v>publishing</v>
      </c>
      <c r="R2599" t="str">
        <f>REPLACE(N2599,1,FIND("/",N2599),"")</f>
        <v>translations</v>
      </c>
      <c r="S2599" s="12">
        <f>(((J2599/60)/60)/24)+DATE(1970,1,1)</f>
        <v>42457.871516203704</v>
      </c>
      <c r="T2599" s="12">
        <f>(((I2599/60)/60)/24)+DATE(1970,1,1)</f>
        <v>42487.579861111109</v>
      </c>
      <c r="W2599" s="19">
        <f>_xlfn.DAYS(T2599,S2599)</f>
        <v>30</v>
      </c>
      <c r="X2599" s="20">
        <f>L2599/W2599</f>
        <v>0.26666666666666666</v>
      </c>
      <c r="Y2599" s="21">
        <f>E2599/W2599</f>
        <v>20</v>
      </c>
    </row>
    <row r="2600" spans="1:25" ht="48" x14ac:dyDescent="0.2">
      <c r="A2600">
        <v>50</v>
      </c>
      <c r="B2600" s="3" t="s">
        <v>52</v>
      </c>
      <c r="C2600" s="3" t="s">
        <v>4161</v>
      </c>
      <c r="D2600">
        <v>600</v>
      </c>
      <c r="E2600">
        <v>600</v>
      </c>
      <c r="F2600" t="s">
        <v>8219</v>
      </c>
      <c r="G2600" t="s">
        <v>8225</v>
      </c>
      <c r="H2600" t="s">
        <v>8247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8265</v>
      </c>
      <c r="O2600" s="6">
        <f>(E2600/D2600)*100</f>
        <v>100</v>
      </c>
      <c r="P2600" s="7">
        <f>E2600/L2600</f>
        <v>27.272727272727273</v>
      </c>
      <c r="Q2600" t="str">
        <f>LEFT(N2600,FIND("/",N2600)-1)</f>
        <v>film &amp; video</v>
      </c>
      <c r="R2600" t="str">
        <f>REPLACE(N2600,1,FIND("/",N2600),"")</f>
        <v>television</v>
      </c>
      <c r="S2600" s="12">
        <f>(((J2600/60)/60)/24)+DATE(1970,1,1)</f>
        <v>41995.752986111111</v>
      </c>
      <c r="T2600" s="12">
        <f>(((I2600/60)/60)/24)+DATE(1970,1,1)</f>
        <v>42034.708333333328</v>
      </c>
      <c r="W2600" s="19">
        <f>_xlfn.DAYS(T2600,S2600)</f>
        <v>39</v>
      </c>
      <c r="X2600" s="20">
        <f>L2600/W2600</f>
        <v>0.5641025641025641</v>
      </c>
      <c r="Y2600" s="21">
        <f>E2600/W2600</f>
        <v>15.384615384615385</v>
      </c>
    </row>
    <row r="2601" spans="1:25" ht="48" x14ac:dyDescent="0.2">
      <c r="A2601">
        <v>375</v>
      </c>
      <c r="B2601" s="3" t="s">
        <v>376</v>
      </c>
      <c r="C2601" s="3" t="s">
        <v>4485</v>
      </c>
      <c r="D2601">
        <v>500</v>
      </c>
      <c r="E2601">
        <v>600</v>
      </c>
      <c r="F2601" t="s">
        <v>8219</v>
      </c>
      <c r="G2601" t="s">
        <v>8224</v>
      </c>
      <c r="H2601" t="s">
        <v>8246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8269</v>
      </c>
      <c r="O2601" s="6">
        <f>(E2601/D2601)*100</f>
        <v>120</v>
      </c>
      <c r="P2601" s="7">
        <f>E2601/L2601</f>
        <v>42.857142857142854</v>
      </c>
      <c r="Q2601" t="str">
        <f>LEFT(N2601,FIND("/",N2601)-1)</f>
        <v>film &amp; video</v>
      </c>
      <c r="R2601" t="str">
        <f>REPLACE(N2601,1,FIND("/",N2601),"")</f>
        <v>documentary</v>
      </c>
      <c r="S2601" s="12">
        <f>(((J2601/60)/60)/24)+DATE(1970,1,1)</f>
        <v>41657.985081018516</v>
      </c>
      <c r="T2601" s="12">
        <f>(((I2601/60)/60)/24)+DATE(1970,1,1)</f>
        <v>41699.720833333333</v>
      </c>
      <c r="W2601" s="19">
        <f>_xlfn.DAYS(T2601,S2601)</f>
        <v>42</v>
      </c>
      <c r="X2601" s="20">
        <f>L2601/W2601</f>
        <v>0.33333333333333331</v>
      </c>
      <c r="Y2601" s="21">
        <f>E2601/W2601</f>
        <v>14.285714285714286</v>
      </c>
    </row>
    <row r="2602" spans="1:25" ht="48" x14ac:dyDescent="0.2">
      <c r="A2602">
        <v>2265</v>
      </c>
      <c r="B2602" s="3" t="s">
        <v>2266</v>
      </c>
      <c r="C2602" s="3" t="s">
        <v>6375</v>
      </c>
      <c r="D2602">
        <v>200</v>
      </c>
      <c r="E2602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8297</v>
      </c>
      <c r="O2602" s="6">
        <f>(E2602/D2602)*100</f>
        <v>298.5</v>
      </c>
      <c r="P2602" s="7">
        <f>E2602/L2602</f>
        <v>35.117647058823529</v>
      </c>
      <c r="Q2602" t="str">
        <f>LEFT(N2602,FIND("/",N2602)-1)</f>
        <v>games</v>
      </c>
      <c r="R2602" t="str">
        <f>REPLACE(N2602,1,FIND("/",N2602),"")</f>
        <v>tabletop games</v>
      </c>
      <c r="S2602" s="12">
        <f>(((J2602/60)/60)/24)+DATE(1970,1,1)</f>
        <v>42689.853090277778</v>
      </c>
      <c r="T2602" s="12">
        <f>(((I2602/60)/60)/24)+DATE(1970,1,1)</f>
        <v>42696.853090277778</v>
      </c>
      <c r="W2602" s="19">
        <f>_xlfn.DAYS(T2602,S2602)</f>
        <v>7</v>
      </c>
      <c r="X2602" s="20">
        <f>L2602/W2602</f>
        <v>2.4285714285714284</v>
      </c>
      <c r="Y2602" s="21">
        <f>E2602/W2602</f>
        <v>85.285714285714292</v>
      </c>
    </row>
    <row r="2603" spans="1:25" ht="48" x14ac:dyDescent="0.2">
      <c r="A2603">
        <v>757</v>
      </c>
      <c r="B2603" s="3" t="s">
        <v>758</v>
      </c>
      <c r="C2603" s="3" t="s">
        <v>4867</v>
      </c>
      <c r="D2603">
        <v>250</v>
      </c>
      <c r="E2603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8274</v>
      </c>
      <c r="O2603" s="6">
        <f>(E2603/D2603)*100</f>
        <v>238</v>
      </c>
      <c r="P2603" s="7">
        <f>E2603/L2603</f>
        <v>33.055555555555557</v>
      </c>
      <c r="Q2603" t="str">
        <f>LEFT(N2603,FIND("/",N2603)-1)</f>
        <v>publishing</v>
      </c>
      <c r="R2603" t="str">
        <f>REPLACE(N2603,1,FIND("/",N2603),"")</f>
        <v>nonfiction</v>
      </c>
      <c r="S2603" s="12">
        <f>(((J2603/60)/60)/24)+DATE(1970,1,1)</f>
        <v>41235.054560185185</v>
      </c>
      <c r="T2603" s="12">
        <f>(((I2603/60)/60)/24)+DATE(1970,1,1)</f>
        <v>41249.054560185185</v>
      </c>
      <c r="W2603" s="19">
        <f>_xlfn.DAYS(T2603,S2603)</f>
        <v>14</v>
      </c>
      <c r="X2603" s="20">
        <f>L2603/W2603</f>
        <v>1.2857142857142858</v>
      </c>
      <c r="Y2603" s="21">
        <f>E2603/W2603</f>
        <v>42.5</v>
      </c>
    </row>
    <row r="2604" spans="1:25" ht="48" x14ac:dyDescent="0.2">
      <c r="A2604">
        <v>3521</v>
      </c>
      <c r="B2604" s="3" t="s">
        <v>3520</v>
      </c>
      <c r="C2604" s="3" t="s">
        <v>7631</v>
      </c>
      <c r="D2604">
        <v>350</v>
      </c>
      <c r="E2604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8271</v>
      </c>
      <c r="O2604" s="6">
        <f>(E2604/D2604)*100</f>
        <v>169.42857142857144</v>
      </c>
      <c r="P2604" s="7">
        <f>E2604/L2604</f>
        <v>45.615384615384613</v>
      </c>
      <c r="Q2604" t="str">
        <f>LEFT(N2604,FIND("/",N2604)-1)</f>
        <v>theater</v>
      </c>
      <c r="R2604" t="str">
        <f>REPLACE(N2604,1,FIND("/",N2604),"")</f>
        <v>plays</v>
      </c>
      <c r="S2604" s="12">
        <f>(((J2604/60)/60)/24)+DATE(1970,1,1)</f>
        <v>41881.361342592594</v>
      </c>
      <c r="T2604" s="12">
        <f>(((I2604/60)/60)/24)+DATE(1970,1,1)</f>
        <v>41911.361342592594</v>
      </c>
      <c r="W2604" s="19">
        <f>_xlfn.DAYS(T2604,S2604)</f>
        <v>30</v>
      </c>
      <c r="X2604" s="20">
        <f>L2604/W2604</f>
        <v>0.43333333333333335</v>
      </c>
      <c r="Y2604" s="21">
        <f>E2604/W2604</f>
        <v>19.766666666666666</v>
      </c>
    </row>
    <row r="2605" spans="1:25" ht="48" x14ac:dyDescent="0.2">
      <c r="A2605">
        <v>3378</v>
      </c>
      <c r="B2605" s="3" t="s">
        <v>3377</v>
      </c>
      <c r="C2605" s="3" t="s">
        <v>7488</v>
      </c>
      <c r="D2605">
        <v>550</v>
      </c>
      <c r="E2605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8271</v>
      </c>
      <c r="O2605" s="6">
        <f>(E2605/D2605)*100</f>
        <v>107.63636363636364</v>
      </c>
      <c r="P2605" s="7">
        <f>E2605/L2605</f>
        <v>28.19047619047619</v>
      </c>
      <c r="Q2605" t="str">
        <f>LEFT(N2605,FIND("/",N2605)-1)</f>
        <v>theater</v>
      </c>
      <c r="R2605" t="str">
        <f>REPLACE(N2605,1,FIND("/",N2605),"")</f>
        <v>plays</v>
      </c>
      <c r="S2605" s="12">
        <f>(((J2605/60)/60)/24)+DATE(1970,1,1)</f>
        <v>41858.355393518519</v>
      </c>
      <c r="T2605" s="12">
        <f>(((I2605/60)/60)/24)+DATE(1970,1,1)</f>
        <v>41882.547222222223</v>
      </c>
      <c r="W2605" s="19">
        <f>_xlfn.DAYS(T2605,S2605)</f>
        <v>24</v>
      </c>
      <c r="X2605" s="20">
        <f>L2605/W2605</f>
        <v>0.875</v>
      </c>
      <c r="Y2605" s="21">
        <f>E2605/W2605</f>
        <v>24.666666666666668</v>
      </c>
    </row>
    <row r="2606" spans="1:25" ht="48" x14ac:dyDescent="0.2">
      <c r="A2606">
        <v>1806</v>
      </c>
      <c r="B2606" s="3" t="s">
        <v>1807</v>
      </c>
      <c r="C2606" s="3" t="s">
        <v>5916</v>
      </c>
      <c r="D2606">
        <v>20000</v>
      </c>
      <c r="E260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6">
        <f>(E2606/D2606)*100</f>
        <v>2.9550000000000001</v>
      </c>
      <c r="P2606" s="7">
        <f>E2606/L2606</f>
        <v>73.875</v>
      </c>
      <c r="Q2606" t="str">
        <f>LEFT(N2606,FIND("/",N2606)-1)</f>
        <v>photography</v>
      </c>
      <c r="R2606" t="str">
        <f>REPLACE(N2606,1,FIND("/",N2606),"")</f>
        <v>photobooks</v>
      </c>
      <c r="S2606" s="12">
        <f>(((J2606/60)/60)/24)+DATE(1970,1,1)</f>
        <v>41877.638298611113</v>
      </c>
      <c r="T2606" s="12">
        <f>(((I2606/60)/60)/24)+DATE(1970,1,1)</f>
        <v>41912.638298611113</v>
      </c>
      <c r="W2606" s="19">
        <f>_xlfn.DAYS(T2606,S2606)</f>
        <v>35</v>
      </c>
      <c r="X2606" s="20">
        <f>L2606/W2606</f>
        <v>0.22857142857142856</v>
      </c>
      <c r="Y2606" s="21">
        <f>E2606/W2606</f>
        <v>16.885714285714286</v>
      </c>
    </row>
    <row r="2607" spans="1:25" ht="48" x14ac:dyDescent="0.2">
      <c r="A2607">
        <v>603</v>
      </c>
      <c r="B2607" s="3" t="s">
        <v>604</v>
      </c>
      <c r="C2607" s="3" t="s">
        <v>4713</v>
      </c>
      <c r="D2607">
        <v>15000</v>
      </c>
      <c r="E2607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6">
        <f>(E2607/D2607)*100</f>
        <v>3.9334666666666664</v>
      </c>
      <c r="P2607" s="7">
        <f>E2607/L2607</f>
        <v>45.386153846153846</v>
      </c>
      <c r="Q2607" t="str">
        <f>LEFT(N2607,FIND("/",N2607)-1)</f>
        <v>technology</v>
      </c>
      <c r="R2607" t="str">
        <f>REPLACE(N2607,1,FIND("/",N2607),"")</f>
        <v>web</v>
      </c>
      <c r="S2607" s="12">
        <f>(((J2607/60)/60)/24)+DATE(1970,1,1)</f>
        <v>41835.639155092591</v>
      </c>
      <c r="T2607" s="12">
        <f>(((I2607/60)/60)/24)+DATE(1970,1,1)</f>
        <v>41865.639155092591</v>
      </c>
      <c r="W2607" s="19">
        <f>_xlfn.DAYS(T2607,S2607)</f>
        <v>30</v>
      </c>
      <c r="X2607" s="20">
        <f>L2607/W2607</f>
        <v>0.43333333333333335</v>
      </c>
      <c r="Y2607" s="21">
        <f>E2607/W2607</f>
        <v>19.667333333333332</v>
      </c>
    </row>
    <row r="2608" spans="1:25" ht="48" x14ac:dyDescent="0.2">
      <c r="A2608">
        <v>694</v>
      </c>
      <c r="B2608" s="3" t="s">
        <v>695</v>
      </c>
      <c r="C2608" s="3" t="s">
        <v>4804</v>
      </c>
      <c r="D2608">
        <v>150000</v>
      </c>
      <c r="E2608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6">
        <f>(E2608/D2608)*100</f>
        <v>0.39333333333333331</v>
      </c>
      <c r="P2608" s="7">
        <f>E2608/L2608</f>
        <v>84.285714285714292</v>
      </c>
      <c r="Q2608" t="str">
        <f>LEFT(N2608,FIND("/",N2608)-1)</f>
        <v>technology</v>
      </c>
      <c r="R2608" t="str">
        <f>REPLACE(N2608,1,FIND("/",N2608),"")</f>
        <v>wearables</v>
      </c>
      <c r="S2608" s="12">
        <f>(((J2608/60)/60)/24)+DATE(1970,1,1)</f>
        <v>42737.663877314815</v>
      </c>
      <c r="T2608" s="12">
        <f>(((I2608/60)/60)/24)+DATE(1970,1,1)</f>
        <v>42767.663877314815</v>
      </c>
      <c r="W2608" s="19">
        <f>_xlfn.DAYS(T2608,S2608)</f>
        <v>30</v>
      </c>
      <c r="X2608" s="20">
        <f>L2608/W2608</f>
        <v>0.23333333333333334</v>
      </c>
      <c r="Y2608" s="21">
        <f>E2608/W2608</f>
        <v>19.666666666666668</v>
      </c>
    </row>
    <row r="2609" spans="1:25" ht="32" x14ac:dyDescent="0.2">
      <c r="A2609">
        <v>3063</v>
      </c>
      <c r="B2609" s="3" t="s">
        <v>3063</v>
      </c>
      <c r="C2609" s="3" t="s">
        <v>7173</v>
      </c>
      <c r="D2609">
        <v>3000</v>
      </c>
      <c r="E2609">
        <v>587</v>
      </c>
      <c r="F2609" t="s">
        <v>8221</v>
      </c>
      <c r="G2609" t="s">
        <v>8224</v>
      </c>
      <c r="H2609" t="s">
        <v>8246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8303</v>
      </c>
      <c r="O2609" s="6">
        <f>(E2609/D2609)*100</f>
        <v>19.566666666666666</v>
      </c>
      <c r="P2609" s="7">
        <f>E2609/L2609</f>
        <v>25.521739130434781</v>
      </c>
      <c r="Q2609" t="str">
        <f>LEFT(N2609,FIND("/",N2609)-1)</f>
        <v>theater</v>
      </c>
      <c r="R2609" t="str">
        <f>REPLACE(N2609,1,FIND("/",N2609),"")</f>
        <v>spaces</v>
      </c>
      <c r="S2609" s="12">
        <f>(((J2609/60)/60)/24)+DATE(1970,1,1)</f>
        <v>42630.922893518517</v>
      </c>
      <c r="T2609" s="12">
        <f>(((I2609/60)/60)/24)+DATE(1970,1,1)</f>
        <v>42665.922893518517</v>
      </c>
      <c r="W2609" s="19">
        <f>_xlfn.DAYS(T2609,S2609)</f>
        <v>35</v>
      </c>
      <c r="X2609" s="20">
        <f>L2609/W2609</f>
        <v>0.65714285714285714</v>
      </c>
      <c r="Y2609" s="21">
        <f>E2609/W2609</f>
        <v>16.771428571428572</v>
      </c>
    </row>
    <row r="2610" spans="1:25" ht="48" x14ac:dyDescent="0.2">
      <c r="A2610">
        <v>3193</v>
      </c>
      <c r="B2610" s="3" t="s">
        <v>3193</v>
      </c>
      <c r="C2610" s="3" t="s">
        <v>7303</v>
      </c>
      <c r="D2610">
        <v>5000</v>
      </c>
      <c r="E2610">
        <v>587</v>
      </c>
      <c r="F2610" t="s">
        <v>8221</v>
      </c>
      <c r="G2610" t="s">
        <v>8225</v>
      </c>
      <c r="H2610" t="s">
        <v>8247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8305</v>
      </c>
      <c r="O2610" s="6">
        <f>(E2610/D2610)*100</f>
        <v>11.74</v>
      </c>
      <c r="P2610" s="7">
        <f>E2610/L2610</f>
        <v>24.458333333333332</v>
      </c>
      <c r="Q2610" t="str">
        <f>LEFT(N2610,FIND("/",N2610)-1)</f>
        <v>theater</v>
      </c>
      <c r="R2610" t="str">
        <f>REPLACE(N2610,1,FIND("/",N2610),"")</f>
        <v>musical</v>
      </c>
      <c r="S2610" s="12">
        <f>(((J2610/60)/60)/24)+DATE(1970,1,1)</f>
        <v>42010.968240740738</v>
      </c>
      <c r="T2610" s="12">
        <f>(((I2610/60)/60)/24)+DATE(1970,1,1)</f>
        <v>42055.968240740738</v>
      </c>
      <c r="W2610" s="19">
        <f>_xlfn.DAYS(T2610,S2610)</f>
        <v>45</v>
      </c>
      <c r="X2610" s="20">
        <f>L2610/W2610</f>
        <v>0.53333333333333333</v>
      </c>
      <c r="Y2610" s="21">
        <f>E2610/W2610</f>
        <v>13.044444444444444</v>
      </c>
    </row>
    <row r="2611" spans="1:25" ht="48" x14ac:dyDescent="0.2">
      <c r="A2611">
        <v>1400</v>
      </c>
      <c r="B2611" s="3" t="s">
        <v>1401</v>
      </c>
      <c r="C2611" s="3" t="s">
        <v>5510</v>
      </c>
      <c r="D2611">
        <v>350</v>
      </c>
      <c r="E2611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8276</v>
      </c>
      <c r="O2611" s="6">
        <f>(E2611/D2611)*100</f>
        <v>167.42857142857144</v>
      </c>
      <c r="P2611" s="7">
        <f>E2611/L2611</f>
        <v>17.235294117647058</v>
      </c>
      <c r="Q2611" t="str">
        <f>LEFT(N2611,FIND("/",N2611)-1)</f>
        <v>music</v>
      </c>
      <c r="R2611" t="str">
        <f>REPLACE(N2611,1,FIND("/",N2611),"")</f>
        <v>rock</v>
      </c>
      <c r="S2611" s="12">
        <f>(((J2611/60)/60)/24)+DATE(1970,1,1)</f>
        <v>42498.341122685189</v>
      </c>
      <c r="T2611" s="12">
        <f>(((I2611/60)/60)/24)+DATE(1970,1,1)</f>
        <v>42533.229166666672</v>
      </c>
      <c r="W2611" s="19">
        <f>_xlfn.DAYS(T2611,S2611)</f>
        <v>35</v>
      </c>
      <c r="X2611" s="20">
        <f>L2611/W2611</f>
        <v>0.97142857142857142</v>
      </c>
      <c r="Y2611" s="21">
        <f>E2611/W2611</f>
        <v>16.742857142857144</v>
      </c>
    </row>
    <row r="2612" spans="1:25" ht="48" x14ac:dyDescent="0.2">
      <c r="A2612">
        <v>1175</v>
      </c>
      <c r="B2612" s="3" t="s">
        <v>1176</v>
      </c>
      <c r="C2612" s="3" t="s">
        <v>5285</v>
      </c>
      <c r="D2612">
        <v>20000</v>
      </c>
      <c r="E2612">
        <v>585</v>
      </c>
      <c r="F2612" t="s">
        <v>8221</v>
      </c>
      <c r="G2612" t="s">
        <v>8224</v>
      </c>
      <c r="H2612" t="s">
        <v>8246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8284</v>
      </c>
      <c r="O2612" s="6">
        <f>(E2612/D2612)*100</f>
        <v>2.9250000000000003</v>
      </c>
      <c r="P2612" s="7">
        <f>E2612/L2612</f>
        <v>65</v>
      </c>
      <c r="Q2612" t="str">
        <f>LEFT(N2612,FIND("/",N2612)-1)</f>
        <v>food</v>
      </c>
      <c r="R2612" t="str">
        <f>REPLACE(N2612,1,FIND("/",N2612),"")</f>
        <v>food trucks</v>
      </c>
      <c r="S2612" s="12">
        <f>(((J2612/60)/60)/24)+DATE(1970,1,1)</f>
        <v>42170.728460648148</v>
      </c>
      <c r="T2612" s="12">
        <f>(((I2612/60)/60)/24)+DATE(1970,1,1)</f>
        <v>42200.728460648148</v>
      </c>
      <c r="W2612" s="19">
        <f>_xlfn.DAYS(T2612,S2612)</f>
        <v>30</v>
      </c>
      <c r="X2612" s="20">
        <f>L2612/W2612</f>
        <v>0.3</v>
      </c>
      <c r="Y2612" s="21">
        <f>E2612/W2612</f>
        <v>19.5</v>
      </c>
    </row>
    <row r="2613" spans="1:25" ht="64" x14ac:dyDescent="0.2">
      <c r="A2613">
        <v>1127</v>
      </c>
      <c r="B2613" s="3" t="s">
        <v>1128</v>
      </c>
      <c r="C2613" s="3" t="s">
        <v>5237</v>
      </c>
      <c r="D2613">
        <v>35000</v>
      </c>
      <c r="E2613">
        <v>585</v>
      </c>
      <c r="F2613" t="s">
        <v>8221</v>
      </c>
      <c r="G2613" t="s">
        <v>8224</v>
      </c>
      <c r="H2613" t="s">
        <v>8246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8283</v>
      </c>
      <c r="O2613" s="6">
        <f>(E2613/D2613)*100</f>
        <v>1.6714285714285713</v>
      </c>
      <c r="P2613" s="7">
        <f>E2613/L2613</f>
        <v>25.434782608695652</v>
      </c>
      <c r="Q2613" t="str">
        <f>LEFT(N2613,FIND("/",N2613)-1)</f>
        <v>games</v>
      </c>
      <c r="R2613" t="str">
        <f>REPLACE(N2613,1,FIND("/",N2613),"")</f>
        <v>mobile games</v>
      </c>
      <c r="S2613" s="12">
        <f>(((J2613/60)/60)/24)+DATE(1970,1,1)</f>
        <v>41926.854166666664</v>
      </c>
      <c r="T2613" s="12">
        <f>(((I2613/60)/60)/24)+DATE(1970,1,1)</f>
        <v>41957.895833333328</v>
      </c>
      <c r="W2613" s="19">
        <f>_xlfn.DAYS(T2613,S2613)</f>
        <v>31</v>
      </c>
      <c r="X2613" s="20">
        <f>L2613/W2613</f>
        <v>0.74193548387096775</v>
      </c>
      <c r="Y2613" s="21">
        <f>E2613/W2613</f>
        <v>18.870967741935484</v>
      </c>
    </row>
    <row r="2614" spans="1:25" ht="32" x14ac:dyDescent="0.2">
      <c r="A2614">
        <v>3607</v>
      </c>
      <c r="B2614" s="3" t="s">
        <v>3606</v>
      </c>
      <c r="C2614" s="3" t="s">
        <v>7717</v>
      </c>
      <c r="D2614">
        <v>550</v>
      </c>
      <c r="E2614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8271</v>
      </c>
      <c r="O2614" s="6">
        <f>(E2614/D2614)*100</f>
        <v>105.45454545454544</v>
      </c>
      <c r="P2614" s="7">
        <f>E2614/L2614</f>
        <v>29</v>
      </c>
      <c r="Q2614" t="str">
        <f>LEFT(N2614,FIND("/",N2614)-1)</f>
        <v>theater</v>
      </c>
      <c r="R2614" t="str">
        <f>REPLACE(N2614,1,FIND("/",N2614),"")</f>
        <v>plays</v>
      </c>
      <c r="S2614" s="12">
        <f>(((J2614/60)/60)/24)+DATE(1970,1,1)</f>
        <v>42338.963912037041</v>
      </c>
      <c r="T2614" s="12">
        <f>(((I2614/60)/60)/24)+DATE(1970,1,1)</f>
        <v>42353</v>
      </c>
      <c r="W2614" s="19">
        <f>_xlfn.DAYS(T2614,S2614)</f>
        <v>15</v>
      </c>
      <c r="X2614" s="20">
        <f>L2614/W2614</f>
        <v>1.3333333333333333</v>
      </c>
      <c r="Y2614" s="21">
        <f>E2614/W2614</f>
        <v>38.666666666666664</v>
      </c>
    </row>
    <row r="2615" spans="1:25" ht="48" x14ac:dyDescent="0.2">
      <c r="A2615">
        <v>4075</v>
      </c>
      <c r="B2615" s="3" t="s">
        <v>4071</v>
      </c>
      <c r="C2615" s="3" t="s">
        <v>8178</v>
      </c>
      <c r="D2615">
        <v>2000</v>
      </c>
      <c r="E2615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6">
        <f>(E2615/D2615)*100</f>
        <v>28.799999999999997</v>
      </c>
      <c r="P2615" s="7">
        <f>E2615/L2615</f>
        <v>44.307692307692307</v>
      </c>
      <c r="Q2615" t="str">
        <f>LEFT(N2615,FIND("/",N2615)-1)</f>
        <v>theater</v>
      </c>
      <c r="R2615" t="str">
        <f>REPLACE(N2615,1,FIND("/",N2615),"")</f>
        <v>plays</v>
      </c>
      <c r="S2615" s="12">
        <f>(((J2615/60)/60)/24)+DATE(1970,1,1)</f>
        <v>41779.045937499999</v>
      </c>
      <c r="T2615" s="12">
        <f>(((I2615/60)/60)/24)+DATE(1970,1,1)</f>
        <v>41820.727777777778</v>
      </c>
      <c r="W2615" s="19">
        <f>_xlfn.DAYS(T2615,S2615)</f>
        <v>41</v>
      </c>
      <c r="X2615" s="20">
        <f>L2615/W2615</f>
        <v>0.31707317073170732</v>
      </c>
      <c r="Y2615" s="21">
        <f>E2615/W2615</f>
        <v>14.048780487804878</v>
      </c>
    </row>
    <row r="2616" spans="1:25" ht="32" x14ac:dyDescent="0.2">
      <c r="A2616">
        <v>3711</v>
      </c>
      <c r="B2616" s="3" t="s">
        <v>3708</v>
      </c>
      <c r="C2616" s="3" t="s">
        <v>7821</v>
      </c>
      <c r="D2616">
        <v>500</v>
      </c>
      <c r="E2616">
        <v>570</v>
      </c>
      <c r="F2616" t="s">
        <v>8219</v>
      </c>
      <c r="G2616" t="s">
        <v>8224</v>
      </c>
      <c r="H2616" t="s">
        <v>8246</v>
      </c>
      <c r="I2616">
        <v>1402848000</v>
      </c>
      <c r="J2616">
        <v>1400606573</v>
      </c>
      <c r="K2616" t="b">
        <v>0</v>
      </c>
      <c r="L2616">
        <v>21</v>
      </c>
      <c r="M2616" t="b">
        <v>1</v>
      </c>
      <c r="N2616" t="s">
        <v>8271</v>
      </c>
      <c r="O2616" s="6">
        <f>(E2616/D2616)*100</f>
        <v>113.99999999999999</v>
      </c>
      <c r="P2616" s="7">
        <f>E2616/L2616</f>
        <v>27.142857142857142</v>
      </c>
      <c r="Q2616" t="str">
        <f>LEFT(N2616,FIND("/",N2616)-1)</f>
        <v>theater</v>
      </c>
      <c r="R2616" t="str">
        <f>REPLACE(N2616,1,FIND("/",N2616),"")</f>
        <v>plays</v>
      </c>
      <c r="S2616" s="12">
        <f>(((J2616/60)/60)/24)+DATE(1970,1,1)</f>
        <v>41779.724224537036</v>
      </c>
      <c r="T2616" s="12">
        <f>(((I2616/60)/60)/24)+DATE(1970,1,1)</f>
        <v>41805.666666666664</v>
      </c>
      <c r="W2616" s="19">
        <f>_xlfn.DAYS(T2616,S2616)</f>
        <v>26</v>
      </c>
      <c r="X2616" s="20">
        <f>L2616/W2616</f>
        <v>0.80769230769230771</v>
      </c>
      <c r="Y2616" s="21">
        <f>E2616/W2616</f>
        <v>21.923076923076923</v>
      </c>
    </row>
    <row r="2617" spans="1:25" ht="48" x14ac:dyDescent="0.2">
      <c r="A2617">
        <v>3818</v>
      </c>
      <c r="B2617" s="3" t="s">
        <v>3815</v>
      </c>
      <c r="C2617" s="3" t="s">
        <v>7928</v>
      </c>
      <c r="D2617">
        <v>250</v>
      </c>
      <c r="E2617">
        <v>570</v>
      </c>
      <c r="F2617" t="s">
        <v>8219</v>
      </c>
      <c r="G2617" t="s">
        <v>8224</v>
      </c>
      <c r="H2617" t="s">
        <v>8246</v>
      </c>
      <c r="I2617">
        <v>1426187582</v>
      </c>
      <c r="J2617">
        <v>1423599182</v>
      </c>
      <c r="K2617" t="b">
        <v>0</v>
      </c>
      <c r="L2617">
        <v>10</v>
      </c>
      <c r="M2617" t="b">
        <v>1</v>
      </c>
      <c r="N2617" t="s">
        <v>8271</v>
      </c>
      <c r="O2617" s="6">
        <f>(E2617/D2617)*100</f>
        <v>227.99999999999997</v>
      </c>
      <c r="P2617" s="7">
        <f>E2617/L2617</f>
        <v>57</v>
      </c>
      <c r="Q2617" t="str">
        <f>LEFT(N2617,FIND("/",N2617)-1)</f>
        <v>theater</v>
      </c>
      <c r="R2617" t="str">
        <f>REPLACE(N2617,1,FIND("/",N2617),"")</f>
        <v>plays</v>
      </c>
      <c r="S2617" s="12">
        <f>(((J2617/60)/60)/24)+DATE(1970,1,1)</f>
        <v>42045.84238425926</v>
      </c>
      <c r="T2617" s="12">
        <f>(((I2617/60)/60)/24)+DATE(1970,1,1)</f>
        <v>42075.800717592589</v>
      </c>
      <c r="W2617" s="19">
        <f>_xlfn.DAYS(T2617,S2617)</f>
        <v>30</v>
      </c>
      <c r="X2617" s="20">
        <f>L2617/W2617</f>
        <v>0.33333333333333331</v>
      </c>
      <c r="Y2617" s="21">
        <f>E2617/W2617</f>
        <v>19</v>
      </c>
    </row>
    <row r="2618" spans="1:25" ht="48" x14ac:dyDescent="0.2">
      <c r="A2618">
        <v>2774</v>
      </c>
      <c r="B2618" s="3" t="s">
        <v>2774</v>
      </c>
      <c r="C2618" s="3" t="s">
        <v>6884</v>
      </c>
      <c r="D2618">
        <v>4000</v>
      </c>
      <c r="E2618">
        <v>570</v>
      </c>
      <c r="F2618" t="s">
        <v>8221</v>
      </c>
      <c r="G2618" t="s">
        <v>8224</v>
      </c>
      <c r="H2618" t="s">
        <v>8246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8304</v>
      </c>
      <c r="O2618" s="6">
        <f>(E2618/D2618)*100</f>
        <v>14.249999999999998</v>
      </c>
      <c r="P2618" s="7">
        <f>E2618/L2618</f>
        <v>43.846153846153847</v>
      </c>
      <c r="Q2618" t="str">
        <f>LEFT(N2618,FIND("/",N2618)-1)</f>
        <v>publishing</v>
      </c>
      <c r="R2618" t="str">
        <f>REPLACE(N2618,1,FIND("/",N2618),"")</f>
        <v>children's books</v>
      </c>
      <c r="S2618" s="12">
        <f>(((J2618/60)/60)/24)+DATE(1970,1,1)</f>
        <v>41311.126481481479</v>
      </c>
      <c r="T2618" s="12">
        <f>(((I2618/60)/60)/24)+DATE(1970,1,1)</f>
        <v>41341.126481481479</v>
      </c>
      <c r="W2618" s="19">
        <f>_xlfn.DAYS(T2618,S2618)</f>
        <v>30</v>
      </c>
      <c r="X2618" s="20">
        <f>L2618/W2618</f>
        <v>0.43333333333333335</v>
      </c>
      <c r="Y2618" s="21">
        <f>E2618/W2618</f>
        <v>19</v>
      </c>
    </row>
    <row r="2619" spans="1:25" ht="48" x14ac:dyDescent="0.2">
      <c r="A2619">
        <v>3291</v>
      </c>
      <c r="B2619" s="3" t="s">
        <v>3291</v>
      </c>
      <c r="C2619" s="3" t="s">
        <v>7401</v>
      </c>
      <c r="D2619">
        <v>500</v>
      </c>
      <c r="E2619">
        <v>570</v>
      </c>
      <c r="F2619" t="s">
        <v>8219</v>
      </c>
      <c r="G2619" t="s">
        <v>8224</v>
      </c>
      <c r="H2619" t="s">
        <v>8246</v>
      </c>
      <c r="I2619">
        <v>1442462340</v>
      </c>
      <c r="J2619">
        <v>1439743900</v>
      </c>
      <c r="K2619" t="b">
        <v>0</v>
      </c>
      <c r="L2619">
        <v>14</v>
      </c>
      <c r="M2619" t="b">
        <v>1</v>
      </c>
      <c r="N2619" t="s">
        <v>8271</v>
      </c>
      <c r="O2619" s="6">
        <f>(E2619/D2619)*100</f>
        <v>113.99999999999999</v>
      </c>
      <c r="P2619" s="7">
        <f>E2619/L2619</f>
        <v>40.714285714285715</v>
      </c>
      <c r="Q2619" t="str">
        <f>LEFT(N2619,FIND("/",N2619)-1)</f>
        <v>theater</v>
      </c>
      <c r="R2619" t="str">
        <f>REPLACE(N2619,1,FIND("/",N2619),"")</f>
        <v>plays</v>
      </c>
      <c r="S2619" s="12">
        <f>(((J2619/60)/60)/24)+DATE(1970,1,1)</f>
        <v>42232.702546296292</v>
      </c>
      <c r="T2619" s="12">
        <f>(((I2619/60)/60)/24)+DATE(1970,1,1)</f>
        <v>42264.165972222225</v>
      </c>
      <c r="W2619" s="19">
        <f>_xlfn.DAYS(T2619,S2619)</f>
        <v>32</v>
      </c>
      <c r="X2619" s="20">
        <f>L2619/W2619</f>
        <v>0.4375</v>
      </c>
      <c r="Y2619" s="21">
        <f>E2619/W2619</f>
        <v>17.8125</v>
      </c>
    </row>
    <row r="2620" spans="1:25" ht="48" x14ac:dyDescent="0.2">
      <c r="A2620">
        <v>432</v>
      </c>
      <c r="B2620" s="3" t="s">
        <v>433</v>
      </c>
      <c r="C2620" s="3" t="s">
        <v>4542</v>
      </c>
      <c r="D2620">
        <v>6000</v>
      </c>
      <c r="E2620">
        <v>570</v>
      </c>
      <c r="F2620" t="s">
        <v>8221</v>
      </c>
      <c r="G2620" t="s">
        <v>8224</v>
      </c>
      <c r="H2620" t="s">
        <v>8246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8270</v>
      </c>
      <c r="O2620" s="6">
        <f>(E2620/D2620)*100</f>
        <v>9.5</v>
      </c>
      <c r="P2620" s="7">
        <f>E2620/L2620</f>
        <v>71.25</v>
      </c>
      <c r="Q2620" t="str">
        <f>LEFT(N2620,FIND("/",N2620)-1)</f>
        <v>film &amp; video</v>
      </c>
      <c r="R2620" t="str">
        <f>REPLACE(N2620,1,FIND("/",N2620),"")</f>
        <v>animation</v>
      </c>
      <c r="S2620" s="12">
        <f>(((J2620/60)/60)/24)+DATE(1970,1,1)</f>
        <v>42238.726631944446</v>
      </c>
      <c r="T2620" s="12">
        <f>(((I2620/60)/60)/24)+DATE(1970,1,1)</f>
        <v>42298.726631944446</v>
      </c>
      <c r="W2620" s="19">
        <f>_xlfn.DAYS(T2620,S2620)</f>
        <v>60</v>
      </c>
      <c r="X2620" s="20">
        <f>L2620/W2620</f>
        <v>0.13333333333333333</v>
      </c>
      <c r="Y2620" s="21">
        <f>E2620/W2620</f>
        <v>9.5</v>
      </c>
    </row>
    <row r="2621" spans="1:25" ht="48" x14ac:dyDescent="0.2">
      <c r="A2621">
        <v>2906</v>
      </c>
      <c r="B2621" s="3" t="s">
        <v>2906</v>
      </c>
      <c r="C2621" s="3" t="s">
        <v>7016</v>
      </c>
      <c r="D2621">
        <v>6000</v>
      </c>
      <c r="E2621">
        <v>565</v>
      </c>
      <c r="F2621" t="s">
        <v>8221</v>
      </c>
      <c r="G2621" t="s">
        <v>8224</v>
      </c>
      <c r="H2621" t="s">
        <v>8246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8271</v>
      </c>
      <c r="O2621" s="6">
        <f>(E2621/D2621)*100</f>
        <v>9.4166666666666661</v>
      </c>
      <c r="P2621" s="7">
        <f>E2621/L2621</f>
        <v>80.714285714285708</v>
      </c>
      <c r="Q2621" t="str">
        <f>LEFT(N2621,FIND("/",N2621)-1)</f>
        <v>theater</v>
      </c>
      <c r="R2621" t="str">
        <f>REPLACE(N2621,1,FIND("/",N2621),"")</f>
        <v>plays</v>
      </c>
      <c r="S2621" s="12">
        <f>(((J2621/60)/60)/24)+DATE(1970,1,1)</f>
        <v>42199.648912037039</v>
      </c>
      <c r="T2621" s="12">
        <f>(((I2621/60)/60)/24)+DATE(1970,1,1)</f>
        <v>42217.041666666672</v>
      </c>
      <c r="W2621" s="19">
        <f>_xlfn.DAYS(T2621,S2621)</f>
        <v>18</v>
      </c>
      <c r="X2621" s="20">
        <f>L2621/W2621</f>
        <v>0.3888888888888889</v>
      </c>
      <c r="Y2621" s="21">
        <f>E2621/W2621</f>
        <v>31.388888888888889</v>
      </c>
    </row>
    <row r="2622" spans="1:25" ht="64" x14ac:dyDescent="0.2">
      <c r="A2622">
        <v>3752</v>
      </c>
      <c r="B2622" s="3" t="s">
        <v>3749</v>
      </c>
      <c r="C2622" s="3" t="s">
        <v>7862</v>
      </c>
      <c r="D2622">
        <v>500</v>
      </c>
      <c r="E2622">
        <v>565</v>
      </c>
      <c r="F2622" t="s">
        <v>8219</v>
      </c>
      <c r="G2622" t="s">
        <v>8225</v>
      </c>
      <c r="H2622" t="s">
        <v>8247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8305</v>
      </c>
      <c r="O2622" s="6">
        <f>(E2622/D2622)*100</f>
        <v>112.99999999999999</v>
      </c>
      <c r="P2622" s="7">
        <f>E2622/L2622</f>
        <v>37.666666666666664</v>
      </c>
      <c r="Q2622" t="str">
        <f>LEFT(N2622,FIND("/",N2622)-1)</f>
        <v>theater</v>
      </c>
      <c r="R2622" t="str">
        <f>REPLACE(N2622,1,FIND("/",N2622),"")</f>
        <v>musical</v>
      </c>
      <c r="S2622" s="12">
        <f>(((J2622/60)/60)/24)+DATE(1970,1,1)</f>
        <v>42619.802488425921</v>
      </c>
      <c r="T2622" s="12">
        <f>(((I2622/60)/60)/24)+DATE(1970,1,1)</f>
        <v>42659.875</v>
      </c>
      <c r="W2622" s="19">
        <f>_xlfn.DAYS(T2622,S2622)</f>
        <v>40</v>
      </c>
      <c r="X2622" s="20">
        <f>L2622/W2622</f>
        <v>0.375</v>
      </c>
      <c r="Y2622" s="21">
        <f>E2622/W2622</f>
        <v>14.125</v>
      </c>
    </row>
    <row r="2623" spans="1:25" ht="48" x14ac:dyDescent="0.2">
      <c r="A2623">
        <v>74</v>
      </c>
      <c r="B2623" s="3" t="s">
        <v>76</v>
      </c>
      <c r="C2623" s="3" t="s">
        <v>4185</v>
      </c>
      <c r="D2623">
        <v>500</v>
      </c>
      <c r="E2623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8266</v>
      </c>
      <c r="O2623" s="6">
        <f>(E2623/D2623)*100</f>
        <v>112.93199999999999</v>
      </c>
      <c r="P2623" s="7">
        <f>E2623/L2623</f>
        <v>19.471034482758618</v>
      </c>
      <c r="Q2623" t="str">
        <f>LEFT(N2623,FIND("/",N2623)-1)</f>
        <v>film &amp; video</v>
      </c>
      <c r="R2623" t="str">
        <f>REPLACE(N2623,1,FIND("/",N2623),"")</f>
        <v>shorts</v>
      </c>
      <c r="S2623" s="12">
        <f>(((J2623/60)/60)/24)+DATE(1970,1,1)</f>
        <v>42360.487210648149</v>
      </c>
      <c r="T2623" s="12">
        <f>(((I2623/60)/60)/24)+DATE(1970,1,1)</f>
        <v>42390.487210648149</v>
      </c>
      <c r="W2623" s="19">
        <f>_xlfn.DAYS(T2623,S2623)</f>
        <v>30</v>
      </c>
      <c r="X2623" s="20">
        <f>L2623/W2623</f>
        <v>0.96666666666666667</v>
      </c>
      <c r="Y2623" s="21">
        <f>E2623/W2623</f>
        <v>18.821999999999999</v>
      </c>
    </row>
    <row r="2624" spans="1:25" ht="48" x14ac:dyDescent="0.2">
      <c r="A2624">
        <v>1659</v>
      </c>
      <c r="B2624" s="3" t="s">
        <v>1660</v>
      </c>
      <c r="C2624" s="3" t="s">
        <v>5769</v>
      </c>
      <c r="D2624">
        <v>500</v>
      </c>
      <c r="E2624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8292</v>
      </c>
      <c r="O2624" s="6">
        <f>(E2624/D2624)*100</f>
        <v>112.79999999999998</v>
      </c>
      <c r="P2624" s="7">
        <f>E2624/L2624</f>
        <v>12.533333333333333</v>
      </c>
      <c r="Q2624" t="str">
        <f>LEFT(N2624,FIND("/",N2624)-1)</f>
        <v>music</v>
      </c>
      <c r="R2624" t="str">
        <f>REPLACE(N2624,1,FIND("/",N2624),"")</f>
        <v>pop</v>
      </c>
      <c r="S2624" s="12">
        <f>(((J2624/60)/60)/24)+DATE(1970,1,1)</f>
        <v>41596.913437499999</v>
      </c>
      <c r="T2624" s="12">
        <f>(((I2624/60)/60)/24)+DATE(1970,1,1)</f>
        <v>41625.5</v>
      </c>
      <c r="W2624" s="19">
        <f>_xlfn.DAYS(T2624,S2624)</f>
        <v>29</v>
      </c>
      <c r="X2624" s="20">
        <f>L2624/W2624</f>
        <v>1.5517241379310345</v>
      </c>
      <c r="Y2624" s="21">
        <f>E2624/W2624</f>
        <v>19.448275862068964</v>
      </c>
    </row>
    <row r="2625" spans="1:25" ht="48" x14ac:dyDescent="0.2">
      <c r="A2625">
        <v>4028</v>
      </c>
      <c r="B2625" s="3" t="s">
        <v>4024</v>
      </c>
      <c r="C2625" s="3" t="s">
        <v>8133</v>
      </c>
      <c r="D2625">
        <v>2000</v>
      </c>
      <c r="E2625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6">
        <f>(E2625/D2625)*100</f>
        <v>28.050000000000004</v>
      </c>
      <c r="P2625" s="7">
        <f>E2625/L2625</f>
        <v>51</v>
      </c>
      <c r="Q2625" t="str">
        <f>LEFT(N2625,FIND("/",N2625)-1)</f>
        <v>theater</v>
      </c>
      <c r="R2625" t="str">
        <f>REPLACE(N2625,1,FIND("/",N2625),"")</f>
        <v>plays</v>
      </c>
      <c r="S2625" s="12">
        <f>(((J2625/60)/60)/24)+DATE(1970,1,1)</f>
        <v>41765.938657407409</v>
      </c>
      <c r="T2625" s="12">
        <f>(((I2625/60)/60)/24)+DATE(1970,1,1)</f>
        <v>41795.938657407409</v>
      </c>
      <c r="W2625" s="19">
        <f>_xlfn.DAYS(T2625,S2625)</f>
        <v>30</v>
      </c>
      <c r="X2625" s="20">
        <f>L2625/W2625</f>
        <v>0.36666666666666664</v>
      </c>
      <c r="Y2625" s="21">
        <f>E2625/W2625</f>
        <v>18.7</v>
      </c>
    </row>
    <row r="2626" spans="1:25" ht="48" x14ac:dyDescent="0.2">
      <c r="A2626">
        <v>169</v>
      </c>
      <c r="B2626" s="3" t="s">
        <v>171</v>
      </c>
      <c r="C2626" s="3" t="s">
        <v>4279</v>
      </c>
      <c r="D2626">
        <v>2500</v>
      </c>
      <c r="E2626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8268</v>
      </c>
      <c r="O2626" s="6">
        <f>(E2626/D2626)*100</f>
        <v>22.400000000000002</v>
      </c>
      <c r="P2626" s="7">
        <f>E2626/L2626</f>
        <v>56</v>
      </c>
      <c r="Q2626" t="str">
        <f>LEFT(N2626,FIND("/",N2626)-1)</f>
        <v>film &amp; video</v>
      </c>
      <c r="R2626" t="str">
        <f>REPLACE(N2626,1,FIND("/",N2626),"")</f>
        <v>drama</v>
      </c>
      <c r="S2626" s="12">
        <f>(((J2626/60)/60)/24)+DATE(1970,1,1)</f>
        <v>41900.505312499998</v>
      </c>
      <c r="T2626" s="12">
        <f>(((I2626/60)/60)/24)+DATE(1970,1,1)</f>
        <v>41930.505312499998</v>
      </c>
      <c r="W2626" s="19">
        <f>_xlfn.DAYS(T2626,S2626)</f>
        <v>30</v>
      </c>
      <c r="X2626" s="20">
        <f>L2626/W2626</f>
        <v>0.33333333333333331</v>
      </c>
      <c r="Y2626" s="21">
        <f>E2626/W2626</f>
        <v>18.666666666666668</v>
      </c>
    </row>
    <row r="2627" spans="1:25" ht="48" x14ac:dyDescent="0.2">
      <c r="A2627">
        <v>1725</v>
      </c>
      <c r="B2627" s="3" t="s">
        <v>1726</v>
      </c>
      <c r="C2627" s="3" t="s">
        <v>5835</v>
      </c>
      <c r="D2627">
        <v>5500</v>
      </c>
      <c r="E2627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8293</v>
      </c>
      <c r="O2627" s="6">
        <f>(E2627/D2627)*100</f>
        <v>10.181818181818182</v>
      </c>
      <c r="P2627" s="7">
        <f>E2627/L2627</f>
        <v>62.222222222222221</v>
      </c>
      <c r="Q2627" t="str">
        <f>LEFT(N2627,FIND("/",N2627)-1)</f>
        <v>music</v>
      </c>
      <c r="R2627" t="str">
        <f>REPLACE(N2627,1,FIND("/",N2627),"")</f>
        <v>faith</v>
      </c>
      <c r="S2627" s="12">
        <f>(((J2627/60)/60)/24)+DATE(1970,1,1)</f>
        <v>41845.968159722222</v>
      </c>
      <c r="T2627" s="12">
        <f>(((I2627/60)/60)/24)+DATE(1970,1,1)</f>
        <v>41875.968159722222</v>
      </c>
      <c r="W2627" s="19">
        <f>_xlfn.DAYS(T2627,S2627)</f>
        <v>30</v>
      </c>
      <c r="X2627" s="20">
        <f>L2627/W2627</f>
        <v>0.3</v>
      </c>
      <c r="Y2627" s="21">
        <f>E2627/W2627</f>
        <v>18.666666666666668</v>
      </c>
    </row>
    <row r="2628" spans="1:25" ht="48" x14ac:dyDescent="0.2">
      <c r="A2628">
        <v>2140</v>
      </c>
      <c r="B2628" s="3" t="s">
        <v>2141</v>
      </c>
      <c r="C2628" s="3" t="s">
        <v>6250</v>
      </c>
      <c r="D2628">
        <v>500000</v>
      </c>
      <c r="E2628">
        <v>560</v>
      </c>
      <c r="F2628" t="s">
        <v>8221</v>
      </c>
      <c r="G2628" t="s">
        <v>8224</v>
      </c>
      <c r="H2628" t="s">
        <v>8246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8282</v>
      </c>
      <c r="O2628" s="6">
        <f>(E2628/D2628)*100</f>
        <v>0.11199999999999999</v>
      </c>
      <c r="P2628" s="7">
        <f>E2628/L2628</f>
        <v>50.909090909090907</v>
      </c>
      <c r="Q2628" t="str">
        <f>LEFT(N2628,FIND("/",N2628)-1)</f>
        <v>games</v>
      </c>
      <c r="R2628" t="str">
        <f>REPLACE(N2628,1,FIND("/",N2628),"")</f>
        <v>video games</v>
      </c>
      <c r="S2628" s="12">
        <f>(((J2628/60)/60)/24)+DATE(1970,1,1)</f>
        <v>41255.833611111113</v>
      </c>
      <c r="T2628" s="12">
        <f>(((I2628/60)/60)/24)+DATE(1970,1,1)</f>
        <v>41285.833611111113</v>
      </c>
      <c r="W2628" s="19">
        <f>_xlfn.DAYS(T2628,S2628)</f>
        <v>30</v>
      </c>
      <c r="X2628" s="20">
        <f>L2628/W2628</f>
        <v>0.36666666666666664</v>
      </c>
      <c r="Y2628" s="21">
        <f>E2628/W2628</f>
        <v>18.666666666666668</v>
      </c>
    </row>
    <row r="2629" spans="1:25" ht="48" x14ac:dyDescent="0.2">
      <c r="A2629">
        <v>1896</v>
      </c>
      <c r="B2629" s="3" t="s">
        <v>1897</v>
      </c>
      <c r="C2629" s="3" t="s">
        <v>6006</v>
      </c>
      <c r="D2629">
        <v>451</v>
      </c>
      <c r="E2629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8279</v>
      </c>
      <c r="O2629" s="6">
        <f>(E2629/D2629)*100</f>
        <v>123.94678492239468</v>
      </c>
      <c r="P2629" s="7">
        <f>E2629/L2629</f>
        <v>43</v>
      </c>
      <c r="Q2629" t="str">
        <f>LEFT(N2629,FIND("/",N2629)-1)</f>
        <v>music</v>
      </c>
      <c r="R2629" t="str">
        <f>REPLACE(N2629,1,FIND("/",N2629),"")</f>
        <v>indie rock</v>
      </c>
      <c r="S2629" s="12">
        <f>(((J2629/60)/60)/24)+DATE(1970,1,1)</f>
        <v>40981.710243055553</v>
      </c>
      <c r="T2629" s="12">
        <f>(((I2629/60)/60)/24)+DATE(1970,1,1)</f>
        <v>41011.710243055553</v>
      </c>
      <c r="W2629" s="19">
        <f>_xlfn.DAYS(T2629,S2629)</f>
        <v>30</v>
      </c>
      <c r="X2629" s="20">
        <f>L2629/W2629</f>
        <v>0.43333333333333335</v>
      </c>
      <c r="Y2629" s="21">
        <f>E2629/W2629</f>
        <v>18.633333333333333</v>
      </c>
    </row>
    <row r="2630" spans="1:25" ht="32" x14ac:dyDescent="0.2">
      <c r="A2630">
        <v>3309</v>
      </c>
      <c r="B2630" s="3" t="s">
        <v>3309</v>
      </c>
      <c r="C2630" s="3" t="s">
        <v>7419</v>
      </c>
      <c r="D2630">
        <v>350</v>
      </c>
      <c r="E2630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8271</v>
      </c>
      <c r="O2630" s="6">
        <f>(E2630/D2630)*100</f>
        <v>159.42857142857144</v>
      </c>
      <c r="P2630" s="7">
        <f>E2630/L2630</f>
        <v>18</v>
      </c>
      <c r="Q2630" t="str">
        <f>LEFT(N2630,FIND("/",N2630)-1)</f>
        <v>theater</v>
      </c>
      <c r="R2630" t="str">
        <f>REPLACE(N2630,1,FIND("/",N2630),"")</f>
        <v>plays</v>
      </c>
      <c r="S2630" s="12">
        <f>(((J2630/60)/60)/24)+DATE(1970,1,1)</f>
        <v>42628.650208333333</v>
      </c>
      <c r="T2630" s="12">
        <f>(((I2630/60)/60)/24)+DATE(1970,1,1)</f>
        <v>42659.650208333333</v>
      </c>
      <c r="W2630" s="19">
        <f>_xlfn.DAYS(T2630,S2630)</f>
        <v>31</v>
      </c>
      <c r="X2630" s="20">
        <f>L2630/W2630</f>
        <v>1</v>
      </c>
      <c r="Y2630" s="21">
        <f>E2630/W2630</f>
        <v>18</v>
      </c>
    </row>
    <row r="2631" spans="1:25" ht="48" x14ac:dyDescent="0.2">
      <c r="A2631">
        <v>2281</v>
      </c>
      <c r="B2631" s="3" t="s">
        <v>2282</v>
      </c>
      <c r="C2631" s="3" t="s">
        <v>6391</v>
      </c>
      <c r="D2631">
        <v>300</v>
      </c>
      <c r="E263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8276</v>
      </c>
      <c r="O2631" s="6">
        <f>(E2631/D2631)*100</f>
        <v>185</v>
      </c>
      <c r="P2631" s="7">
        <f>E2631/L2631</f>
        <v>50.454545454545453</v>
      </c>
      <c r="Q2631" t="str">
        <f>LEFT(N2631,FIND("/",N2631)-1)</f>
        <v>music</v>
      </c>
      <c r="R2631" t="str">
        <f>REPLACE(N2631,1,FIND("/",N2631),"")</f>
        <v>rock</v>
      </c>
      <c r="S2631" s="12">
        <f>(((J2631/60)/60)/24)+DATE(1970,1,1)</f>
        <v>40687.285844907405</v>
      </c>
      <c r="T2631" s="12">
        <f>(((I2631/60)/60)/24)+DATE(1970,1,1)</f>
        <v>40749.284722222219</v>
      </c>
      <c r="W2631" s="19">
        <f>_xlfn.DAYS(T2631,S2631)</f>
        <v>62</v>
      </c>
      <c r="X2631" s="20">
        <f>L2631/W2631</f>
        <v>0.17741935483870969</v>
      </c>
      <c r="Y2631" s="21">
        <f>E2631/W2631</f>
        <v>8.9516129032258061</v>
      </c>
    </row>
    <row r="2632" spans="1:25" ht="32" x14ac:dyDescent="0.2">
      <c r="A2632">
        <v>1807</v>
      </c>
      <c r="B2632" s="3" t="s">
        <v>1808</v>
      </c>
      <c r="C2632" s="3" t="s">
        <v>5917</v>
      </c>
      <c r="D2632">
        <v>5000</v>
      </c>
      <c r="E2632">
        <v>553</v>
      </c>
      <c r="F2632" t="s">
        <v>8221</v>
      </c>
      <c r="G2632" t="s">
        <v>8224</v>
      </c>
      <c r="H2632" t="s">
        <v>8246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8285</v>
      </c>
      <c r="O2632" s="6">
        <f>(E2632/D2632)*100</f>
        <v>11.06</v>
      </c>
      <c r="P2632" s="7">
        <f>E2632/L2632</f>
        <v>69.125</v>
      </c>
      <c r="Q2632" t="str">
        <f>LEFT(N2632,FIND("/",N2632)-1)</f>
        <v>photography</v>
      </c>
      <c r="R2632" t="str">
        <f>REPLACE(N2632,1,FIND("/",N2632),"")</f>
        <v>photobooks</v>
      </c>
      <c r="S2632" s="12">
        <f>(((J2632/60)/60)/24)+DATE(1970,1,1)</f>
        <v>41880.068437499998</v>
      </c>
      <c r="T2632" s="12">
        <f>(((I2632/60)/60)/24)+DATE(1970,1,1)</f>
        <v>41910.068437499998</v>
      </c>
      <c r="W2632" s="19">
        <f>_xlfn.DAYS(T2632,S2632)</f>
        <v>30</v>
      </c>
      <c r="X2632" s="20">
        <f>L2632/W2632</f>
        <v>0.26666666666666666</v>
      </c>
      <c r="Y2632" s="21">
        <f>E2632/W2632</f>
        <v>18.433333333333334</v>
      </c>
    </row>
    <row r="2633" spans="1:25" ht="48" x14ac:dyDescent="0.2">
      <c r="A2633">
        <v>685</v>
      </c>
      <c r="B2633" s="3" t="s">
        <v>686</v>
      </c>
      <c r="C2633" s="3" t="s">
        <v>4795</v>
      </c>
      <c r="D2633">
        <v>2000</v>
      </c>
      <c r="E2633">
        <v>553</v>
      </c>
      <c r="F2633" t="s">
        <v>8221</v>
      </c>
      <c r="G2633" t="s">
        <v>8224</v>
      </c>
      <c r="H2633" t="s">
        <v>8246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8273</v>
      </c>
      <c r="O2633" s="6">
        <f>(E2633/D2633)*100</f>
        <v>27.650000000000002</v>
      </c>
      <c r="P2633" s="7">
        <f>E2633/L2633</f>
        <v>55.3</v>
      </c>
      <c r="Q2633" t="str">
        <f>LEFT(N2633,FIND("/",N2633)-1)</f>
        <v>technology</v>
      </c>
      <c r="R2633" t="str">
        <f>REPLACE(N2633,1,FIND("/",N2633),"")</f>
        <v>wearables</v>
      </c>
      <c r="S2633" s="12">
        <f>(((J2633/60)/60)/24)+DATE(1970,1,1)</f>
        <v>41971.866574074069</v>
      </c>
      <c r="T2633" s="12">
        <f>(((I2633/60)/60)/24)+DATE(1970,1,1)</f>
        <v>42016.866574074069</v>
      </c>
      <c r="W2633" s="19">
        <f>_xlfn.DAYS(T2633,S2633)</f>
        <v>45</v>
      </c>
      <c r="X2633" s="20">
        <f>L2633/W2633</f>
        <v>0.22222222222222221</v>
      </c>
      <c r="Y2633" s="21">
        <f>E2633/W2633</f>
        <v>12.28888888888889</v>
      </c>
    </row>
    <row r="2634" spans="1:25" ht="48" x14ac:dyDescent="0.2">
      <c r="A2634">
        <v>1391</v>
      </c>
      <c r="B2634" s="3" t="s">
        <v>1392</v>
      </c>
      <c r="C2634" s="3" t="s">
        <v>5501</v>
      </c>
      <c r="D2634">
        <v>500</v>
      </c>
      <c r="E2634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8276</v>
      </c>
      <c r="O2634" s="6">
        <f>(E2634/D2634)*100</f>
        <v>110.2</v>
      </c>
      <c r="P2634" s="7">
        <f>E2634/L2634</f>
        <v>42.384615384615387</v>
      </c>
      <c r="Q2634" t="str">
        <f>LEFT(N2634,FIND("/",N2634)-1)</f>
        <v>music</v>
      </c>
      <c r="R2634" t="str">
        <f>REPLACE(N2634,1,FIND("/",N2634),"")</f>
        <v>rock</v>
      </c>
      <c r="S2634" s="12">
        <f>(((J2634/60)/60)/24)+DATE(1970,1,1)</f>
        <v>42193.650671296295</v>
      </c>
      <c r="T2634" s="12">
        <f>(((I2634/60)/60)/24)+DATE(1970,1,1)</f>
        <v>42238.207638888889</v>
      </c>
      <c r="W2634" s="19">
        <f>_xlfn.DAYS(T2634,S2634)</f>
        <v>45</v>
      </c>
      <c r="X2634" s="20">
        <f>L2634/W2634</f>
        <v>0.28888888888888886</v>
      </c>
      <c r="Y2634" s="21">
        <f>E2634/W2634</f>
        <v>12.244444444444444</v>
      </c>
    </row>
    <row r="2635" spans="1:25" ht="48" x14ac:dyDescent="0.2">
      <c r="A2635">
        <v>3514</v>
      </c>
      <c r="B2635" s="3" t="s">
        <v>3513</v>
      </c>
      <c r="C2635" s="3" t="s">
        <v>7624</v>
      </c>
      <c r="D2635">
        <v>500</v>
      </c>
      <c r="E2635">
        <v>550</v>
      </c>
      <c r="F2635" t="s">
        <v>8219</v>
      </c>
      <c r="G2635" t="s">
        <v>8224</v>
      </c>
      <c r="H2635" t="s">
        <v>8246</v>
      </c>
      <c r="I2635">
        <v>1422853140</v>
      </c>
      <c r="J2635">
        <v>1421439552</v>
      </c>
      <c r="K2635" t="b">
        <v>0</v>
      </c>
      <c r="L2635">
        <v>10</v>
      </c>
      <c r="M2635" t="b">
        <v>1</v>
      </c>
      <c r="N2635" t="s">
        <v>8271</v>
      </c>
      <c r="O2635" s="6">
        <f>(E2635/D2635)*100</f>
        <v>110.00000000000001</v>
      </c>
      <c r="P2635" s="7">
        <f>E2635/L2635</f>
        <v>55</v>
      </c>
      <c r="Q2635" t="str">
        <f>LEFT(N2635,FIND("/",N2635)-1)</f>
        <v>theater</v>
      </c>
      <c r="R2635" t="str">
        <f>REPLACE(N2635,1,FIND("/",N2635),"")</f>
        <v>plays</v>
      </c>
      <c r="S2635" s="12">
        <f>(((J2635/60)/60)/24)+DATE(1970,1,1)</f>
        <v>42020.846666666665</v>
      </c>
      <c r="T2635" s="12">
        <f>(((I2635/60)/60)/24)+DATE(1970,1,1)</f>
        <v>42037.207638888889</v>
      </c>
      <c r="W2635" s="19">
        <f>_xlfn.DAYS(T2635,S2635)</f>
        <v>17</v>
      </c>
      <c r="X2635" s="20">
        <f>L2635/W2635</f>
        <v>0.58823529411764708</v>
      </c>
      <c r="Y2635" s="21">
        <f>E2635/W2635</f>
        <v>32.352941176470587</v>
      </c>
    </row>
    <row r="2636" spans="1:25" ht="32" x14ac:dyDescent="0.2">
      <c r="A2636">
        <v>1612</v>
      </c>
      <c r="B2636" s="3" t="s">
        <v>1613</v>
      </c>
      <c r="C2636" s="3" t="s">
        <v>5722</v>
      </c>
      <c r="D2636">
        <v>500</v>
      </c>
      <c r="E2636">
        <v>550</v>
      </c>
      <c r="F2636" t="s">
        <v>8219</v>
      </c>
      <c r="G2636" t="s">
        <v>8224</v>
      </c>
      <c r="H2636" t="s">
        <v>8246</v>
      </c>
      <c r="I2636">
        <v>1357160384</v>
      </c>
      <c r="J2636">
        <v>1354568384</v>
      </c>
      <c r="K2636" t="b">
        <v>0</v>
      </c>
      <c r="L2636">
        <v>11</v>
      </c>
      <c r="M2636" t="b">
        <v>1</v>
      </c>
      <c r="N2636" t="s">
        <v>8276</v>
      </c>
      <c r="O2636" s="6">
        <f>(E2636/D2636)*100</f>
        <v>110.00000000000001</v>
      </c>
      <c r="P2636" s="7">
        <f>E2636/L2636</f>
        <v>50</v>
      </c>
      <c r="Q2636" t="str">
        <f>LEFT(N2636,FIND("/",N2636)-1)</f>
        <v>music</v>
      </c>
      <c r="R2636" t="str">
        <f>REPLACE(N2636,1,FIND("/",N2636),"")</f>
        <v>rock</v>
      </c>
      <c r="S2636" s="12">
        <f>(((J2636/60)/60)/24)+DATE(1970,1,1)</f>
        <v>41246.874814814815</v>
      </c>
      <c r="T2636" s="12">
        <f>(((I2636/60)/60)/24)+DATE(1970,1,1)</f>
        <v>41276.874814814815</v>
      </c>
      <c r="W2636" s="19">
        <f>_xlfn.DAYS(T2636,S2636)</f>
        <v>30</v>
      </c>
      <c r="X2636" s="20">
        <f>L2636/W2636</f>
        <v>0.36666666666666664</v>
      </c>
      <c r="Y2636" s="21">
        <f>E2636/W2636</f>
        <v>18.333333333333332</v>
      </c>
    </row>
    <row r="2637" spans="1:25" ht="48" x14ac:dyDescent="0.2">
      <c r="A2637">
        <v>2897</v>
      </c>
      <c r="B2637" s="3" t="s">
        <v>2897</v>
      </c>
      <c r="C2637" s="3" t="s">
        <v>7007</v>
      </c>
      <c r="D2637">
        <v>12000</v>
      </c>
      <c r="E2637">
        <v>550</v>
      </c>
      <c r="F2637" t="s">
        <v>8221</v>
      </c>
      <c r="G2637" t="s">
        <v>8224</v>
      </c>
      <c r="H2637" t="s">
        <v>8246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8271</v>
      </c>
      <c r="O2637" s="6">
        <f>(E2637/D2637)*100</f>
        <v>4.583333333333333</v>
      </c>
      <c r="P2637" s="7">
        <f>E2637/L2637</f>
        <v>183.33333333333334</v>
      </c>
      <c r="Q2637" t="str">
        <f>LEFT(N2637,FIND("/",N2637)-1)</f>
        <v>theater</v>
      </c>
      <c r="R2637" t="str">
        <f>REPLACE(N2637,1,FIND("/",N2637),"")</f>
        <v>plays</v>
      </c>
      <c r="S2637" s="12">
        <f>(((J2637/60)/60)/24)+DATE(1970,1,1)</f>
        <v>42258.646504629629</v>
      </c>
      <c r="T2637" s="12">
        <f>(((I2637/60)/60)/24)+DATE(1970,1,1)</f>
        <v>42288.645196759258</v>
      </c>
      <c r="W2637" s="19">
        <f>_xlfn.DAYS(T2637,S2637)</f>
        <v>30</v>
      </c>
      <c r="X2637" s="20">
        <f>L2637/W2637</f>
        <v>0.1</v>
      </c>
      <c r="Y2637" s="21">
        <f>E2637/W2637</f>
        <v>18.333333333333332</v>
      </c>
    </row>
    <row r="2638" spans="1:25" ht="48" x14ac:dyDescent="0.2">
      <c r="A2638">
        <v>2752</v>
      </c>
      <c r="B2638" s="3" t="s">
        <v>2752</v>
      </c>
      <c r="C2638" s="3" t="s">
        <v>6862</v>
      </c>
      <c r="D2638">
        <v>4800</v>
      </c>
      <c r="E2638">
        <v>550</v>
      </c>
      <c r="F2638" t="s">
        <v>8221</v>
      </c>
      <c r="G2638" t="s">
        <v>8224</v>
      </c>
      <c r="H2638" t="s">
        <v>8246</v>
      </c>
      <c r="I2638">
        <v>1324232504</v>
      </c>
      <c r="J2638">
        <v>1320776504</v>
      </c>
      <c r="K2638" t="b">
        <v>0</v>
      </c>
      <c r="L2638">
        <v>14</v>
      </c>
      <c r="M2638" t="b">
        <v>0</v>
      </c>
      <c r="N2638" t="s">
        <v>8304</v>
      </c>
      <c r="O2638" s="6">
        <f>(E2638/D2638)*100</f>
        <v>11.458333333333332</v>
      </c>
      <c r="P2638" s="7">
        <f>E2638/L2638</f>
        <v>39.285714285714285</v>
      </c>
      <c r="Q2638" t="str">
        <f>LEFT(N2638,FIND("/",N2638)-1)</f>
        <v>publishing</v>
      </c>
      <c r="R2638" t="str">
        <f>REPLACE(N2638,1,FIND("/",N2638),"")</f>
        <v>children's books</v>
      </c>
      <c r="S2638" s="12">
        <f>(((J2638/60)/60)/24)+DATE(1970,1,1)</f>
        <v>40855.765092592592</v>
      </c>
      <c r="T2638" s="12">
        <f>(((I2638/60)/60)/24)+DATE(1970,1,1)</f>
        <v>40895.765092592592</v>
      </c>
      <c r="W2638" s="19">
        <f>_xlfn.DAYS(T2638,S2638)</f>
        <v>40</v>
      </c>
      <c r="X2638" s="20">
        <f>L2638/W2638</f>
        <v>0.35</v>
      </c>
      <c r="Y2638" s="21">
        <f>E2638/W2638</f>
        <v>13.75</v>
      </c>
    </row>
    <row r="2639" spans="1:25" ht="48" x14ac:dyDescent="0.2">
      <c r="A2639">
        <v>3934</v>
      </c>
      <c r="B2639" s="3" t="s">
        <v>3931</v>
      </c>
      <c r="C2639" s="3" t="s">
        <v>8042</v>
      </c>
      <c r="D2639">
        <v>5000</v>
      </c>
      <c r="E2639">
        <v>550</v>
      </c>
      <c r="F2639" t="s">
        <v>8221</v>
      </c>
      <c r="G2639" t="s">
        <v>8224</v>
      </c>
      <c r="H2639" t="s">
        <v>8246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8271</v>
      </c>
      <c r="O2639" s="6">
        <f>(E2639/D2639)*100</f>
        <v>11</v>
      </c>
      <c r="P2639" s="7">
        <f>E2639/L2639</f>
        <v>45.833333333333336</v>
      </c>
      <c r="Q2639" t="str">
        <f>LEFT(N2639,FIND("/",N2639)-1)</f>
        <v>theater</v>
      </c>
      <c r="R2639" t="str">
        <f>REPLACE(N2639,1,FIND("/",N2639),"")</f>
        <v>plays</v>
      </c>
      <c r="S2639" s="12">
        <f>(((J2639/60)/60)/24)+DATE(1970,1,1)</f>
        <v>42233.671747685185</v>
      </c>
      <c r="T2639" s="12">
        <f>(((I2639/60)/60)/24)+DATE(1970,1,1)</f>
        <v>42278.541666666672</v>
      </c>
      <c r="W2639" s="19">
        <f>_xlfn.DAYS(T2639,S2639)</f>
        <v>45</v>
      </c>
      <c r="X2639" s="20">
        <f>L2639/W2639</f>
        <v>0.26666666666666666</v>
      </c>
      <c r="Y2639" s="21">
        <f>E2639/W2639</f>
        <v>12.222222222222221</v>
      </c>
    </row>
    <row r="2640" spans="1:25" ht="48" x14ac:dyDescent="0.2">
      <c r="A2640">
        <v>2455</v>
      </c>
      <c r="B2640" s="3" t="s">
        <v>2456</v>
      </c>
      <c r="C2640" s="3" t="s">
        <v>6565</v>
      </c>
      <c r="D2640">
        <v>300</v>
      </c>
      <c r="E2640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8298</v>
      </c>
      <c r="O2640" s="6">
        <f>(E2640/D2640)*100</f>
        <v>182</v>
      </c>
      <c r="P2640" s="7">
        <f>E2640/L2640</f>
        <v>34.125</v>
      </c>
      <c r="Q2640" t="str">
        <f>LEFT(N2640,FIND("/",N2640)-1)</f>
        <v>food</v>
      </c>
      <c r="R2640" t="str">
        <f>REPLACE(N2640,1,FIND("/",N2640),"")</f>
        <v>small batch</v>
      </c>
      <c r="S2640" s="12">
        <f>(((J2640/60)/60)/24)+DATE(1970,1,1)</f>
        <v>42452.781828703708</v>
      </c>
      <c r="T2640" s="12">
        <f>(((I2640/60)/60)/24)+DATE(1970,1,1)</f>
        <v>42480.781828703708</v>
      </c>
      <c r="W2640" s="19">
        <f>_xlfn.DAYS(T2640,S2640)</f>
        <v>28</v>
      </c>
      <c r="X2640" s="20">
        <f>L2640/W2640</f>
        <v>0.5714285714285714</v>
      </c>
      <c r="Y2640" s="21">
        <f>E2640/W2640</f>
        <v>19.5</v>
      </c>
    </row>
    <row r="2641" spans="1:25" ht="48" x14ac:dyDescent="0.2">
      <c r="A2641">
        <v>818</v>
      </c>
      <c r="B2641" s="3" t="s">
        <v>819</v>
      </c>
      <c r="C2641" s="3" t="s">
        <v>4928</v>
      </c>
      <c r="D2641">
        <v>350</v>
      </c>
      <c r="E2641">
        <v>545</v>
      </c>
      <c r="F2641" t="s">
        <v>8219</v>
      </c>
      <c r="G2641" t="s">
        <v>8224</v>
      </c>
      <c r="H2641" t="s">
        <v>8246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8276</v>
      </c>
      <c r="O2641" s="6">
        <f>(E2641/D2641)*100</f>
        <v>155.71428571428572</v>
      </c>
      <c r="P2641" s="7">
        <f>E2641/L2641</f>
        <v>28.684210526315791</v>
      </c>
      <c r="Q2641" t="str">
        <f>LEFT(N2641,FIND("/",N2641)-1)</f>
        <v>music</v>
      </c>
      <c r="R2641" t="str">
        <f>REPLACE(N2641,1,FIND("/",N2641),"")</f>
        <v>rock</v>
      </c>
      <c r="S2641" s="12">
        <f>(((J2641/60)/60)/24)+DATE(1970,1,1)</f>
        <v>41120.882881944446</v>
      </c>
      <c r="T2641" s="12">
        <f>(((I2641/60)/60)/24)+DATE(1970,1,1)</f>
        <v>41128.709027777775</v>
      </c>
      <c r="W2641" s="19">
        <f>_xlfn.DAYS(T2641,S2641)</f>
        <v>8</v>
      </c>
      <c r="X2641" s="20">
        <f>L2641/W2641</f>
        <v>2.375</v>
      </c>
      <c r="Y2641" s="21">
        <f>E2641/W2641</f>
        <v>68.125</v>
      </c>
    </row>
    <row r="2642" spans="1:25" ht="48" x14ac:dyDescent="0.2">
      <c r="A2642">
        <v>3181</v>
      </c>
      <c r="B2642" s="3" t="s">
        <v>3181</v>
      </c>
      <c r="C2642" s="3" t="s">
        <v>7291</v>
      </c>
      <c r="D2642">
        <v>500</v>
      </c>
      <c r="E2642">
        <v>545</v>
      </c>
      <c r="F2642" t="s">
        <v>8219</v>
      </c>
      <c r="G2642" t="s">
        <v>8225</v>
      </c>
      <c r="H2642" t="s">
        <v>8247</v>
      </c>
      <c r="I2642">
        <v>1402848000</v>
      </c>
      <c r="J2642">
        <v>1400570787</v>
      </c>
      <c r="K2642" t="b">
        <v>1</v>
      </c>
      <c r="L2642">
        <v>15</v>
      </c>
      <c r="M2642" t="b">
        <v>1</v>
      </c>
      <c r="N2642" t="s">
        <v>8271</v>
      </c>
      <c r="O2642" s="6">
        <f>(E2642/D2642)*100</f>
        <v>109.00000000000001</v>
      </c>
      <c r="P2642" s="7">
        <f>E2642/L2642</f>
        <v>36.333333333333336</v>
      </c>
      <c r="Q2642" t="str">
        <f>LEFT(N2642,FIND("/",N2642)-1)</f>
        <v>theater</v>
      </c>
      <c r="R2642" t="str">
        <f>REPLACE(N2642,1,FIND("/",N2642),"")</f>
        <v>plays</v>
      </c>
      <c r="S2642" s="12">
        <f>(((J2642/60)/60)/24)+DATE(1970,1,1)</f>
        <v>41779.310034722221</v>
      </c>
      <c r="T2642" s="12">
        <f>(((I2642/60)/60)/24)+DATE(1970,1,1)</f>
        <v>41805.666666666664</v>
      </c>
      <c r="W2642" s="19">
        <f>_xlfn.DAYS(T2642,S2642)</f>
        <v>26</v>
      </c>
      <c r="X2642" s="20">
        <f>L2642/W2642</f>
        <v>0.57692307692307687</v>
      </c>
      <c r="Y2642" s="21">
        <f>E2642/W2642</f>
        <v>20.96153846153846</v>
      </c>
    </row>
    <row r="2643" spans="1:25" ht="48" x14ac:dyDescent="0.2">
      <c r="A2643">
        <v>856</v>
      </c>
      <c r="B2643" s="3" t="s">
        <v>857</v>
      </c>
      <c r="C2643" s="3" t="s">
        <v>4966</v>
      </c>
      <c r="D2643">
        <v>250</v>
      </c>
      <c r="E2643">
        <v>545</v>
      </c>
      <c r="F2643" t="s">
        <v>8219</v>
      </c>
      <c r="G2643" t="s">
        <v>8236</v>
      </c>
      <c r="H2643" t="s">
        <v>8249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8277</v>
      </c>
      <c r="O2643" s="6">
        <f>(E2643/D2643)*100</f>
        <v>218.00000000000003</v>
      </c>
      <c r="P2643" s="7">
        <f>E2643/L2643</f>
        <v>19.464285714285715</v>
      </c>
      <c r="Q2643" t="str">
        <f>LEFT(N2643,FIND("/",N2643)-1)</f>
        <v>music</v>
      </c>
      <c r="R2643" t="str">
        <f>REPLACE(N2643,1,FIND("/",N2643),"")</f>
        <v>metal</v>
      </c>
      <c r="S2643" s="12">
        <f>(((J2643/60)/60)/24)+DATE(1970,1,1)</f>
        <v>42609.311990740738</v>
      </c>
      <c r="T2643" s="12">
        <f>(((I2643/60)/60)/24)+DATE(1970,1,1)</f>
        <v>42668.791666666672</v>
      </c>
      <c r="W2643" s="19">
        <f>_xlfn.DAYS(T2643,S2643)</f>
        <v>59</v>
      </c>
      <c r="X2643" s="20">
        <f>L2643/W2643</f>
        <v>0.47457627118644069</v>
      </c>
      <c r="Y2643" s="21">
        <f>E2643/W2643</f>
        <v>9.2372881355932197</v>
      </c>
    </row>
    <row r="2644" spans="1:25" ht="48" x14ac:dyDescent="0.2">
      <c r="A2644">
        <v>3888</v>
      </c>
      <c r="B2644" s="3" t="s">
        <v>3885</v>
      </c>
      <c r="C2644" s="3" t="s">
        <v>7996</v>
      </c>
      <c r="D2644">
        <v>2000</v>
      </c>
      <c r="E2644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6">
        <f>(E2644/D2644)*100</f>
        <v>27.1</v>
      </c>
      <c r="P2644" s="7">
        <f>E2644/L2644</f>
        <v>38.714285714285715</v>
      </c>
      <c r="Q2644" t="str">
        <f>LEFT(N2644,FIND("/",N2644)-1)</f>
        <v>theater</v>
      </c>
      <c r="R2644" t="str">
        <f>REPLACE(N2644,1,FIND("/",N2644),"")</f>
        <v>plays</v>
      </c>
      <c r="S2644" s="12">
        <f>(((J2644/60)/60)/24)+DATE(1970,1,1)</f>
        <v>42762.545810185184</v>
      </c>
      <c r="T2644" s="12">
        <f>(((I2644/60)/60)/24)+DATE(1970,1,1)</f>
        <v>42792.545810185184</v>
      </c>
      <c r="W2644" s="19">
        <f>_xlfn.DAYS(T2644,S2644)</f>
        <v>30</v>
      </c>
      <c r="X2644" s="20">
        <f>L2644/W2644</f>
        <v>0.46666666666666667</v>
      </c>
      <c r="Y2644" s="21">
        <f>E2644/W2644</f>
        <v>18.066666666666666</v>
      </c>
    </row>
    <row r="2645" spans="1:25" ht="48" x14ac:dyDescent="0.2">
      <c r="A2645">
        <v>3992</v>
      </c>
      <c r="B2645" s="3" t="s">
        <v>3988</v>
      </c>
      <c r="C2645" s="3" t="s">
        <v>8098</v>
      </c>
      <c r="D2645">
        <v>10000</v>
      </c>
      <c r="E2645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6">
        <f>(E2645/D2645)*100</f>
        <v>5.41</v>
      </c>
      <c r="P2645" s="7">
        <f>E2645/L2645</f>
        <v>60.111111111111114</v>
      </c>
      <c r="Q2645" t="str">
        <f>LEFT(N2645,FIND("/",N2645)-1)</f>
        <v>theater</v>
      </c>
      <c r="R2645" t="str">
        <f>REPLACE(N2645,1,FIND("/",N2645),"")</f>
        <v>plays</v>
      </c>
      <c r="S2645" s="12">
        <f>(((J2645/60)/60)/24)+DATE(1970,1,1)</f>
        <v>42289.94049768518</v>
      </c>
      <c r="T2645" s="12">
        <f>(((I2645/60)/60)/24)+DATE(1970,1,1)</f>
        <v>42349.982164351852</v>
      </c>
      <c r="W2645" s="19">
        <f>_xlfn.DAYS(T2645,S2645)</f>
        <v>60</v>
      </c>
      <c r="X2645" s="20">
        <f>L2645/W2645</f>
        <v>0.15</v>
      </c>
      <c r="Y2645" s="21">
        <f>E2645/W2645</f>
        <v>9.0166666666666675</v>
      </c>
    </row>
    <row r="2646" spans="1:25" ht="48" x14ac:dyDescent="0.2">
      <c r="A2646">
        <v>3133</v>
      </c>
      <c r="B2646" s="3" t="s">
        <v>3133</v>
      </c>
      <c r="C2646" s="3" t="s">
        <v>7243</v>
      </c>
      <c r="D2646">
        <v>500</v>
      </c>
      <c r="E2646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8271</v>
      </c>
      <c r="O2646" s="6">
        <f>(E2646/D2646)*100</f>
        <v>108</v>
      </c>
      <c r="P2646" s="7">
        <f>E2646/L2646</f>
        <v>33.75</v>
      </c>
      <c r="Q2646" t="str">
        <f>LEFT(N2646,FIND("/",N2646)-1)</f>
        <v>theater</v>
      </c>
      <c r="R2646" t="str">
        <f>REPLACE(N2646,1,FIND("/",N2646),"")</f>
        <v>plays</v>
      </c>
      <c r="S2646" s="12">
        <f>(((J2646/60)/60)/24)+DATE(1970,1,1)</f>
        <v>42788.565208333333</v>
      </c>
      <c r="T2646" s="12">
        <f>(((I2646/60)/60)/24)+DATE(1970,1,1)</f>
        <v>42818.523541666669</v>
      </c>
      <c r="W2646" s="19">
        <f>_xlfn.DAYS(T2646,S2646)</f>
        <v>30</v>
      </c>
      <c r="X2646" s="20">
        <f>L2646/W2646</f>
        <v>0.53333333333333333</v>
      </c>
      <c r="Y2646" s="21">
        <f>E2646/W2646</f>
        <v>18</v>
      </c>
    </row>
    <row r="2647" spans="1:25" ht="48" x14ac:dyDescent="0.2">
      <c r="A2647">
        <v>3319</v>
      </c>
      <c r="B2647" s="3" t="s">
        <v>3319</v>
      </c>
      <c r="C2647" s="3" t="s">
        <v>7429</v>
      </c>
      <c r="D2647">
        <v>500</v>
      </c>
      <c r="E2647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8271</v>
      </c>
      <c r="O2647" s="6">
        <f>(E2647/D2647)*100</f>
        <v>108</v>
      </c>
      <c r="P2647" s="7">
        <f>E2647/L2647</f>
        <v>33.75</v>
      </c>
      <c r="Q2647" t="str">
        <f>LEFT(N2647,FIND("/",N2647)-1)</f>
        <v>theater</v>
      </c>
      <c r="R2647" t="str">
        <f>REPLACE(N2647,1,FIND("/",N2647),"")</f>
        <v>plays</v>
      </c>
      <c r="S2647" s="12">
        <f>(((J2647/60)/60)/24)+DATE(1970,1,1)</f>
        <v>41990.585486111115</v>
      </c>
      <c r="T2647" s="12">
        <f>(((I2647/60)/60)/24)+DATE(1970,1,1)</f>
        <v>42035.585486111115</v>
      </c>
      <c r="W2647" s="19">
        <f>_xlfn.DAYS(T2647,S2647)</f>
        <v>45</v>
      </c>
      <c r="X2647" s="20">
        <f>L2647/W2647</f>
        <v>0.35555555555555557</v>
      </c>
      <c r="Y2647" s="21">
        <f>E2647/W2647</f>
        <v>12</v>
      </c>
    </row>
    <row r="2648" spans="1:25" ht="48" x14ac:dyDescent="0.2">
      <c r="A2648">
        <v>3321</v>
      </c>
      <c r="B2648" s="3" t="s">
        <v>3321</v>
      </c>
      <c r="C2648" s="3" t="s">
        <v>7431</v>
      </c>
      <c r="D2648">
        <v>500</v>
      </c>
      <c r="E2648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8271</v>
      </c>
      <c r="O2648" s="6">
        <f>(E2648/D2648)*100</f>
        <v>107.4</v>
      </c>
      <c r="P2648" s="7">
        <f>E2648/L2648</f>
        <v>35.799999999999997</v>
      </c>
      <c r="Q2648" t="str">
        <f>LEFT(N2648,FIND("/",N2648)-1)</f>
        <v>theater</v>
      </c>
      <c r="R2648" t="str">
        <f>REPLACE(N2648,1,FIND("/",N2648),"")</f>
        <v>plays</v>
      </c>
      <c r="S2648" s="12">
        <f>(((J2648/60)/60)/24)+DATE(1970,1,1)</f>
        <v>41914.100289351853</v>
      </c>
      <c r="T2648" s="12">
        <f>(((I2648/60)/60)/24)+DATE(1970,1,1)</f>
        <v>41928.165972222225</v>
      </c>
      <c r="W2648" s="19">
        <f>_xlfn.DAYS(T2648,S2648)</f>
        <v>14</v>
      </c>
      <c r="X2648" s="20">
        <f>L2648/W2648</f>
        <v>1.0714285714285714</v>
      </c>
      <c r="Y2648" s="21">
        <f>E2648/W2648</f>
        <v>38.357142857142854</v>
      </c>
    </row>
    <row r="2649" spans="1:25" ht="48" x14ac:dyDescent="0.2">
      <c r="A2649">
        <v>3831</v>
      </c>
      <c r="B2649" s="3" t="s">
        <v>3828</v>
      </c>
      <c r="C2649" s="3" t="s">
        <v>7940</v>
      </c>
      <c r="D2649">
        <v>500</v>
      </c>
      <c r="E2649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8271</v>
      </c>
      <c r="O2649" s="6">
        <f>(E2649/D2649)*100</f>
        <v>106.02199999999999</v>
      </c>
      <c r="P2649" s="7">
        <f>E2649/L2649</f>
        <v>58.901111111111113</v>
      </c>
      <c r="Q2649" t="str">
        <f>LEFT(N2649,FIND("/",N2649)-1)</f>
        <v>theater</v>
      </c>
      <c r="R2649" t="str">
        <f>REPLACE(N2649,1,FIND("/",N2649),"")</f>
        <v>plays</v>
      </c>
      <c r="S2649" s="12">
        <f>(((J2649/60)/60)/24)+DATE(1970,1,1)</f>
        <v>41927.848900462966</v>
      </c>
      <c r="T2649" s="12">
        <f>(((I2649/60)/60)/24)+DATE(1970,1,1)</f>
        <v>41948.890567129631</v>
      </c>
      <c r="W2649" s="19">
        <f>_xlfn.DAYS(T2649,S2649)</f>
        <v>21</v>
      </c>
      <c r="X2649" s="20">
        <f>L2649/W2649</f>
        <v>0.42857142857142855</v>
      </c>
      <c r="Y2649" s="21">
        <f>E2649/W2649</f>
        <v>25.243333333333332</v>
      </c>
    </row>
    <row r="2650" spans="1:25" ht="48" x14ac:dyDescent="0.2">
      <c r="A2650">
        <v>3525</v>
      </c>
      <c r="B2650" s="3" t="s">
        <v>3524</v>
      </c>
      <c r="C2650" s="3" t="s">
        <v>7635</v>
      </c>
      <c r="D2650">
        <v>500</v>
      </c>
      <c r="E2650">
        <v>530</v>
      </c>
      <c r="F2650" t="s">
        <v>8219</v>
      </c>
      <c r="G2650" t="s">
        <v>8224</v>
      </c>
      <c r="H2650" t="s">
        <v>8246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8271</v>
      </c>
      <c r="O2650" s="6">
        <f>(E2650/D2650)*100</f>
        <v>106</v>
      </c>
      <c r="P2650" s="7">
        <f>E2650/L2650</f>
        <v>75.714285714285708</v>
      </c>
      <c r="Q2650" t="str">
        <f>LEFT(N2650,FIND("/",N2650)-1)</f>
        <v>theater</v>
      </c>
      <c r="R2650" t="str">
        <f>REPLACE(N2650,1,FIND("/",N2650),"")</f>
        <v>plays</v>
      </c>
      <c r="S2650" s="12">
        <f>(((J2650/60)/60)/24)+DATE(1970,1,1)</f>
        <v>42214.6956712963</v>
      </c>
      <c r="T2650" s="12">
        <f>(((I2650/60)/60)/24)+DATE(1970,1,1)</f>
        <v>42225.666666666672</v>
      </c>
      <c r="W2650" s="19">
        <f>_xlfn.DAYS(T2650,S2650)</f>
        <v>11</v>
      </c>
      <c r="X2650" s="20">
        <f>L2650/W2650</f>
        <v>0.63636363636363635</v>
      </c>
      <c r="Y2650" s="21">
        <f>E2650/W2650</f>
        <v>48.18181818181818</v>
      </c>
    </row>
    <row r="2651" spans="1:25" ht="48" x14ac:dyDescent="0.2">
      <c r="A2651">
        <v>2581</v>
      </c>
      <c r="B2651" s="3" t="s">
        <v>2581</v>
      </c>
      <c r="C2651" s="3" t="s">
        <v>6691</v>
      </c>
      <c r="D2651">
        <v>5000</v>
      </c>
      <c r="E2651">
        <v>530</v>
      </c>
      <c r="F2651" t="s">
        <v>8221</v>
      </c>
      <c r="G2651" t="s">
        <v>8224</v>
      </c>
      <c r="H2651" t="s">
        <v>8246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8284</v>
      </c>
      <c r="O2651" s="6">
        <f>(E2651/D2651)*100</f>
        <v>10.6</v>
      </c>
      <c r="P2651" s="7">
        <f>E2651/L2651</f>
        <v>48.18181818181818</v>
      </c>
      <c r="Q2651" t="str">
        <f>LEFT(N2651,FIND("/",N2651)-1)</f>
        <v>food</v>
      </c>
      <c r="R2651" t="str">
        <f>REPLACE(N2651,1,FIND("/",N2651),"")</f>
        <v>food trucks</v>
      </c>
      <c r="S2651" s="12">
        <f>(((J2651/60)/60)/24)+DATE(1970,1,1)</f>
        <v>42294.628449074073</v>
      </c>
      <c r="T2651" s="12">
        <f>(((I2651/60)/60)/24)+DATE(1970,1,1)</f>
        <v>42324.670115740737</v>
      </c>
      <c r="W2651" s="19">
        <f>_xlfn.DAYS(T2651,S2651)</f>
        <v>30</v>
      </c>
      <c r="X2651" s="20">
        <f>L2651/W2651</f>
        <v>0.36666666666666664</v>
      </c>
      <c r="Y2651" s="21">
        <f>E2651/W2651</f>
        <v>17.666666666666668</v>
      </c>
    </row>
    <row r="2652" spans="1:25" ht="32" x14ac:dyDescent="0.2">
      <c r="A2652">
        <v>1146</v>
      </c>
      <c r="B2652" s="3" t="s">
        <v>1147</v>
      </c>
      <c r="C2652" s="3" t="s">
        <v>5256</v>
      </c>
      <c r="D2652">
        <v>6000</v>
      </c>
      <c r="E2652">
        <v>530</v>
      </c>
      <c r="F2652" t="s">
        <v>8221</v>
      </c>
      <c r="G2652" t="s">
        <v>8224</v>
      </c>
      <c r="H2652" t="s">
        <v>8246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8284</v>
      </c>
      <c r="O2652" s="6">
        <f>(E2652/D2652)*100</f>
        <v>8.8333333333333339</v>
      </c>
      <c r="P2652" s="7">
        <f>E2652/L2652</f>
        <v>44.166666666666664</v>
      </c>
      <c r="Q2652" t="str">
        <f>LEFT(N2652,FIND("/",N2652)-1)</f>
        <v>food</v>
      </c>
      <c r="R2652" t="str">
        <f>REPLACE(N2652,1,FIND("/",N2652),"")</f>
        <v>food trucks</v>
      </c>
      <c r="S2652" s="12">
        <f>(((J2652/60)/60)/24)+DATE(1970,1,1)</f>
        <v>41723.9533912037</v>
      </c>
      <c r="T2652" s="12">
        <f>(((I2652/60)/60)/24)+DATE(1970,1,1)</f>
        <v>41761.9533912037</v>
      </c>
      <c r="W2652" s="19">
        <f>_xlfn.DAYS(T2652,S2652)</f>
        <v>38</v>
      </c>
      <c r="X2652" s="20">
        <f>L2652/W2652</f>
        <v>0.31578947368421051</v>
      </c>
      <c r="Y2652" s="21">
        <f>E2652/W2652</f>
        <v>13.947368421052632</v>
      </c>
    </row>
    <row r="2653" spans="1:25" ht="48" x14ac:dyDescent="0.2">
      <c r="A2653">
        <v>3563</v>
      </c>
      <c r="B2653" s="3" t="s">
        <v>3562</v>
      </c>
      <c r="C2653" s="3" t="s">
        <v>7673</v>
      </c>
      <c r="D2653">
        <v>500</v>
      </c>
      <c r="E2653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8271</v>
      </c>
      <c r="O2653" s="6">
        <f>(E2653/D2653)*100</f>
        <v>105.49000000000002</v>
      </c>
      <c r="P2653" s="7">
        <f>E2653/L2653</f>
        <v>21.098000000000003</v>
      </c>
      <c r="Q2653" t="str">
        <f>LEFT(N2653,FIND("/",N2653)-1)</f>
        <v>theater</v>
      </c>
      <c r="R2653" t="str">
        <f>REPLACE(N2653,1,FIND("/",N2653),"")</f>
        <v>plays</v>
      </c>
      <c r="S2653" s="12">
        <f>(((J2653/60)/60)/24)+DATE(1970,1,1)</f>
        <v>42555.671944444446</v>
      </c>
      <c r="T2653" s="12">
        <f>(((I2653/60)/60)/24)+DATE(1970,1,1)</f>
        <v>42583.791666666672</v>
      </c>
      <c r="W2653" s="19">
        <f>_xlfn.DAYS(T2653,S2653)</f>
        <v>28</v>
      </c>
      <c r="X2653" s="20">
        <f>L2653/W2653</f>
        <v>0.8928571428571429</v>
      </c>
      <c r="Y2653" s="21">
        <f>E2653/W2653</f>
        <v>18.837500000000002</v>
      </c>
    </row>
    <row r="2654" spans="1:25" ht="48" x14ac:dyDescent="0.2">
      <c r="A2654">
        <v>3968</v>
      </c>
      <c r="B2654" s="3" t="s">
        <v>3965</v>
      </c>
      <c r="C2654" s="3" t="s">
        <v>8075</v>
      </c>
      <c r="D2654">
        <v>5000</v>
      </c>
      <c r="E2654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6">
        <f>(E2654/D2654)*100</f>
        <v>10.54</v>
      </c>
      <c r="P2654" s="7">
        <f>E2654/L2654</f>
        <v>47.909090909090907</v>
      </c>
      <c r="Q2654" t="str">
        <f>LEFT(N2654,FIND("/",N2654)-1)</f>
        <v>theater</v>
      </c>
      <c r="R2654" t="str">
        <f>REPLACE(N2654,1,FIND("/",N2654),"")</f>
        <v>plays</v>
      </c>
      <c r="S2654" s="12">
        <f>(((J2654/60)/60)/24)+DATE(1970,1,1)</f>
        <v>42452.815659722226</v>
      </c>
      <c r="T2654" s="12">
        <f>(((I2654/60)/60)/24)+DATE(1970,1,1)</f>
        <v>42512.815659722226</v>
      </c>
      <c r="W2654" s="19">
        <f>_xlfn.DAYS(T2654,S2654)</f>
        <v>60</v>
      </c>
      <c r="X2654" s="20">
        <f>L2654/W2654</f>
        <v>0.18333333333333332</v>
      </c>
      <c r="Y2654" s="21">
        <f>E2654/W2654</f>
        <v>8.7833333333333332</v>
      </c>
    </row>
    <row r="2655" spans="1:25" ht="48" x14ac:dyDescent="0.2">
      <c r="A2655">
        <v>2</v>
      </c>
      <c r="B2655" s="3" t="s">
        <v>4</v>
      </c>
      <c r="C2655" s="3" t="s">
        <v>4113</v>
      </c>
      <c r="D2655">
        <v>500</v>
      </c>
      <c r="E2655">
        <v>525</v>
      </c>
      <c r="F2655" t="s">
        <v>8219</v>
      </c>
      <c r="G2655" t="s">
        <v>8225</v>
      </c>
      <c r="H2655" t="s">
        <v>8247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8265</v>
      </c>
      <c r="O2655" s="6">
        <f>(E2655/D2655)*100</f>
        <v>105</v>
      </c>
      <c r="P2655" s="7">
        <f>E2655/L2655</f>
        <v>15</v>
      </c>
      <c r="Q2655" t="str">
        <f>LEFT(N2655,FIND("/",N2655)-1)</f>
        <v>film &amp; video</v>
      </c>
      <c r="R2655" t="str">
        <f>REPLACE(N2655,1,FIND("/",N2655),"")</f>
        <v>television</v>
      </c>
      <c r="S2655" s="12">
        <f>(((J2655/60)/60)/24)+DATE(1970,1,1)</f>
        <v>42405.702349537038</v>
      </c>
      <c r="T2655" s="12">
        <f>(((I2655/60)/60)/24)+DATE(1970,1,1)</f>
        <v>42415.702349537038</v>
      </c>
      <c r="W2655" s="19">
        <f>_xlfn.DAYS(T2655,S2655)</f>
        <v>10</v>
      </c>
      <c r="X2655" s="20">
        <f>L2655/W2655</f>
        <v>3.5</v>
      </c>
      <c r="Y2655" s="21">
        <f>E2655/W2655</f>
        <v>52.5</v>
      </c>
    </row>
    <row r="2656" spans="1:25" ht="48" x14ac:dyDescent="0.2">
      <c r="A2656">
        <v>3255</v>
      </c>
      <c r="B2656" s="3" t="s">
        <v>3255</v>
      </c>
      <c r="C2656" s="3" t="s">
        <v>7365</v>
      </c>
      <c r="D2656">
        <v>300</v>
      </c>
      <c r="E2656">
        <v>525</v>
      </c>
      <c r="F2656" t="s">
        <v>8219</v>
      </c>
      <c r="G2656" t="s">
        <v>8225</v>
      </c>
      <c r="H2656" t="s">
        <v>8247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8271</v>
      </c>
      <c r="O2656" s="6">
        <f>(E2656/D2656)*100</f>
        <v>175</v>
      </c>
      <c r="P2656" s="7">
        <f>E2656/L2656</f>
        <v>29.166666666666668</v>
      </c>
      <c r="Q2656" t="str">
        <f>LEFT(N2656,FIND("/",N2656)-1)</f>
        <v>theater</v>
      </c>
      <c r="R2656" t="str">
        <f>REPLACE(N2656,1,FIND("/",N2656),"")</f>
        <v>plays</v>
      </c>
      <c r="S2656" s="12">
        <f>(((J2656/60)/60)/24)+DATE(1970,1,1)</f>
        <v>41889.768229166664</v>
      </c>
      <c r="T2656" s="12">
        <f>(((I2656/60)/60)/24)+DATE(1970,1,1)</f>
        <v>41919.768229166664</v>
      </c>
      <c r="W2656" s="19">
        <f>_xlfn.DAYS(T2656,S2656)</f>
        <v>30</v>
      </c>
      <c r="X2656" s="20">
        <f>L2656/W2656</f>
        <v>0.6</v>
      </c>
      <c r="Y2656" s="21">
        <f>E2656/W2656</f>
        <v>17.5</v>
      </c>
    </row>
    <row r="2657" spans="1:25" ht="48" x14ac:dyDescent="0.2">
      <c r="A2657">
        <v>3749</v>
      </c>
      <c r="B2657" s="3" t="s">
        <v>3746</v>
      </c>
      <c r="C2657" s="3" t="s">
        <v>7859</v>
      </c>
      <c r="D2657">
        <v>500</v>
      </c>
      <c r="E2657">
        <v>525</v>
      </c>
      <c r="F2657" t="s">
        <v>8219</v>
      </c>
      <c r="G2657" t="s">
        <v>8224</v>
      </c>
      <c r="H2657" t="s">
        <v>8246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8305</v>
      </c>
      <c r="O2657" s="6">
        <f>(E2657/D2657)*100</f>
        <v>105</v>
      </c>
      <c r="P2657" s="7">
        <f>E2657/L2657</f>
        <v>75</v>
      </c>
      <c r="Q2657" t="str">
        <f>LEFT(N2657,FIND("/",N2657)-1)</f>
        <v>theater</v>
      </c>
      <c r="R2657" t="str">
        <f>REPLACE(N2657,1,FIND("/",N2657),"")</f>
        <v>musical</v>
      </c>
      <c r="S2657" s="12">
        <f>(((J2657/60)/60)/24)+DATE(1970,1,1)</f>
        <v>42458.127175925925</v>
      </c>
      <c r="T2657" s="12">
        <f>(((I2657/60)/60)/24)+DATE(1970,1,1)</f>
        <v>42489.165972222225</v>
      </c>
      <c r="W2657" s="19">
        <f>_xlfn.DAYS(T2657,S2657)</f>
        <v>31</v>
      </c>
      <c r="X2657" s="20">
        <f>L2657/W2657</f>
        <v>0.22580645161290322</v>
      </c>
      <c r="Y2657" s="21">
        <f>E2657/W2657</f>
        <v>16.93548387096774</v>
      </c>
    </row>
    <row r="2658" spans="1:25" ht="48" x14ac:dyDescent="0.2">
      <c r="A2658">
        <v>3112</v>
      </c>
      <c r="B2658" s="3" t="s">
        <v>3112</v>
      </c>
      <c r="C2658" s="3" t="s">
        <v>7222</v>
      </c>
      <c r="D2658">
        <v>11000</v>
      </c>
      <c r="E2658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6">
        <f>(E2658/D2658)*100</f>
        <v>4.7363636363636363</v>
      </c>
      <c r="P2658" s="7">
        <f>E2658/L2658</f>
        <v>57.888888888888886</v>
      </c>
      <c r="Q2658" t="str">
        <f>LEFT(N2658,FIND("/",N2658)-1)</f>
        <v>theater</v>
      </c>
      <c r="R2658" t="str">
        <f>REPLACE(N2658,1,FIND("/",N2658),"")</f>
        <v>spaces</v>
      </c>
      <c r="S2658" s="12">
        <f>(((J2658/60)/60)/24)+DATE(1970,1,1)</f>
        <v>42615.121921296297</v>
      </c>
      <c r="T2658" s="12">
        <f>(((I2658/60)/60)/24)+DATE(1970,1,1)</f>
        <v>42675.121921296297</v>
      </c>
      <c r="W2658" s="19">
        <f>_xlfn.DAYS(T2658,S2658)</f>
        <v>60</v>
      </c>
      <c r="X2658" s="20">
        <f>L2658/W2658</f>
        <v>0.15</v>
      </c>
      <c r="Y2658" s="21">
        <f>E2658/W2658</f>
        <v>8.6833333333333336</v>
      </c>
    </row>
    <row r="2659" spans="1:25" ht="64" x14ac:dyDescent="0.2">
      <c r="A2659">
        <v>1835</v>
      </c>
      <c r="B2659" s="3" t="s">
        <v>1836</v>
      </c>
      <c r="C2659" s="3" t="s">
        <v>5945</v>
      </c>
      <c r="D2659">
        <v>500</v>
      </c>
      <c r="E2659">
        <v>520</v>
      </c>
      <c r="F2659" t="s">
        <v>8219</v>
      </c>
      <c r="G2659" t="s">
        <v>8225</v>
      </c>
      <c r="H2659" t="s">
        <v>8247</v>
      </c>
      <c r="I2659">
        <v>1459439471</v>
      </c>
      <c r="J2659">
        <v>1456851071</v>
      </c>
      <c r="K2659" t="b">
        <v>0</v>
      </c>
      <c r="L2659">
        <v>11</v>
      </c>
      <c r="M2659" t="b">
        <v>1</v>
      </c>
      <c r="N2659" t="s">
        <v>8276</v>
      </c>
      <c r="O2659" s="6">
        <f>(E2659/D2659)*100</f>
        <v>104</v>
      </c>
      <c r="P2659" s="7">
        <f>E2659/L2659</f>
        <v>47.272727272727273</v>
      </c>
      <c r="Q2659" t="str">
        <f>LEFT(N2659,FIND("/",N2659)-1)</f>
        <v>music</v>
      </c>
      <c r="R2659" t="str">
        <f>REPLACE(N2659,1,FIND("/",N2659),"")</f>
        <v>rock</v>
      </c>
      <c r="S2659" s="12">
        <f>(((J2659/60)/60)/24)+DATE(1970,1,1)</f>
        <v>42430.702210648145</v>
      </c>
      <c r="T2659" s="12">
        <f>(((I2659/60)/60)/24)+DATE(1970,1,1)</f>
        <v>42460.660543981481</v>
      </c>
      <c r="W2659" s="19">
        <f>_xlfn.DAYS(T2659,S2659)</f>
        <v>30</v>
      </c>
      <c r="X2659" s="20">
        <f>L2659/W2659</f>
        <v>0.36666666666666664</v>
      </c>
      <c r="Y2659" s="21">
        <f>E2659/W2659</f>
        <v>17.333333333333332</v>
      </c>
    </row>
    <row r="2660" spans="1:25" ht="48" x14ac:dyDescent="0.2">
      <c r="A2660">
        <v>3894</v>
      </c>
      <c r="B2660" s="3" t="s">
        <v>3891</v>
      </c>
      <c r="C2660" s="3" t="s">
        <v>8002</v>
      </c>
      <c r="D2660">
        <v>15000</v>
      </c>
      <c r="E2660">
        <v>520</v>
      </c>
      <c r="F2660" t="s">
        <v>8221</v>
      </c>
      <c r="G2660" t="s">
        <v>8224</v>
      </c>
      <c r="H2660" t="s">
        <v>8246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8271</v>
      </c>
      <c r="O2660" s="6">
        <f>(E2660/D2660)*100</f>
        <v>3.4666666666666663</v>
      </c>
      <c r="P2660" s="7">
        <f>E2660/L2660</f>
        <v>47.272727272727273</v>
      </c>
      <c r="Q2660" t="str">
        <f>LEFT(N2660,FIND("/",N2660)-1)</f>
        <v>theater</v>
      </c>
      <c r="R2660" t="str">
        <f>REPLACE(N2660,1,FIND("/",N2660),"")</f>
        <v>plays</v>
      </c>
      <c r="S2660" s="12">
        <f>(((J2660/60)/60)/24)+DATE(1970,1,1)</f>
        <v>42679.958472222221</v>
      </c>
      <c r="T2660" s="12">
        <f>(((I2660/60)/60)/24)+DATE(1970,1,1)</f>
        <v>42710.207638888889</v>
      </c>
      <c r="W2660" s="19">
        <f>_xlfn.DAYS(T2660,S2660)</f>
        <v>31</v>
      </c>
      <c r="X2660" s="20">
        <f>L2660/W2660</f>
        <v>0.35483870967741937</v>
      </c>
      <c r="Y2660" s="21">
        <f>E2660/W2660</f>
        <v>16.774193548387096</v>
      </c>
    </row>
    <row r="2661" spans="1:25" ht="48" x14ac:dyDescent="0.2">
      <c r="A2661">
        <v>909</v>
      </c>
      <c r="B2661" s="3" t="s">
        <v>910</v>
      </c>
      <c r="C2661" s="3" t="s">
        <v>5019</v>
      </c>
      <c r="D2661">
        <v>16000</v>
      </c>
      <c r="E2661">
        <v>520</v>
      </c>
      <c r="F2661" t="s">
        <v>8221</v>
      </c>
      <c r="G2661" t="s">
        <v>8224</v>
      </c>
      <c r="H2661" t="s">
        <v>8246</v>
      </c>
      <c r="I2661">
        <v>1343016000</v>
      </c>
      <c r="J2661">
        <v>1340296440</v>
      </c>
      <c r="K2661" t="b">
        <v>0</v>
      </c>
      <c r="L2661">
        <v>8</v>
      </c>
      <c r="M2661" t="b">
        <v>0</v>
      </c>
      <c r="N2661" t="s">
        <v>8278</v>
      </c>
      <c r="O2661" s="6">
        <f>(E2661/D2661)*100</f>
        <v>3.25</v>
      </c>
      <c r="P2661" s="7">
        <f>E2661/L2661</f>
        <v>65</v>
      </c>
      <c r="Q2661" t="str">
        <f>LEFT(N2661,FIND("/",N2661)-1)</f>
        <v>music</v>
      </c>
      <c r="R2661" t="str">
        <f>REPLACE(N2661,1,FIND("/",N2661),"")</f>
        <v>jazz</v>
      </c>
      <c r="S2661" s="12">
        <f>(((J2661/60)/60)/24)+DATE(1970,1,1)</f>
        <v>41081.69027777778</v>
      </c>
      <c r="T2661" s="12">
        <f>(((I2661/60)/60)/24)+DATE(1970,1,1)</f>
        <v>41113.166666666664</v>
      </c>
      <c r="W2661" s="19">
        <f>_xlfn.DAYS(T2661,S2661)</f>
        <v>32</v>
      </c>
      <c r="X2661" s="20">
        <f>L2661/W2661</f>
        <v>0.25</v>
      </c>
      <c r="Y2661" s="21">
        <f>E2661/W2661</f>
        <v>16.25</v>
      </c>
    </row>
    <row r="2662" spans="1:25" ht="32" x14ac:dyDescent="0.2">
      <c r="A2662">
        <v>3651</v>
      </c>
      <c r="B2662" s="3" t="s">
        <v>3649</v>
      </c>
      <c r="C2662" s="3" t="s">
        <v>7761</v>
      </c>
      <c r="D2662">
        <v>500</v>
      </c>
      <c r="E2662">
        <v>520</v>
      </c>
      <c r="F2662" t="s">
        <v>8219</v>
      </c>
      <c r="G2662" t="s">
        <v>8224</v>
      </c>
      <c r="H2662" t="s">
        <v>8246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8271</v>
      </c>
      <c r="O2662" s="6">
        <f>(E2662/D2662)*100</f>
        <v>104</v>
      </c>
      <c r="P2662" s="7">
        <f>E2662/L2662</f>
        <v>57.777777777777779</v>
      </c>
      <c r="Q2662" t="str">
        <f>LEFT(N2662,FIND("/",N2662)-1)</f>
        <v>theater</v>
      </c>
      <c r="R2662" t="str">
        <f>REPLACE(N2662,1,FIND("/",N2662),"")</f>
        <v>plays</v>
      </c>
      <c r="S2662" s="12">
        <f>(((J2662/60)/60)/24)+DATE(1970,1,1)</f>
        <v>41828.646319444444</v>
      </c>
      <c r="T2662" s="12">
        <f>(((I2662/60)/60)/24)+DATE(1970,1,1)</f>
        <v>41861.665972222225</v>
      </c>
      <c r="W2662" s="19">
        <f>_xlfn.DAYS(T2662,S2662)</f>
        <v>33</v>
      </c>
      <c r="X2662" s="20">
        <f>L2662/W2662</f>
        <v>0.27272727272727271</v>
      </c>
      <c r="Y2662" s="21">
        <f>E2662/W2662</f>
        <v>15.757575757575758</v>
      </c>
    </row>
    <row r="2663" spans="1:25" ht="48" x14ac:dyDescent="0.2">
      <c r="A2663">
        <v>829</v>
      </c>
      <c r="B2663" s="3" t="s">
        <v>830</v>
      </c>
      <c r="C2663" s="3" t="s">
        <v>4939</v>
      </c>
      <c r="D2663">
        <v>500</v>
      </c>
      <c r="E2663">
        <v>520</v>
      </c>
      <c r="F2663" t="s">
        <v>8219</v>
      </c>
      <c r="G2663" t="s">
        <v>8225</v>
      </c>
      <c r="H2663" t="s">
        <v>8247</v>
      </c>
      <c r="I2663">
        <v>1468437240</v>
      </c>
      <c r="J2663">
        <v>1463253240</v>
      </c>
      <c r="K2663" t="b">
        <v>0</v>
      </c>
      <c r="L2663">
        <v>16</v>
      </c>
      <c r="M2663" t="b">
        <v>1</v>
      </c>
      <c r="N2663" t="s">
        <v>8276</v>
      </c>
      <c r="O2663" s="6">
        <f>(E2663/D2663)*100</f>
        <v>104</v>
      </c>
      <c r="P2663" s="7">
        <f>E2663/L2663</f>
        <v>32.5</v>
      </c>
      <c r="Q2663" t="str">
        <f>LEFT(N2663,FIND("/",N2663)-1)</f>
        <v>music</v>
      </c>
      <c r="R2663" t="str">
        <f>REPLACE(N2663,1,FIND("/",N2663),"")</f>
        <v>rock</v>
      </c>
      <c r="S2663" s="12">
        <f>(((J2663/60)/60)/24)+DATE(1970,1,1)</f>
        <v>42504.801388888889</v>
      </c>
      <c r="T2663" s="12">
        <f>(((I2663/60)/60)/24)+DATE(1970,1,1)</f>
        <v>42564.801388888889</v>
      </c>
      <c r="W2663" s="19">
        <f>_xlfn.DAYS(T2663,S2663)</f>
        <v>60</v>
      </c>
      <c r="X2663" s="20">
        <f>L2663/W2663</f>
        <v>0.26666666666666666</v>
      </c>
      <c r="Y2663" s="21">
        <f>E2663/W2663</f>
        <v>8.6666666666666661</v>
      </c>
    </row>
    <row r="2664" spans="1:25" ht="48" x14ac:dyDescent="0.2">
      <c r="A2664">
        <v>1637</v>
      </c>
      <c r="B2664" s="3" t="s">
        <v>1638</v>
      </c>
      <c r="C2664" s="3" t="s">
        <v>5747</v>
      </c>
      <c r="D2664">
        <v>500</v>
      </c>
      <c r="E2664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8276</v>
      </c>
      <c r="O2664" s="6">
        <f>(E2664/D2664)*100</f>
        <v>103.8</v>
      </c>
      <c r="P2664" s="7">
        <f>E2664/L2664</f>
        <v>34.6</v>
      </c>
      <c r="Q2664" t="str">
        <f>LEFT(N2664,FIND("/",N2664)-1)</f>
        <v>music</v>
      </c>
      <c r="R2664" t="str">
        <f>REPLACE(N2664,1,FIND("/",N2664),"")</f>
        <v>rock</v>
      </c>
      <c r="S2664" s="12">
        <f>(((J2664/60)/60)/24)+DATE(1970,1,1)</f>
        <v>40122.751620370371</v>
      </c>
      <c r="T2664" s="12">
        <f>(((I2664/60)/60)/24)+DATE(1970,1,1)</f>
        <v>40178.98541666667</v>
      </c>
      <c r="W2664" s="19">
        <f>_xlfn.DAYS(T2664,S2664)</f>
        <v>56</v>
      </c>
      <c r="X2664" s="20">
        <f>L2664/W2664</f>
        <v>0.26785714285714285</v>
      </c>
      <c r="Y2664" s="21">
        <f>E2664/W2664</f>
        <v>9.2678571428571423</v>
      </c>
    </row>
    <row r="2665" spans="1:25" ht="48" x14ac:dyDescent="0.2">
      <c r="A2665">
        <v>2491</v>
      </c>
      <c r="B2665" s="3" t="s">
        <v>2491</v>
      </c>
      <c r="C2665" s="3" t="s">
        <v>6601</v>
      </c>
      <c r="D2665">
        <v>500</v>
      </c>
      <c r="E2665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8279</v>
      </c>
      <c r="O2665" s="6">
        <f>(E2665/D2665)*100</f>
        <v>103.2</v>
      </c>
      <c r="P2665" s="7">
        <f>E2665/L2665</f>
        <v>51.6</v>
      </c>
      <c r="Q2665" t="str">
        <f>LEFT(N2665,FIND("/",N2665)-1)</f>
        <v>music</v>
      </c>
      <c r="R2665" t="str">
        <f>REPLACE(N2665,1,FIND("/",N2665),"")</f>
        <v>indie rock</v>
      </c>
      <c r="S2665" s="12">
        <f>(((J2665/60)/60)/24)+DATE(1970,1,1)</f>
        <v>40542.839282407411</v>
      </c>
      <c r="T2665" s="12">
        <f>(((I2665/60)/60)/24)+DATE(1970,1,1)</f>
        <v>40559.07708333333</v>
      </c>
      <c r="W2665" s="19">
        <f>_xlfn.DAYS(T2665,S2665)</f>
        <v>17</v>
      </c>
      <c r="X2665" s="20">
        <f>L2665/W2665</f>
        <v>0.58823529411764708</v>
      </c>
      <c r="Y2665" s="21">
        <f>E2665/W2665</f>
        <v>30.352941176470587</v>
      </c>
    </row>
    <row r="2666" spans="1:25" ht="48" x14ac:dyDescent="0.2">
      <c r="A2666">
        <v>1990</v>
      </c>
      <c r="B2666" s="3" t="s">
        <v>1991</v>
      </c>
      <c r="C2666" s="3" t="s">
        <v>6100</v>
      </c>
      <c r="D2666">
        <v>3000</v>
      </c>
      <c r="E2666">
        <v>509</v>
      </c>
      <c r="F2666" t="s">
        <v>8221</v>
      </c>
      <c r="G2666" t="s">
        <v>8224</v>
      </c>
      <c r="H2666" t="s">
        <v>8246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8296</v>
      </c>
      <c r="O2666" s="6">
        <f>(E2666/D2666)*100</f>
        <v>16.966666666666665</v>
      </c>
      <c r="P2666" s="7">
        <f>E2666/L2666</f>
        <v>101.8</v>
      </c>
      <c r="Q2666" t="str">
        <f>LEFT(N2666,FIND("/",N2666)-1)</f>
        <v>photography</v>
      </c>
      <c r="R2666" t="str">
        <f>REPLACE(N2666,1,FIND("/",N2666),"")</f>
        <v>people</v>
      </c>
      <c r="S2666" s="12">
        <f>(((J2666/60)/60)/24)+DATE(1970,1,1)</f>
        <v>42398.195972222224</v>
      </c>
      <c r="T2666" s="12">
        <f>(((I2666/60)/60)/24)+DATE(1970,1,1)</f>
        <v>42413.195972222224</v>
      </c>
      <c r="W2666" s="19">
        <f>_xlfn.DAYS(T2666,S2666)</f>
        <v>15</v>
      </c>
      <c r="X2666" s="20">
        <f>L2666/W2666</f>
        <v>0.33333333333333331</v>
      </c>
      <c r="Y2666" s="21">
        <f>E2666/W2666</f>
        <v>33.93333333333333</v>
      </c>
    </row>
    <row r="2667" spans="1:25" ht="48" x14ac:dyDescent="0.2">
      <c r="A2667">
        <v>1816</v>
      </c>
      <c r="B2667" s="3" t="s">
        <v>1817</v>
      </c>
      <c r="C2667" s="3" t="s">
        <v>5926</v>
      </c>
      <c r="D2667">
        <v>25000</v>
      </c>
      <c r="E2667">
        <v>509</v>
      </c>
      <c r="F2667" t="s">
        <v>8221</v>
      </c>
      <c r="G2667" t="s">
        <v>8240</v>
      </c>
      <c r="H2667" t="s">
        <v>8257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8285</v>
      </c>
      <c r="O2667" s="6">
        <f>(E2667/D2667)*100</f>
        <v>2.036</v>
      </c>
      <c r="P2667" s="7">
        <f>E2667/L2667</f>
        <v>84.833333333333329</v>
      </c>
      <c r="Q2667" t="str">
        <f>LEFT(N2667,FIND("/",N2667)-1)</f>
        <v>photography</v>
      </c>
      <c r="R2667" t="str">
        <f>REPLACE(N2667,1,FIND("/",N2667),"")</f>
        <v>photobooks</v>
      </c>
      <c r="S2667" s="12">
        <f>(((J2667/60)/60)/24)+DATE(1970,1,1)</f>
        <v>42548.876192129625</v>
      </c>
      <c r="T2667" s="12">
        <f>(((I2667/60)/60)/24)+DATE(1970,1,1)</f>
        <v>42576.791666666672</v>
      </c>
      <c r="W2667" s="19">
        <f>_xlfn.DAYS(T2667,S2667)</f>
        <v>28</v>
      </c>
      <c r="X2667" s="20">
        <f>L2667/W2667</f>
        <v>0.21428571428571427</v>
      </c>
      <c r="Y2667" s="21">
        <f>E2667/W2667</f>
        <v>18.178571428571427</v>
      </c>
    </row>
    <row r="2668" spans="1:25" ht="48" x14ac:dyDescent="0.2">
      <c r="A2668">
        <v>1574</v>
      </c>
      <c r="B2668" s="3" t="s">
        <v>1575</v>
      </c>
      <c r="C2668" s="3" t="s">
        <v>5684</v>
      </c>
      <c r="D2668">
        <v>10000</v>
      </c>
      <c r="E2668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6">
        <f>(E2668/D2668)*100</f>
        <v>5.0599999999999996</v>
      </c>
      <c r="P2668" s="7">
        <f>E2668/L2668</f>
        <v>84.333333333333329</v>
      </c>
      <c r="Q2668" t="str">
        <f>LEFT(N2668,FIND("/",N2668)-1)</f>
        <v>publishing</v>
      </c>
      <c r="R2668" t="str">
        <f>REPLACE(N2668,1,FIND("/",N2668),"")</f>
        <v>art books</v>
      </c>
      <c r="S2668" s="12">
        <f>(((J2668/60)/60)/24)+DATE(1970,1,1)</f>
        <v>42017.927418981482</v>
      </c>
      <c r="T2668" s="12">
        <f>(((I2668/60)/60)/24)+DATE(1970,1,1)</f>
        <v>42052.927418981482</v>
      </c>
      <c r="W2668" s="19">
        <f>_xlfn.DAYS(T2668,S2668)</f>
        <v>35</v>
      </c>
      <c r="X2668" s="20">
        <f>L2668/W2668</f>
        <v>0.17142857142857143</v>
      </c>
      <c r="Y2668" s="21">
        <f>E2668/W2668</f>
        <v>14.457142857142857</v>
      </c>
    </row>
    <row r="2669" spans="1:25" ht="48" x14ac:dyDescent="0.2">
      <c r="A2669">
        <v>3462</v>
      </c>
      <c r="B2669" s="3" t="s">
        <v>3461</v>
      </c>
      <c r="C2669" s="3" t="s">
        <v>7572</v>
      </c>
      <c r="D2669">
        <v>250</v>
      </c>
      <c r="E2669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8271</v>
      </c>
      <c r="O2669" s="6">
        <f>(E2669/D2669)*100</f>
        <v>202</v>
      </c>
      <c r="P2669" s="7">
        <f>E2669/L2669</f>
        <v>29.705882352941178</v>
      </c>
      <c r="Q2669" t="str">
        <f>LEFT(N2669,FIND("/",N2669)-1)</f>
        <v>theater</v>
      </c>
      <c r="R2669" t="str">
        <f>REPLACE(N2669,1,FIND("/",N2669),"")</f>
        <v>plays</v>
      </c>
      <c r="S2669" s="12">
        <f>(((J2669/60)/60)/24)+DATE(1970,1,1)</f>
        <v>42179.898472222223</v>
      </c>
      <c r="T2669" s="12">
        <f>(((I2669/60)/60)/24)+DATE(1970,1,1)</f>
        <v>42195.75</v>
      </c>
      <c r="W2669" s="19">
        <f>_xlfn.DAYS(T2669,S2669)</f>
        <v>16</v>
      </c>
      <c r="X2669" s="20">
        <f>L2669/W2669</f>
        <v>1.0625</v>
      </c>
      <c r="Y2669" s="21">
        <f>E2669/W2669</f>
        <v>31.5625</v>
      </c>
    </row>
    <row r="2670" spans="1:25" ht="48" x14ac:dyDescent="0.2">
      <c r="A2670">
        <v>2867</v>
      </c>
      <c r="B2670" s="3" t="s">
        <v>2867</v>
      </c>
      <c r="C2670" s="3" t="s">
        <v>6977</v>
      </c>
      <c r="D2670">
        <v>2500</v>
      </c>
      <c r="E2670">
        <v>504</v>
      </c>
      <c r="F2670" t="s">
        <v>8221</v>
      </c>
      <c r="G2670" t="s">
        <v>8224</v>
      </c>
      <c r="H2670" t="s">
        <v>8246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8271</v>
      </c>
      <c r="O2670" s="6">
        <f>(E2670/D2670)*100</f>
        <v>20.16</v>
      </c>
      <c r="P2670" s="7">
        <f>E2670/L2670</f>
        <v>50.4</v>
      </c>
      <c r="Q2670" t="str">
        <f>LEFT(N2670,FIND("/",N2670)-1)</f>
        <v>theater</v>
      </c>
      <c r="R2670" t="str">
        <f>REPLACE(N2670,1,FIND("/",N2670),"")</f>
        <v>plays</v>
      </c>
      <c r="S2670" s="12">
        <f>(((J2670/60)/60)/24)+DATE(1970,1,1)</f>
        <v>42531.195277777777</v>
      </c>
      <c r="T2670" s="12">
        <f>(((I2670/60)/60)/24)+DATE(1970,1,1)</f>
        <v>42555.166666666672</v>
      </c>
      <c r="W2670" s="19">
        <f>_xlfn.DAYS(T2670,S2670)</f>
        <v>24</v>
      </c>
      <c r="X2670" s="20">
        <f>L2670/W2670</f>
        <v>0.41666666666666669</v>
      </c>
      <c r="Y2670" s="21">
        <f>E2670/W2670</f>
        <v>21</v>
      </c>
    </row>
    <row r="2671" spans="1:25" ht="48" x14ac:dyDescent="0.2">
      <c r="A2671">
        <v>3558</v>
      </c>
      <c r="B2671" s="3" t="s">
        <v>3557</v>
      </c>
      <c r="C2671" s="3" t="s">
        <v>7668</v>
      </c>
      <c r="D2671">
        <v>350</v>
      </c>
      <c r="E2671">
        <v>504</v>
      </c>
      <c r="F2671" t="s">
        <v>8219</v>
      </c>
      <c r="G2671" t="s">
        <v>8225</v>
      </c>
      <c r="H2671" t="s">
        <v>8247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8271</v>
      </c>
      <c r="O2671" s="6">
        <f>(E2671/D2671)*100</f>
        <v>144</v>
      </c>
      <c r="P2671" s="7">
        <f>E2671/L2671</f>
        <v>22.90909090909091</v>
      </c>
      <c r="Q2671" t="str">
        <f>LEFT(N2671,FIND("/",N2671)-1)</f>
        <v>theater</v>
      </c>
      <c r="R2671" t="str">
        <f>REPLACE(N2671,1,FIND("/",N2671),"")</f>
        <v>plays</v>
      </c>
      <c r="S2671" s="12">
        <f>(((J2671/60)/60)/24)+DATE(1970,1,1)</f>
        <v>42139.816840277781</v>
      </c>
      <c r="T2671" s="12">
        <f>(((I2671/60)/60)/24)+DATE(1970,1,1)</f>
        <v>42181.875</v>
      </c>
      <c r="W2671" s="19">
        <f>_xlfn.DAYS(T2671,S2671)</f>
        <v>42</v>
      </c>
      <c r="X2671" s="20">
        <f>L2671/W2671</f>
        <v>0.52380952380952384</v>
      </c>
      <c r="Y2671" s="21">
        <f>E2671/W2671</f>
        <v>12</v>
      </c>
    </row>
    <row r="2672" spans="1:25" ht="48" x14ac:dyDescent="0.2">
      <c r="A2672">
        <v>539</v>
      </c>
      <c r="B2672" s="3" t="s">
        <v>540</v>
      </c>
      <c r="C2672" s="3" t="s">
        <v>4649</v>
      </c>
      <c r="D2672">
        <v>500</v>
      </c>
      <c r="E2672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8271</v>
      </c>
      <c r="O2672" s="6">
        <f>(E2672/D2672)*100</f>
        <v>100.64400000000001</v>
      </c>
      <c r="P2672" s="7">
        <f>E2672/L2672</f>
        <v>25.161000000000001</v>
      </c>
      <c r="Q2672" t="str">
        <f>LEFT(N2672,FIND("/",N2672)-1)</f>
        <v>theater</v>
      </c>
      <c r="R2672" t="str">
        <f>REPLACE(N2672,1,FIND("/",N2672),"")</f>
        <v>plays</v>
      </c>
      <c r="S2672" s="12">
        <f>(((J2672/60)/60)/24)+DATE(1970,1,1)</f>
        <v>42535.049849537041</v>
      </c>
      <c r="T2672" s="12">
        <f>(((I2672/60)/60)/24)+DATE(1970,1,1)</f>
        <v>42556.049849537041</v>
      </c>
      <c r="W2672" s="19">
        <f>_xlfn.DAYS(T2672,S2672)</f>
        <v>21</v>
      </c>
      <c r="X2672" s="20">
        <f>L2672/W2672</f>
        <v>0.95238095238095233</v>
      </c>
      <c r="Y2672" s="21">
        <f>E2672/W2672</f>
        <v>23.962857142857143</v>
      </c>
    </row>
    <row r="2673" spans="1:25" ht="48" x14ac:dyDescent="0.2">
      <c r="A2673">
        <v>1320</v>
      </c>
      <c r="B2673" s="3" t="s">
        <v>1321</v>
      </c>
      <c r="C2673" s="3" t="s">
        <v>5430</v>
      </c>
      <c r="D2673">
        <v>100000</v>
      </c>
      <c r="E2673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6">
        <f>(E2673/D2673)*100</f>
        <v>0.503</v>
      </c>
      <c r="P2673" s="7">
        <f>E2673/L2673</f>
        <v>167.66666666666666</v>
      </c>
      <c r="Q2673" t="str">
        <f>LEFT(N2673,FIND("/",N2673)-1)</f>
        <v>technology</v>
      </c>
      <c r="R2673" t="str">
        <f>REPLACE(N2673,1,FIND("/",N2673),"")</f>
        <v>wearables</v>
      </c>
      <c r="S2673" s="12">
        <f>(((J2673/60)/60)/24)+DATE(1970,1,1)</f>
        <v>42705.690347222218</v>
      </c>
      <c r="T2673" s="12">
        <f>(((I2673/60)/60)/24)+DATE(1970,1,1)</f>
        <v>42734.958333333328</v>
      </c>
      <c r="W2673" s="19">
        <f>_xlfn.DAYS(T2673,S2673)</f>
        <v>29</v>
      </c>
      <c r="X2673" s="20">
        <f>L2673/W2673</f>
        <v>0.10344827586206896</v>
      </c>
      <c r="Y2673" s="21">
        <f>E2673/W2673</f>
        <v>17.344827586206897</v>
      </c>
    </row>
    <row r="2674" spans="1:25" ht="32" x14ac:dyDescent="0.2">
      <c r="A2674">
        <v>90</v>
      </c>
      <c r="B2674" s="3" t="s">
        <v>92</v>
      </c>
      <c r="C2674" s="3" t="s">
        <v>4201</v>
      </c>
      <c r="D2674">
        <v>500</v>
      </c>
      <c r="E2674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8266</v>
      </c>
      <c r="O2674" s="6">
        <f>(E2674/D2674)*100</f>
        <v>100.4</v>
      </c>
      <c r="P2674" s="7">
        <f>E2674/L2674</f>
        <v>31.375</v>
      </c>
      <c r="Q2674" t="str">
        <f>LEFT(N2674,FIND("/",N2674)-1)</f>
        <v>film &amp; video</v>
      </c>
      <c r="R2674" t="str">
        <f>REPLACE(N2674,1,FIND("/",N2674),"")</f>
        <v>shorts</v>
      </c>
      <c r="S2674" s="12">
        <f>(((J2674/60)/60)/24)+DATE(1970,1,1)</f>
        <v>40706.297442129631</v>
      </c>
      <c r="T2674" s="12">
        <f>(((I2674/60)/60)/24)+DATE(1970,1,1)</f>
        <v>40736.297442129631</v>
      </c>
      <c r="W2674" s="19">
        <f>_xlfn.DAYS(T2674,S2674)</f>
        <v>30</v>
      </c>
      <c r="X2674" s="20">
        <f>L2674/W2674</f>
        <v>0.53333333333333333</v>
      </c>
      <c r="Y2674" s="21">
        <f>E2674/W2674</f>
        <v>16.733333333333334</v>
      </c>
    </row>
    <row r="2675" spans="1:25" ht="48" x14ac:dyDescent="0.2">
      <c r="A2675">
        <v>3829</v>
      </c>
      <c r="B2675" s="3" t="s">
        <v>3826</v>
      </c>
      <c r="C2675" s="3" t="s">
        <v>7938</v>
      </c>
      <c r="D2675">
        <v>500</v>
      </c>
      <c r="E2675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8271</v>
      </c>
      <c r="O2675" s="6">
        <f>(E2675/D2675)*100</f>
        <v>100.2</v>
      </c>
      <c r="P2675" s="7">
        <f>E2675/L2675</f>
        <v>62.625</v>
      </c>
      <c r="Q2675" t="str">
        <f>LEFT(N2675,FIND("/",N2675)-1)</f>
        <v>theater</v>
      </c>
      <c r="R2675" t="str">
        <f>REPLACE(N2675,1,FIND("/",N2675),"")</f>
        <v>plays</v>
      </c>
      <c r="S2675" s="12">
        <f>(((J2675/60)/60)/24)+DATE(1970,1,1)</f>
        <v>42593.865405092598</v>
      </c>
      <c r="T2675" s="12">
        <f>(((I2675/60)/60)/24)+DATE(1970,1,1)</f>
        <v>42613.865405092598</v>
      </c>
      <c r="W2675" s="19">
        <f>_xlfn.DAYS(T2675,S2675)</f>
        <v>20</v>
      </c>
      <c r="X2675" s="20">
        <f>L2675/W2675</f>
        <v>0.4</v>
      </c>
      <c r="Y2675" s="21">
        <f>E2675/W2675</f>
        <v>25.05</v>
      </c>
    </row>
    <row r="2676" spans="1:25" ht="48" x14ac:dyDescent="0.2">
      <c r="A2676">
        <v>2892</v>
      </c>
      <c r="B2676" s="3" t="s">
        <v>2892</v>
      </c>
      <c r="C2676" s="3" t="s">
        <v>7002</v>
      </c>
      <c r="D2676">
        <v>5500</v>
      </c>
      <c r="E2676">
        <v>500</v>
      </c>
      <c r="F2676" t="s">
        <v>8221</v>
      </c>
      <c r="G2676" t="s">
        <v>8224</v>
      </c>
      <c r="H2676" t="s">
        <v>8246</v>
      </c>
      <c r="I2676">
        <v>1409000400</v>
      </c>
      <c r="J2676">
        <v>1408381704</v>
      </c>
      <c r="K2676" t="b">
        <v>0</v>
      </c>
      <c r="L2676">
        <v>17</v>
      </c>
      <c r="M2676" t="b">
        <v>0</v>
      </c>
      <c r="N2676" t="s">
        <v>8271</v>
      </c>
      <c r="O2676" s="6">
        <f>(E2676/D2676)*100</f>
        <v>9.0909090909090917</v>
      </c>
      <c r="P2676" s="7">
        <f>E2676/L2676</f>
        <v>29.411764705882351</v>
      </c>
      <c r="Q2676" t="str">
        <f>LEFT(N2676,FIND("/",N2676)-1)</f>
        <v>theater</v>
      </c>
      <c r="R2676" t="str">
        <f>REPLACE(N2676,1,FIND("/",N2676),"")</f>
        <v>plays</v>
      </c>
      <c r="S2676" s="12">
        <f>(((J2676/60)/60)/24)+DATE(1970,1,1)</f>
        <v>41869.714166666665</v>
      </c>
      <c r="T2676" s="12">
        <f>(((I2676/60)/60)/24)+DATE(1970,1,1)</f>
        <v>41876.875</v>
      </c>
      <c r="W2676" s="19">
        <f>_xlfn.DAYS(T2676,S2676)</f>
        <v>7</v>
      </c>
      <c r="X2676" s="20">
        <f>L2676/W2676</f>
        <v>2.4285714285714284</v>
      </c>
      <c r="Y2676" s="21">
        <f>E2676/W2676</f>
        <v>71.428571428571431</v>
      </c>
    </row>
    <row r="2677" spans="1:25" ht="32" x14ac:dyDescent="0.2">
      <c r="A2677">
        <v>139</v>
      </c>
      <c r="B2677" s="3" t="s">
        <v>141</v>
      </c>
      <c r="C2677" s="3" t="s">
        <v>4249</v>
      </c>
      <c r="D2677">
        <v>500</v>
      </c>
      <c r="E2677">
        <v>500</v>
      </c>
      <c r="F2677" t="s">
        <v>8220</v>
      </c>
      <c r="G2677" t="s">
        <v>8224</v>
      </c>
      <c r="H2677" t="s">
        <v>8246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8267</v>
      </c>
      <c r="O2677" s="6">
        <f>(E2677/D2677)*100</f>
        <v>100</v>
      </c>
      <c r="P2677" s="7">
        <f>E2677/L2677</f>
        <v>500</v>
      </c>
      <c r="Q2677" t="str">
        <f>LEFT(N2677,FIND("/",N2677)-1)</f>
        <v>film &amp; video</v>
      </c>
      <c r="R2677" t="str">
        <f>REPLACE(N2677,1,FIND("/",N2677),"")</f>
        <v>science fiction</v>
      </c>
      <c r="S2677" s="12">
        <f>(((J2677/60)/60)/24)+DATE(1970,1,1)</f>
        <v>42187.920972222222</v>
      </c>
      <c r="T2677" s="12">
        <f>(((I2677/60)/60)/24)+DATE(1970,1,1)</f>
        <v>42197.920972222222</v>
      </c>
      <c r="W2677" s="19">
        <f>_xlfn.DAYS(T2677,S2677)</f>
        <v>10</v>
      </c>
      <c r="X2677" s="20">
        <f>L2677/W2677</f>
        <v>0.1</v>
      </c>
      <c r="Y2677" s="21">
        <f>E2677/W2677</f>
        <v>50</v>
      </c>
    </row>
    <row r="2678" spans="1:25" ht="48" x14ac:dyDescent="0.2">
      <c r="A2678">
        <v>3000</v>
      </c>
      <c r="B2678" s="3" t="s">
        <v>3000</v>
      </c>
      <c r="C2678" s="3" t="s">
        <v>7110</v>
      </c>
      <c r="D2678">
        <v>500</v>
      </c>
      <c r="E2678">
        <v>500</v>
      </c>
      <c r="F2678" t="s">
        <v>8219</v>
      </c>
      <c r="G2678" t="s">
        <v>8224</v>
      </c>
      <c r="H2678" t="s">
        <v>8246</v>
      </c>
      <c r="I2678">
        <v>1485885600</v>
      </c>
      <c r="J2678">
        <v>1484682670</v>
      </c>
      <c r="K2678" t="b">
        <v>0</v>
      </c>
      <c r="L2678">
        <v>8</v>
      </c>
      <c r="M2678" t="b">
        <v>1</v>
      </c>
      <c r="N2678" t="s">
        <v>8303</v>
      </c>
      <c r="O2678" s="6">
        <f>(E2678/D2678)*100</f>
        <v>100</v>
      </c>
      <c r="P2678" s="7">
        <f>E2678/L2678</f>
        <v>62.5</v>
      </c>
      <c r="Q2678" t="str">
        <f>LEFT(N2678,FIND("/",N2678)-1)</f>
        <v>theater</v>
      </c>
      <c r="R2678" t="str">
        <f>REPLACE(N2678,1,FIND("/",N2678),"")</f>
        <v>spaces</v>
      </c>
      <c r="S2678" s="12">
        <f>(((J2678/60)/60)/24)+DATE(1970,1,1)</f>
        <v>42752.827199074076</v>
      </c>
      <c r="T2678" s="12">
        <f>(((I2678/60)/60)/24)+DATE(1970,1,1)</f>
        <v>42766.75</v>
      </c>
      <c r="W2678" s="19">
        <f>_xlfn.DAYS(T2678,S2678)</f>
        <v>14</v>
      </c>
      <c r="X2678" s="20">
        <f>L2678/W2678</f>
        <v>0.5714285714285714</v>
      </c>
      <c r="Y2678" s="21">
        <f>E2678/W2678</f>
        <v>35.714285714285715</v>
      </c>
    </row>
    <row r="2679" spans="1:25" ht="48" x14ac:dyDescent="0.2">
      <c r="A2679">
        <v>3650</v>
      </c>
      <c r="B2679" s="3" t="s">
        <v>3648</v>
      </c>
      <c r="C2679" s="3" t="s">
        <v>7760</v>
      </c>
      <c r="D2679">
        <v>500</v>
      </c>
      <c r="E2679">
        <v>500</v>
      </c>
      <c r="F2679" t="s">
        <v>8219</v>
      </c>
      <c r="G2679" t="s">
        <v>8225</v>
      </c>
      <c r="H2679" t="s">
        <v>8247</v>
      </c>
      <c r="I2679">
        <v>1454412584</v>
      </c>
      <c r="J2679">
        <v>1452598184</v>
      </c>
      <c r="K2679" t="b">
        <v>0</v>
      </c>
      <c r="L2679">
        <v>17</v>
      </c>
      <c r="M2679" t="b">
        <v>1</v>
      </c>
      <c r="N2679" t="s">
        <v>8271</v>
      </c>
      <c r="O2679" s="6">
        <f>(E2679/D2679)*100</f>
        <v>100</v>
      </c>
      <c r="P2679" s="7">
        <f>E2679/L2679</f>
        <v>29.411764705882351</v>
      </c>
      <c r="Q2679" t="str">
        <f>LEFT(N2679,FIND("/",N2679)-1)</f>
        <v>theater</v>
      </c>
      <c r="R2679" t="str">
        <f>REPLACE(N2679,1,FIND("/",N2679),"")</f>
        <v>plays</v>
      </c>
      <c r="S2679" s="12">
        <f>(((J2679/60)/60)/24)+DATE(1970,1,1)</f>
        <v>42381.478981481487</v>
      </c>
      <c r="T2679" s="12">
        <f>(((I2679/60)/60)/24)+DATE(1970,1,1)</f>
        <v>42402.478981481487</v>
      </c>
      <c r="W2679" s="19">
        <f>_xlfn.DAYS(T2679,S2679)</f>
        <v>21</v>
      </c>
      <c r="X2679" s="20">
        <f>L2679/W2679</f>
        <v>0.80952380952380953</v>
      </c>
      <c r="Y2679" s="21">
        <f>E2679/W2679</f>
        <v>23.80952380952381</v>
      </c>
    </row>
    <row r="2680" spans="1:25" ht="80" x14ac:dyDescent="0.2">
      <c r="A2680">
        <v>3788</v>
      </c>
      <c r="B2680" s="3" t="s">
        <v>3785</v>
      </c>
      <c r="C2680" s="3" t="s">
        <v>7898</v>
      </c>
      <c r="D2680">
        <v>75000</v>
      </c>
      <c r="E2680">
        <v>500</v>
      </c>
      <c r="F2680" t="s">
        <v>8221</v>
      </c>
      <c r="G2680" t="s">
        <v>8224</v>
      </c>
      <c r="H2680" t="s">
        <v>8246</v>
      </c>
      <c r="I2680">
        <v>1450887480</v>
      </c>
      <c r="J2680">
        <v>1448469719</v>
      </c>
      <c r="K2680" t="b">
        <v>0</v>
      </c>
      <c r="L2680">
        <v>1</v>
      </c>
      <c r="M2680" t="b">
        <v>0</v>
      </c>
      <c r="N2680" t="s">
        <v>8305</v>
      </c>
      <c r="O2680" s="6">
        <f>(E2680/D2680)*100</f>
        <v>0.66666666666666674</v>
      </c>
      <c r="P2680" s="7">
        <f>E2680/L2680</f>
        <v>500</v>
      </c>
      <c r="Q2680" t="str">
        <f>LEFT(N2680,FIND("/",N2680)-1)</f>
        <v>theater</v>
      </c>
      <c r="R2680" t="str">
        <f>REPLACE(N2680,1,FIND("/",N2680),"")</f>
        <v>musical</v>
      </c>
      <c r="S2680" s="12">
        <f>(((J2680/60)/60)/24)+DATE(1970,1,1)</f>
        <v>42333.695821759262</v>
      </c>
      <c r="T2680" s="12">
        <f>(((I2680/60)/60)/24)+DATE(1970,1,1)</f>
        <v>42361.679166666669</v>
      </c>
      <c r="W2680" s="19">
        <f>_xlfn.DAYS(T2680,S2680)</f>
        <v>28</v>
      </c>
      <c r="X2680" s="20">
        <f>L2680/W2680</f>
        <v>3.5714285714285712E-2</v>
      </c>
      <c r="Y2680" s="21">
        <f>E2680/W2680</f>
        <v>17.857142857142858</v>
      </c>
    </row>
    <row r="2681" spans="1:25" ht="48" x14ac:dyDescent="0.2">
      <c r="A2681">
        <v>1832</v>
      </c>
      <c r="B2681" s="3" t="s">
        <v>1833</v>
      </c>
      <c r="C2681" s="3" t="s">
        <v>5942</v>
      </c>
      <c r="D2681">
        <v>350</v>
      </c>
      <c r="E2681">
        <v>500</v>
      </c>
      <c r="F2681" t="s">
        <v>8219</v>
      </c>
      <c r="G2681" t="s">
        <v>8224</v>
      </c>
      <c r="H2681" t="s">
        <v>8246</v>
      </c>
      <c r="I2681">
        <v>1299243427</v>
      </c>
      <c r="J2681">
        <v>1296651427</v>
      </c>
      <c r="K2681" t="b">
        <v>0</v>
      </c>
      <c r="L2681">
        <v>20</v>
      </c>
      <c r="M2681" t="b">
        <v>1</v>
      </c>
      <c r="N2681" t="s">
        <v>8276</v>
      </c>
      <c r="O2681" s="6">
        <f>(E2681/D2681)*100</f>
        <v>142.85714285714286</v>
      </c>
      <c r="P2681" s="7">
        <f>E2681/L2681</f>
        <v>25</v>
      </c>
      <c r="Q2681" t="str">
        <f>LEFT(N2681,FIND("/",N2681)-1)</f>
        <v>music</v>
      </c>
      <c r="R2681" t="str">
        <f>REPLACE(N2681,1,FIND("/",N2681),"")</f>
        <v>rock</v>
      </c>
      <c r="S2681" s="12">
        <f>(((J2681/60)/60)/24)+DATE(1970,1,1)</f>
        <v>40576.539664351854</v>
      </c>
      <c r="T2681" s="12">
        <f>(((I2681/60)/60)/24)+DATE(1970,1,1)</f>
        <v>40606.539664351854</v>
      </c>
      <c r="W2681" s="19">
        <f>_xlfn.DAYS(T2681,S2681)</f>
        <v>30</v>
      </c>
      <c r="X2681" s="20">
        <f>L2681/W2681</f>
        <v>0.66666666666666663</v>
      </c>
      <c r="Y2681" s="21">
        <f>E2681/W2681</f>
        <v>16.666666666666668</v>
      </c>
    </row>
    <row r="2682" spans="1:25" ht="48" x14ac:dyDescent="0.2">
      <c r="A2682">
        <v>84</v>
      </c>
      <c r="B2682" s="3" t="s">
        <v>86</v>
      </c>
      <c r="C2682" s="3" t="s">
        <v>4195</v>
      </c>
      <c r="D2682">
        <v>500</v>
      </c>
      <c r="E2682">
        <v>500</v>
      </c>
      <c r="F2682" t="s">
        <v>8219</v>
      </c>
      <c r="G2682" t="s">
        <v>8224</v>
      </c>
      <c r="H2682" t="s">
        <v>8246</v>
      </c>
      <c r="I2682">
        <v>1305483086</v>
      </c>
      <c r="J2682">
        <v>1302891086</v>
      </c>
      <c r="K2682" t="b">
        <v>0</v>
      </c>
      <c r="L2682">
        <v>7</v>
      </c>
      <c r="M2682" t="b">
        <v>1</v>
      </c>
      <c r="N2682" t="s">
        <v>8266</v>
      </c>
      <c r="O2682" s="6">
        <f>(E2682/D2682)*100</f>
        <v>100</v>
      </c>
      <c r="P2682" s="7">
        <f>E2682/L2682</f>
        <v>71.428571428571431</v>
      </c>
      <c r="Q2682" t="str">
        <f>LEFT(N2682,FIND("/",N2682)-1)</f>
        <v>film &amp; video</v>
      </c>
      <c r="R2682" t="str">
        <f>REPLACE(N2682,1,FIND("/",N2682),"")</f>
        <v>shorts</v>
      </c>
      <c r="S2682" s="12">
        <f>(((J2682/60)/60)/24)+DATE(1970,1,1)</f>
        <v>40648.757939814815</v>
      </c>
      <c r="T2682" s="12">
        <f>(((I2682/60)/60)/24)+DATE(1970,1,1)</f>
        <v>40678.757939814815</v>
      </c>
      <c r="W2682" s="19">
        <f>_xlfn.DAYS(T2682,S2682)</f>
        <v>30</v>
      </c>
      <c r="X2682" s="20">
        <f>L2682/W2682</f>
        <v>0.23333333333333334</v>
      </c>
      <c r="Y2682" s="21">
        <f>E2682/W2682</f>
        <v>16.666666666666668</v>
      </c>
    </row>
    <row r="2683" spans="1:25" ht="32" x14ac:dyDescent="0.2">
      <c r="A2683">
        <v>3572</v>
      </c>
      <c r="B2683" s="3" t="s">
        <v>3571</v>
      </c>
      <c r="C2683" s="3" t="s">
        <v>7682</v>
      </c>
      <c r="D2683">
        <v>500</v>
      </c>
      <c r="E2683">
        <v>500</v>
      </c>
      <c r="F2683" t="s">
        <v>8219</v>
      </c>
      <c r="G2683" t="s">
        <v>8225</v>
      </c>
      <c r="H2683" t="s">
        <v>8247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8271</v>
      </c>
      <c r="O2683" s="6">
        <f>(E2683/D2683)*100</f>
        <v>100</v>
      </c>
      <c r="P2683" s="7">
        <f>E2683/L2683</f>
        <v>55.555555555555557</v>
      </c>
      <c r="Q2683" t="str">
        <f>LEFT(N2683,FIND("/",N2683)-1)</f>
        <v>theater</v>
      </c>
      <c r="R2683" t="str">
        <f>REPLACE(N2683,1,FIND("/",N2683),"")</f>
        <v>plays</v>
      </c>
      <c r="S2683" s="12">
        <f>(((J2683/60)/60)/24)+DATE(1970,1,1)</f>
        <v>42146.570393518516</v>
      </c>
      <c r="T2683" s="12">
        <f>(((I2683/60)/60)/24)+DATE(1970,1,1)</f>
        <v>42176.570393518516</v>
      </c>
      <c r="W2683" s="19">
        <f>_xlfn.DAYS(T2683,S2683)</f>
        <v>30</v>
      </c>
      <c r="X2683" s="20">
        <f>L2683/W2683</f>
        <v>0.3</v>
      </c>
      <c r="Y2683" s="21">
        <f>E2683/W2683</f>
        <v>16.666666666666668</v>
      </c>
    </row>
    <row r="2684" spans="1:25" ht="48" x14ac:dyDescent="0.2">
      <c r="A2684">
        <v>3579</v>
      </c>
      <c r="B2684" s="3" t="s">
        <v>3578</v>
      </c>
      <c r="C2684" s="3" t="s">
        <v>7689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8271</v>
      </c>
      <c r="O2684" s="6">
        <f>(E2684/D2684)*100</f>
        <v>100</v>
      </c>
      <c r="P2684" s="7">
        <f>E2684/L2684</f>
        <v>35.714285714285715</v>
      </c>
      <c r="Q2684" t="str">
        <f>LEFT(N2684,FIND("/",N2684)-1)</f>
        <v>theater</v>
      </c>
      <c r="R2684" t="str">
        <f>REPLACE(N2684,1,FIND("/",N2684),"")</f>
        <v>plays</v>
      </c>
      <c r="S2684" s="12">
        <f>(((J2684/60)/60)/24)+DATE(1970,1,1)</f>
        <v>42430.762222222227</v>
      </c>
      <c r="T2684" s="12">
        <f>(((I2684/60)/60)/24)+DATE(1970,1,1)</f>
        <v>42460.720555555556</v>
      </c>
      <c r="W2684" s="19">
        <f>_xlfn.DAYS(T2684,S2684)</f>
        <v>30</v>
      </c>
      <c r="X2684" s="20">
        <f>L2684/W2684</f>
        <v>0.46666666666666667</v>
      </c>
      <c r="Y2684" s="21">
        <f>E2684/W2684</f>
        <v>16.666666666666668</v>
      </c>
    </row>
    <row r="2685" spans="1:25" ht="48" x14ac:dyDescent="0.2">
      <c r="A2685">
        <v>2922</v>
      </c>
      <c r="B2685" s="3" t="s">
        <v>2922</v>
      </c>
      <c r="C2685" s="3" t="s">
        <v>7032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1431982727</v>
      </c>
      <c r="J2685">
        <v>1428094727</v>
      </c>
      <c r="K2685" t="b">
        <v>0</v>
      </c>
      <c r="L2685">
        <v>6</v>
      </c>
      <c r="M2685" t="b">
        <v>1</v>
      </c>
      <c r="N2685" t="s">
        <v>8305</v>
      </c>
      <c r="O2685" s="6">
        <f>(E2685/D2685)*100</f>
        <v>100</v>
      </c>
      <c r="P2685" s="7">
        <f>E2685/L2685</f>
        <v>83.333333333333329</v>
      </c>
      <c r="Q2685" t="str">
        <f>LEFT(N2685,FIND("/",N2685)-1)</f>
        <v>theater</v>
      </c>
      <c r="R2685" t="str">
        <f>REPLACE(N2685,1,FIND("/",N2685),"")</f>
        <v>musical</v>
      </c>
      <c r="S2685" s="12">
        <f>(((J2685/60)/60)/24)+DATE(1970,1,1)</f>
        <v>42097.874155092592</v>
      </c>
      <c r="T2685" s="12">
        <f>(((I2685/60)/60)/24)+DATE(1970,1,1)</f>
        <v>42142.874155092592</v>
      </c>
      <c r="W2685" s="19">
        <f>_xlfn.DAYS(T2685,S2685)</f>
        <v>45</v>
      </c>
      <c r="X2685" s="20">
        <f>L2685/W2685</f>
        <v>0.13333333333333333</v>
      </c>
      <c r="Y2685" s="21">
        <f>E2685/W2685</f>
        <v>11.111111111111111</v>
      </c>
    </row>
    <row r="2686" spans="1:25" ht="48" x14ac:dyDescent="0.2">
      <c r="A2686">
        <v>3392</v>
      </c>
      <c r="B2686" s="3" t="s">
        <v>3391</v>
      </c>
      <c r="C2686" s="3" t="s">
        <v>7502</v>
      </c>
      <c r="D2686">
        <v>500</v>
      </c>
      <c r="E2686">
        <v>500</v>
      </c>
      <c r="F2686" t="s">
        <v>8219</v>
      </c>
      <c r="G2686" t="s">
        <v>8225</v>
      </c>
      <c r="H2686" t="s">
        <v>8247</v>
      </c>
      <c r="I2686">
        <v>1462565855</v>
      </c>
      <c r="J2686">
        <v>1458245855</v>
      </c>
      <c r="K2686" t="b">
        <v>0</v>
      </c>
      <c r="L2686">
        <v>12</v>
      </c>
      <c r="M2686" t="b">
        <v>1</v>
      </c>
      <c r="N2686" t="s">
        <v>8271</v>
      </c>
      <c r="O2686" s="6">
        <f>(E2686/D2686)*100</f>
        <v>100</v>
      </c>
      <c r="P2686" s="7">
        <f>E2686/L2686</f>
        <v>41.666666666666664</v>
      </c>
      <c r="Q2686" t="str">
        <f>LEFT(N2686,FIND("/",N2686)-1)</f>
        <v>theater</v>
      </c>
      <c r="R2686" t="str">
        <f>REPLACE(N2686,1,FIND("/",N2686),"")</f>
        <v>plays</v>
      </c>
      <c r="S2686" s="12">
        <f>(((J2686/60)/60)/24)+DATE(1970,1,1)</f>
        <v>42446.845543981486</v>
      </c>
      <c r="T2686" s="12">
        <f>(((I2686/60)/60)/24)+DATE(1970,1,1)</f>
        <v>42496.845543981486</v>
      </c>
      <c r="W2686" s="19">
        <f>_xlfn.DAYS(T2686,S2686)</f>
        <v>50</v>
      </c>
      <c r="X2686" s="20">
        <f>L2686/W2686</f>
        <v>0.24</v>
      </c>
      <c r="Y2686" s="21">
        <f>E2686/W2686</f>
        <v>10</v>
      </c>
    </row>
    <row r="2687" spans="1:25" ht="48" x14ac:dyDescent="0.2">
      <c r="A2687">
        <v>3761</v>
      </c>
      <c r="B2687" s="3" t="s">
        <v>3758</v>
      </c>
      <c r="C2687" s="3" t="s">
        <v>7871</v>
      </c>
      <c r="D2687">
        <v>500</v>
      </c>
      <c r="E2687">
        <v>500</v>
      </c>
      <c r="F2687" t="s">
        <v>8219</v>
      </c>
      <c r="G2687" t="s">
        <v>8225</v>
      </c>
      <c r="H2687" t="s">
        <v>8247</v>
      </c>
      <c r="I2687">
        <v>1439247600</v>
      </c>
      <c r="J2687">
        <v>1434625937</v>
      </c>
      <c r="K2687" t="b">
        <v>0</v>
      </c>
      <c r="L2687">
        <v>3</v>
      </c>
      <c r="M2687" t="b">
        <v>1</v>
      </c>
      <c r="N2687" t="s">
        <v>8305</v>
      </c>
      <c r="O2687" s="6">
        <f>(E2687/D2687)*100</f>
        <v>100</v>
      </c>
      <c r="P2687" s="7">
        <f>E2687/L2687</f>
        <v>166.66666666666666</v>
      </c>
      <c r="Q2687" t="str">
        <f>LEFT(N2687,FIND("/",N2687)-1)</f>
        <v>theater</v>
      </c>
      <c r="R2687" t="str">
        <f>REPLACE(N2687,1,FIND("/",N2687),"")</f>
        <v>musical</v>
      </c>
      <c r="S2687" s="12">
        <f>(((J2687/60)/60)/24)+DATE(1970,1,1)</f>
        <v>42173.466863425929</v>
      </c>
      <c r="T2687" s="12">
        <f>(((I2687/60)/60)/24)+DATE(1970,1,1)</f>
        <v>42226.958333333328</v>
      </c>
      <c r="W2687" s="19">
        <f>_xlfn.DAYS(T2687,S2687)</f>
        <v>53</v>
      </c>
      <c r="X2687" s="20">
        <f>L2687/W2687</f>
        <v>5.6603773584905662E-2</v>
      </c>
      <c r="Y2687" s="21">
        <f>E2687/W2687</f>
        <v>9.433962264150944</v>
      </c>
    </row>
    <row r="2688" spans="1:25" ht="48" x14ac:dyDescent="0.2">
      <c r="A2688">
        <v>3996</v>
      </c>
      <c r="B2688" s="3" t="s">
        <v>3992</v>
      </c>
      <c r="C2688" s="3" t="s">
        <v>8102</v>
      </c>
      <c r="D2688">
        <v>3000</v>
      </c>
      <c r="E2688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6">
        <f>(E2688/D2688)*100</f>
        <v>16.566666666666666</v>
      </c>
      <c r="P2688" s="7">
        <f>E2688/L2688</f>
        <v>29.235294117647058</v>
      </c>
      <c r="Q2688" t="str">
        <f>LEFT(N2688,FIND("/",N2688)-1)</f>
        <v>theater</v>
      </c>
      <c r="R2688" t="str">
        <f>REPLACE(N2688,1,FIND("/",N2688),"")</f>
        <v>plays</v>
      </c>
      <c r="S2688" s="12">
        <f>(((J2688/60)/60)/24)+DATE(1970,1,1)</f>
        <v>41950.26694444444</v>
      </c>
      <c r="T2688" s="12">
        <f>(((I2688/60)/60)/24)+DATE(1970,1,1)</f>
        <v>41963.669444444444</v>
      </c>
      <c r="W2688" s="19">
        <f>_xlfn.DAYS(T2688,S2688)</f>
        <v>13</v>
      </c>
      <c r="X2688" s="20">
        <f>L2688/W2688</f>
        <v>1.3076923076923077</v>
      </c>
      <c r="Y2688" s="21">
        <f>E2688/W2688</f>
        <v>38.230769230769234</v>
      </c>
    </row>
    <row r="2689" spans="1:25" ht="48" x14ac:dyDescent="0.2">
      <c r="A2689">
        <v>2639</v>
      </c>
      <c r="B2689" s="3" t="s">
        <v>2639</v>
      </c>
      <c r="C2689" s="3" t="s">
        <v>6749</v>
      </c>
      <c r="D2689">
        <v>300</v>
      </c>
      <c r="E2689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8301</v>
      </c>
      <c r="O2689" s="6">
        <f>(E2689/D2689)*100</f>
        <v>164</v>
      </c>
      <c r="P2689" s="7">
        <f>E2689/L2689</f>
        <v>10.040816326530612</v>
      </c>
      <c r="Q2689" t="str">
        <f>LEFT(N2689,FIND("/",N2689)-1)</f>
        <v>technology</v>
      </c>
      <c r="R2689" t="str">
        <f>REPLACE(N2689,1,FIND("/",N2689),"")</f>
        <v>space exploration</v>
      </c>
      <c r="S2689" s="12">
        <f>(((J2689/60)/60)/24)+DATE(1970,1,1)</f>
        <v>42024.86513888889</v>
      </c>
      <c r="T2689" s="12">
        <f>(((I2689/60)/60)/24)+DATE(1970,1,1)</f>
        <v>42054.86513888889</v>
      </c>
      <c r="W2689" s="19">
        <f>_xlfn.DAYS(T2689,S2689)</f>
        <v>30</v>
      </c>
      <c r="X2689" s="20">
        <f>L2689/W2689</f>
        <v>1.6333333333333333</v>
      </c>
      <c r="Y2689" s="21">
        <f>E2689/W2689</f>
        <v>16.399999999999999</v>
      </c>
    </row>
    <row r="2690" spans="1:25" ht="48" x14ac:dyDescent="0.2">
      <c r="A2690">
        <v>4062</v>
      </c>
      <c r="B2690" s="3" t="s">
        <v>4058</v>
      </c>
      <c r="C2690" s="3" t="s">
        <v>8166</v>
      </c>
      <c r="D2690">
        <v>20000</v>
      </c>
      <c r="E2690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6">
        <f>(E2690/D2690)*100</f>
        <v>2.4500000000000002</v>
      </c>
      <c r="P2690" s="7">
        <f>E2690/L2690</f>
        <v>163.33333333333334</v>
      </c>
      <c r="Q2690" t="str">
        <f>LEFT(N2690,FIND("/",N2690)-1)</f>
        <v>theater</v>
      </c>
      <c r="R2690" t="str">
        <f>REPLACE(N2690,1,FIND("/",N2690),"")</f>
        <v>plays</v>
      </c>
      <c r="S2690" s="12">
        <f>(((J2690/60)/60)/24)+DATE(1970,1,1)</f>
        <v>42523.739212962959</v>
      </c>
      <c r="T2690" s="12">
        <f>(((I2690/60)/60)/24)+DATE(1970,1,1)</f>
        <v>42553.739212962959</v>
      </c>
      <c r="W2690" s="19">
        <f>_xlfn.DAYS(T2690,S2690)</f>
        <v>30</v>
      </c>
      <c r="X2690" s="20">
        <f>L2690/W2690</f>
        <v>0.1</v>
      </c>
      <c r="Y2690" s="21">
        <f>E2690/W2690</f>
        <v>16.333333333333332</v>
      </c>
    </row>
    <row r="2691" spans="1:25" ht="48" x14ac:dyDescent="0.2">
      <c r="A2691">
        <v>3986</v>
      </c>
      <c r="B2691" s="3" t="s">
        <v>3982</v>
      </c>
      <c r="C2691" s="3" t="s">
        <v>8092</v>
      </c>
      <c r="D2691">
        <v>5000</v>
      </c>
      <c r="E2691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6">
        <f>(E2691/D2691)*100</f>
        <v>9.76</v>
      </c>
      <c r="P2691" s="7">
        <f>E2691/L2691</f>
        <v>37.53846153846154</v>
      </c>
      <c r="Q2691" t="str">
        <f>LEFT(N2691,FIND("/",N2691)-1)</f>
        <v>theater</v>
      </c>
      <c r="R2691" t="str">
        <f>REPLACE(N2691,1,FIND("/",N2691),"")</f>
        <v>plays</v>
      </c>
      <c r="S2691" s="12">
        <f>(((J2691/60)/60)/24)+DATE(1970,1,1)</f>
        <v>42467.548541666663</v>
      </c>
      <c r="T2691" s="12">
        <f>(((I2691/60)/60)/24)+DATE(1970,1,1)</f>
        <v>42496.544444444444</v>
      </c>
      <c r="W2691" s="19">
        <f>_xlfn.DAYS(T2691,S2691)</f>
        <v>29</v>
      </c>
      <c r="X2691" s="20">
        <f>L2691/W2691</f>
        <v>0.44827586206896552</v>
      </c>
      <c r="Y2691" s="21">
        <f>E2691/W2691</f>
        <v>16.827586206896552</v>
      </c>
    </row>
    <row r="2692" spans="1:25" ht="48" x14ac:dyDescent="0.2">
      <c r="A2692">
        <v>1707</v>
      </c>
      <c r="B2692" s="3" t="s">
        <v>1708</v>
      </c>
      <c r="C2692" s="3" t="s">
        <v>5817</v>
      </c>
      <c r="D2692">
        <v>5000</v>
      </c>
      <c r="E269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6">
        <f>(E2692/D2692)*100</f>
        <v>9.74</v>
      </c>
      <c r="P2692" s="7">
        <f>E2692/L2692</f>
        <v>54.111111111111114</v>
      </c>
      <c r="Q2692" t="str">
        <f>LEFT(N2692,FIND("/",N2692)-1)</f>
        <v>music</v>
      </c>
      <c r="R2692" t="str">
        <f>REPLACE(N2692,1,FIND("/",N2692),"")</f>
        <v>faith</v>
      </c>
      <c r="S2692" s="12">
        <f>(((J2692/60)/60)/24)+DATE(1970,1,1)</f>
        <v>42427.721006944441</v>
      </c>
      <c r="T2692" s="12">
        <f>(((I2692/60)/60)/24)+DATE(1970,1,1)</f>
        <v>42457.679340277777</v>
      </c>
      <c r="W2692" s="19">
        <f>_xlfn.DAYS(T2692,S2692)</f>
        <v>30</v>
      </c>
      <c r="X2692" s="20">
        <f>L2692/W2692</f>
        <v>0.3</v>
      </c>
      <c r="Y2692" s="21">
        <f>E2692/W2692</f>
        <v>16.233333333333334</v>
      </c>
    </row>
    <row r="2693" spans="1:25" ht="48" x14ac:dyDescent="0.2">
      <c r="A2693">
        <v>1325</v>
      </c>
      <c r="B2693" s="3" t="s">
        <v>1326</v>
      </c>
      <c r="C2693" s="3" t="s">
        <v>5435</v>
      </c>
      <c r="D2693">
        <v>20000</v>
      </c>
      <c r="E2693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6">
        <f>(E2693/D2693)*100</f>
        <v>2.4299999999999997</v>
      </c>
      <c r="P2693" s="7">
        <f>E2693/L2693</f>
        <v>60.75</v>
      </c>
      <c r="Q2693" t="str">
        <f>LEFT(N2693,FIND("/",N2693)-1)</f>
        <v>technology</v>
      </c>
      <c r="R2693" t="str">
        <f>REPLACE(N2693,1,FIND("/",N2693),"")</f>
        <v>wearables</v>
      </c>
      <c r="S2693" s="12">
        <f>(((J2693/60)/60)/24)+DATE(1970,1,1)</f>
        <v>42704.086053240739</v>
      </c>
      <c r="T2693" s="12">
        <f>(((I2693/60)/60)/24)+DATE(1970,1,1)</f>
        <v>42734.086053240739</v>
      </c>
      <c r="W2693" s="19">
        <f>_xlfn.DAYS(T2693,S2693)</f>
        <v>30</v>
      </c>
      <c r="X2693" s="20">
        <f>L2693/W2693</f>
        <v>0.26666666666666666</v>
      </c>
      <c r="Y2693" s="21">
        <f>E2693/W2693</f>
        <v>16.2</v>
      </c>
    </row>
    <row r="2694" spans="1:25" ht="48" x14ac:dyDescent="0.2">
      <c r="A2694">
        <v>2836</v>
      </c>
      <c r="B2694" s="3" t="s">
        <v>2836</v>
      </c>
      <c r="C2694" s="3" t="s">
        <v>6946</v>
      </c>
      <c r="D2694">
        <v>450</v>
      </c>
      <c r="E2694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8271</v>
      </c>
      <c r="O2694" s="6">
        <f>(E2694/D2694)*100</f>
        <v>107.77777777777777</v>
      </c>
      <c r="P2694" s="7">
        <f>E2694/L2694</f>
        <v>44.090909090909093</v>
      </c>
      <c r="Q2694" t="str">
        <f>LEFT(N2694,FIND("/",N2694)-1)</f>
        <v>theater</v>
      </c>
      <c r="R2694" t="str">
        <f>REPLACE(N2694,1,FIND("/",N2694),"")</f>
        <v>plays</v>
      </c>
      <c r="S2694" s="12">
        <f>(((J2694/60)/60)/24)+DATE(1970,1,1)</f>
        <v>42746.261782407411</v>
      </c>
      <c r="T2694" s="12">
        <f>(((I2694/60)/60)/24)+DATE(1970,1,1)</f>
        <v>42784.207638888889</v>
      </c>
      <c r="W2694" s="19">
        <f>_xlfn.DAYS(T2694,S2694)</f>
        <v>38</v>
      </c>
      <c r="X2694" s="20">
        <f>L2694/W2694</f>
        <v>0.28947368421052633</v>
      </c>
      <c r="Y2694" s="21">
        <f>E2694/W2694</f>
        <v>12.763157894736842</v>
      </c>
    </row>
    <row r="2695" spans="1:25" ht="48" x14ac:dyDescent="0.2">
      <c r="A2695">
        <v>3405</v>
      </c>
      <c r="B2695" s="3" t="s">
        <v>3404</v>
      </c>
      <c r="C2695" s="3" t="s">
        <v>7515</v>
      </c>
      <c r="D2695">
        <v>350</v>
      </c>
      <c r="E2695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8271</v>
      </c>
      <c r="O2695" s="6">
        <f>(E2695/D2695)*100</f>
        <v>137.57142857142856</v>
      </c>
      <c r="P2695" s="7">
        <f>E2695/L2695</f>
        <v>28.323529411764707</v>
      </c>
      <c r="Q2695" t="str">
        <f>LEFT(N2695,FIND("/",N2695)-1)</f>
        <v>theater</v>
      </c>
      <c r="R2695" t="str">
        <f>REPLACE(N2695,1,FIND("/",N2695),"")</f>
        <v>plays</v>
      </c>
      <c r="S2695" s="12">
        <f>(((J2695/60)/60)/24)+DATE(1970,1,1)</f>
        <v>42410.017199074078</v>
      </c>
      <c r="T2695" s="12">
        <f>(((I2695/60)/60)/24)+DATE(1970,1,1)</f>
        <v>42430.999305555553</v>
      </c>
      <c r="W2695" s="19">
        <f>_xlfn.DAYS(T2695,S2695)</f>
        <v>20</v>
      </c>
      <c r="X2695" s="20">
        <f>L2695/W2695</f>
        <v>0.85</v>
      </c>
      <c r="Y2695" s="21">
        <f>E2695/W2695</f>
        <v>24.074999999999999</v>
      </c>
    </row>
    <row r="2696" spans="1:25" ht="48" x14ac:dyDescent="0.2">
      <c r="A2696">
        <v>3646</v>
      </c>
      <c r="B2696" s="3" t="s">
        <v>3644</v>
      </c>
      <c r="C2696" s="3" t="s">
        <v>7756</v>
      </c>
      <c r="D2696">
        <v>10000</v>
      </c>
      <c r="E2696">
        <v>481</v>
      </c>
      <c r="F2696" t="s">
        <v>8221</v>
      </c>
      <c r="G2696" t="s">
        <v>8224</v>
      </c>
      <c r="H2696" t="s">
        <v>8246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8305</v>
      </c>
      <c r="O2696" s="6">
        <f>(E2696/D2696)*100</f>
        <v>4.8099999999999996</v>
      </c>
      <c r="P2696" s="7">
        <f>E2696/L2696</f>
        <v>60.125</v>
      </c>
      <c r="Q2696" t="str">
        <f>LEFT(N2696,FIND("/",N2696)-1)</f>
        <v>theater</v>
      </c>
      <c r="R2696" t="str">
        <f>REPLACE(N2696,1,FIND("/",N2696),"")</f>
        <v>musical</v>
      </c>
      <c r="S2696" s="12">
        <f>(((J2696/60)/60)/24)+DATE(1970,1,1)</f>
        <v>42140.421319444446</v>
      </c>
      <c r="T2696" s="12">
        <f>(((I2696/60)/60)/24)+DATE(1970,1,1)</f>
        <v>42171.979166666672</v>
      </c>
      <c r="W2696" s="19">
        <f>_xlfn.DAYS(T2696,S2696)</f>
        <v>31</v>
      </c>
      <c r="X2696" s="20">
        <f>L2696/W2696</f>
        <v>0.25806451612903225</v>
      </c>
      <c r="Y2696" s="21">
        <f>E2696/W2696</f>
        <v>15.516129032258064</v>
      </c>
    </row>
    <row r="2697" spans="1:25" ht="48" x14ac:dyDescent="0.2">
      <c r="A2697">
        <v>704</v>
      </c>
      <c r="B2697" s="3" t="s">
        <v>705</v>
      </c>
      <c r="C2697" s="3" t="s">
        <v>4814</v>
      </c>
      <c r="D2697">
        <v>55000</v>
      </c>
      <c r="E2697">
        <v>481</v>
      </c>
      <c r="F2697" t="s">
        <v>8221</v>
      </c>
      <c r="G2697" t="s">
        <v>8229</v>
      </c>
      <c r="H2697" t="s">
        <v>8251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8273</v>
      </c>
      <c r="O2697" s="6">
        <f>(E2697/D2697)*100</f>
        <v>0.87454545454545463</v>
      </c>
      <c r="P2697" s="7">
        <f>E2697/L2697</f>
        <v>120.25</v>
      </c>
      <c r="Q2697" t="str">
        <f>LEFT(N2697,FIND("/",N2697)-1)</f>
        <v>technology</v>
      </c>
      <c r="R2697" t="str">
        <f>REPLACE(N2697,1,FIND("/",N2697),"")</f>
        <v>wearables</v>
      </c>
      <c r="S2697" s="12">
        <f>(((J2697/60)/60)/24)+DATE(1970,1,1)</f>
        <v>42726.192916666667</v>
      </c>
      <c r="T2697" s="12">
        <f>(((I2697/60)/60)/24)+DATE(1970,1,1)</f>
        <v>42786.192916666667</v>
      </c>
      <c r="W2697" s="19">
        <f>_xlfn.DAYS(T2697,S2697)</f>
        <v>60</v>
      </c>
      <c r="X2697" s="20">
        <f>L2697/W2697</f>
        <v>6.6666666666666666E-2</v>
      </c>
      <c r="Y2697" s="21">
        <f>E2697/W2697</f>
        <v>8.0166666666666675</v>
      </c>
    </row>
    <row r="2698" spans="1:25" ht="32" x14ac:dyDescent="0.2">
      <c r="A2698">
        <v>452</v>
      </c>
      <c r="B2698" s="3" t="s">
        <v>453</v>
      </c>
      <c r="C2698" s="3" t="s">
        <v>4562</v>
      </c>
      <c r="D2698">
        <v>750</v>
      </c>
      <c r="E2698">
        <v>480</v>
      </c>
      <c r="F2698" t="s">
        <v>8221</v>
      </c>
      <c r="G2698" t="s">
        <v>8224</v>
      </c>
      <c r="H2698" t="s">
        <v>8246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8270</v>
      </c>
      <c r="O2698" s="6">
        <f>(E2698/D2698)*100</f>
        <v>64</v>
      </c>
      <c r="P2698" s="7">
        <f>E2698/L2698</f>
        <v>40</v>
      </c>
      <c r="Q2698" t="str">
        <f>LEFT(N2698,FIND("/",N2698)-1)</f>
        <v>film &amp; video</v>
      </c>
      <c r="R2698" t="str">
        <f>REPLACE(N2698,1,FIND("/",N2698),"")</f>
        <v>animation</v>
      </c>
      <c r="S2698" s="12">
        <f>(((J2698/60)/60)/24)+DATE(1970,1,1)</f>
        <v>42107.703877314809</v>
      </c>
      <c r="T2698" s="12">
        <f>(((I2698/60)/60)/24)+DATE(1970,1,1)</f>
        <v>42137.703877314809</v>
      </c>
      <c r="W2698" s="19">
        <f>_xlfn.DAYS(T2698,S2698)</f>
        <v>30</v>
      </c>
      <c r="X2698" s="20">
        <f>L2698/W2698</f>
        <v>0.4</v>
      </c>
      <c r="Y2698" s="21">
        <f>E2698/W2698</f>
        <v>16</v>
      </c>
    </row>
    <row r="2699" spans="1:25" ht="48" x14ac:dyDescent="0.2">
      <c r="A2699">
        <v>948</v>
      </c>
      <c r="B2699" s="3" t="s">
        <v>949</v>
      </c>
      <c r="C2699" s="3" t="s">
        <v>5058</v>
      </c>
      <c r="D2699">
        <v>4000</v>
      </c>
      <c r="E2699">
        <v>480</v>
      </c>
      <c r="F2699" t="s">
        <v>8221</v>
      </c>
      <c r="G2699" t="s">
        <v>8233</v>
      </c>
      <c r="H2699" t="s">
        <v>8249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8273</v>
      </c>
      <c r="O2699" s="6">
        <f>(E2699/D2699)*100</f>
        <v>12</v>
      </c>
      <c r="P2699" s="7">
        <f>E2699/L2699</f>
        <v>60</v>
      </c>
      <c r="Q2699" t="str">
        <f>LEFT(N2699,FIND("/",N2699)-1)</f>
        <v>technology</v>
      </c>
      <c r="R2699" t="str">
        <f>REPLACE(N2699,1,FIND("/",N2699),"")</f>
        <v>wearables</v>
      </c>
      <c r="S2699" s="12">
        <f>(((J2699/60)/60)/24)+DATE(1970,1,1)</f>
        <v>42411.828287037039</v>
      </c>
      <c r="T2699" s="12">
        <f>(((I2699/60)/60)/24)+DATE(1970,1,1)</f>
        <v>42441.828287037039</v>
      </c>
      <c r="W2699" s="19">
        <f>_xlfn.DAYS(T2699,S2699)</f>
        <v>30</v>
      </c>
      <c r="X2699" s="20">
        <f>L2699/W2699</f>
        <v>0.26666666666666666</v>
      </c>
      <c r="Y2699" s="21">
        <f>E2699/W2699</f>
        <v>16</v>
      </c>
    </row>
    <row r="2700" spans="1:25" ht="48" x14ac:dyDescent="0.2">
      <c r="A2700">
        <v>2135</v>
      </c>
      <c r="B2700" s="3" t="s">
        <v>2136</v>
      </c>
      <c r="C2700" s="3" t="s">
        <v>6245</v>
      </c>
      <c r="D2700">
        <v>5000</v>
      </c>
      <c r="E2700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6">
        <f>(E2700/D2700)*100</f>
        <v>9.56</v>
      </c>
      <c r="P2700" s="7">
        <f>E2700/L2700</f>
        <v>21.727272727272727</v>
      </c>
      <c r="Q2700" t="str">
        <f>LEFT(N2700,FIND("/",N2700)-1)</f>
        <v>games</v>
      </c>
      <c r="R2700" t="str">
        <f>REPLACE(N2700,1,FIND("/",N2700),"")</f>
        <v>video games</v>
      </c>
      <c r="S2700" s="12">
        <f>(((J2700/60)/60)/24)+DATE(1970,1,1)</f>
        <v>41156.963344907403</v>
      </c>
      <c r="T2700" s="12">
        <f>(((I2700/60)/60)/24)+DATE(1970,1,1)</f>
        <v>41186.963344907403</v>
      </c>
      <c r="W2700" s="19">
        <f>_xlfn.DAYS(T2700,S2700)</f>
        <v>30</v>
      </c>
      <c r="X2700" s="20">
        <f>L2700/W2700</f>
        <v>0.73333333333333328</v>
      </c>
      <c r="Y2700" s="21">
        <f>E2700/W2700</f>
        <v>15.933333333333334</v>
      </c>
    </row>
    <row r="2701" spans="1:25" ht="48" x14ac:dyDescent="0.2">
      <c r="A2701">
        <v>3084</v>
      </c>
      <c r="B2701" s="3" t="s">
        <v>3084</v>
      </c>
      <c r="C2701" s="3" t="s">
        <v>7194</v>
      </c>
      <c r="D2701">
        <v>4059</v>
      </c>
      <c r="E2701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6">
        <f>(E2701/D2701)*100</f>
        <v>11.57920670115792</v>
      </c>
      <c r="P2701" s="7">
        <f>E2701/L2701</f>
        <v>78.333333333333329</v>
      </c>
      <c r="Q2701" t="str">
        <f>LEFT(N2701,FIND("/",N2701)-1)</f>
        <v>theater</v>
      </c>
      <c r="R2701" t="str">
        <f>REPLACE(N2701,1,FIND("/",N2701),"")</f>
        <v>spaces</v>
      </c>
      <c r="S2701" s="12">
        <f>(((J2701/60)/60)/24)+DATE(1970,1,1)</f>
        <v>42100.723738425921</v>
      </c>
      <c r="T2701" s="12">
        <f>(((I2701/60)/60)/24)+DATE(1970,1,1)</f>
        <v>42129.783333333333</v>
      </c>
      <c r="W2701" s="19">
        <f>_xlfn.DAYS(T2701,S2701)</f>
        <v>29</v>
      </c>
      <c r="X2701" s="20">
        <f>L2701/W2701</f>
        <v>0.20689655172413793</v>
      </c>
      <c r="Y2701" s="21">
        <f>E2701/W2701</f>
        <v>16.206896551724139</v>
      </c>
    </row>
    <row r="2702" spans="1:25" ht="48" x14ac:dyDescent="0.2">
      <c r="A2702">
        <v>3562</v>
      </c>
      <c r="B2702" s="3" t="s">
        <v>3561</v>
      </c>
      <c r="C2702" s="3" t="s">
        <v>7672</v>
      </c>
      <c r="D2702">
        <v>315</v>
      </c>
      <c r="E2702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8271</v>
      </c>
      <c r="O2702" s="6">
        <f>(E2702/D2702)*100</f>
        <v>148.88888888888889</v>
      </c>
      <c r="P2702" s="7">
        <f>E2702/L2702</f>
        <v>15.129032258064516</v>
      </c>
      <c r="Q2702" t="str">
        <f>LEFT(N2702,FIND("/",N2702)-1)</f>
        <v>theater</v>
      </c>
      <c r="R2702" t="str">
        <f>REPLACE(N2702,1,FIND("/",N2702),"")</f>
        <v>plays</v>
      </c>
      <c r="S2702" s="12">
        <f>(((J2702/60)/60)/24)+DATE(1970,1,1)</f>
        <v>42433.761886574073</v>
      </c>
      <c r="T2702" s="12">
        <f>(((I2702/60)/60)/24)+DATE(1970,1,1)</f>
        <v>42442.916666666672</v>
      </c>
      <c r="W2702" s="19">
        <f>_xlfn.DAYS(T2702,S2702)</f>
        <v>9</v>
      </c>
      <c r="X2702" s="20">
        <f>L2702/W2702</f>
        <v>3.4444444444444446</v>
      </c>
      <c r="Y2702" s="21">
        <f>E2702/W2702</f>
        <v>52.111111111111114</v>
      </c>
    </row>
    <row r="2703" spans="1:25" ht="48" x14ac:dyDescent="0.2">
      <c r="A2703">
        <v>2871</v>
      </c>
      <c r="B2703" s="3" t="s">
        <v>2871</v>
      </c>
      <c r="C2703" s="3" t="s">
        <v>6981</v>
      </c>
      <c r="D2703">
        <v>10000</v>
      </c>
      <c r="E2703">
        <v>467</v>
      </c>
      <c r="F2703" t="s">
        <v>8221</v>
      </c>
      <c r="G2703" t="s">
        <v>8224</v>
      </c>
      <c r="H2703" t="s">
        <v>8246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8271</v>
      </c>
      <c r="O2703" s="6">
        <f>(E2703/D2703)*100</f>
        <v>4.67</v>
      </c>
      <c r="P2703" s="7">
        <f>E2703/L2703</f>
        <v>35.92307692307692</v>
      </c>
      <c r="Q2703" t="str">
        <f>LEFT(N2703,FIND("/",N2703)-1)</f>
        <v>theater</v>
      </c>
      <c r="R2703" t="str">
        <f>REPLACE(N2703,1,FIND("/",N2703),"")</f>
        <v>plays</v>
      </c>
      <c r="S2703" s="12">
        <f>(((J2703/60)/60)/24)+DATE(1970,1,1)</f>
        <v>41974.738576388889</v>
      </c>
      <c r="T2703" s="12">
        <f>(((I2703/60)/60)/24)+DATE(1970,1,1)</f>
        <v>41994.738576388889</v>
      </c>
      <c r="W2703" s="19">
        <f>_xlfn.DAYS(T2703,S2703)</f>
        <v>20</v>
      </c>
      <c r="X2703" s="20">
        <f>L2703/W2703</f>
        <v>0.65</v>
      </c>
      <c r="Y2703" s="21">
        <f>E2703/W2703</f>
        <v>23.35</v>
      </c>
    </row>
    <row r="2704" spans="1:25" ht="48" x14ac:dyDescent="0.2">
      <c r="A2704">
        <v>992</v>
      </c>
      <c r="B2704" s="3" t="s">
        <v>993</v>
      </c>
      <c r="C2704" s="3" t="s">
        <v>5102</v>
      </c>
      <c r="D2704">
        <v>100000</v>
      </c>
      <c r="E2704">
        <v>467</v>
      </c>
      <c r="F2704" t="s">
        <v>8221</v>
      </c>
      <c r="G2704" t="s">
        <v>8224</v>
      </c>
      <c r="H2704" t="s">
        <v>8246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8273</v>
      </c>
      <c r="O2704" s="6">
        <f>(E2704/D2704)*100</f>
        <v>0.46699999999999997</v>
      </c>
      <c r="P2704" s="7">
        <f>E2704/L2704</f>
        <v>116.75</v>
      </c>
      <c r="Q2704" t="str">
        <f>LEFT(N2704,FIND("/",N2704)-1)</f>
        <v>technology</v>
      </c>
      <c r="R2704" t="str">
        <f>REPLACE(N2704,1,FIND("/",N2704),"")</f>
        <v>wearables</v>
      </c>
      <c r="S2704" s="12">
        <f>(((J2704/60)/60)/24)+DATE(1970,1,1)</f>
        <v>42437.924988425926</v>
      </c>
      <c r="T2704" s="12">
        <f>(((I2704/60)/60)/24)+DATE(1970,1,1)</f>
        <v>42497.883321759262</v>
      </c>
      <c r="W2704" s="19">
        <f>_xlfn.DAYS(T2704,S2704)</f>
        <v>60</v>
      </c>
      <c r="X2704" s="20">
        <f>L2704/W2704</f>
        <v>6.6666666666666666E-2</v>
      </c>
      <c r="Y2704" s="21">
        <f>E2704/W2704</f>
        <v>7.7833333333333332</v>
      </c>
    </row>
    <row r="2705" spans="1:25" ht="32" x14ac:dyDescent="0.2">
      <c r="A2705">
        <v>2161</v>
      </c>
      <c r="B2705" s="3" t="s">
        <v>2162</v>
      </c>
      <c r="C2705" s="3" t="s">
        <v>6271</v>
      </c>
      <c r="D2705">
        <v>400</v>
      </c>
      <c r="E2705">
        <v>463</v>
      </c>
      <c r="F2705" t="s">
        <v>8219</v>
      </c>
      <c r="G2705" t="s">
        <v>8224</v>
      </c>
      <c r="H2705" t="s">
        <v>8246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8276</v>
      </c>
      <c r="O2705" s="6">
        <f>(E2705/D2705)*100</f>
        <v>115.75</v>
      </c>
      <c r="P2705" s="7">
        <f>E2705/L2705</f>
        <v>35.615384615384613</v>
      </c>
      <c r="Q2705" t="str">
        <f>LEFT(N2705,FIND("/",N2705)-1)</f>
        <v>music</v>
      </c>
      <c r="R2705" t="str">
        <f>REPLACE(N2705,1,FIND("/",N2705),"")</f>
        <v>rock</v>
      </c>
      <c r="S2705" s="12">
        <f>(((J2705/60)/60)/24)+DATE(1970,1,1)</f>
        <v>42240.852534722217</v>
      </c>
      <c r="T2705" s="12">
        <f>(((I2705/60)/60)/24)+DATE(1970,1,1)</f>
        <v>42270.852534722217</v>
      </c>
      <c r="W2705" s="19">
        <f>_xlfn.DAYS(T2705,S2705)</f>
        <v>30</v>
      </c>
      <c r="X2705" s="20">
        <f>L2705/W2705</f>
        <v>0.43333333333333335</v>
      </c>
      <c r="Y2705" s="21">
        <f>E2705/W2705</f>
        <v>15.433333333333334</v>
      </c>
    </row>
    <row r="2706" spans="1:25" ht="48" x14ac:dyDescent="0.2">
      <c r="A2706">
        <v>2388</v>
      </c>
      <c r="B2706" s="3" t="s">
        <v>2389</v>
      </c>
      <c r="C2706" s="3" t="s">
        <v>6498</v>
      </c>
      <c r="D2706">
        <v>37000</v>
      </c>
      <c r="E270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s="6">
        <f>(E2706/D2706)*100</f>
        <v>1.2513513513513512</v>
      </c>
      <c r="P2706" s="7">
        <f>E2706/L2706</f>
        <v>57.875</v>
      </c>
      <c r="Q2706" t="str">
        <f>LEFT(N2706,FIND("/",N2706)-1)</f>
        <v>technology</v>
      </c>
      <c r="R2706" t="str">
        <f>REPLACE(N2706,1,FIND("/",N2706),"")</f>
        <v>web</v>
      </c>
      <c r="S2706" s="12">
        <f>(((J2706/60)/60)/24)+DATE(1970,1,1)</f>
        <v>41989.853692129633</v>
      </c>
      <c r="T2706" s="12">
        <f>(((I2706/60)/60)/24)+DATE(1970,1,1)</f>
        <v>42019.811805555553</v>
      </c>
      <c r="W2706" s="19">
        <f>_xlfn.DAYS(T2706,S2706)</f>
        <v>30</v>
      </c>
      <c r="X2706" s="20">
        <f>L2706/W2706</f>
        <v>0.26666666666666666</v>
      </c>
      <c r="Y2706" s="21">
        <f>E2706/W2706</f>
        <v>15.433333333333334</v>
      </c>
    </row>
    <row r="2707" spans="1:25" ht="48" x14ac:dyDescent="0.2">
      <c r="A2707">
        <v>3605</v>
      </c>
      <c r="B2707" s="3" t="s">
        <v>3604</v>
      </c>
      <c r="C2707" s="3" t="s">
        <v>7715</v>
      </c>
      <c r="D2707">
        <v>250</v>
      </c>
      <c r="E2707">
        <v>460</v>
      </c>
      <c r="F2707" t="s">
        <v>8219</v>
      </c>
      <c r="G2707" t="s">
        <v>8225</v>
      </c>
      <c r="H2707" t="s">
        <v>8247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8271</v>
      </c>
      <c r="O2707" s="6">
        <f>(E2707/D2707)*100</f>
        <v>184</v>
      </c>
      <c r="P2707" s="7">
        <f>E2707/L2707</f>
        <v>30.666666666666668</v>
      </c>
      <c r="Q2707" t="str">
        <f>LEFT(N2707,FIND("/",N2707)-1)</f>
        <v>theater</v>
      </c>
      <c r="R2707" t="str">
        <f>REPLACE(N2707,1,FIND("/",N2707),"")</f>
        <v>plays</v>
      </c>
      <c r="S2707" s="12">
        <f>(((J2707/60)/60)/24)+DATE(1970,1,1)</f>
        <v>42383.793124999997</v>
      </c>
      <c r="T2707" s="12">
        <f>(((I2707/60)/60)/24)+DATE(1970,1,1)</f>
        <v>42413.793124999997</v>
      </c>
      <c r="W2707" s="19">
        <f>_xlfn.DAYS(T2707,S2707)</f>
        <v>30</v>
      </c>
      <c r="X2707" s="20">
        <f>L2707/W2707</f>
        <v>0.5</v>
      </c>
      <c r="Y2707" s="21">
        <f>E2707/W2707</f>
        <v>15.333333333333334</v>
      </c>
    </row>
    <row r="2708" spans="1:25" ht="48" x14ac:dyDescent="0.2">
      <c r="A2708">
        <v>95</v>
      </c>
      <c r="B2708" s="3" t="s">
        <v>97</v>
      </c>
      <c r="C2708" s="3" t="s">
        <v>4206</v>
      </c>
      <c r="D2708">
        <v>350</v>
      </c>
      <c r="E2708">
        <v>460</v>
      </c>
      <c r="F2708" t="s">
        <v>8219</v>
      </c>
      <c r="G2708" t="s">
        <v>8224</v>
      </c>
      <c r="H2708" t="s">
        <v>8246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8266</v>
      </c>
      <c r="O2708" s="6">
        <f>(E2708/D2708)*100</f>
        <v>131.42857142857142</v>
      </c>
      <c r="P2708" s="7">
        <f>E2708/L2708</f>
        <v>21.904761904761905</v>
      </c>
      <c r="Q2708" t="str">
        <f>LEFT(N2708,FIND("/",N2708)-1)</f>
        <v>film &amp; video</v>
      </c>
      <c r="R2708" t="str">
        <f>REPLACE(N2708,1,FIND("/",N2708),"")</f>
        <v>shorts</v>
      </c>
      <c r="S2708" s="12">
        <f>(((J2708/60)/60)/24)+DATE(1970,1,1)</f>
        <v>40935.005104166667</v>
      </c>
      <c r="T2708" s="12">
        <f>(((I2708/60)/60)/24)+DATE(1970,1,1)</f>
        <v>40965.005104166667</v>
      </c>
      <c r="W2708" s="19">
        <f>_xlfn.DAYS(T2708,S2708)</f>
        <v>30</v>
      </c>
      <c r="X2708" s="20">
        <f>L2708/W2708</f>
        <v>0.7</v>
      </c>
      <c r="Y2708" s="21">
        <f>E2708/W2708</f>
        <v>15.333333333333334</v>
      </c>
    </row>
    <row r="2709" spans="1:25" ht="48" x14ac:dyDescent="0.2">
      <c r="A2709">
        <v>4046</v>
      </c>
      <c r="B2709" s="3" t="s">
        <v>4042</v>
      </c>
      <c r="C2709" s="3" t="s">
        <v>8150</v>
      </c>
      <c r="D2709">
        <v>5600</v>
      </c>
      <c r="E2709">
        <v>460</v>
      </c>
      <c r="F2709" t="s">
        <v>8221</v>
      </c>
      <c r="G2709" t="s">
        <v>8224</v>
      </c>
      <c r="H2709" t="s">
        <v>8246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8271</v>
      </c>
      <c r="O2709" s="6">
        <f>(E2709/D2709)*100</f>
        <v>8.2142857142857135</v>
      </c>
      <c r="P2709" s="7">
        <f>E2709/L2709</f>
        <v>38.333333333333336</v>
      </c>
      <c r="Q2709" t="str">
        <f>LEFT(N2709,FIND("/",N2709)-1)</f>
        <v>theater</v>
      </c>
      <c r="R2709" t="str">
        <f>REPLACE(N2709,1,FIND("/",N2709),"")</f>
        <v>plays</v>
      </c>
      <c r="S2709" s="12">
        <f>(((J2709/60)/60)/24)+DATE(1970,1,1)</f>
        <v>41904.650578703702</v>
      </c>
      <c r="T2709" s="12">
        <f>(((I2709/60)/60)/24)+DATE(1970,1,1)</f>
        <v>41934.650578703702</v>
      </c>
      <c r="W2709" s="19">
        <f>_xlfn.DAYS(T2709,S2709)</f>
        <v>30</v>
      </c>
      <c r="X2709" s="20">
        <f>L2709/W2709</f>
        <v>0.4</v>
      </c>
      <c r="Y2709" s="21">
        <f>E2709/W2709</f>
        <v>15.333333333333334</v>
      </c>
    </row>
    <row r="2710" spans="1:25" ht="32" x14ac:dyDescent="0.2">
      <c r="A2710">
        <v>2409</v>
      </c>
      <c r="B2710" s="3" t="s">
        <v>2410</v>
      </c>
      <c r="C2710" s="3" t="s">
        <v>6519</v>
      </c>
      <c r="D2710">
        <v>25000</v>
      </c>
      <c r="E2710">
        <v>460</v>
      </c>
      <c r="F2710" t="s">
        <v>8221</v>
      </c>
      <c r="G2710" t="s">
        <v>8224</v>
      </c>
      <c r="H2710" t="s">
        <v>8246</v>
      </c>
      <c r="I2710">
        <v>1439931675</v>
      </c>
      <c r="J2710">
        <v>1437339675</v>
      </c>
      <c r="K2710" t="b">
        <v>0</v>
      </c>
      <c r="L2710">
        <v>6</v>
      </c>
      <c r="M2710" t="b">
        <v>0</v>
      </c>
      <c r="N2710" t="s">
        <v>8284</v>
      </c>
      <c r="O2710" s="6">
        <f>(E2710/D2710)*100</f>
        <v>1.8399999999999999</v>
      </c>
      <c r="P2710" s="7">
        <f>E2710/L2710</f>
        <v>76.666666666666671</v>
      </c>
      <c r="Q2710" t="str">
        <f>LEFT(N2710,FIND("/",N2710)-1)</f>
        <v>food</v>
      </c>
      <c r="R2710" t="str">
        <f>REPLACE(N2710,1,FIND("/",N2710),"")</f>
        <v>food trucks</v>
      </c>
      <c r="S2710" s="12">
        <f>(((J2710/60)/60)/24)+DATE(1970,1,1)</f>
        <v>42204.875868055555</v>
      </c>
      <c r="T2710" s="12">
        <f>(((I2710/60)/60)/24)+DATE(1970,1,1)</f>
        <v>42234.875868055555</v>
      </c>
      <c r="W2710" s="19">
        <f>_xlfn.DAYS(T2710,S2710)</f>
        <v>30</v>
      </c>
      <c r="X2710" s="20">
        <f>L2710/W2710</f>
        <v>0.2</v>
      </c>
      <c r="Y2710" s="21">
        <f>E2710/W2710</f>
        <v>15.333333333333334</v>
      </c>
    </row>
    <row r="2711" spans="1:25" ht="48" x14ac:dyDescent="0.2">
      <c r="A2711">
        <v>2414</v>
      </c>
      <c r="B2711" s="3" t="s">
        <v>2415</v>
      </c>
      <c r="C2711" s="3" t="s">
        <v>6524</v>
      </c>
      <c r="D2711">
        <v>15000</v>
      </c>
      <c r="E2711">
        <v>460</v>
      </c>
      <c r="F2711" t="s">
        <v>8221</v>
      </c>
      <c r="G2711" t="s">
        <v>8224</v>
      </c>
      <c r="H2711" t="s">
        <v>8246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8284</v>
      </c>
      <c r="O2711" s="6">
        <f>(E2711/D2711)*100</f>
        <v>3.0666666666666664</v>
      </c>
      <c r="P2711" s="7">
        <f>E2711/L2711</f>
        <v>35.384615384615387</v>
      </c>
      <c r="Q2711" t="str">
        <f>LEFT(N2711,FIND("/",N2711)-1)</f>
        <v>food</v>
      </c>
      <c r="R2711" t="str">
        <f>REPLACE(N2711,1,FIND("/",N2711),"")</f>
        <v>food trucks</v>
      </c>
      <c r="S2711" s="12">
        <f>(((J2711/60)/60)/24)+DATE(1970,1,1)</f>
        <v>42198.695138888885</v>
      </c>
      <c r="T2711" s="12">
        <f>(((I2711/60)/60)/24)+DATE(1970,1,1)</f>
        <v>42238.165972222225</v>
      </c>
      <c r="W2711" s="19">
        <f>_xlfn.DAYS(T2711,S2711)</f>
        <v>40</v>
      </c>
      <c r="X2711" s="20">
        <f>L2711/W2711</f>
        <v>0.32500000000000001</v>
      </c>
      <c r="Y2711" s="21">
        <f>E2711/W2711</f>
        <v>11.5</v>
      </c>
    </row>
    <row r="2712" spans="1:25" ht="48" x14ac:dyDescent="0.2">
      <c r="A2712">
        <v>76</v>
      </c>
      <c r="B2712" s="3" t="s">
        <v>78</v>
      </c>
      <c r="C2712" s="3" t="s">
        <v>4187</v>
      </c>
      <c r="D2712">
        <v>300</v>
      </c>
      <c r="E2712">
        <v>460</v>
      </c>
      <c r="F2712" t="s">
        <v>8219</v>
      </c>
      <c r="G2712" t="s">
        <v>8224</v>
      </c>
      <c r="H2712" t="s">
        <v>8246</v>
      </c>
      <c r="I2712">
        <v>1325007358</v>
      </c>
      <c r="J2712">
        <v>1319819758</v>
      </c>
      <c r="K2712" t="b">
        <v>0</v>
      </c>
      <c r="L2712">
        <v>15</v>
      </c>
      <c r="M2712" t="b">
        <v>1</v>
      </c>
      <c r="N2712" t="s">
        <v>8266</v>
      </c>
      <c r="O2712" s="6">
        <f>(E2712/D2712)*100</f>
        <v>153.33333333333334</v>
      </c>
      <c r="P2712" s="7">
        <f>E2712/L2712</f>
        <v>30.666666666666668</v>
      </c>
      <c r="Q2712" t="str">
        <f>LEFT(N2712,FIND("/",N2712)-1)</f>
        <v>film &amp; video</v>
      </c>
      <c r="R2712" t="str">
        <f>REPLACE(N2712,1,FIND("/",N2712),"")</f>
        <v>shorts</v>
      </c>
      <c r="S2712" s="12">
        <f>(((J2712/60)/60)/24)+DATE(1970,1,1)</f>
        <v>40844.691643518519</v>
      </c>
      <c r="T2712" s="12">
        <f>(((I2712/60)/60)/24)+DATE(1970,1,1)</f>
        <v>40904.733310185184</v>
      </c>
      <c r="W2712" s="19">
        <f>_xlfn.DAYS(T2712,S2712)</f>
        <v>60</v>
      </c>
      <c r="X2712" s="20">
        <f>L2712/W2712</f>
        <v>0.25</v>
      </c>
      <c r="Y2712" s="21">
        <f>E2712/W2712</f>
        <v>7.666666666666667</v>
      </c>
    </row>
    <row r="2713" spans="1:25" ht="48" x14ac:dyDescent="0.2">
      <c r="A2713">
        <v>3807</v>
      </c>
      <c r="B2713" s="3" t="s">
        <v>3804</v>
      </c>
      <c r="C2713" s="3" t="s">
        <v>7917</v>
      </c>
      <c r="D2713">
        <v>1500</v>
      </c>
      <c r="E2713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6">
        <f>(E2713/D2713)*100</f>
        <v>30.333333333333336</v>
      </c>
      <c r="P2713" s="7">
        <f>E2713/L2713</f>
        <v>50.555555555555557</v>
      </c>
      <c r="Q2713" t="str">
        <f>LEFT(N2713,FIND("/",N2713)-1)</f>
        <v>theater</v>
      </c>
      <c r="R2713" t="str">
        <f>REPLACE(N2713,1,FIND("/",N2713),"")</f>
        <v>musical</v>
      </c>
      <c r="S2713" s="12">
        <f>(((J2713/60)/60)/24)+DATE(1970,1,1)</f>
        <v>42090.909016203703</v>
      </c>
      <c r="T2713" s="12">
        <f>(((I2713/60)/60)/24)+DATE(1970,1,1)</f>
        <v>42097.909016203703</v>
      </c>
      <c r="W2713" s="19">
        <f>_xlfn.DAYS(T2713,S2713)</f>
        <v>7</v>
      </c>
      <c r="X2713" s="20">
        <f>L2713/W2713</f>
        <v>1.2857142857142858</v>
      </c>
      <c r="Y2713" s="21">
        <f>E2713/W2713</f>
        <v>65</v>
      </c>
    </row>
    <row r="2714" spans="1:25" ht="48" x14ac:dyDescent="0.2">
      <c r="A2714">
        <v>4001</v>
      </c>
      <c r="B2714" s="3" t="s">
        <v>3997</v>
      </c>
      <c r="C2714" s="3" t="s">
        <v>8107</v>
      </c>
      <c r="D2714">
        <v>1200</v>
      </c>
      <c r="E2714">
        <v>453</v>
      </c>
      <c r="F2714" t="s">
        <v>8221</v>
      </c>
      <c r="G2714" t="s">
        <v>8225</v>
      </c>
      <c r="H2714" t="s">
        <v>8247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8271</v>
      </c>
      <c r="O2714" s="6">
        <f>(E2714/D2714)*100</f>
        <v>37.75</v>
      </c>
      <c r="P2714" s="7">
        <f>E2714/L2714</f>
        <v>32.357142857142854</v>
      </c>
      <c r="Q2714" t="str">
        <f>LEFT(N2714,FIND("/",N2714)-1)</f>
        <v>theater</v>
      </c>
      <c r="R2714" t="str">
        <f>REPLACE(N2714,1,FIND("/",N2714),"")</f>
        <v>plays</v>
      </c>
      <c r="S2714" s="12">
        <f>(((J2714/60)/60)/24)+DATE(1970,1,1)</f>
        <v>42775.964212962965</v>
      </c>
      <c r="T2714" s="12">
        <f>(((I2714/60)/60)/24)+DATE(1970,1,1)</f>
        <v>42795.791666666672</v>
      </c>
      <c r="W2714" s="19">
        <f>_xlfn.DAYS(T2714,S2714)</f>
        <v>20</v>
      </c>
      <c r="X2714" s="20">
        <f>L2714/W2714</f>
        <v>0.7</v>
      </c>
      <c r="Y2714" s="21">
        <f>E2714/W2714</f>
        <v>22.65</v>
      </c>
    </row>
    <row r="2715" spans="1:25" ht="48" x14ac:dyDescent="0.2">
      <c r="A2715">
        <v>3929</v>
      </c>
      <c r="B2715" s="3" t="s">
        <v>3926</v>
      </c>
      <c r="C2715" s="3" t="s">
        <v>8037</v>
      </c>
      <c r="D2715">
        <v>20000</v>
      </c>
      <c r="E2715">
        <v>453</v>
      </c>
      <c r="F2715" t="s">
        <v>8221</v>
      </c>
      <c r="G2715" t="s">
        <v>8224</v>
      </c>
      <c r="H2715" t="s">
        <v>8246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8271</v>
      </c>
      <c r="O2715" s="6">
        <f>(E2715/D2715)*100</f>
        <v>2.2650000000000001</v>
      </c>
      <c r="P2715" s="7">
        <f>E2715/L2715</f>
        <v>32.357142857142854</v>
      </c>
      <c r="Q2715" t="str">
        <f>LEFT(N2715,FIND("/",N2715)-1)</f>
        <v>theater</v>
      </c>
      <c r="R2715" t="str">
        <f>REPLACE(N2715,1,FIND("/",N2715),"")</f>
        <v>plays</v>
      </c>
      <c r="S2715" s="12">
        <f>(((J2715/60)/60)/24)+DATE(1970,1,1)</f>
        <v>42601.827141203699</v>
      </c>
      <c r="T2715" s="12">
        <f>(((I2715/60)/60)/24)+DATE(1970,1,1)</f>
        <v>42631.827141203699</v>
      </c>
      <c r="W2715" s="19">
        <f>_xlfn.DAYS(T2715,S2715)</f>
        <v>30</v>
      </c>
      <c r="X2715" s="20">
        <f>L2715/W2715</f>
        <v>0.46666666666666667</v>
      </c>
      <c r="Y2715" s="21">
        <f>E2715/W2715</f>
        <v>15.1</v>
      </c>
    </row>
    <row r="2716" spans="1:25" ht="32" x14ac:dyDescent="0.2">
      <c r="A2716">
        <v>3869</v>
      </c>
      <c r="B2716" s="3" t="s">
        <v>3866</v>
      </c>
      <c r="C2716" s="3" t="s">
        <v>7978</v>
      </c>
      <c r="D2716">
        <v>13111</v>
      </c>
      <c r="E271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6">
        <f>(E2716/D2716)*100</f>
        <v>3.4474868431088401</v>
      </c>
      <c r="P2716" s="7">
        <f>E2716/L2716</f>
        <v>30.133333333333333</v>
      </c>
      <c r="Q2716" t="str">
        <f>LEFT(N2716,FIND("/",N2716)-1)</f>
        <v>theater</v>
      </c>
      <c r="R2716" t="str">
        <f>REPLACE(N2716,1,FIND("/",N2716),"")</f>
        <v>musical</v>
      </c>
      <c r="S2716" s="12">
        <f>(((J2716/60)/60)/24)+DATE(1970,1,1)</f>
        <v>42047.724444444444</v>
      </c>
      <c r="T2716" s="12">
        <f>(((I2716/60)/60)/24)+DATE(1970,1,1)</f>
        <v>42077.132638888885</v>
      </c>
      <c r="W2716" s="19">
        <f>_xlfn.DAYS(T2716,S2716)</f>
        <v>30</v>
      </c>
      <c r="X2716" s="20">
        <f>L2716/W2716</f>
        <v>0.5</v>
      </c>
      <c r="Y2716" s="21">
        <f>E2716/W2716</f>
        <v>15.066666666666666</v>
      </c>
    </row>
    <row r="2717" spans="1:25" ht="48" x14ac:dyDescent="0.2">
      <c r="A2717">
        <v>3059</v>
      </c>
      <c r="B2717" s="3" t="s">
        <v>3059</v>
      </c>
      <c r="C2717" s="3" t="s">
        <v>7169</v>
      </c>
      <c r="D2717">
        <v>15000</v>
      </c>
      <c r="E2717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6">
        <f>(E2717/D2717)*100</f>
        <v>3.0066666666666664</v>
      </c>
      <c r="P2717" s="7">
        <f>E2717/L2717</f>
        <v>41</v>
      </c>
      <c r="Q2717" t="str">
        <f>LEFT(N2717,FIND("/",N2717)-1)</f>
        <v>theater</v>
      </c>
      <c r="R2717" t="str">
        <f>REPLACE(N2717,1,FIND("/",N2717),"")</f>
        <v>spaces</v>
      </c>
      <c r="S2717" s="12">
        <f>(((J2717/60)/60)/24)+DATE(1970,1,1)</f>
        <v>41829.935717592591</v>
      </c>
      <c r="T2717" s="12">
        <f>(((I2717/60)/60)/24)+DATE(1970,1,1)</f>
        <v>41859.935717592591</v>
      </c>
      <c r="W2717" s="19">
        <f>_xlfn.DAYS(T2717,S2717)</f>
        <v>30</v>
      </c>
      <c r="X2717" s="20">
        <f>L2717/W2717</f>
        <v>0.36666666666666664</v>
      </c>
      <c r="Y2717" s="21">
        <f>E2717/W2717</f>
        <v>15.033333333333333</v>
      </c>
    </row>
    <row r="2718" spans="1:25" ht="48" x14ac:dyDescent="0.2">
      <c r="A2718">
        <v>3980</v>
      </c>
      <c r="B2718" s="3" t="s">
        <v>3977</v>
      </c>
      <c r="C2718" s="3" t="s">
        <v>8087</v>
      </c>
      <c r="D2718">
        <v>2500</v>
      </c>
      <c r="E2718">
        <v>450</v>
      </c>
      <c r="F2718" t="s">
        <v>8221</v>
      </c>
      <c r="G2718" t="s">
        <v>8224</v>
      </c>
      <c r="H2718" t="s">
        <v>8246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8271</v>
      </c>
      <c r="O2718" s="6">
        <f>(E2718/D2718)*100</f>
        <v>18</v>
      </c>
      <c r="P2718" s="7">
        <f>E2718/L2718</f>
        <v>64.285714285714292</v>
      </c>
      <c r="Q2718" t="str">
        <f>LEFT(N2718,FIND("/",N2718)-1)</f>
        <v>theater</v>
      </c>
      <c r="R2718" t="str">
        <f>REPLACE(N2718,1,FIND("/",N2718),"")</f>
        <v>plays</v>
      </c>
      <c r="S2718" s="12">
        <f>(((J2718/60)/60)/24)+DATE(1970,1,1)</f>
        <v>41795.598923611113</v>
      </c>
      <c r="T2718" s="12">
        <f>(((I2718/60)/60)/24)+DATE(1970,1,1)</f>
        <v>41825.598923611113</v>
      </c>
      <c r="W2718" s="19">
        <f>_xlfn.DAYS(T2718,S2718)</f>
        <v>30</v>
      </c>
      <c r="X2718" s="20">
        <f>L2718/W2718</f>
        <v>0.23333333333333334</v>
      </c>
      <c r="Y2718" s="21">
        <f>E2718/W2718</f>
        <v>15</v>
      </c>
    </row>
    <row r="2719" spans="1:25" ht="48" x14ac:dyDescent="0.2">
      <c r="A2719">
        <v>3325</v>
      </c>
      <c r="B2719" s="3" t="s">
        <v>3325</v>
      </c>
      <c r="C2719" s="3" t="s">
        <v>7435</v>
      </c>
      <c r="D2719">
        <v>400</v>
      </c>
      <c r="E2719">
        <v>450</v>
      </c>
      <c r="F2719" t="s">
        <v>8219</v>
      </c>
      <c r="G2719" t="s">
        <v>8225</v>
      </c>
      <c r="H2719" t="s">
        <v>8247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8271</v>
      </c>
      <c r="O2719" s="6">
        <f>(E2719/D2719)*100</f>
        <v>112.5</v>
      </c>
      <c r="P2719" s="7">
        <f>E2719/L2719</f>
        <v>30</v>
      </c>
      <c r="Q2719" t="str">
        <f>LEFT(N2719,FIND("/",N2719)-1)</f>
        <v>theater</v>
      </c>
      <c r="R2719" t="str">
        <f>REPLACE(N2719,1,FIND("/",N2719),"")</f>
        <v>plays</v>
      </c>
      <c r="S2719" s="12">
        <f>(((J2719/60)/60)/24)+DATE(1970,1,1)</f>
        <v>42064.785613425927</v>
      </c>
      <c r="T2719" s="12">
        <f>(((I2719/60)/60)/24)+DATE(1970,1,1)</f>
        <v>42099.743946759263</v>
      </c>
      <c r="W2719" s="19">
        <f>_xlfn.DAYS(T2719,S2719)</f>
        <v>35</v>
      </c>
      <c r="X2719" s="20">
        <f>L2719/W2719</f>
        <v>0.42857142857142855</v>
      </c>
      <c r="Y2719" s="21">
        <f>E2719/W2719</f>
        <v>12.857142857142858</v>
      </c>
    </row>
    <row r="2720" spans="1:25" ht="48" x14ac:dyDescent="0.2">
      <c r="A2720">
        <v>1494</v>
      </c>
      <c r="B2720" s="3" t="s">
        <v>1495</v>
      </c>
      <c r="C2720" s="3" t="s">
        <v>5604</v>
      </c>
      <c r="D2720">
        <v>5000</v>
      </c>
      <c r="E2720">
        <v>445</v>
      </c>
      <c r="F2720" t="s">
        <v>8221</v>
      </c>
      <c r="G2720" t="s">
        <v>8224</v>
      </c>
      <c r="H2720" t="s">
        <v>8246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8275</v>
      </c>
      <c r="O2720" s="6">
        <f>(E2720/D2720)*100</f>
        <v>8.9</v>
      </c>
      <c r="P2720" s="7">
        <f>E2720/L2720</f>
        <v>40.454545454545453</v>
      </c>
      <c r="Q2720" t="str">
        <f>LEFT(N2720,FIND("/",N2720)-1)</f>
        <v>publishing</v>
      </c>
      <c r="R2720" t="str">
        <f>REPLACE(N2720,1,FIND("/",N2720),"")</f>
        <v>fiction</v>
      </c>
      <c r="S2720" s="12">
        <f>(((J2720/60)/60)/24)+DATE(1970,1,1)</f>
        <v>42067.722372685181</v>
      </c>
      <c r="T2720" s="12">
        <f>(((I2720/60)/60)/24)+DATE(1970,1,1)</f>
        <v>42097.651388888888</v>
      </c>
      <c r="W2720" s="19">
        <f>_xlfn.DAYS(T2720,S2720)</f>
        <v>30</v>
      </c>
      <c r="X2720" s="20">
        <f>L2720/W2720</f>
        <v>0.36666666666666664</v>
      </c>
      <c r="Y2720" s="21">
        <f>E2720/W2720</f>
        <v>14.833333333333334</v>
      </c>
    </row>
    <row r="2721" spans="1:25" ht="48" x14ac:dyDescent="0.2">
      <c r="A2721">
        <v>1419</v>
      </c>
      <c r="B2721" s="3" t="s">
        <v>1420</v>
      </c>
      <c r="C2721" s="3" t="s">
        <v>5529</v>
      </c>
      <c r="D2721">
        <v>6300</v>
      </c>
      <c r="E2721">
        <v>445</v>
      </c>
      <c r="F2721" t="s">
        <v>8221</v>
      </c>
      <c r="G2721" t="s">
        <v>8224</v>
      </c>
      <c r="H2721" t="s">
        <v>8246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8287</v>
      </c>
      <c r="O2721" s="6">
        <f>(E2721/D2721)*100</f>
        <v>7.0634920634920633</v>
      </c>
      <c r="P2721" s="7">
        <f>E2721/L2721</f>
        <v>44.5</v>
      </c>
      <c r="Q2721" t="str">
        <f>LEFT(N2721,FIND("/",N2721)-1)</f>
        <v>publishing</v>
      </c>
      <c r="R2721" t="str">
        <f>REPLACE(N2721,1,FIND("/",N2721),"")</f>
        <v>translations</v>
      </c>
      <c r="S2721" s="12">
        <f>(((J2721/60)/60)/24)+DATE(1970,1,1)</f>
        <v>42622.456238425926</v>
      </c>
      <c r="T2721" s="12">
        <f>(((I2721/60)/60)/24)+DATE(1970,1,1)</f>
        <v>42652.456238425926</v>
      </c>
      <c r="W2721" s="19">
        <f>_xlfn.DAYS(T2721,S2721)</f>
        <v>30</v>
      </c>
      <c r="X2721" s="20">
        <f>L2721/W2721</f>
        <v>0.33333333333333331</v>
      </c>
      <c r="Y2721" s="21">
        <f>E2721/W2721</f>
        <v>14.833333333333334</v>
      </c>
    </row>
    <row r="2722" spans="1:25" ht="64" x14ac:dyDescent="0.2">
      <c r="A2722">
        <v>2805</v>
      </c>
      <c r="B2722" s="3" t="s">
        <v>2805</v>
      </c>
      <c r="C2722" s="3" t="s">
        <v>6915</v>
      </c>
      <c r="D2722">
        <v>400</v>
      </c>
      <c r="E2722">
        <v>440</v>
      </c>
      <c r="F2722" t="s">
        <v>8219</v>
      </c>
      <c r="G2722" t="s">
        <v>8225</v>
      </c>
      <c r="H2722" t="s">
        <v>8247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8271</v>
      </c>
      <c r="O2722" s="6">
        <f>(E2722/D2722)*100</f>
        <v>110.00000000000001</v>
      </c>
      <c r="P2722" s="7">
        <f>E2722/L2722</f>
        <v>24.444444444444443</v>
      </c>
      <c r="Q2722" t="str">
        <f>LEFT(N2722,FIND("/",N2722)-1)</f>
        <v>theater</v>
      </c>
      <c r="R2722" t="str">
        <f>REPLACE(N2722,1,FIND("/",N2722),"")</f>
        <v>plays</v>
      </c>
      <c r="S2722" s="12">
        <f>(((J2722/60)/60)/24)+DATE(1970,1,1)</f>
        <v>42213.505474537036</v>
      </c>
      <c r="T2722" s="12">
        <f>(((I2722/60)/60)/24)+DATE(1970,1,1)</f>
        <v>42238.505474537036</v>
      </c>
      <c r="W2722" s="19">
        <f>_xlfn.DAYS(T2722,S2722)</f>
        <v>25</v>
      </c>
      <c r="X2722" s="20">
        <f>L2722/W2722</f>
        <v>0.72</v>
      </c>
      <c r="Y2722" s="21">
        <f>E2722/W2722</f>
        <v>17.600000000000001</v>
      </c>
    </row>
    <row r="2723" spans="1:25" ht="48" x14ac:dyDescent="0.2">
      <c r="A2723">
        <v>3897</v>
      </c>
      <c r="B2723" s="3" t="s">
        <v>3894</v>
      </c>
      <c r="C2723" s="3" t="s">
        <v>8005</v>
      </c>
      <c r="D2723">
        <v>2500</v>
      </c>
      <c r="E2723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8271</v>
      </c>
      <c r="O2723" s="6">
        <f>(E2723/D2723)*100</f>
        <v>17.599999999999998</v>
      </c>
      <c r="P2723" s="7">
        <f>E2723/L2723</f>
        <v>44</v>
      </c>
      <c r="Q2723" t="str">
        <f>LEFT(N2723,FIND("/",N2723)-1)</f>
        <v>theater</v>
      </c>
      <c r="R2723" t="str">
        <f>REPLACE(N2723,1,FIND("/",N2723),"")</f>
        <v>plays</v>
      </c>
      <c r="S2723" s="12">
        <f>(((J2723/60)/60)/24)+DATE(1970,1,1)</f>
        <v>41982.87364583333</v>
      </c>
      <c r="T2723" s="12">
        <f>(((I2723/60)/60)/24)+DATE(1970,1,1)</f>
        <v>42012.87364583333</v>
      </c>
      <c r="W2723" s="19">
        <f>_xlfn.DAYS(T2723,S2723)</f>
        <v>30</v>
      </c>
      <c r="X2723" s="20">
        <f>L2723/W2723</f>
        <v>0.33333333333333331</v>
      </c>
      <c r="Y2723" s="21">
        <f>E2723/W2723</f>
        <v>14.666666666666666</v>
      </c>
    </row>
    <row r="2724" spans="1:25" ht="48" x14ac:dyDescent="0.2">
      <c r="A2724">
        <v>2917</v>
      </c>
      <c r="B2724" s="3" t="s">
        <v>2917</v>
      </c>
      <c r="C2724" s="3" t="s">
        <v>7027</v>
      </c>
      <c r="D2724">
        <v>2000</v>
      </c>
      <c r="E2724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6">
        <f>(E2724/D2724)*100</f>
        <v>21.85</v>
      </c>
      <c r="P2724" s="7">
        <f>E2724/L2724</f>
        <v>48.555555555555557</v>
      </c>
      <c r="Q2724" t="str">
        <f>LEFT(N2724,FIND("/",N2724)-1)</f>
        <v>theater</v>
      </c>
      <c r="R2724" t="str">
        <f>REPLACE(N2724,1,FIND("/",N2724),"")</f>
        <v>plays</v>
      </c>
      <c r="S2724" s="12">
        <f>(((J2724/60)/60)/24)+DATE(1970,1,1)</f>
        <v>42245.234340277777</v>
      </c>
      <c r="T2724" s="12">
        <f>(((I2724/60)/60)/24)+DATE(1970,1,1)</f>
        <v>42263.234340277777</v>
      </c>
      <c r="W2724" s="19">
        <f>_xlfn.DAYS(T2724,S2724)</f>
        <v>18</v>
      </c>
      <c r="X2724" s="20">
        <f>L2724/W2724</f>
        <v>0.5</v>
      </c>
      <c r="Y2724" s="21">
        <f>E2724/W2724</f>
        <v>24.277777777777779</v>
      </c>
    </row>
    <row r="2725" spans="1:25" ht="32" x14ac:dyDescent="0.2">
      <c r="A2725">
        <v>819</v>
      </c>
      <c r="B2725" s="3" t="s">
        <v>820</v>
      </c>
      <c r="C2725" s="3" t="s">
        <v>4929</v>
      </c>
      <c r="D2725">
        <v>400</v>
      </c>
      <c r="E2725">
        <v>435</v>
      </c>
      <c r="F2725" t="s">
        <v>8219</v>
      </c>
      <c r="G2725" t="s">
        <v>8224</v>
      </c>
      <c r="H2725" t="s">
        <v>8246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8276</v>
      </c>
      <c r="O2725" s="6">
        <f>(E2725/D2725)*100</f>
        <v>108.74999999999999</v>
      </c>
      <c r="P2725" s="7">
        <f>E2725/L2725</f>
        <v>31.071428571428573</v>
      </c>
      <c r="Q2725" t="str">
        <f>LEFT(N2725,FIND("/",N2725)-1)</f>
        <v>music</v>
      </c>
      <c r="R2725" t="str">
        <f>REPLACE(N2725,1,FIND("/",N2725),"")</f>
        <v>rock</v>
      </c>
      <c r="S2725" s="12">
        <f>(((J2725/60)/60)/24)+DATE(1970,1,1)</f>
        <v>41619.998310185183</v>
      </c>
      <c r="T2725" s="12">
        <f>(((I2725/60)/60)/24)+DATE(1970,1,1)</f>
        <v>41629.197222222225</v>
      </c>
      <c r="W2725" s="19">
        <f>_xlfn.DAYS(T2725,S2725)</f>
        <v>10</v>
      </c>
      <c r="X2725" s="20">
        <f>L2725/W2725</f>
        <v>1.4</v>
      </c>
      <c r="Y2725" s="21">
        <f>E2725/W2725</f>
        <v>43.5</v>
      </c>
    </row>
    <row r="2726" spans="1:25" ht="48" x14ac:dyDescent="0.2">
      <c r="A2726">
        <v>2383</v>
      </c>
      <c r="B2726" s="3" t="s">
        <v>2384</v>
      </c>
      <c r="C2726" s="3" t="s">
        <v>6493</v>
      </c>
      <c r="D2726">
        <v>10000</v>
      </c>
      <c r="E2726">
        <v>435</v>
      </c>
      <c r="F2726" t="s">
        <v>8220</v>
      </c>
      <c r="G2726" t="s">
        <v>8228</v>
      </c>
      <c r="H2726" t="s">
        <v>8250</v>
      </c>
      <c r="I2726">
        <v>1424568107</v>
      </c>
      <c r="J2726">
        <v>1421976107</v>
      </c>
      <c r="K2726" t="b">
        <v>0</v>
      </c>
      <c r="L2726">
        <v>3</v>
      </c>
      <c r="M2726" t="b">
        <v>0</v>
      </c>
      <c r="N2726" t="s">
        <v>8272</v>
      </c>
      <c r="O2726" s="6">
        <f>(E2726/D2726)*100</f>
        <v>4.3499999999999996</v>
      </c>
      <c r="P2726" s="7">
        <f>E2726/L2726</f>
        <v>145</v>
      </c>
      <c r="Q2726" t="str">
        <f>LEFT(N2726,FIND("/",N2726)-1)</f>
        <v>technology</v>
      </c>
      <c r="R2726" t="str">
        <f>REPLACE(N2726,1,FIND("/",N2726),"")</f>
        <v>web</v>
      </c>
      <c r="S2726" s="12">
        <f>(((J2726/60)/60)/24)+DATE(1970,1,1)</f>
        <v>42027.056793981479</v>
      </c>
      <c r="T2726" s="12">
        <f>(((I2726/60)/60)/24)+DATE(1970,1,1)</f>
        <v>42057.056793981479</v>
      </c>
      <c r="W2726" s="19">
        <f>_xlfn.DAYS(T2726,S2726)</f>
        <v>30</v>
      </c>
      <c r="X2726" s="20">
        <f>L2726/W2726</f>
        <v>0.1</v>
      </c>
      <c r="Y2726" s="21">
        <f>E2726/W2726</f>
        <v>14.5</v>
      </c>
    </row>
    <row r="2727" spans="1:25" ht="48" x14ac:dyDescent="0.2">
      <c r="A2727">
        <v>162</v>
      </c>
      <c r="B2727" s="3" t="s">
        <v>164</v>
      </c>
      <c r="C2727" s="3" t="s">
        <v>4272</v>
      </c>
      <c r="D2727">
        <v>2800</v>
      </c>
      <c r="E2727">
        <v>435</v>
      </c>
      <c r="F2727" t="s">
        <v>8221</v>
      </c>
      <c r="G2727" t="s">
        <v>8224</v>
      </c>
      <c r="H2727" t="s">
        <v>8246</v>
      </c>
      <c r="I2727">
        <v>1408232520</v>
      </c>
      <c r="J2727">
        <v>1405393356</v>
      </c>
      <c r="K2727" t="b">
        <v>0</v>
      </c>
      <c r="L2727">
        <v>10</v>
      </c>
      <c r="M2727" t="b">
        <v>0</v>
      </c>
      <c r="N2727" t="s">
        <v>8268</v>
      </c>
      <c r="O2727" s="6">
        <f>(E2727/D2727)*100</f>
        <v>15.535714285714286</v>
      </c>
      <c r="P2727" s="7">
        <f>E2727/L2727</f>
        <v>43.5</v>
      </c>
      <c r="Q2727" t="str">
        <f>LEFT(N2727,FIND("/",N2727)-1)</f>
        <v>film &amp; video</v>
      </c>
      <c r="R2727" t="str">
        <f>REPLACE(N2727,1,FIND("/",N2727),"")</f>
        <v>drama</v>
      </c>
      <c r="S2727" s="12">
        <f>(((J2727/60)/60)/24)+DATE(1970,1,1)</f>
        <v>41835.126805555556</v>
      </c>
      <c r="T2727" s="12">
        <f>(((I2727/60)/60)/24)+DATE(1970,1,1)</f>
        <v>41867.987500000003</v>
      </c>
      <c r="W2727" s="19">
        <f>_xlfn.DAYS(T2727,S2727)</f>
        <v>32</v>
      </c>
      <c r="X2727" s="20">
        <f>L2727/W2727</f>
        <v>0.3125</v>
      </c>
      <c r="Y2727" s="21">
        <f>E2727/W2727</f>
        <v>13.59375</v>
      </c>
    </row>
    <row r="2728" spans="1:25" ht="48" x14ac:dyDescent="0.2">
      <c r="A2728">
        <v>1908</v>
      </c>
      <c r="B2728" s="3" t="s">
        <v>1909</v>
      </c>
      <c r="C2728" s="3" t="s">
        <v>6018</v>
      </c>
      <c r="D2728">
        <v>25000</v>
      </c>
      <c r="E2728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6">
        <f>(E2728/D2728)*100</f>
        <v>1.7319999999999998</v>
      </c>
      <c r="P2728" s="7">
        <f>E2728/L2728</f>
        <v>108.25</v>
      </c>
      <c r="Q2728" t="str">
        <f>LEFT(N2728,FIND("/",N2728)-1)</f>
        <v>technology</v>
      </c>
      <c r="R2728" t="str">
        <f>REPLACE(N2728,1,FIND("/",N2728),"")</f>
        <v>gadgets</v>
      </c>
      <c r="S2728" s="12">
        <f>(((J2728/60)/60)/24)+DATE(1970,1,1)</f>
        <v>42703.917824074073</v>
      </c>
      <c r="T2728" s="12">
        <f>(((I2728/60)/60)/24)+DATE(1970,1,1)</f>
        <v>42733.917824074073</v>
      </c>
      <c r="W2728" s="19">
        <f>_xlfn.DAYS(T2728,S2728)</f>
        <v>30</v>
      </c>
      <c r="X2728" s="20">
        <f>L2728/W2728</f>
        <v>0.13333333333333333</v>
      </c>
      <c r="Y2728" s="21">
        <f>E2728/W2728</f>
        <v>14.433333333333334</v>
      </c>
    </row>
    <row r="2729" spans="1:25" ht="48" x14ac:dyDescent="0.2">
      <c r="A2729">
        <v>2448</v>
      </c>
      <c r="B2729" s="3" t="s">
        <v>2449</v>
      </c>
      <c r="C2729" s="3" t="s">
        <v>6558</v>
      </c>
      <c r="D2729">
        <v>400</v>
      </c>
      <c r="E2729">
        <v>430</v>
      </c>
      <c r="F2729" t="s">
        <v>8219</v>
      </c>
      <c r="G2729" t="s">
        <v>8224</v>
      </c>
      <c r="H2729" t="s">
        <v>8246</v>
      </c>
      <c r="I2729">
        <v>1472621760</v>
      </c>
      <c r="J2729">
        <v>1472110513</v>
      </c>
      <c r="K2729" t="b">
        <v>0</v>
      </c>
      <c r="L2729">
        <v>9</v>
      </c>
      <c r="M2729" t="b">
        <v>1</v>
      </c>
      <c r="N2729" t="s">
        <v>8298</v>
      </c>
      <c r="O2729" s="6">
        <f>(E2729/D2729)*100</f>
        <v>107.5</v>
      </c>
      <c r="P2729" s="7">
        <f>E2729/L2729</f>
        <v>47.777777777777779</v>
      </c>
      <c r="Q2729" t="str">
        <f>LEFT(N2729,FIND("/",N2729)-1)</f>
        <v>food</v>
      </c>
      <c r="R2729" t="str">
        <f>REPLACE(N2729,1,FIND("/",N2729),"")</f>
        <v>small batch</v>
      </c>
      <c r="S2729" s="12">
        <f>(((J2729/60)/60)/24)+DATE(1970,1,1)</f>
        <v>42607.316122685181</v>
      </c>
      <c r="T2729" s="12">
        <f>(((I2729/60)/60)/24)+DATE(1970,1,1)</f>
        <v>42613.233333333337</v>
      </c>
      <c r="W2729" s="19">
        <f>_xlfn.DAYS(T2729,S2729)</f>
        <v>6</v>
      </c>
      <c r="X2729" s="20">
        <f>L2729/W2729</f>
        <v>1.5</v>
      </c>
      <c r="Y2729" s="21">
        <f>E2729/W2729</f>
        <v>71.666666666666671</v>
      </c>
    </row>
    <row r="2730" spans="1:25" ht="48" x14ac:dyDescent="0.2">
      <c r="A2730">
        <v>3116</v>
      </c>
      <c r="B2730" s="3" t="s">
        <v>3116</v>
      </c>
      <c r="C2730" s="3" t="s">
        <v>7226</v>
      </c>
      <c r="D2730">
        <v>750</v>
      </c>
      <c r="E2730">
        <v>430</v>
      </c>
      <c r="F2730" t="s">
        <v>8221</v>
      </c>
      <c r="G2730" t="s">
        <v>8224</v>
      </c>
      <c r="H2730" t="s">
        <v>8246</v>
      </c>
      <c r="I2730">
        <v>1427890925</v>
      </c>
      <c r="J2730">
        <v>1426681325</v>
      </c>
      <c r="K2730" t="b">
        <v>0</v>
      </c>
      <c r="L2730">
        <v>10</v>
      </c>
      <c r="M2730" t="b">
        <v>0</v>
      </c>
      <c r="N2730" t="s">
        <v>8303</v>
      </c>
      <c r="O2730" s="6">
        <f>(E2730/D2730)*100</f>
        <v>57.333333333333336</v>
      </c>
      <c r="P2730" s="7">
        <f>E2730/L2730</f>
        <v>43</v>
      </c>
      <c r="Q2730" t="str">
        <f>LEFT(N2730,FIND("/",N2730)-1)</f>
        <v>theater</v>
      </c>
      <c r="R2730" t="str">
        <f>REPLACE(N2730,1,FIND("/",N2730),"")</f>
        <v>spaces</v>
      </c>
      <c r="S2730" s="12">
        <f>(((J2730/60)/60)/24)+DATE(1970,1,1)</f>
        <v>42081.515335648146</v>
      </c>
      <c r="T2730" s="12">
        <f>(((I2730/60)/60)/24)+DATE(1970,1,1)</f>
        <v>42095.515335648146</v>
      </c>
      <c r="W2730" s="19">
        <f>_xlfn.DAYS(T2730,S2730)</f>
        <v>14</v>
      </c>
      <c r="X2730" s="20">
        <f>L2730/W2730</f>
        <v>0.7142857142857143</v>
      </c>
      <c r="Y2730" s="21">
        <f>E2730/W2730</f>
        <v>30.714285714285715</v>
      </c>
    </row>
    <row r="2731" spans="1:25" ht="48" x14ac:dyDescent="0.2">
      <c r="A2731">
        <v>3693</v>
      </c>
      <c r="B2731" s="3" t="s">
        <v>3690</v>
      </c>
      <c r="C2731" s="3" t="s">
        <v>7803</v>
      </c>
      <c r="D2731">
        <v>333</v>
      </c>
      <c r="E2731">
        <v>430</v>
      </c>
      <c r="F2731" t="s">
        <v>8219</v>
      </c>
      <c r="G2731" t="s">
        <v>8225</v>
      </c>
      <c r="H2731" t="s">
        <v>8247</v>
      </c>
      <c r="I2731">
        <v>1448922600</v>
      </c>
      <c r="J2731">
        <v>1446352529</v>
      </c>
      <c r="K2731" t="b">
        <v>0</v>
      </c>
      <c r="L2731">
        <v>14</v>
      </c>
      <c r="M2731" t="b">
        <v>1</v>
      </c>
      <c r="N2731" t="s">
        <v>8271</v>
      </c>
      <c r="O2731" s="6">
        <f>(E2731/D2731)*100</f>
        <v>129.12912912912913</v>
      </c>
      <c r="P2731" s="7">
        <f>E2731/L2731</f>
        <v>30.714285714285715</v>
      </c>
      <c r="Q2731" t="str">
        <f>LEFT(N2731,FIND("/",N2731)-1)</f>
        <v>theater</v>
      </c>
      <c r="R2731" t="str">
        <f>REPLACE(N2731,1,FIND("/",N2731),"")</f>
        <v>plays</v>
      </c>
      <c r="S2731" s="12">
        <f>(((J2731/60)/60)/24)+DATE(1970,1,1)</f>
        <v>42309.191307870366</v>
      </c>
      <c r="T2731" s="12">
        <f>(((I2731/60)/60)/24)+DATE(1970,1,1)</f>
        <v>42338.9375</v>
      </c>
      <c r="W2731" s="19">
        <f>_xlfn.DAYS(T2731,S2731)</f>
        <v>29</v>
      </c>
      <c r="X2731" s="20">
        <f>L2731/W2731</f>
        <v>0.48275862068965519</v>
      </c>
      <c r="Y2731" s="21">
        <f>E2731/W2731</f>
        <v>14.827586206896552</v>
      </c>
    </row>
    <row r="2732" spans="1:25" ht="48" x14ac:dyDescent="0.2">
      <c r="A2732">
        <v>3820</v>
      </c>
      <c r="B2732" s="3" t="s">
        <v>3817</v>
      </c>
      <c r="C2732" s="3" t="s">
        <v>7929</v>
      </c>
      <c r="D2732">
        <v>300</v>
      </c>
      <c r="E2732">
        <v>430</v>
      </c>
      <c r="F2732" t="s">
        <v>8219</v>
      </c>
      <c r="G2732" t="s">
        <v>8225</v>
      </c>
      <c r="H2732" t="s">
        <v>8247</v>
      </c>
      <c r="I2732">
        <v>1436110717</v>
      </c>
      <c r="J2732">
        <v>1433518717</v>
      </c>
      <c r="K2732" t="b">
        <v>0</v>
      </c>
      <c r="L2732">
        <v>20</v>
      </c>
      <c r="M2732" t="b">
        <v>1</v>
      </c>
      <c r="N2732" t="s">
        <v>8271</v>
      </c>
      <c r="O2732" s="6">
        <f>(E2732/D2732)*100</f>
        <v>143.33333333333334</v>
      </c>
      <c r="P2732" s="7">
        <f>E2732/L2732</f>
        <v>21.5</v>
      </c>
      <c r="Q2732" t="str">
        <f>LEFT(N2732,FIND("/",N2732)-1)</f>
        <v>theater</v>
      </c>
      <c r="R2732" t="str">
        <f>REPLACE(N2732,1,FIND("/",N2732),"")</f>
        <v>plays</v>
      </c>
      <c r="S2732" s="12">
        <f>(((J2732/60)/60)/24)+DATE(1970,1,1)</f>
        <v>42160.651817129634</v>
      </c>
      <c r="T2732" s="12">
        <f>(((I2732/60)/60)/24)+DATE(1970,1,1)</f>
        <v>42190.651817129634</v>
      </c>
      <c r="W2732" s="19">
        <f>_xlfn.DAYS(T2732,S2732)</f>
        <v>30</v>
      </c>
      <c r="X2732" s="20">
        <f>L2732/W2732</f>
        <v>0.66666666666666663</v>
      </c>
      <c r="Y2732" s="21">
        <f>E2732/W2732</f>
        <v>14.333333333333334</v>
      </c>
    </row>
    <row r="2733" spans="1:25" ht="48" x14ac:dyDescent="0.2">
      <c r="A2733">
        <v>422</v>
      </c>
      <c r="B2733" s="3" t="s">
        <v>423</v>
      </c>
      <c r="C2733" s="3" t="s">
        <v>4532</v>
      </c>
      <c r="D2733">
        <v>40000</v>
      </c>
      <c r="E2733">
        <v>430</v>
      </c>
      <c r="F2733" t="s">
        <v>8221</v>
      </c>
      <c r="G2733" t="s">
        <v>8224</v>
      </c>
      <c r="H2733" t="s">
        <v>8246</v>
      </c>
      <c r="I2733">
        <v>1410416097</v>
      </c>
      <c r="J2733">
        <v>1407824097</v>
      </c>
      <c r="K2733" t="b">
        <v>0</v>
      </c>
      <c r="L2733">
        <v>12</v>
      </c>
      <c r="M2733" t="b">
        <v>0</v>
      </c>
      <c r="N2733" t="s">
        <v>8270</v>
      </c>
      <c r="O2733" s="6">
        <f>(E2733/D2733)*100</f>
        <v>1.075</v>
      </c>
      <c r="P2733" s="7">
        <f>E2733/L2733</f>
        <v>35.833333333333336</v>
      </c>
      <c r="Q2733" t="str">
        <f>LEFT(N2733,FIND("/",N2733)-1)</f>
        <v>film &amp; video</v>
      </c>
      <c r="R2733" t="str">
        <f>REPLACE(N2733,1,FIND("/",N2733),"")</f>
        <v>animation</v>
      </c>
      <c r="S2733" s="12">
        <f>(((J2733/60)/60)/24)+DATE(1970,1,1)</f>
        <v>41863.260381944441</v>
      </c>
      <c r="T2733" s="12">
        <f>(((I2733/60)/60)/24)+DATE(1970,1,1)</f>
        <v>41893.260381944441</v>
      </c>
      <c r="W2733" s="19">
        <f>_xlfn.DAYS(T2733,S2733)</f>
        <v>30</v>
      </c>
      <c r="X2733" s="20">
        <f>L2733/W2733</f>
        <v>0.4</v>
      </c>
      <c r="Y2733" s="21">
        <f>E2733/W2733</f>
        <v>14.333333333333334</v>
      </c>
    </row>
    <row r="2734" spans="1:25" ht="48" x14ac:dyDescent="0.2">
      <c r="A2734">
        <v>4069</v>
      </c>
      <c r="B2734" s="3" t="s">
        <v>4065</v>
      </c>
      <c r="C2734" s="3" t="s">
        <v>8172</v>
      </c>
      <c r="D2734">
        <v>1250</v>
      </c>
      <c r="E2734">
        <v>430</v>
      </c>
      <c r="F2734" t="s">
        <v>8221</v>
      </c>
      <c r="G2734" t="s">
        <v>8225</v>
      </c>
      <c r="H2734" t="s">
        <v>8247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8271</v>
      </c>
      <c r="O2734" s="6">
        <f>(E2734/D2734)*100</f>
        <v>34.4</v>
      </c>
      <c r="P2734" s="7">
        <f>E2734/L2734</f>
        <v>33.07692307692308</v>
      </c>
      <c r="Q2734" t="str">
        <f>LEFT(N2734,FIND("/",N2734)-1)</f>
        <v>theater</v>
      </c>
      <c r="R2734" t="str">
        <f>REPLACE(N2734,1,FIND("/",N2734),"")</f>
        <v>plays</v>
      </c>
      <c r="S2734" s="12">
        <f>(((J2734/60)/60)/24)+DATE(1970,1,1)</f>
        <v>42022.661527777775</v>
      </c>
      <c r="T2734" s="12">
        <f>(((I2734/60)/60)/24)+DATE(1970,1,1)</f>
        <v>42063.5</v>
      </c>
      <c r="W2734" s="19">
        <f>_xlfn.DAYS(T2734,S2734)</f>
        <v>41</v>
      </c>
      <c r="X2734" s="20">
        <f>L2734/W2734</f>
        <v>0.31707317073170732</v>
      </c>
      <c r="Y2734" s="21">
        <f>E2734/W2734</f>
        <v>10.487804878048781</v>
      </c>
    </row>
    <row r="2735" spans="1:25" ht="48" x14ac:dyDescent="0.2">
      <c r="A2735">
        <v>3734</v>
      </c>
      <c r="B2735" s="3" t="s">
        <v>3731</v>
      </c>
      <c r="C2735" s="3" t="s">
        <v>7844</v>
      </c>
      <c r="D2735">
        <v>1500</v>
      </c>
      <c r="E2735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6">
        <f>(E2735/D2735)*100</f>
        <v>28.466666666666669</v>
      </c>
      <c r="P2735" s="7">
        <f>E2735/L2735</f>
        <v>61</v>
      </c>
      <c r="Q2735" t="str">
        <f>LEFT(N2735,FIND("/",N2735)-1)</f>
        <v>theater</v>
      </c>
      <c r="R2735" t="str">
        <f>REPLACE(N2735,1,FIND("/",N2735),"")</f>
        <v>plays</v>
      </c>
      <c r="S2735" s="12">
        <f>(((J2735/60)/60)/24)+DATE(1970,1,1)</f>
        <v>42089.901574074072</v>
      </c>
      <c r="T2735" s="12">
        <f>(((I2735/60)/60)/24)+DATE(1970,1,1)</f>
        <v>42149.901574074072</v>
      </c>
      <c r="W2735" s="19">
        <f>_xlfn.DAYS(T2735,S2735)</f>
        <v>60</v>
      </c>
      <c r="X2735" s="20">
        <f>L2735/W2735</f>
        <v>0.11666666666666667</v>
      </c>
      <c r="Y2735" s="21">
        <f>E2735/W2735</f>
        <v>7.1166666666666663</v>
      </c>
    </row>
    <row r="2736" spans="1:25" ht="48" x14ac:dyDescent="0.2">
      <c r="A2736">
        <v>3801</v>
      </c>
      <c r="B2736" s="3" t="s">
        <v>3798</v>
      </c>
      <c r="C2736" s="3" t="s">
        <v>7911</v>
      </c>
      <c r="D2736">
        <v>5000</v>
      </c>
      <c r="E2736">
        <v>426</v>
      </c>
      <c r="F2736" t="s">
        <v>8221</v>
      </c>
      <c r="G2736" t="s">
        <v>8224</v>
      </c>
      <c r="H2736" t="s">
        <v>8246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8305</v>
      </c>
      <c r="O2736" s="6">
        <f>(E2736/D2736)*100</f>
        <v>8.52</v>
      </c>
      <c r="P2736" s="7">
        <f>E2736/L2736</f>
        <v>47.333333333333336</v>
      </c>
      <c r="Q2736" t="str">
        <f>LEFT(N2736,FIND("/",N2736)-1)</f>
        <v>theater</v>
      </c>
      <c r="R2736" t="str">
        <f>REPLACE(N2736,1,FIND("/",N2736),"")</f>
        <v>musical</v>
      </c>
      <c r="S2736" s="12">
        <f>(((J2736/60)/60)/24)+DATE(1970,1,1)</f>
        <v>41975.676111111112</v>
      </c>
      <c r="T2736" s="12">
        <f>(((I2736/60)/60)/24)+DATE(1970,1,1)</f>
        <v>42006.676111111112</v>
      </c>
      <c r="W2736" s="19">
        <f>_xlfn.DAYS(T2736,S2736)</f>
        <v>31</v>
      </c>
      <c r="X2736" s="20">
        <f>L2736/W2736</f>
        <v>0.29032258064516131</v>
      </c>
      <c r="Y2736" s="21">
        <f>E2736/W2736</f>
        <v>13.741935483870968</v>
      </c>
    </row>
    <row r="2737" spans="1:25" ht="48" x14ac:dyDescent="0.2">
      <c r="A2737">
        <v>595</v>
      </c>
      <c r="B2737" s="3" t="s">
        <v>596</v>
      </c>
      <c r="C2737" s="3" t="s">
        <v>4705</v>
      </c>
      <c r="D2737">
        <v>100000</v>
      </c>
      <c r="E2737">
        <v>426</v>
      </c>
      <c r="F2737" t="s">
        <v>8221</v>
      </c>
      <c r="G2737" t="s">
        <v>8224</v>
      </c>
      <c r="H2737" t="s">
        <v>8246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8272</v>
      </c>
      <c r="O2737" s="6">
        <f>(E2737/D2737)*100</f>
        <v>0.42599999999999999</v>
      </c>
      <c r="P2737" s="7">
        <f>E2737/L2737</f>
        <v>53.25</v>
      </c>
      <c r="Q2737" t="str">
        <f>LEFT(N2737,FIND("/",N2737)-1)</f>
        <v>technology</v>
      </c>
      <c r="R2737" t="str">
        <f>REPLACE(N2737,1,FIND("/",N2737),"")</f>
        <v>web</v>
      </c>
      <c r="S2737" s="12">
        <f>(((J2737/60)/60)/24)+DATE(1970,1,1)</f>
        <v>42083.069884259254</v>
      </c>
      <c r="T2737" s="12">
        <f>(((I2737/60)/60)/24)+DATE(1970,1,1)</f>
        <v>42128.069884259254</v>
      </c>
      <c r="W2737" s="19">
        <f>_xlfn.DAYS(T2737,S2737)</f>
        <v>45</v>
      </c>
      <c r="X2737" s="20">
        <f>L2737/W2737</f>
        <v>0.17777777777777778</v>
      </c>
      <c r="Y2737" s="21">
        <f>E2737/W2737</f>
        <v>9.4666666666666668</v>
      </c>
    </row>
    <row r="2738" spans="1:25" ht="48" x14ac:dyDescent="0.2">
      <c r="A2738">
        <v>2217</v>
      </c>
      <c r="B2738" s="3" t="s">
        <v>2218</v>
      </c>
      <c r="C2738" s="3" t="s">
        <v>6327</v>
      </c>
      <c r="D2738">
        <v>420</v>
      </c>
      <c r="E2738">
        <v>425</v>
      </c>
      <c r="F2738" t="s">
        <v>8219</v>
      </c>
      <c r="G2738" t="s">
        <v>8224</v>
      </c>
      <c r="H2738" t="s">
        <v>8246</v>
      </c>
      <c r="I2738">
        <v>1446451200</v>
      </c>
      <c r="J2738">
        <v>1445539113</v>
      </c>
      <c r="K2738" t="b">
        <v>0</v>
      </c>
      <c r="L2738">
        <v>9</v>
      </c>
      <c r="M2738" t="b">
        <v>1</v>
      </c>
      <c r="N2738" t="s">
        <v>8280</v>
      </c>
      <c r="O2738" s="6">
        <f>(E2738/D2738)*100</f>
        <v>101.19047619047619</v>
      </c>
      <c r="P2738" s="7">
        <f>E2738/L2738</f>
        <v>47.222222222222221</v>
      </c>
      <c r="Q2738" t="str">
        <f>LEFT(N2738,FIND("/",N2738)-1)</f>
        <v>music</v>
      </c>
      <c r="R2738" t="str">
        <f>REPLACE(N2738,1,FIND("/",N2738),"")</f>
        <v>electronic music</v>
      </c>
      <c r="S2738" s="12">
        <f>(((J2738/60)/60)/24)+DATE(1970,1,1)</f>
        <v>42299.776770833334</v>
      </c>
      <c r="T2738" s="12">
        <f>(((I2738/60)/60)/24)+DATE(1970,1,1)</f>
        <v>42310.333333333328</v>
      </c>
      <c r="W2738" s="19">
        <f>_xlfn.DAYS(T2738,S2738)</f>
        <v>11</v>
      </c>
      <c r="X2738" s="20">
        <f>L2738/W2738</f>
        <v>0.81818181818181823</v>
      </c>
      <c r="Y2738" s="21">
        <f>E2738/W2738</f>
        <v>38.636363636363633</v>
      </c>
    </row>
    <row r="2739" spans="1:25" ht="48" x14ac:dyDescent="0.2">
      <c r="A2739">
        <v>97</v>
      </c>
      <c r="B2739" s="3" t="s">
        <v>99</v>
      </c>
      <c r="C2739" s="3" t="s">
        <v>4208</v>
      </c>
      <c r="D2739">
        <v>400</v>
      </c>
      <c r="E2739">
        <v>425</v>
      </c>
      <c r="F2739" t="s">
        <v>8219</v>
      </c>
      <c r="G2739" t="s">
        <v>8224</v>
      </c>
      <c r="H2739" t="s">
        <v>8246</v>
      </c>
      <c r="I2739">
        <v>1310440482</v>
      </c>
      <c r="J2739">
        <v>1307848482</v>
      </c>
      <c r="K2739" t="b">
        <v>0</v>
      </c>
      <c r="L2739">
        <v>8</v>
      </c>
      <c r="M2739" t="b">
        <v>1</v>
      </c>
      <c r="N2739" t="s">
        <v>8266</v>
      </c>
      <c r="O2739" s="6">
        <f>(E2739/D2739)*100</f>
        <v>106.25</v>
      </c>
      <c r="P2739" s="7">
        <f>E2739/L2739</f>
        <v>53.125</v>
      </c>
      <c r="Q2739" t="str">
        <f>LEFT(N2739,FIND("/",N2739)-1)</f>
        <v>film &amp; video</v>
      </c>
      <c r="R2739" t="str">
        <f>REPLACE(N2739,1,FIND("/",N2739),"")</f>
        <v>shorts</v>
      </c>
      <c r="S2739" s="12">
        <f>(((J2739/60)/60)/24)+DATE(1970,1,1)</f>
        <v>40706.135208333333</v>
      </c>
      <c r="T2739" s="12">
        <f>(((I2739/60)/60)/24)+DATE(1970,1,1)</f>
        <v>40736.135208333333</v>
      </c>
      <c r="W2739" s="19">
        <f>_xlfn.DAYS(T2739,S2739)</f>
        <v>30</v>
      </c>
      <c r="X2739" s="20">
        <f>L2739/W2739</f>
        <v>0.26666666666666666</v>
      </c>
      <c r="Y2739" s="21">
        <f>E2739/W2739</f>
        <v>14.166666666666666</v>
      </c>
    </row>
    <row r="2740" spans="1:25" ht="48" x14ac:dyDescent="0.2">
      <c r="A2740">
        <v>3955</v>
      </c>
      <c r="B2740" s="3" t="s">
        <v>3952</v>
      </c>
      <c r="C2740" s="3" t="s">
        <v>8062</v>
      </c>
      <c r="D2740">
        <v>1750</v>
      </c>
      <c r="E2740">
        <v>425</v>
      </c>
      <c r="F2740" t="s">
        <v>8221</v>
      </c>
      <c r="G2740" t="s">
        <v>8224</v>
      </c>
      <c r="H2740" t="s">
        <v>8246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8271</v>
      </c>
      <c r="O2740" s="6">
        <f>(E2740/D2740)*100</f>
        <v>24.285714285714285</v>
      </c>
      <c r="P2740" s="7">
        <f>E2740/L2740</f>
        <v>53.125</v>
      </c>
      <c r="Q2740" t="str">
        <f>LEFT(N2740,FIND("/",N2740)-1)</f>
        <v>theater</v>
      </c>
      <c r="R2740" t="str">
        <f>REPLACE(N2740,1,FIND("/",N2740),"")</f>
        <v>plays</v>
      </c>
      <c r="S2740" s="12">
        <f>(((J2740/60)/60)/24)+DATE(1970,1,1)</f>
        <v>42306.848854166667</v>
      </c>
      <c r="T2740" s="12">
        <f>(((I2740/60)/60)/24)+DATE(1970,1,1)</f>
        <v>42336.890520833331</v>
      </c>
      <c r="W2740" s="19">
        <f>_xlfn.DAYS(T2740,S2740)</f>
        <v>30</v>
      </c>
      <c r="X2740" s="20">
        <f>L2740/W2740</f>
        <v>0.26666666666666666</v>
      </c>
      <c r="Y2740" s="21">
        <f>E2740/W2740</f>
        <v>14.166666666666666</v>
      </c>
    </row>
    <row r="2741" spans="1:25" ht="48" x14ac:dyDescent="0.2">
      <c r="A2741">
        <v>1124</v>
      </c>
      <c r="B2741" s="3" t="s">
        <v>1125</v>
      </c>
      <c r="C2741" s="3" t="s">
        <v>5234</v>
      </c>
      <c r="D2741">
        <v>90000</v>
      </c>
      <c r="E2741">
        <v>425</v>
      </c>
      <c r="F2741" t="s">
        <v>8221</v>
      </c>
      <c r="G2741" t="s">
        <v>8224</v>
      </c>
      <c r="H2741" t="s">
        <v>8246</v>
      </c>
      <c r="I2741">
        <v>1430409651</v>
      </c>
      <c r="J2741">
        <v>1427817651</v>
      </c>
      <c r="K2741" t="b">
        <v>0</v>
      </c>
      <c r="L2741">
        <v>7</v>
      </c>
      <c r="M2741" t="b">
        <v>0</v>
      </c>
      <c r="N2741" t="s">
        <v>8283</v>
      </c>
      <c r="O2741" s="6">
        <f>(E2741/D2741)*100</f>
        <v>0.47222222222222221</v>
      </c>
      <c r="P2741" s="7">
        <f>E2741/L2741</f>
        <v>60.714285714285715</v>
      </c>
      <c r="Q2741" t="str">
        <f>LEFT(N2741,FIND("/",N2741)-1)</f>
        <v>games</v>
      </c>
      <c r="R2741" t="str">
        <f>REPLACE(N2741,1,FIND("/",N2741),"")</f>
        <v>mobile games</v>
      </c>
      <c r="S2741" s="12">
        <f>(((J2741/60)/60)/24)+DATE(1970,1,1)</f>
        <v>42094.667256944449</v>
      </c>
      <c r="T2741" s="12">
        <f>(((I2741/60)/60)/24)+DATE(1970,1,1)</f>
        <v>42124.667256944449</v>
      </c>
      <c r="W2741" s="19">
        <f>_xlfn.DAYS(T2741,S2741)</f>
        <v>30</v>
      </c>
      <c r="X2741" s="20">
        <f>L2741/W2741</f>
        <v>0.23333333333333334</v>
      </c>
      <c r="Y2741" s="21">
        <f>E2741/W2741</f>
        <v>14.166666666666666</v>
      </c>
    </row>
    <row r="2742" spans="1:25" ht="48" x14ac:dyDescent="0.2">
      <c r="A2742">
        <v>1102</v>
      </c>
      <c r="B2742" s="3" t="s">
        <v>1103</v>
      </c>
      <c r="C2742" s="3" t="s">
        <v>5212</v>
      </c>
      <c r="D2742">
        <v>8000</v>
      </c>
      <c r="E2742">
        <v>425</v>
      </c>
      <c r="F2742" t="s">
        <v>8221</v>
      </c>
      <c r="G2742" t="s">
        <v>8224</v>
      </c>
      <c r="H2742" t="s">
        <v>8246</v>
      </c>
      <c r="I2742">
        <v>1386568740</v>
      </c>
      <c r="J2742">
        <v>1383095125</v>
      </c>
      <c r="K2742" t="b">
        <v>0</v>
      </c>
      <c r="L2742">
        <v>24</v>
      </c>
      <c r="M2742" t="b">
        <v>0</v>
      </c>
      <c r="N2742" t="s">
        <v>8282</v>
      </c>
      <c r="O2742" s="6">
        <f>(E2742/D2742)*100</f>
        <v>5.3125</v>
      </c>
      <c r="P2742" s="7">
        <f>E2742/L2742</f>
        <v>17.708333333333332</v>
      </c>
      <c r="Q2742" t="str">
        <f>LEFT(N2742,FIND("/",N2742)-1)</f>
        <v>games</v>
      </c>
      <c r="R2742" t="str">
        <f>REPLACE(N2742,1,FIND("/",N2742),"")</f>
        <v>video games</v>
      </c>
      <c r="S2742" s="12">
        <f>(((J2742/60)/60)/24)+DATE(1970,1,1)</f>
        <v>41577.045428240745</v>
      </c>
      <c r="T2742" s="12">
        <f>(((I2742/60)/60)/24)+DATE(1970,1,1)</f>
        <v>41617.249305555553</v>
      </c>
      <c r="W2742" s="19">
        <f>_xlfn.DAYS(T2742,S2742)</f>
        <v>40</v>
      </c>
      <c r="X2742" s="20">
        <f>L2742/W2742</f>
        <v>0.6</v>
      </c>
      <c r="Y2742" s="21">
        <f>E2742/W2742</f>
        <v>10.625</v>
      </c>
    </row>
    <row r="2743" spans="1:25" ht="48" x14ac:dyDescent="0.2">
      <c r="A2743">
        <v>2201</v>
      </c>
      <c r="B2743" s="3" t="s">
        <v>2202</v>
      </c>
      <c r="C2743" s="3" t="s">
        <v>6311</v>
      </c>
      <c r="D2743">
        <v>110</v>
      </c>
      <c r="E2743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8280</v>
      </c>
      <c r="O2743" s="6">
        <f>(E2743/D2743)*100</f>
        <v>382.71818181818185</v>
      </c>
      <c r="P2743" s="7">
        <f>E2743/L2743</f>
        <v>15.035357142857142</v>
      </c>
      <c r="Q2743" t="str">
        <f>LEFT(N2743,FIND("/",N2743)-1)</f>
        <v>music</v>
      </c>
      <c r="R2743" t="str">
        <f>REPLACE(N2743,1,FIND("/",N2743),"")</f>
        <v>electronic music</v>
      </c>
      <c r="S2743" s="12">
        <f>(((J2743/60)/60)/24)+DATE(1970,1,1)</f>
        <v>41276.846817129634</v>
      </c>
      <c r="T2743" s="12">
        <f>(((I2743/60)/60)/24)+DATE(1970,1,1)</f>
        <v>41290.846817129634</v>
      </c>
      <c r="W2743" s="19">
        <f>_xlfn.DAYS(T2743,S2743)</f>
        <v>14</v>
      </c>
      <c r="X2743" s="20">
        <f>L2743/W2743</f>
        <v>2</v>
      </c>
      <c r="Y2743" s="21">
        <f>E2743/W2743</f>
        <v>30.070714285714285</v>
      </c>
    </row>
    <row r="2744" spans="1:25" ht="32" x14ac:dyDescent="0.2">
      <c r="A2744">
        <v>3719</v>
      </c>
      <c r="B2744" s="3" t="s">
        <v>3716</v>
      </c>
      <c r="C2744" s="3" t="s">
        <v>7829</v>
      </c>
      <c r="D2744">
        <v>200</v>
      </c>
      <c r="E2744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8271</v>
      </c>
      <c r="O2744" s="6">
        <f>(E2744/D2744)*100</f>
        <v>210</v>
      </c>
      <c r="P2744" s="7">
        <f>E2744/L2744</f>
        <v>105</v>
      </c>
      <c r="Q2744" t="str">
        <f>LEFT(N2744,FIND("/",N2744)-1)</f>
        <v>theater</v>
      </c>
      <c r="R2744" t="str">
        <f>REPLACE(N2744,1,FIND("/",N2744),"")</f>
        <v>plays</v>
      </c>
      <c r="S2744" s="12">
        <f>(((J2744/60)/60)/24)+DATE(1970,1,1)</f>
        <v>42147.729930555557</v>
      </c>
      <c r="T2744" s="12">
        <f>(((I2744/60)/60)/24)+DATE(1970,1,1)</f>
        <v>42177.729930555557</v>
      </c>
      <c r="W2744" s="19">
        <f>_xlfn.DAYS(T2744,S2744)</f>
        <v>30</v>
      </c>
      <c r="X2744" s="20">
        <f>L2744/W2744</f>
        <v>0.13333333333333333</v>
      </c>
      <c r="Y2744" s="21">
        <f>E2744/W2744</f>
        <v>14</v>
      </c>
    </row>
    <row r="2745" spans="1:25" ht="48" x14ac:dyDescent="0.2">
      <c r="A2745">
        <v>1427</v>
      </c>
      <c r="B2745" s="3" t="s">
        <v>1428</v>
      </c>
      <c r="C2745" s="3" t="s">
        <v>5537</v>
      </c>
      <c r="D2745">
        <v>5000</v>
      </c>
      <c r="E2745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6">
        <f>(E2745/D2745)*100</f>
        <v>8.3800000000000008</v>
      </c>
      <c r="P2745" s="7">
        <f>E2745/L2745</f>
        <v>104.75</v>
      </c>
      <c r="Q2745" t="str">
        <f>LEFT(N2745,FIND("/",N2745)-1)</f>
        <v>publishing</v>
      </c>
      <c r="R2745" t="str">
        <f>REPLACE(N2745,1,FIND("/",N2745),"")</f>
        <v>translations</v>
      </c>
      <c r="S2745" s="12">
        <f>(((J2745/60)/60)/24)+DATE(1970,1,1)</f>
        <v>42601.851678240739</v>
      </c>
      <c r="T2745" s="12">
        <f>(((I2745/60)/60)/24)+DATE(1970,1,1)</f>
        <v>42631.851678240739</v>
      </c>
      <c r="W2745" s="19">
        <f>_xlfn.DAYS(T2745,S2745)</f>
        <v>30</v>
      </c>
      <c r="X2745" s="20">
        <f>L2745/W2745</f>
        <v>0.13333333333333333</v>
      </c>
      <c r="Y2745" s="21">
        <f>E2745/W2745</f>
        <v>13.966666666666667</v>
      </c>
    </row>
    <row r="2746" spans="1:25" ht="48" x14ac:dyDescent="0.2">
      <c r="A2746">
        <v>2854</v>
      </c>
      <c r="B2746" s="3" t="s">
        <v>2854</v>
      </c>
      <c r="C2746" s="3" t="s">
        <v>6964</v>
      </c>
      <c r="D2746">
        <v>1000</v>
      </c>
      <c r="E274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6">
        <f>(E2746/D2746)*100</f>
        <v>41.699999999999996</v>
      </c>
      <c r="P2746" s="7">
        <f>E2746/L2746</f>
        <v>29.785714285714285</v>
      </c>
      <c r="Q2746" t="str">
        <f>LEFT(N2746,FIND("/",N2746)-1)</f>
        <v>theater</v>
      </c>
      <c r="R2746" t="str">
        <f>REPLACE(N2746,1,FIND("/",N2746),"")</f>
        <v>plays</v>
      </c>
      <c r="S2746" s="12">
        <f>(((J2746/60)/60)/24)+DATE(1970,1,1)</f>
        <v>42111.71665509259</v>
      </c>
      <c r="T2746" s="12">
        <f>(((I2746/60)/60)/24)+DATE(1970,1,1)</f>
        <v>42131.71665509259</v>
      </c>
      <c r="W2746" s="19">
        <f>_xlfn.DAYS(T2746,S2746)</f>
        <v>20</v>
      </c>
      <c r="X2746" s="20">
        <f>L2746/W2746</f>
        <v>0.7</v>
      </c>
      <c r="Y2746" s="21">
        <f>E2746/W2746</f>
        <v>20.85</v>
      </c>
    </row>
    <row r="2747" spans="1:25" ht="48" x14ac:dyDescent="0.2">
      <c r="A2747">
        <v>2317</v>
      </c>
      <c r="B2747" s="3" t="s">
        <v>2318</v>
      </c>
      <c r="C2747" s="3" t="s">
        <v>6427</v>
      </c>
      <c r="D2747">
        <v>400</v>
      </c>
      <c r="E2747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8279</v>
      </c>
      <c r="O2747" s="6">
        <f>(E2747/D2747)*100</f>
        <v>104</v>
      </c>
      <c r="P2747" s="7">
        <f>E2747/L2747</f>
        <v>18.90909090909091</v>
      </c>
      <c r="Q2747" t="str">
        <f>LEFT(N2747,FIND("/",N2747)-1)</f>
        <v>music</v>
      </c>
      <c r="R2747" t="str">
        <f>REPLACE(N2747,1,FIND("/",N2747),"")</f>
        <v>indie rock</v>
      </c>
      <c r="S2747" s="12">
        <f>(((J2747/60)/60)/24)+DATE(1970,1,1)</f>
        <v>40192.542233796295</v>
      </c>
      <c r="T2747" s="12">
        <f>(((I2747/60)/60)/24)+DATE(1970,1,1)</f>
        <v>40224.208333333336</v>
      </c>
      <c r="W2747" s="19">
        <f>_xlfn.DAYS(T2747,S2747)</f>
        <v>32</v>
      </c>
      <c r="X2747" s="20">
        <f>L2747/W2747</f>
        <v>0.6875</v>
      </c>
      <c r="Y2747" s="21">
        <f>E2747/W2747</f>
        <v>13</v>
      </c>
    </row>
    <row r="2748" spans="1:25" ht="48" x14ac:dyDescent="0.2">
      <c r="A2748">
        <v>431</v>
      </c>
      <c r="B2748" s="3" t="s">
        <v>432</v>
      </c>
      <c r="C2748" s="3" t="s">
        <v>4541</v>
      </c>
      <c r="D2748">
        <v>3000</v>
      </c>
      <c r="E274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6">
        <f>(E2748/D2748)*100</f>
        <v>13.833333333333334</v>
      </c>
      <c r="P2748" s="7">
        <f>E2748/L2748</f>
        <v>51.875</v>
      </c>
      <c r="Q2748" t="str">
        <f>LEFT(N2748,FIND("/",N2748)-1)</f>
        <v>film &amp; video</v>
      </c>
      <c r="R2748" t="str">
        <f>REPLACE(N2748,1,FIND("/",N2748),"")</f>
        <v>animation</v>
      </c>
      <c r="S2748" s="12">
        <f>(((J2748/60)/60)/24)+DATE(1970,1,1)</f>
        <v>42526.871331018512</v>
      </c>
      <c r="T2748" s="12">
        <f>(((I2748/60)/60)/24)+DATE(1970,1,1)</f>
        <v>42556.871331018512</v>
      </c>
      <c r="W2748" s="19">
        <f>_xlfn.DAYS(T2748,S2748)</f>
        <v>30</v>
      </c>
      <c r="X2748" s="20">
        <f>L2748/W2748</f>
        <v>0.26666666666666666</v>
      </c>
      <c r="Y2748" s="21">
        <f>E2748/W2748</f>
        <v>13.833333333333334</v>
      </c>
    </row>
    <row r="2749" spans="1:25" ht="48" x14ac:dyDescent="0.2">
      <c r="A2749">
        <v>4032</v>
      </c>
      <c r="B2749" s="3" t="s">
        <v>4028</v>
      </c>
      <c r="C2749" s="3" t="s">
        <v>8137</v>
      </c>
      <c r="D2749">
        <v>6048</v>
      </c>
      <c r="E2749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6">
        <f>(E2749/D2749)*100</f>
        <v>6.8287037037037033</v>
      </c>
      <c r="P2749" s="7">
        <f>E2749/L2749</f>
        <v>59</v>
      </c>
      <c r="Q2749" t="str">
        <f>LEFT(N2749,FIND("/",N2749)-1)</f>
        <v>theater</v>
      </c>
      <c r="R2749" t="str">
        <f>REPLACE(N2749,1,FIND("/",N2749),"")</f>
        <v>plays</v>
      </c>
      <c r="S2749" s="12">
        <f>(((J2749/60)/60)/24)+DATE(1970,1,1)</f>
        <v>42293.809212962966</v>
      </c>
      <c r="T2749" s="12">
        <f>(((I2749/60)/60)/24)+DATE(1970,1,1)</f>
        <v>42353.85087962963</v>
      </c>
      <c r="W2749" s="19">
        <f>_xlfn.DAYS(T2749,S2749)</f>
        <v>60</v>
      </c>
      <c r="X2749" s="20">
        <f>L2749/W2749</f>
        <v>0.11666666666666667</v>
      </c>
      <c r="Y2749" s="21">
        <f>E2749/W2749</f>
        <v>6.8833333333333337</v>
      </c>
    </row>
    <row r="2750" spans="1:25" ht="48" x14ac:dyDescent="0.2">
      <c r="A2750">
        <v>973</v>
      </c>
      <c r="B2750" s="3" t="s">
        <v>974</v>
      </c>
      <c r="C2750" s="3" t="s">
        <v>5083</v>
      </c>
      <c r="D2750">
        <v>20000</v>
      </c>
      <c r="E2750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6">
        <f>(E2750/D2750)*100</f>
        <v>2.0549999999999997</v>
      </c>
      <c r="P2750" s="7">
        <f>E2750/L2750</f>
        <v>51.375</v>
      </c>
      <c r="Q2750" t="str">
        <f>LEFT(N2750,FIND("/",N2750)-1)</f>
        <v>technology</v>
      </c>
      <c r="R2750" t="str">
        <f>REPLACE(N2750,1,FIND("/",N2750),"")</f>
        <v>wearables</v>
      </c>
      <c r="S2750" s="12">
        <f>(((J2750/60)/60)/24)+DATE(1970,1,1)</f>
        <v>42257.014965277776</v>
      </c>
      <c r="T2750" s="12">
        <f>(((I2750/60)/60)/24)+DATE(1970,1,1)</f>
        <v>42317.056631944448</v>
      </c>
      <c r="W2750" s="19">
        <f>_xlfn.DAYS(T2750,S2750)</f>
        <v>60</v>
      </c>
      <c r="X2750" s="20">
        <f>L2750/W2750</f>
        <v>0.13333333333333333</v>
      </c>
      <c r="Y2750" s="21">
        <f>E2750/W2750</f>
        <v>6.85</v>
      </c>
    </row>
    <row r="2751" spans="1:25" ht="32" x14ac:dyDescent="0.2">
      <c r="A2751">
        <v>22</v>
      </c>
      <c r="B2751" s="3" t="s">
        <v>24</v>
      </c>
      <c r="C2751" s="3" t="s">
        <v>4133</v>
      </c>
      <c r="D2751">
        <v>350</v>
      </c>
      <c r="E2751">
        <v>410</v>
      </c>
      <c r="F2751" t="s">
        <v>8219</v>
      </c>
      <c r="G2751" t="s">
        <v>8224</v>
      </c>
      <c r="H2751" t="s">
        <v>8246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8265</v>
      </c>
      <c r="O2751" s="6">
        <f>(E2751/D2751)*100</f>
        <v>117.14285714285715</v>
      </c>
      <c r="P2751" s="7">
        <f>E2751/L2751</f>
        <v>51.25</v>
      </c>
      <c r="Q2751" t="str">
        <f>LEFT(N2751,FIND("/",N2751)-1)</f>
        <v>film &amp; video</v>
      </c>
      <c r="R2751" t="str">
        <f>REPLACE(N2751,1,FIND("/",N2751),"")</f>
        <v>television</v>
      </c>
      <c r="S2751" s="12">
        <f>(((J2751/60)/60)/24)+DATE(1970,1,1)</f>
        <v>41989.91134259259</v>
      </c>
      <c r="T2751" s="12">
        <f>(((I2751/60)/60)/24)+DATE(1970,1,1)</f>
        <v>42005.332638888889</v>
      </c>
      <c r="W2751" s="19">
        <f>_xlfn.DAYS(T2751,S2751)</f>
        <v>16</v>
      </c>
      <c r="X2751" s="20">
        <f>L2751/W2751</f>
        <v>0.5</v>
      </c>
      <c r="Y2751" s="21">
        <f>E2751/W2751</f>
        <v>25.625</v>
      </c>
    </row>
    <row r="2752" spans="1:25" ht="48" x14ac:dyDescent="0.2">
      <c r="A2752">
        <v>3967</v>
      </c>
      <c r="B2752" s="3" t="s">
        <v>3964</v>
      </c>
      <c r="C2752" s="3" t="s">
        <v>8074</v>
      </c>
      <c r="D2752">
        <v>1700</v>
      </c>
      <c r="E2752">
        <v>410</v>
      </c>
      <c r="F2752" t="s">
        <v>8221</v>
      </c>
      <c r="G2752" t="s">
        <v>8224</v>
      </c>
      <c r="H2752" t="s">
        <v>8246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8271</v>
      </c>
      <c r="O2752" s="6">
        <f>(E2752/D2752)*100</f>
        <v>24.117647058823529</v>
      </c>
      <c r="P2752" s="7">
        <f>E2752/L2752</f>
        <v>41</v>
      </c>
      <c r="Q2752" t="str">
        <f>LEFT(N2752,FIND("/",N2752)-1)</f>
        <v>theater</v>
      </c>
      <c r="R2752" t="str">
        <f>REPLACE(N2752,1,FIND("/",N2752),"")</f>
        <v>plays</v>
      </c>
      <c r="S2752" s="12">
        <f>(((J2752/60)/60)/24)+DATE(1970,1,1)</f>
        <v>42770.290590277778</v>
      </c>
      <c r="T2752" s="12">
        <f>(((I2752/60)/60)/24)+DATE(1970,1,1)</f>
        <v>42800.290590277778</v>
      </c>
      <c r="W2752" s="19">
        <f>_xlfn.DAYS(T2752,S2752)</f>
        <v>30</v>
      </c>
      <c r="X2752" s="20">
        <f>L2752/W2752</f>
        <v>0.33333333333333331</v>
      </c>
      <c r="Y2752" s="21">
        <f>E2752/W2752</f>
        <v>13.666666666666666</v>
      </c>
    </row>
    <row r="2753" spans="1:25" ht="48" x14ac:dyDescent="0.2">
      <c r="A2753">
        <v>1083</v>
      </c>
      <c r="B2753" s="3" t="s">
        <v>1084</v>
      </c>
      <c r="C2753" s="3" t="s">
        <v>5193</v>
      </c>
      <c r="D2753">
        <v>50000</v>
      </c>
      <c r="E2753">
        <v>410</v>
      </c>
      <c r="F2753" t="s">
        <v>8221</v>
      </c>
      <c r="G2753" t="s">
        <v>8229</v>
      </c>
      <c r="H2753" t="s">
        <v>8251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8282</v>
      </c>
      <c r="O2753" s="6">
        <f>(E2753/D2753)*100</f>
        <v>0.82000000000000006</v>
      </c>
      <c r="P2753" s="7">
        <f>E2753/L2753</f>
        <v>410</v>
      </c>
      <c r="Q2753" t="str">
        <f>LEFT(N2753,FIND("/",N2753)-1)</f>
        <v>games</v>
      </c>
      <c r="R2753" t="str">
        <f>REPLACE(N2753,1,FIND("/",N2753),"")</f>
        <v>video games</v>
      </c>
      <c r="S2753" s="12">
        <f>(((J2753/60)/60)/24)+DATE(1970,1,1)</f>
        <v>41793.659525462965</v>
      </c>
      <c r="T2753" s="12">
        <f>(((I2753/60)/60)/24)+DATE(1970,1,1)</f>
        <v>41853.659525462965</v>
      </c>
      <c r="W2753" s="19">
        <f>_xlfn.DAYS(T2753,S2753)</f>
        <v>60</v>
      </c>
      <c r="X2753" s="20">
        <f>L2753/W2753</f>
        <v>1.6666666666666666E-2</v>
      </c>
      <c r="Y2753" s="21">
        <f>E2753/W2753</f>
        <v>6.833333333333333</v>
      </c>
    </row>
    <row r="2754" spans="1:25" ht="48" x14ac:dyDescent="0.2">
      <c r="A2754">
        <v>3704</v>
      </c>
      <c r="B2754" s="3" t="s">
        <v>3701</v>
      </c>
      <c r="C2754" s="3" t="s">
        <v>7814</v>
      </c>
      <c r="D2754">
        <v>300</v>
      </c>
      <c r="E2754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8271</v>
      </c>
      <c r="O2754" s="6">
        <f>(E2754/D2754)*100</f>
        <v>136.33666666666667</v>
      </c>
      <c r="P2754" s="7">
        <f>E2754/L2754</f>
        <v>15.148518518518518</v>
      </c>
      <c r="Q2754" t="str">
        <f>LEFT(N2754,FIND("/",N2754)-1)</f>
        <v>theater</v>
      </c>
      <c r="R2754" t="str">
        <f>REPLACE(N2754,1,FIND("/",N2754),"")</f>
        <v>plays</v>
      </c>
      <c r="S2754" s="12">
        <f>(((J2754/60)/60)/24)+DATE(1970,1,1)</f>
        <v>42461.689745370371</v>
      </c>
      <c r="T2754" s="12">
        <f>(((I2754/60)/60)/24)+DATE(1970,1,1)</f>
        <v>42521.689745370371</v>
      </c>
      <c r="W2754" s="19">
        <f>_xlfn.DAYS(T2754,S2754)</f>
        <v>60</v>
      </c>
      <c r="X2754" s="20">
        <f>L2754/W2754</f>
        <v>0.45</v>
      </c>
      <c r="Y2754" s="21">
        <f>E2754/W2754</f>
        <v>6.8168333333333333</v>
      </c>
    </row>
    <row r="2755" spans="1:25" ht="48" x14ac:dyDescent="0.2">
      <c r="A2755">
        <v>1329</v>
      </c>
      <c r="B2755" s="3" t="s">
        <v>1330</v>
      </c>
      <c r="C2755" s="3" t="s">
        <v>5439</v>
      </c>
      <c r="D2755">
        <v>50000</v>
      </c>
      <c r="E2755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6">
        <f>(E2755/D2755)*100</f>
        <v>0.81600000000000006</v>
      </c>
      <c r="P2755" s="7">
        <f>E2755/L2755</f>
        <v>45.333333333333336</v>
      </c>
      <c r="Q2755" t="str">
        <f>LEFT(N2755,FIND("/",N2755)-1)</f>
        <v>technology</v>
      </c>
      <c r="R2755" t="str">
        <f>REPLACE(N2755,1,FIND("/",N2755),"")</f>
        <v>wearables</v>
      </c>
      <c r="S2755" s="12">
        <f>(((J2755/60)/60)/24)+DATE(1970,1,1)</f>
        <v>41935.221585648149</v>
      </c>
      <c r="T2755" s="12">
        <f>(((I2755/60)/60)/24)+DATE(1970,1,1)</f>
        <v>41975.263252314813</v>
      </c>
      <c r="W2755" s="19">
        <f>_xlfn.DAYS(T2755,S2755)</f>
        <v>40</v>
      </c>
      <c r="X2755" s="20">
        <f>L2755/W2755</f>
        <v>0.22500000000000001</v>
      </c>
      <c r="Y2755" s="21">
        <f>E2755/W2755</f>
        <v>10.199999999999999</v>
      </c>
    </row>
    <row r="2756" spans="1:25" ht="16" x14ac:dyDescent="0.2">
      <c r="A2756">
        <v>2150</v>
      </c>
      <c r="B2756" s="3" t="s">
        <v>2151</v>
      </c>
      <c r="C2756" s="3" t="s">
        <v>6260</v>
      </c>
      <c r="D2756">
        <v>50000</v>
      </c>
      <c r="E275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6">
        <f>(E2756/D2756)*100</f>
        <v>0.80999999999999994</v>
      </c>
      <c r="P2756" s="7">
        <f>E2756/L2756</f>
        <v>101.25</v>
      </c>
      <c r="Q2756" t="str">
        <f>LEFT(N2756,FIND("/",N2756)-1)</f>
        <v>games</v>
      </c>
      <c r="R2756" t="str">
        <f>REPLACE(N2756,1,FIND("/",N2756),"")</f>
        <v>video games</v>
      </c>
      <c r="S2756" s="12">
        <f>(((J2756/60)/60)/24)+DATE(1970,1,1)</f>
        <v>42534.284710648149</v>
      </c>
      <c r="T2756" s="12">
        <f>(((I2756/60)/60)/24)+DATE(1970,1,1)</f>
        <v>42564.284710648149</v>
      </c>
      <c r="W2756" s="19">
        <f>_xlfn.DAYS(T2756,S2756)</f>
        <v>30</v>
      </c>
      <c r="X2756" s="20">
        <f>L2756/W2756</f>
        <v>0.13333333333333333</v>
      </c>
      <c r="Y2756" s="21">
        <f>E2756/W2756</f>
        <v>13.5</v>
      </c>
    </row>
    <row r="2757" spans="1:25" ht="48" x14ac:dyDescent="0.2">
      <c r="A2757">
        <v>700</v>
      </c>
      <c r="B2757" s="3" t="s">
        <v>701</v>
      </c>
      <c r="C2757" s="3" t="s">
        <v>4810</v>
      </c>
      <c r="D2757">
        <v>15000</v>
      </c>
      <c r="E2757">
        <v>403</v>
      </c>
      <c r="F2757" t="s">
        <v>8221</v>
      </c>
      <c r="G2757" t="s">
        <v>8227</v>
      </c>
      <c r="H2757" t="s">
        <v>8249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8273</v>
      </c>
      <c r="O2757" s="6">
        <f>(E2757/D2757)*100</f>
        <v>2.6866666666666665</v>
      </c>
      <c r="P2757" s="7">
        <f>E2757/L2757</f>
        <v>13</v>
      </c>
      <c r="Q2757" t="str">
        <f>LEFT(N2757,FIND("/",N2757)-1)</f>
        <v>technology</v>
      </c>
      <c r="R2757" t="str">
        <f>REPLACE(N2757,1,FIND("/",N2757),"")</f>
        <v>wearables</v>
      </c>
      <c r="S2757" s="12">
        <f>(((J2757/60)/60)/24)+DATE(1970,1,1)</f>
        <v>42715.688437500001</v>
      </c>
      <c r="T2757" s="12">
        <f>(((I2757/60)/60)/24)+DATE(1970,1,1)</f>
        <v>42745.688437500001</v>
      </c>
      <c r="W2757" s="19">
        <f>_xlfn.DAYS(T2757,S2757)</f>
        <v>30</v>
      </c>
      <c r="X2757" s="20">
        <f>L2757/W2757</f>
        <v>1.0333333333333334</v>
      </c>
      <c r="Y2757" s="21">
        <f>E2757/W2757</f>
        <v>13.433333333333334</v>
      </c>
    </row>
    <row r="2758" spans="1:25" ht="48" x14ac:dyDescent="0.2">
      <c r="A2758">
        <v>1430</v>
      </c>
      <c r="B2758" s="3" t="s">
        <v>1431</v>
      </c>
      <c r="C2758" s="3" t="s">
        <v>5540</v>
      </c>
      <c r="D2758">
        <v>5000</v>
      </c>
      <c r="E2758">
        <v>403</v>
      </c>
      <c r="F2758" t="s">
        <v>8221</v>
      </c>
      <c r="G2758" t="s">
        <v>8224</v>
      </c>
      <c r="H2758" t="s">
        <v>8246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8287</v>
      </c>
      <c r="O2758" s="6">
        <f>(E2758/D2758)*100</f>
        <v>8.06</v>
      </c>
      <c r="P2758" s="7">
        <f>E2758/L2758</f>
        <v>80.599999999999994</v>
      </c>
      <c r="Q2758" t="str">
        <f>LEFT(N2758,FIND("/",N2758)-1)</f>
        <v>publishing</v>
      </c>
      <c r="R2758" t="str">
        <f>REPLACE(N2758,1,FIND("/",N2758),"")</f>
        <v>translations</v>
      </c>
      <c r="S2758" s="12">
        <f>(((J2758/60)/60)/24)+DATE(1970,1,1)</f>
        <v>41961.813518518517</v>
      </c>
      <c r="T2758" s="12">
        <f>(((I2758/60)/60)/24)+DATE(1970,1,1)</f>
        <v>41992.813518518517</v>
      </c>
      <c r="W2758" s="19">
        <f>_xlfn.DAYS(T2758,S2758)</f>
        <v>31</v>
      </c>
      <c r="X2758" s="20">
        <f>L2758/W2758</f>
        <v>0.16129032258064516</v>
      </c>
      <c r="Y2758" s="21">
        <f>E2758/W2758</f>
        <v>13</v>
      </c>
    </row>
    <row r="2759" spans="1:25" ht="48" x14ac:dyDescent="0.2">
      <c r="A2759">
        <v>135</v>
      </c>
      <c r="B2759" s="3" t="s">
        <v>137</v>
      </c>
      <c r="C2759" s="3" t="s">
        <v>4246</v>
      </c>
      <c r="D2759">
        <v>3000</v>
      </c>
      <c r="E2759">
        <v>403</v>
      </c>
      <c r="F2759" t="s">
        <v>8220</v>
      </c>
      <c r="G2759" t="s">
        <v>8224</v>
      </c>
      <c r="H2759" t="s">
        <v>8246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8267</v>
      </c>
      <c r="O2759" s="6">
        <f>(E2759/D2759)*100</f>
        <v>13.433333333333334</v>
      </c>
      <c r="P2759" s="7">
        <f>E2759/L2759</f>
        <v>80.599999999999994</v>
      </c>
      <c r="Q2759" t="str">
        <f>LEFT(N2759,FIND("/",N2759)-1)</f>
        <v>film &amp; video</v>
      </c>
      <c r="R2759" t="str">
        <f>REPLACE(N2759,1,FIND("/",N2759),"")</f>
        <v>science fiction</v>
      </c>
      <c r="S2759" s="12">
        <f>(((J2759/60)/60)/24)+DATE(1970,1,1)</f>
        <v>41788.381909722222</v>
      </c>
      <c r="T2759" s="12">
        <f>(((I2759/60)/60)/24)+DATE(1970,1,1)</f>
        <v>41821.791666666664</v>
      </c>
      <c r="W2759" s="19">
        <f>_xlfn.DAYS(T2759,S2759)</f>
        <v>33</v>
      </c>
      <c r="X2759" s="20">
        <f>L2759/W2759</f>
        <v>0.15151515151515152</v>
      </c>
      <c r="Y2759" s="21">
        <f>E2759/W2759</f>
        <v>12.212121212121213</v>
      </c>
    </row>
    <row r="2760" spans="1:25" ht="32" x14ac:dyDescent="0.2">
      <c r="A2760">
        <v>3799</v>
      </c>
      <c r="B2760" s="3" t="s">
        <v>3796</v>
      </c>
      <c r="C2760" s="3" t="s">
        <v>7909</v>
      </c>
      <c r="D2760">
        <v>10000</v>
      </c>
      <c r="E2760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6">
        <f>(E2760/D2760)*100</f>
        <v>4.0199999999999996</v>
      </c>
      <c r="P2760" s="7">
        <f>E2760/L2760</f>
        <v>100.5</v>
      </c>
      <c r="Q2760" t="str">
        <f>LEFT(N2760,FIND("/",N2760)-1)</f>
        <v>theater</v>
      </c>
      <c r="R2760" t="str">
        <f>REPLACE(N2760,1,FIND("/",N2760),"")</f>
        <v>musical</v>
      </c>
      <c r="S2760" s="12">
        <f>(((J2760/60)/60)/24)+DATE(1970,1,1)</f>
        <v>42410.93105324074</v>
      </c>
      <c r="T2760" s="12">
        <f>(((I2760/60)/60)/24)+DATE(1970,1,1)</f>
        <v>42440.93105324074</v>
      </c>
      <c r="W2760" s="19">
        <f>_xlfn.DAYS(T2760,S2760)</f>
        <v>30</v>
      </c>
      <c r="X2760" s="20">
        <f>L2760/W2760</f>
        <v>0.13333333333333333</v>
      </c>
      <c r="Y2760" s="21">
        <f>E2760/W2760</f>
        <v>13.4</v>
      </c>
    </row>
    <row r="2761" spans="1:25" ht="48" x14ac:dyDescent="0.2">
      <c r="A2761">
        <v>234</v>
      </c>
      <c r="B2761" s="3" t="s">
        <v>236</v>
      </c>
      <c r="C2761" s="3" t="s">
        <v>4344</v>
      </c>
      <c r="D2761">
        <v>1000</v>
      </c>
      <c r="E2761">
        <v>401</v>
      </c>
      <c r="F2761" t="s">
        <v>8221</v>
      </c>
      <c r="G2761" t="s">
        <v>8224</v>
      </c>
      <c r="H2761" t="s">
        <v>8246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8268</v>
      </c>
      <c r="O2761" s="6">
        <f>(E2761/D2761)*100</f>
        <v>40.1</v>
      </c>
      <c r="P2761" s="7">
        <f>E2761/L2761</f>
        <v>80.2</v>
      </c>
      <c r="Q2761" t="str">
        <f>LEFT(N2761,FIND("/",N2761)-1)</f>
        <v>film &amp; video</v>
      </c>
      <c r="R2761" t="str">
        <f>REPLACE(N2761,1,FIND("/",N2761),"")</f>
        <v>drama</v>
      </c>
      <c r="S2761" s="12">
        <f>(((J2761/60)/60)/24)+DATE(1970,1,1)</f>
        <v>42136.035405092596</v>
      </c>
      <c r="T2761" s="12">
        <f>(((I2761/60)/60)/24)+DATE(1970,1,1)</f>
        <v>42176.035405092596</v>
      </c>
      <c r="W2761" s="19">
        <f>_xlfn.DAYS(T2761,S2761)</f>
        <v>40</v>
      </c>
      <c r="X2761" s="20">
        <f>L2761/W2761</f>
        <v>0.125</v>
      </c>
      <c r="Y2761" s="21">
        <f>E2761/W2761</f>
        <v>10.025</v>
      </c>
    </row>
    <row r="2762" spans="1:25" ht="48" x14ac:dyDescent="0.2">
      <c r="A2762">
        <v>180</v>
      </c>
      <c r="B2762" s="3" t="s">
        <v>182</v>
      </c>
      <c r="C2762" s="3" t="s">
        <v>4290</v>
      </c>
      <c r="D2762">
        <v>1200</v>
      </c>
      <c r="E2762">
        <v>401</v>
      </c>
      <c r="F2762" t="s">
        <v>8221</v>
      </c>
      <c r="G2762" t="s">
        <v>8225</v>
      </c>
      <c r="H2762" t="s">
        <v>8247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8268</v>
      </c>
      <c r="O2762" s="6">
        <f>(E2762/D2762)*100</f>
        <v>33.416666666666664</v>
      </c>
      <c r="P2762" s="7">
        <f>E2762/L2762</f>
        <v>30.846153846153847</v>
      </c>
      <c r="Q2762" t="str">
        <f>LEFT(N2762,FIND("/",N2762)-1)</f>
        <v>film &amp; video</v>
      </c>
      <c r="R2762" t="str">
        <f>REPLACE(N2762,1,FIND("/",N2762),"")</f>
        <v>drama</v>
      </c>
      <c r="S2762" s="12">
        <f>(((J2762/60)/60)/24)+DATE(1970,1,1)</f>
        <v>42067.991238425922</v>
      </c>
      <c r="T2762" s="12">
        <f>(((I2762/60)/60)/24)+DATE(1970,1,1)</f>
        <v>42107.791666666672</v>
      </c>
      <c r="W2762" s="19">
        <f>_xlfn.DAYS(T2762,S2762)</f>
        <v>40</v>
      </c>
      <c r="X2762" s="20">
        <f>L2762/W2762</f>
        <v>0.32500000000000001</v>
      </c>
      <c r="Y2762" s="21">
        <f>E2762/W2762</f>
        <v>10.025</v>
      </c>
    </row>
    <row r="2763" spans="1:25" ht="32" x14ac:dyDescent="0.2">
      <c r="A2763">
        <v>2479</v>
      </c>
      <c r="B2763" s="3" t="s">
        <v>2479</v>
      </c>
      <c r="C2763" s="3" t="s">
        <v>6589</v>
      </c>
      <c r="D2763">
        <v>300</v>
      </c>
      <c r="E2763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8279</v>
      </c>
      <c r="O2763" s="6">
        <f>(E2763/D2763)*100</f>
        <v>133.44333333333333</v>
      </c>
      <c r="P2763" s="7">
        <f>E2763/L2763</f>
        <v>25.020624999999999</v>
      </c>
      <c r="Q2763" t="str">
        <f>LEFT(N2763,FIND("/",N2763)-1)</f>
        <v>music</v>
      </c>
      <c r="R2763" t="str">
        <f>REPLACE(N2763,1,FIND("/",N2763),"")</f>
        <v>indie rock</v>
      </c>
      <c r="S2763" s="12">
        <f>(((J2763/60)/60)/24)+DATE(1970,1,1)</f>
        <v>41107.726782407408</v>
      </c>
      <c r="T2763" s="12">
        <f>(((I2763/60)/60)/24)+DATE(1970,1,1)</f>
        <v>41118.083333333336</v>
      </c>
      <c r="W2763" s="19">
        <f>_xlfn.DAYS(T2763,S2763)</f>
        <v>11</v>
      </c>
      <c r="X2763" s="20">
        <f>L2763/W2763</f>
        <v>1.4545454545454546</v>
      </c>
      <c r="Y2763" s="21">
        <f>E2763/W2763</f>
        <v>36.393636363636361</v>
      </c>
    </row>
    <row r="2764" spans="1:25" ht="48" x14ac:dyDescent="0.2">
      <c r="A2764">
        <v>3494</v>
      </c>
      <c r="B2764" s="3" t="s">
        <v>3493</v>
      </c>
      <c r="C2764" s="3" t="s">
        <v>7604</v>
      </c>
      <c r="D2764">
        <v>400</v>
      </c>
      <c r="E2764">
        <v>400</v>
      </c>
      <c r="F2764" t="s">
        <v>8219</v>
      </c>
      <c r="G2764" t="s">
        <v>8224</v>
      </c>
      <c r="H2764" t="s">
        <v>8246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8271</v>
      </c>
      <c r="O2764" s="6">
        <f>(E2764/D2764)*100</f>
        <v>100</v>
      </c>
      <c r="P2764" s="7">
        <f>E2764/L2764</f>
        <v>30.76923076923077</v>
      </c>
      <c r="Q2764" t="str">
        <f>LEFT(N2764,FIND("/",N2764)-1)</f>
        <v>theater</v>
      </c>
      <c r="R2764" t="str">
        <f>REPLACE(N2764,1,FIND("/",N2764),"")</f>
        <v>plays</v>
      </c>
      <c r="S2764" s="12">
        <f>(((J2764/60)/60)/24)+DATE(1970,1,1)</f>
        <v>42689.214988425927</v>
      </c>
      <c r="T2764" s="12">
        <f>(((I2764/60)/60)/24)+DATE(1970,1,1)</f>
        <v>42700.25</v>
      </c>
      <c r="W2764" s="19">
        <f>_xlfn.DAYS(T2764,S2764)</f>
        <v>11</v>
      </c>
      <c r="X2764" s="20">
        <f>L2764/W2764</f>
        <v>1.1818181818181819</v>
      </c>
      <c r="Y2764" s="21">
        <f>E2764/W2764</f>
        <v>36.363636363636367</v>
      </c>
    </row>
    <row r="2765" spans="1:25" ht="48" x14ac:dyDescent="0.2">
      <c r="A2765">
        <v>4030</v>
      </c>
      <c r="B2765" s="3" t="s">
        <v>4026</v>
      </c>
      <c r="C2765" s="3" t="s">
        <v>8135</v>
      </c>
      <c r="D2765">
        <v>2500</v>
      </c>
      <c r="E2765">
        <v>400</v>
      </c>
      <c r="F2765" t="s">
        <v>8221</v>
      </c>
      <c r="G2765" t="s">
        <v>8224</v>
      </c>
      <c r="H2765" t="s">
        <v>8246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8271</v>
      </c>
      <c r="O2765" s="6">
        <f>(E2765/D2765)*100</f>
        <v>16</v>
      </c>
      <c r="P2765" s="7">
        <f>E2765/L2765</f>
        <v>66.666666666666671</v>
      </c>
      <c r="Q2765" t="str">
        <f>LEFT(N2765,FIND("/",N2765)-1)</f>
        <v>theater</v>
      </c>
      <c r="R2765" t="str">
        <f>REPLACE(N2765,1,FIND("/",N2765),"")</f>
        <v>plays</v>
      </c>
      <c r="S2765" s="12">
        <f>(((J2765/60)/60)/24)+DATE(1970,1,1)</f>
        <v>42374.655081018514</v>
      </c>
      <c r="T2765" s="12">
        <f>(((I2765/60)/60)/24)+DATE(1970,1,1)</f>
        <v>42403.784027777772</v>
      </c>
      <c r="W2765" s="19">
        <f>_xlfn.DAYS(T2765,S2765)</f>
        <v>29</v>
      </c>
      <c r="X2765" s="20">
        <f>L2765/W2765</f>
        <v>0.20689655172413793</v>
      </c>
      <c r="Y2765" s="21">
        <f>E2765/W2765</f>
        <v>13.793103448275861</v>
      </c>
    </row>
    <row r="2766" spans="1:25" ht="48" x14ac:dyDescent="0.2">
      <c r="A2766">
        <v>779</v>
      </c>
      <c r="B2766" s="3" t="s">
        <v>780</v>
      </c>
      <c r="C2766" s="3" t="s">
        <v>4889</v>
      </c>
      <c r="D2766">
        <v>15000</v>
      </c>
      <c r="E2766">
        <v>400</v>
      </c>
      <c r="F2766" t="s">
        <v>8221</v>
      </c>
      <c r="G2766" t="s">
        <v>8224</v>
      </c>
      <c r="H2766" t="s">
        <v>8246</v>
      </c>
      <c r="I2766">
        <v>1287115200</v>
      </c>
      <c r="J2766">
        <v>1284567905</v>
      </c>
      <c r="K2766" t="b">
        <v>0</v>
      </c>
      <c r="L2766">
        <v>6</v>
      </c>
      <c r="M2766" t="b">
        <v>0</v>
      </c>
      <c r="N2766" t="s">
        <v>8275</v>
      </c>
      <c r="O2766" s="6">
        <f>(E2766/D2766)*100</f>
        <v>2.666666666666667</v>
      </c>
      <c r="P2766" s="7">
        <f>E2766/L2766</f>
        <v>66.666666666666671</v>
      </c>
      <c r="Q2766" t="str">
        <f>LEFT(N2766,FIND("/",N2766)-1)</f>
        <v>publishing</v>
      </c>
      <c r="R2766" t="str">
        <f>REPLACE(N2766,1,FIND("/",N2766),"")</f>
        <v>fiction</v>
      </c>
      <c r="S2766" s="12">
        <f>(((J2766/60)/60)/24)+DATE(1970,1,1)</f>
        <v>40436.68408564815</v>
      </c>
      <c r="T2766" s="12">
        <f>(((I2766/60)/60)/24)+DATE(1970,1,1)</f>
        <v>40466.166666666664</v>
      </c>
      <c r="W2766" s="19">
        <f>_xlfn.DAYS(T2766,S2766)</f>
        <v>30</v>
      </c>
      <c r="X2766" s="20">
        <f>L2766/W2766</f>
        <v>0.2</v>
      </c>
      <c r="Y2766" s="21">
        <f>E2766/W2766</f>
        <v>13.333333333333334</v>
      </c>
    </row>
    <row r="2767" spans="1:25" ht="48" x14ac:dyDescent="0.2">
      <c r="A2767">
        <v>4096</v>
      </c>
      <c r="B2767" s="3" t="s">
        <v>4092</v>
      </c>
      <c r="C2767" s="3" t="s">
        <v>8199</v>
      </c>
      <c r="D2767">
        <v>3500</v>
      </c>
      <c r="E2767">
        <v>400</v>
      </c>
      <c r="F2767" t="s">
        <v>8221</v>
      </c>
      <c r="G2767" t="s">
        <v>8225</v>
      </c>
      <c r="H2767" t="s">
        <v>8247</v>
      </c>
      <c r="I2767">
        <v>1488271860</v>
      </c>
      <c r="J2767">
        <v>1484484219</v>
      </c>
      <c r="K2767" t="b">
        <v>0</v>
      </c>
      <c r="L2767">
        <v>5</v>
      </c>
      <c r="M2767" t="b">
        <v>0</v>
      </c>
      <c r="N2767" t="s">
        <v>8271</v>
      </c>
      <c r="O2767" s="6">
        <f>(E2767/D2767)*100</f>
        <v>11.428571428571429</v>
      </c>
      <c r="P2767" s="7">
        <f>E2767/L2767</f>
        <v>80</v>
      </c>
      <c r="Q2767" t="str">
        <f>LEFT(N2767,FIND("/",N2767)-1)</f>
        <v>theater</v>
      </c>
      <c r="R2767" t="str">
        <f>REPLACE(N2767,1,FIND("/",N2767),"")</f>
        <v>plays</v>
      </c>
      <c r="S2767" s="12">
        <f>(((J2767/60)/60)/24)+DATE(1970,1,1)</f>
        <v>42750.530312499999</v>
      </c>
      <c r="T2767" s="12">
        <f>(((I2767/60)/60)/24)+DATE(1970,1,1)</f>
        <v>42794.368749999994</v>
      </c>
      <c r="W2767" s="19">
        <f>_xlfn.DAYS(T2767,S2767)</f>
        <v>44</v>
      </c>
      <c r="X2767" s="20">
        <f>L2767/W2767</f>
        <v>0.11363636363636363</v>
      </c>
      <c r="Y2767" s="21">
        <f>E2767/W2767</f>
        <v>9.0909090909090917</v>
      </c>
    </row>
    <row r="2768" spans="1:25" ht="48" x14ac:dyDescent="0.2">
      <c r="A2768">
        <v>508</v>
      </c>
      <c r="B2768" s="3" t="s">
        <v>509</v>
      </c>
      <c r="C2768" s="3" t="s">
        <v>4618</v>
      </c>
      <c r="D2768">
        <v>50000</v>
      </c>
      <c r="E2768">
        <v>400</v>
      </c>
      <c r="F2768" t="s">
        <v>8221</v>
      </c>
      <c r="G2768" t="s">
        <v>8224</v>
      </c>
      <c r="H2768" t="s">
        <v>8246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8270</v>
      </c>
      <c r="O2768" s="6">
        <f>(E2768/D2768)*100</f>
        <v>0.8</v>
      </c>
      <c r="P2768" s="7">
        <f>E2768/L2768</f>
        <v>133.33333333333334</v>
      </c>
      <c r="Q2768" t="str">
        <f>LEFT(N2768,FIND("/",N2768)-1)</f>
        <v>film &amp; video</v>
      </c>
      <c r="R2768" t="str">
        <f>REPLACE(N2768,1,FIND("/",N2768),"")</f>
        <v>animation</v>
      </c>
      <c r="S2768" s="12">
        <f>(((J2768/60)/60)/24)+DATE(1970,1,1)</f>
        <v>40995.024317129632</v>
      </c>
      <c r="T2768" s="12">
        <f>(((I2768/60)/60)/24)+DATE(1970,1,1)</f>
        <v>41054.593055555553</v>
      </c>
      <c r="W2768" s="19">
        <f>_xlfn.DAYS(T2768,S2768)</f>
        <v>59</v>
      </c>
      <c r="X2768" s="20">
        <f>L2768/W2768</f>
        <v>5.0847457627118647E-2</v>
      </c>
      <c r="Y2768" s="21">
        <f>E2768/W2768</f>
        <v>6.7796610169491522</v>
      </c>
    </row>
    <row r="2769" spans="1:25" ht="48" x14ac:dyDescent="0.2">
      <c r="A2769">
        <v>3938</v>
      </c>
      <c r="B2769" s="3" t="s">
        <v>3935</v>
      </c>
      <c r="C2769" s="3" t="s">
        <v>8046</v>
      </c>
      <c r="D2769">
        <v>3255</v>
      </c>
      <c r="E2769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6">
        <f>(E2769/D2769)*100</f>
        <v>12.196620583717358</v>
      </c>
      <c r="P2769" s="7">
        <f>E2769/L2769</f>
        <v>79.400000000000006</v>
      </c>
      <c r="Q2769" t="str">
        <f>LEFT(N2769,FIND("/",N2769)-1)</f>
        <v>theater</v>
      </c>
      <c r="R2769" t="str">
        <f>REPLACE(N2769,1,FIND("/",N2769),"")</f>
        <v>plays</v>
      </c>
      <c r="S2769" s="12">
        <f>(((J2769/60)/60)/24)+DATE(1970,1,1)</f>
        <v>42151.905717592599</v>
      </c>
      <c r="T2769" s="12">
        <f>(((I2769/60)/60)/24)+DATE(1970,1,1)</f>
        <v>42182.905717592599</v>
      </c>
      <c r="W2769" s="19">
        <f>_xlfn.DAYS(T2769,S2769)</f>
        <v>31</v>
      </c>
      <c r="X2769" s="20">
        <f>L2769/W2769</f>
        <v>0.16129032258064516</v>
      </c>
      <c r="Y2769" s="21">
        <f>E2769/W2769</f>
        <v>12.806451612903226</v>
      </c>
    </row>
    <row r="2770" spans="1:25" ht="48" x14ac:dyDescent="0.2">
      <c r="A2770">
        <v>450</v>
      </c>
      <c r="B2770" s="3" t="s">
        <v>451</v>
      </c>
      <c r="C2770" s="3" t="s">
        <v>4560</v>
      </c>
      <c r="D2770">
        <v>50000</v>
      </c>
      <c r="E2770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6">
        <f>(E2770/D2770)*100</f>
        <v>0.79200000000000004</v>
      </c>
      <c r="P2770" s="7">
        <f>E2770/L2770</f>
        <v>56.571428571428569</v>
      </c>
      <c r="Q2770" t="str">
        <f>LEFT(N2770,FIND("/",N2770)-1)</f>
        <v>film &amp; video</v>
      </c>
      <c r="R2770" t="str">
        <f>REPLACE(N2770,1,FIND("/",N2770),"")</f>
        <v>animation</v>
      </c>
      <c r="S2770" s="12">
        <f>(((J2770/60)/60)/24)+DATE(1970,1,1)</f>
        <v>41654.946759259255</v>
      </c>
      <c r="T2770" s="12">
        <f>(((I2770/60)/60)/24)+DATE(1970,1,1)</f>
        <v>41684.946759259255</v>
      </c>
      <c r="W2770" s="19">
        <f>_xlfn.DAYS(T2770,S2770)</f>
        <v>30</v>
      </c>
      <c r="X2770" s="20">
        <f>L2770/W2770</f>
        <v>0.23333333333333334</v>
      </c>
      <c r="Y2770" s="21">
        <f>E2770/W2770</f>
        <v>13.2</v>
      </c>
    </row>
    <row r="2771" spans="1:25" ht="48" x14ac:dyDescent="0.2">
      <c r="A2771">
        <v>2543</v>
      </c>
      <c r="B2771" s="3" t="s">
        <v>2543</v>
      </c>
      <c r="C2771" s="3" t="s">
        <v>6653</v>
      </c>
      <c r="D2771">
        <v>250</v>
      </c>
      <c r="E2771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8300</v>
      </c>
      <c r="O2771" s="6">
        <f>(E2771/D2771)*100</f>
        <v>156.4</v>
      </c>
      <c r="P2771" s="7">
        <f>E2771/L2771</f>
        <v>30.076923076923077</v>
      </c>
      <c r="Q2771" t="str">
        <f>LEFT(N2771,FIND("/",N2771)-1)</f>
        <v>music</v>
      </c>
      <c r="R2771" t="str">
        <f>REPLACE(N2771,1,FIND("/",N2771),"")</f>
        <v>classical music</v>
      </c>
      <c r="S2771" s="12">
        <f>(((J2771/60)/60)/24)+DATE(1970,1,1)</f>
        <v>40514.107615740737</v>
      </c>
      <c r="T2771" s="12">
        <f>(((I2771/60)/60)/24)+DATE(1970,1,1)</f>
        <v>40545.125</v>
      </c>
      <c r="W2771" s="19">
        <f>_xlfn.DAYS(T2771,S2771)</f>
        <v>31</v>
      </c>
      <c r="X2771" s="20">
        <f>L2771/W2771</f>
        <v>0.41935483870967744</v>
      </c>
      <c r="Y2771" s="21">
        <f>E2771/W2771</f>
        <v>12.612903225806452</v>
      </c>
    </row>
    <row r="2772" spans="1:25" ht="48" x14ac:dyDescent="0.2">
      <c r="A2772">
        <v>4064</v>
      </c>
      <c r="B2772" s="3" t="s">
        <v>4060</v>
      </c>
      <c r="C2772" s="3" t="s">
        <v>8168</v>
      </c>
      <c r="D2772">
        <v>2000</v>
      </c>
      <c r="E2772">
        <v>385</v>
      </c>
      <c r="F2772" t="s">
        <v>8221</v>
      </c>
      <c r="G2772" t="s">
        <v>8226</v>
      </c>
      <c r="H2772" t="s">
        <v>8248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8271</v>
      </c>
      <c r="O2772" s="6">
        <f>(E2772/D2772)*100</f>
        <v>19.25</v>
      </c>
      <c r="P2772" s="7">
        <f>E2772/L2772</f>
        <v>64.166666666666671</v>
      </c>
      <c r="Q2772" t="str">
        <f>LEFT(N2772,FIND("/",N2772)-1)</f>
        <v>theater</v>
      </c>
      <c r="R2772" t="str">
        <f>REPLACE(N2772,1,FIND("/",N2772),"")</f>
        <v>plays</v>
      </c>
      <c r="S2772" s="12">
        <f>(((J2772/60)/60)/24)+DATE(1970,1,1)</f>
        <v>42093.588263888887</v>
      </c>
      <c r="T2772" s="12">
        <f>(((I2772/60)/60)/24)+DATE(1970,1,1)</f>
        <v>42123.588263888887</v>
      </c>
      <c r="W2772" s="19">
        <f>_xlfn.DAYS(T2772,S2772)</f>
        <v>30</v>
      </c>
      <c r="X2772" s="20">
        <f>L2772/W2772</f>
        <v>0.2</v>
      </c>
      <c r="Y2772" s="21">
        <f>E2772/W2772</f>
        <v>12.833333333333334</v>
      </c>
    </row>
    <row r="2773" spans="1:25" ht="48" x14ac:dyDescent="0.2">
      <c r="A2773">
        <v>3453</v>
      </c>
      <c r="B2773" s="3" t="s">
        <v>3452</v>
      </c>
      <c r="C2773" s="3" t="s">
        <v>7563</v>
      </c>
      <c r="D2773">
        <v>300</v>
      </c>
      <c r="E2773">
        <v>385</v>
      </c>
      <c r="F2773" t="s">
        <v>8219</v>
      </c>
      <c r="G2773" t="s">
        <v>8225</v>
      </c>
      <c r="H2773" t="s">
        <v>8247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8271</v>
      </c>
      <c r="O2773" s="6">
        <f>(E2773/D2773)*100</f>
        <v>128.33333333333334</v>
      </c>
      <c r="P2773" s="7">
        <f>E2773/L2773</f>
        <v>27.5</v>
      </c>
      <c r="Q2773" t="str">
        <f>LEFT(N2773,FIND("/",N2773)-1)</f>
        <v>theater</v>
      </c>
      <c r="R2773" t="str">
        <f>REPLACE(N2773,1,FIND("/",N2773),"")</f>
        <v>plays</v>
      </c>
      <c r="S2773" s="12">
        <f>(((J2773/60)/60)/24)+DATE(1970,1,1)</f>
        <v>42535.97865740741</v>
      </c>
      <c r="T2773" s="12">
        <f>(((I2773/60)/60)/24)+DATE(1970,1,1)</f>
        <v>42595.97865740741</v>
      </c>
      <c r="W2773" s="19">
        <f>_xlfn.DAYS(T2773,S2773)</f>
        <v>60</v>
      </c>
      <c r="X2773" s="20">
        <f>L2773/W2773</f>
        <v>0.23333333333333334</v>
      </c>
      <c r="Y2773" s="21">
        <f>E2773/W2773</f>
        <v>6.416666666666667</v>
      </c>
    </row>
    <row r="2774" spans="1:25" ht="48" x14ac:dyDescent="0.2">
      <c r="A2774">
        <v>3725</v>
      </c>
      <c r="B2774" s="3" t="s">
        <v>3722</v>
      </c>
      <c r="C2774" s="3" t="s">
        <v>7835</v>
      </c>
      <c r="D2774">
        <v>300</v>
      </c>
      <c r="E2774">
        <v>381</v>
      </c>
      <c r="F2774" t="s">
        <v>8219</v>
      </c>
      <c r="G2774" t="s">
        <v>8225</v>
      </c>
      <c r="H2774" t="s">
        <v>8247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8271</v>
      </c>
      <c r="O2774" s="6">
        <f>(E2774/D2774)*100</f>
        <v>127</v>
      </c>
      <c r="P2774" s="7">
        <f>E2774/L2774</f>
        <v>25.4</v>
      </c>
      <c r="Q2774" t="str">
        <f>LEFT(N2774,FIND("/",N2774)-1)</f>
        <v>theater</v>
      </c>
      <c r="R2774" t="str">
        <f>REPLACE(N2774,1,FIND("/",N2774),"")</f>
        <v>plays</v>
      </c>
      <c r="S2774" s="12">
        <f>(((J2774/60)/60)/24)+DATE(1970,1,1)</f>
        <v>42401.945219907408</v>
      </c>
      <c r="T2774" s="12">
        <f>(((I2774/60)/60)/24)+DATE(1970,1,1)</f>
        <v>42418.895833333328</v>
      </c>
      <c r="W2774" s="19">
        <f>_xlfn.DAYS(T2774,S2774)</f>
        <v>17</v>
      </c>
      <c r="X2774" s="20">
        <f>L2774/W2774</f>
        <v>0.88235294117647056</v>
      </c>
      <c r="Y2774" s="21">
        <f>E2774/W2774</f>
        <v>22.411764705882351</v>
      </c>
    </row>
    <row r="2775" spans="1:25" ht="48" x14ac:dyDescent="0.2">
      <c r="A2775">
        <v>1981</v>
      </c>
      <c r="B2775" s="3" t="s">
        <v>1982</v>
      </c>
      <c r="C2775" s="3" t="s">
        <v>6091</v>
      </c>
      <c r="D2775">
        <v>7500</v>
      </c>
      <c r="E2775">
        <v>381</v>
      </c>
      <c r="F2775" t="s">
        <v>8221</v>
      </c>
      <c r="G2775" t="s">
        <v>8229</v>
      </c>
      <c r="H2775" t="s">
        <v>8251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8296</v>
      </c>
      <c r="O2775" s="6">
        <f>(E2775/D2775)*100</f>
        <v>5.08</v>
      </c>
      <c r="P2775" s="7">
        <f>E2775/L2775</f>
        <v>31.75</v>
      </c>
      <c r="Q2775" t="str">
        <f>LEFT(N2775,FIND("/",N2775)-1)</f>
        <v>photography</v>
      </c>
      <c r="R2775" t="str">
        <f>REPLACE(N2775,1,FIND("/",N2775),"")</f>
        <v>people</v>
      </c>
      <c r="S2775" s="12">
        <f>(((J2775/60)/60)/24)+DATE(1970,1,1)</f>
        <v>41799.725289351853</v>
      </c>
      <c r="T2775" s="12">
        <f>(((I2775/60)/60)/24)+DATE(1970,1,1)</f>
        <v>41829.725289351853</v>
      </c>
      <c r="W2775" s="19">
        <f>_xlfn.DAYS(T2775,S2775)</f>
        <v>30</v>
      </c>
      <c r="X2775" s="20">
        <f>L2775/W2775</f>
        <v>0.4</v>
      </c>
      <c r="Y2775" s="21">
        <f>E2775/W2775</f>
        <v>12.7</v>
      </c>
    </row>
    <row r="2776" spans="1:25" ht="48" x14ac:dyDescent="0.2">
      <c r="A2776">
        <v>201</v>
      </c>
      <c r="B2776" s="3" t="s">
        <v>203</v>
      </c>
      <c r="C2776" s="3" t="s">
        <v>4311</v>
      </c>
      <c r="D2776">
        <v>650</v>
      </c>
      <c r="E2776">
        <v>380</v>
      </c>
      <c r="F2776" t="s">
        <v>8221</v>
      </c>
      <c r="G2776" t="s">
        <v>8224</v>
      </c>
      <c r="H2776" t="s">
        <v>8246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8268</v>
      </c>
      <c r="O2776" s="6">
        <f>(E2776/D2776)*100</f>
        <v>58.461538461538467</v>
      </c>
      <c r="P2776" s="7">
        <f>E2776/L2776</f>
        <v>54.285714285714285</v>
      </c>
      <c r="Q2776" t="str">
        <f>LEFT(N2776,FIND("/",N2776)-1)</f>
        <v>film &amp; video</v>
      </c>
      <c r="R2776" t="str">
        <f>REPLACE(N2776,1,FIND("/",N2776),"")</f>
        <v>drama</v>
      </c>
      <c r="S2776" s="12">
        <f>(((J2776/60)/60)/24)+DATE(1970,1,1)</f>
        <v>42023.818622685183</v>
      </c>
      <c r="T2776" s="12">
        <f>(((I2776/60)/60)/24)+DATE(1970,1,1)</f>
        <v>42043.818622685183</v>
      </c>
      <c r="W2776" s="19">
        <f>_xlfn.DAYS(T2776,S2776)</f>
        <v>20</v>
      </c>
      <c r="X2776" s="20">
        <f>L2776/W2776</f>
        <v>0.35</v>
      </c>
      <c r="Y2776" s="21">
        <f>E2776/W2776</f>
        <v>19</v>
      </c>
    </row>
    <row r="2777" spans="1:25" ht="48" x14ac:dyDescent="0.2">
      <c r="A2777">
        <v>2753</v>
      </c>
      <c r="B2777" s="3" t="s">
        <v>2753</v>
      </c>
      <c r="C2777" s="3" t="s">
        <v>6863</v>
      </c>
      <c r="D2777">
        <v>2000</v>
      </c>
      <c r="E2777">
        <v>380</v>
      </c>
      <c r="F2777" t="s">
        <v>8221</v>
      </c>
      <c r="G2777" t="s">
        <v>8224</v>
      </c>
      <c r="H2777" t="s">
        <v>8246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8304</v>
      </c>
      <c r="O2777" s="6">
        <f>(E2777/D2777)*100</f>
        <v>19</v>
      </c>
      <c r="P2777" s="7">
        <f>E2777/L2777</f>
        <v>47.5</v>
      </c>
      <c r="Q2777" t="str">
        <f>LEFT(N2777,FIND("/",N2777)-1)</f>
        <v>publishing</v>
      </c>
      <c r="R2777" t="str">
        <f>REPLACE(N2777,1,FIND("/",N2777),"")</f>
        <v>children's books</v>
      </c>
      <c r="S2777" s="12">
        <f>(((J2777/60)/60)/24)+DATE(1970,1,1)</f>
        <v>41117.900729166664</v>
      </c>
      <c r="T2777" s="12">
        <f>(((I2777/60)/60)/24)+DATE(1970,1,1)</f>
        <v>41147.900729166664</v>
      </c>
      <c r="W2777" s="19">
        <f>_xlfn.DAYS(T2777,S2777)</f>
        <v>30</v>
      </c>
      <c r="X2777" s="20">
        <f>L2777/W2777</f>
        <v>0.26666666666666666</v>
      </c>
      <c r="Y2777" s="21">
        <f>E2777/W2777</f>
        <v>12.666666666666666</v>
      </c>
    </row>
    <row r="2778" spans="1:25" ht="48" x14ac:dyDescent="0.2">
      <c r="A2778">
        <v>1809</v>
      </c>
      <c r="B2778" s="3" t="s">
        <v>1810</v>
      </c>
      <c r="C2778" s="3" t="s">
        <v>5919</v>
      </c>
      <c r="D2778">
        <v>3500</v>
      </c>
      <c r="E2778">
        <v>380</v>
      </c>
      <c r="F2778" t="s">
        <v>8221</v>
      </c>
      <c r="G2778" t="s">
        <v>8229</v>
      </c>
      <c r="H2778" t="s">
        <v>8251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8285</v>
      </c>
      <c r="O2778" s="6">
        <f>(E2778/D2778)*100</f>
        <v>10.857142857142858</v>
      </c>
      <c r="P2778" s="7">
        <f>E2778/L2778</f>
        <v>42.222222222222221</v>
      </c>
      <c r="Q2778" t="str">
        <f>LEFT(N2778,FIND("/",N2778)-1)</f>
        <v>photography</v>
      </c>
      <c r="R2778" t="str">
        <f>REPLACE(N2778,1,FIND("/",N2778),"")</f>
        <v>photobooks</v>
      </c>
      <c r="S2778" s="12">
        <f>(((J2778/60)/60)/24)+DATE(1970,1,1)</f>
        <v>42029.907858796301</v>
      </c>
      <c r="T2778" s="12">
        <f>(((I2778/60)/60)/24)+DATE(1970,1,1)</f>
        <v>42064.907858796301</v>
      </c>
      <c r="W2778" s="19">
        <f>_xlfn.DAYS(T2778,S2778)</f>
        <v>35</v>
      </c>
      <c r="X2778" s="20">
        <f>L2778/W2778</f>
        <v>0.25714285714285712</v>
      </c>
      <c r="Y2778" s="21">
        <f>E2778/W2778</f>
        <v>10.857142857142858</v>
      </c>
    </row>
    <row r="2779" spans="1:25" ht="32" x14ac:dyDescent="0.2">
      <c r="A2779">
        <v>963</v>
      </c>
      <c r="B2779" s="3" t="s">
        <v>964</v>
      </c>
      <c r="C2779" s="3" t="s">
        <v>5073</v>
      </c>
      <c r="D2779">
        <v>35000</v>
      </c>
      <c r="E2779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6">
        <f>(E2779/D2779)*100</f>
        <v>1.077142857142857</v>
      </c>
      <c r="P2779" s="7">
        <f>E2779/L2779</f>
        <v>41.888888888888886</v>
      </c>
      <c r="Q2779" t="str">
        <f>LEFT(N2779,FIND("/",N2779)-1)</f>
        <v>technology</v>
      </c>
      <c r="R2779" t="str">
        <f>REPLACE(N2779,1,FIND("/",N2779),"")</f>
        <v>wearables</v>
      </c>
      <c r="S2779" s="12">
        <f>(((J2779/60)/60)/24)+DATE(1970,1,1)</f>
        <v>42625.635636574079</v>
      </c>
      <c r="T2779" s="12">
        <f>(((I2779/60)/60)/24)+DATE(1970,1,1)</f>
        <v>42660.635636574079</v>
      </c>
      <c r="W2779" s="19">
        <f>_xlfn.DAYS(T2779,S2779)</f>
        <v>35</v>
      </c>
      <c r="X2779" s="20">
        <f>L2779/W2779</f>
        <v>0.25714285714285712</v>
      </c>
      <c r="Y2779" s="21">
        <f>E2779/W2779</f>
        <v>10.771428571428572</v>
      </c>
    </row>
    <row r="2780" spans="1:25" ht="32" x14ac:dyDescent="0.2">
      <c r="A2780">
        <v>372</v>
      </c>
      <c r="B2780" s="3" t="s">
        <v>373</v>
      </c>
      <c r="C2780" s="3" t="s">
        <v>4482</v>
      </c>
      <c r="D2780">
        <v>300</v>
      </c>
      <c r="E2780">
        <v>376</v>
      </c>
      <c r="F2780" t="s">
        <v>8219</v>
      </c>
      <c r="G2780" t="s">
        <v>8225</v>
      </c>
      <c r="H2780" t="s">
        <v>8247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8269</v>
      </c>
      <c r="O2780" s="6">
        <f>(E2780/D2780)*100</f>
        <v>125.33333333333334</v>
      </c>
      <c r="P2780" s="7">
        <f>E2780/L2780</f>
        <v>41.777777777777779</v>
      </c>
      <c r="Q2780" t="str">
        <f>LEFT(N2780,FIND("/",N2780)-1)</f>
        <v>film &amp; video</v>
      </c>
      <c r="R2780" t="str">
        <f>REPLACE(N2780,1,FIND("/",N2780),"")</f>
        <v>documentary</v>
      </c>
      <c r="S2780" s="12">
        <f>(((J2780/60)/60)/24)+DATE(1970,1,1)</f>
        <v>42425.576898148152</v>
      </c>
      <c r="T2780" s="12">
        <f>(((I2780/60)/60)/24)+DATE(1970,1,1)</f>
        <v>42465.666666666672</v>
      </c>
      <c r="W2780" s="19">
        <f>_xlfn.DAYS(T2780,S2780)</f>
        <v>40</v>
      </c>
      <c r="X2780" s="20">
        <f>L2780/W2780</f>
        <v>0.22500000000000001</v>
      </c>
      <c r="Y2780" s="21">
        <f>E2780/W2780</f>
        <v>9.4</v>
      </c>
    </row>
    <row r="2781" spans="1:25" ht="48" x14ac:dyDescent="0.2">
      <c r="A2781">
        <v>3080</v>
      </c>
      <c r="B2781" s="3" t="s">
        <v>3080</v>
      </c>
      <c r="C2781" s="3" t="s">
        <v>7190</v>
      </c>
      <c r="D2781">
        <v>2000000</v>
      </c>
      <c r="E2781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8303</v>
      </c>
      <c r="O2781" s="6">
        <f>(E2781/D2781)*100</f>
        <v>1.8799999999999997E-2</v>
      </c>
      <c r="P2781" s="7">
        <f>E2781/L2781</f>
        <v>53.714285714285715</v>
      </c>
      <c r="Q2781" t="str">
        <f>LEFT(N2781,FIND("/",N2781)-1)</f>
        <v>theater</v>
      </c>
      <c r="R2781" t="str">
        <f>REPLACE(N2781,1,FIND("/",N2781),"")</f>
        <v>spaces</v>
      </c>
      <c r="S2781" s="12">
        <f>(((J2781/60)/60)/24)+DATE(1970,1,1)</f>
        <v>41940.028287037036</v>
      </c>
      <c r="T2781" s="12">
        <f>(((I2781/60)/60)/24)+DATE(1970,1,1)</f>
        <v>42000.0699537037</v>
      </c>
      <c r="W2781" s="19">
        <f>_xlfn.DAYS(T2781,S2781)</f>
        <v>60</v>
      </c>
      <c r="X2781" s="20">
        <f>L2781/W2781</f>
        <v>0.11666666666666667</v>
      </c>
      <c r="Y2781" s="21">
        <f>E2781/W2781</f>
        <v>6.2666666666666666</v>
      </c>
    </row>
    <row r="2782" spans="1:25" ht="32" x14ac:dyDescent="0.2">
      <c r="A2782">
        <v>3130</v>
      </c>
      <c r="B2782" s="3" t="s">
        <v>3130</v>
      </c>
      <c r="C2782" s="3" t="s">
        <v>7240</v>
      </c>
      <c r="D2782">
        <v>10000</v>
      </c>
      <c r="E2782">
        <v>375</v>
      </c>
      <c r="F2782" t="s">
        <v>8222</v>
      </c>
      <c r="G2782" t="s">
        <v>8224</v>
      </c>
      <c r="H2782" t="s">
        <v>8246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8271</v>
      </c>
      <c r="O2782" s="6">
        <f>(E2782/D2782)*100</f>
        <v>3.75</v>
      </c>
      <c r="P2782" s="7">
        <f>E2782/L2782</f>
        <v>93.75</v>
      </c>
      <c r="Q2782" t="str">
        <f>LEFT(N2782,FIND("/",N2782)-1)</f>
        <v>theater</v>
      </c>
      <c r="R2782" t="str">
        <f>REPLACE(N2782,1,FIND("/",N2782),"")</f>
        <v>plays</v>
      </c>
      <c r="S2782" s="12">
        <f>(((J2782/60)/60)/24)+DATE(1970,1,1)</f>
        <v>42808.640231481477</v>
      </c>
      <c r="T2782" s="12">
        <f>(((I2782/60)/60)/24)+DATE(1970,1,1)</f>
        <v>42839.207638888889</v>
      </c>
      <c r="W2782" s="19">
        <f>_xlfn.DAYS(T2782,S2782)</f>
        <v>31</v>
      </c>
      <c r="X2782" s="20">
        <f>L2782/W2782</f>
        <v>0.12903225806451613</v>
      </c>
      <c r="Y2782" s="21">
        <f>E2782/W2782</f>
        <v>12.096774193548388</v>
      </c>
    </row>
    <row r="2783" spans="1:25" ht="48" x14ac:dyDescent="0.2">
      <c r="A2783">
        <v>915</v>
      </c>
      <c r="B2783" s="3" t="s">
        <v>916</v>
      </c>
      <c r="C2783" s="3" t="s">
        <v>5025</v>
      </c>
      <c r="D2783">
        <v>6500</v>
      </c>
      <c r="E2783">
        <v>375</v>
      </c>
      <c r="F2783" t="s">
        <v>8221</v>
      </c>
      <c r="G2783" t="s">
        <v>8224</v>
      </c>
      <c r="H2783" t="s">
        <v>8246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8278</v>
      </c>
      <c r="O2783" s="6">
        <f>(E2783/D2783)*100</f>
        <v>5.7692307692307692</v>
      </c>
      <c r="P2783" s="7">
        <f>E2783/L2783</f>
        <v>41.666666666666664</v>
      </c>
      <c r="Q2783" t="str">
        <f>LEFT(N2783,FIND("/",N2783)-1)</f>
        <v>music</v>
      </c>
      <c r="R2783" t="str">
        <f>REPLACE(N2783,1,FIND("/",N2783),"")</f>
        <v>jazz</v>
      </c>
      <c r="S2783" s="12">
        <f>(((J2783/60)/60)/24)+DATE(1970,1,1)</f>
        <v>40937.679560185185</v>
      </c>
      <c r="T2783" s="12">
        <f>(((I2783/60)/60)/24)+DATE(1970,1,1)</f>
        <v>40969.207638888889</v>
      </c>
      <c r="W2783" s="19">
        <f>_xlfn.DAYS(T2783,S2783)</f>
        <v>32</v>
      </c>
      <c r="X2783" s="20">
        <f>L2783/W2783</f>
        <v>0.28125</v>
      </c>
      <c r="Y2783" s="21">
        <f>E2783/W2783</f>
        <v>11.71875</v>
      </c>
    </row>
    <row r="2784" spans="1:25" ht="48" x14ac:dyDescent="0.2">
      <c r="A2784">
        <v>1345</v>
      </c>
      <c r="B2784" s="3" t="s">
        <v>1346</v>
      </c>
      <c r="C2784" s="3" t="s">
        <v>5455</v>
      </c>
      <c r="D2784">
        <v>300</v>
      </c>
      <c r="E2784">
        <v>375</v>
      </c>
      <c r="F2784" t="s">
        <v>8219</v>
      </c>
      <c r="G2784" t="s">
        <v>8224</v>
      </c>
      <c r="H2784" t="s">
        <v>8246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8274</v>
      </c>
      <c r="O2784" s="6">
        <f>(E2784/D2784)*100</f>
        <v>125</v>
      </c>
      <c r="P2784" s="7">
        <f>E2784/L2784</f>
        <v>53.571428571428569</v>
      </c>
      <c r="Q2784" t="str">
        <f>LEFT(N2784,FIND("/",N2784)-1)</f>
        <v>publishing</v>
      </c>
      <c r="R2784" t="str">
        <f>REPLACE(N2784,1,FIND("/",N2784),"")</f>
        <v>nonfiction</v>
      </c>
      <c r="S2784" s="12">
        <f>(((J2784/60)/60)/24)+DATE(1970,1,1)</f>
        <v>41799.814340277779</v>
      </c>
      <c r="T2784" s="12">
        <f>(((I2784/60)/60)/24)+DATE(1970,1,1)</f>
        <v>41834.814340277779</v>
      </c>
      <c r="W2784" s="19">
        <f>_xlfn.DAYS(T2784,S2784)</f>
        <v>35</v>
      </c>
      <c r="X2784" s="20">
        <f>L2784/W2784</f>
        <v>0.2</v>
      </c>
      <c r="Y2784" s="21">
        <f>E2784/W2784</f>
        <v>10.714285714285714</v>
      </c>
    </row>
    <row r="2785" spans="1:25" ht="32" x14ac:dyDescent="0.2">
      <c r="A2785">
        <v>3470</v>
      </c>
      <c r="B2785" s="3" t="s">
        <v>3469</v>
      </c>
      <c r="C2785" s="3" t="s">
        <v>7580</v>
      </c>
      <c r="D2785">
        <v>250</v>
      </c>
      <c r="E2785">
        <v>375</v>
      </c>
      <c r="F2785" t="s">
        <v>8219</v>
      </c>
      <c r="G2785" t="s">
        <v>8224</v>
      </c>
      <c r="H2785" t="s">
        <v>8246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8271</v>
      </c>
      <c r="O2785" s="6">
        <f>(E2785/D2785)*100</f>
        <v>150</v>
      </c>
      <c r="P2785" s="7">
        <f>E2785/L2785</f>
        <v>41.666666666666664</v>
      </c>
      <c r="Q2785" t="str">
        <f>LEFT(N2785,FIND("/",N2785)-1)</f>
        <v>theater</v>
      </c>
      <c r="R2785" t="str">
        <f>REPLACE(N2785,1,FIND("/",N2785),"")</f>
        <v>plays</v>
      </c>
      <c r="S2785" s="12">
        <f>(((J2785/60)/60)/24)+DATE(1970,1,1)</f>
        <v>42529.022013888884</v>
      </c>
      <c r="T2785" s="12">
        <f>(((I2785/60)/60)/24)+DATE(1970,1,1)</f>
        <v>42566.901388888888</v>
      </c>
      <c r="W2785" s="19">
        <f>_xlfn.DAYS(T2785,S2785)</f>
        <v>37</v>
      </c>
      <c r="X2785" s="20">
        <f>L2785/W2785</f>
        <v>0.24324324324324326</v>
      </c>
      <c r="Y2785" s="21">
        <f>E2785/W2785</f>
        <v>10.135135135135135</v>
      </c>
    </row>
    <row r="2786" spans="1:25" ht="48" x14ac:dyDescent="0.2">
      <c r="A2786">
        <v>3011</v>
      </c>
      <c r="B2786" s="3" t="s">
        <v>3011</v>
      </c>
      <c r="C2786" s="3" t="s">
        <v>7121</v>
      </c>
      <c r="D2786">
        <v>300</v>
      </c>
      <c r="E278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8303</v>
      </c>
      <c r="O2786" s="6">
        <f>(E2786/D2786)*100</f>
        <v>123.66666666666666</v>
      </c>
      <c r="P2786" s="7">
        <f>E2786/L2786</f>
        <v>14.84</v>
      </c>
      <c r="Q2786" t="str">
        <f>LEFT(N2786,FIND("/",N2786)-1)</f>
        <v>theater</v>
      </c>
      <c r="R2786" t="str">
        <f>REPLACE(N2786,1,FIND("/",N2786),"")</f>
        <v>spaces</v>
      </c>
      <c r="S2786" s="12">
        <f>(((J2786/60)/60)/24)+DATE(1970,1,1)</f>
        <v>42334.468935185185</v>
      </c>
      <c r="T2786" s="12">
        <f>(((I2786/60)/60)/24)+DATE(1970,1,1)</f>
        <v>42361.957638888889</v>
      </c>
      <c r="W2786" s="19">
        <f>_xlfn.DAYS(T2786,S2786)</f>
        <v>27</v>
      </c>
      <c r="X2786" s="20">
        <f>L2786/W2786</f>
        <v>0.92592592592592593</v>
      </c>
      <c r="Y2786" s="21">
        <f>E2786/W2786</f>
        <v>13.74074074074074</v>
      </c>
    </row>
    <row r="2787" spans="1:25" ht="48" x14ac:dyDescent="0.2">
      <c r="A2787">
        <v>3540</v>
      </c>
      <c r="B2787" s="3" t="s">
        <v>3539</v>
      </c>
      <c r="C2787" s="3" t="s">
        <v>7650</v>
      </c>
      <c r="D2787">
        <v>300</v>
      </c>
      <c r="E2787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8271</v>
      </c>
      <c r="O2787" s="6">
        <f>(E2787/D2787)*100</f>
        <v>123</v>
      </c>
      <c r="P2787" s="7">
        <f>E2787/L2787</f>
        <v>46.125</v>
      </c>
      <c r="Q2787" t="str">
        <f>LEFT(N2787,FIND("/",N2787)-1)</f>
        <v>theater</v>
      </c>
      <c r="R2787" t="str">
        <f>REPLACE(N2787,1,FIND("/",N2787),"")</f>
        <v>plays</v>
      </c>
      <c r="S2787" s="12">
        <f>(((J2787/60)/60)/24)+DATE(1970,1,1)</f>
        <v>42517.003368055557</v>
      </c>
      <c r="T2787" s="12">
        <f>(((I2787/60)/60)/24)+DATE(1970,1,1)</f>
        <v>42547.003368055557</v>
      </c>
      <c r="W2787" s="19">
        <f>_xlfn.DAYS(T2787,S2787)</f>
        <v>30</v>
      </c>
      <c r="X2787" s="20">
        <f>L2787/W2787</f>
        <v>0.26666666666666666</v>
      </c>
      <c r="Y2787" s="21">
        <f>E2787/W2787</f>
        <v>12.3</v>
      </c>
    </row>
    <row r="2788" spans="1:25" ht="48" x14ac:dyDescent="0.2">
      <c r="A2788">
        <v>1600</v>
      </c>
      <c r="B2788" s="3" t="s">
        <v>1601</v>
      </c>
      <c r="C2788" s="3" t="s">
        <v>5710</v>
      </c>
      <c r="D2788">
        <v>5000</v>
      </c>
      <c r="E2788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6">
        <f>(E2788/D2788)*100</f>
        <v>7.3400000000000007</v>
      </c>
      <c r="P2788" s="7">
        <f>E2788/L2788</f>
        <v>40.777777777777779</v>
      </c>
      <c r="Q2788" t="str">
        <f>LEFT(N2788,FIND("/",N2788)-1)</f>
        <v>photography</v>
      </c>
      <c r="R2788" t="str">
        <f>REPLACE(N2788,1,FIND("/",N2788),"")</f>
        <v>places</v>
      </c>
      <c r="S2788" s="12">
        <f>(((J2788/60)/60)/24)+DATE(1970,1,1)</f>
        <v>41791.057314814818</v>
      </c>
      <c r="T2788" s="12">
        <f>(((I2788/60)/60)/24)+DATE(1970,1,1)</f>
        <v>41835.21597222222</v>
      </c>
      <c r="W2788" s="19">
        <f>_xlfn.DAYS(T2788,S2788)</f>
        <v>44</v>
      </c>
      <c r="X2788" s="20">
        <f>L2788/W2788</f>
        <v>0.20454545454545456</v>
      </c>
      <c r="Y2788" s="21">
        <f>E2788/W2788</f>
        <v>8.3409090909090917</v>
      </c>
    </row>
    <row r="2789" spans="1:25" ht="48" x14ac:dyDescent="0.2">
      <c r="A2789">
        <v>3729</v>
      </c>
      <c r="B2789" s="3" t="s">
        <v>3726</v>
      </c>
      <c r="C2789" s="3" t="s">
        <v>7839</v>
      </c>
      <c r="D2789">
        <v>5000</v>
      </c>
      <c r="E2789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6">
        <f>(E2789/D2789)*100</f>
        <v>7.24</v>
      </c>
      <c r="P2789" s="7">
        <f>E2789/L2789</f>
        <v>72.400000000000006</v>
      </c>
      <c r="Q2789" t="str">
        <f>LEFT(N2789,FIND("/",N2789)-1)</f>
        <v>theater</v>
      </c>
      <c r="R2789" t="str">
        <f>REPLACE(N2789,1,FIND("/",N2789),"")</f>
        <v>plays</v>
      </c>
      <c r="S2789" s="12">
        <f>(((J2789/60)/60)/24)+DATE(1970,1,1)</f>
        <v>42041.205000000002</v>
      </c>
      <c r="T2789" s="12">
        <f>(((I2789/60)/60)/24)+DATE(1970,1,1)</f>
        <v>42086.16333333333</v>
      </c>
      <c r="W2789" s="19">
        <f>_xlfn.DAYS(T2789,S2789)</f>
        <v>45</v>
      </c>
      <c r="X2789" s="20">
        <f>L2789/W2789</f>
        <v>0.1111111111111111</v>
      </c>
      <c r="Y2789" s="21">
        <f>E2789/W2789</f>
        <v>8.0444444444444443</v>
      </c>
    </row>
    <row r="2790" spans="1:25" ht="48" x14ac:dyDescent="0.2">
      <c r="A2790">
        <v>1870</v>
      </c>
      <c r="B2790" s="3" t="s">
        <v>1871</v>
      </c>
      <c r="C2790" s="3" t="s">
        <v>5980</v>
      </c>
      <c r="D2790">
        <v>3500</v>
      </c>
      <c r="E2790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6">
        <f>(E2790/D2790)*100</f>
        <v>10.314285714285715</v>
      </c>
      <c r="P2790" s="7">
        <f>E2790/L2790</f>
        <v>32.81818181818182</v>
      </c>
      <c r="Q2790" t="str">
        <f>LEFT(N2790,FIND("/",N2790)-1)</f>
        <v>games</v>
      </c>
      <c r="R2790" t="str">
        <f>REPLACE(N2790,1,FIND("/",N2790),"")</f>
        <v>mobile games</v>
      </c>
      <c r="S2790" s="12">
        <f>(((J2790/60)/60)/24)+DATE(1970,1,1)</f>
        <v>42371.355729166666</v>
      </c>
      <c r="T2790" s="12">
        <f>(((I2790/60)/60)/24)+DATE(1970,1,1)</f>
        <v>42400.178472222222</v>
      </c>
      <c r="W2790" s="19">
        <f>_xlfn.DAYS(T2790,S2790)</f>
        <v>29</v>
      </c>
      <c r="X2790" s="20">
        <f>L2790/W2790</f>
        <v>0.37931034482758619</v>
      </c>
      <c r="Y2790" s="21">
        <f>E2790/W2790</f>
        <v>12.448275862068966</v>
      </c>
    </row>
    <row r="2791" spans="1:25" ht="48" x14ac:dyDescent="0.2">
      <c r="A2791">
        <v>1685</v>
      </c>
      <c r="B2791" s="3" t="s">
        <v>1686</v>
      </c>
      <c r="C2791" s="3" t="s">
        <v>5795</v>
      </c>
      <c r="D2791">
        <v>350</v>
      </c>
      <c r="E2791">
        <v>360</v>
      </c>
      <c r="F2791" t="s">
        <v>8222</v>
      </c>
      <c r="G2791" t="s">
        <v>8224</v>
      </c>
      <c r="H2791" t="s">
        <v>8246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8293</v>
      </c>
      <c r="O2791" s="6">
        <f>(E2791/D2791)*100</f>
        <v>102.85714285714285</v>
      </c>
      <c r="P2791" s="7">
        <f>E2791/L2791</f>
        <v>24</v>
      </c>
      <c r="Q2791" t="str">
        <f>LEFT(N2791,FIND("/",N2791)-1)</f>
        <v>music</v>
      </c>
      <c r="R2791" t="str">
        <f>REPLACE(N2791,1,FIND("/",N2791),"")</f>
        <v>faith</v>
      </c>
      <c r="S2791" s="12">
        <f>(((J2791/60)/60)/24)+DATE(1970,1,1)</f>
        <v>42788.2502662037</v>
      </c>
      <c r="T2791" s="12">
        <f>(((I2791/60)/60)/24)+DATE(1970,1,1)</f>
        <v>42818.208599537036</v>
      </c>
      <c r="W2791" s="19">
        <f>_xlfn.DAYS(T2791,S2791)</f>
        <v>30</v>
      </c>
      <c r="X2791" s="20">
        <f>L2791/W2791</f>
        <v>0.5</v>
      </c>
      <c r="Y2791" s="21">
        <f>E2791/W2791</f>
        <v>12</v>
      </c>
    </row>
    <row r="2792" spans="1:25" ht="48" x14ac:dyDescent="0.2">
      <c r="A2792">
        <v>1488</v>
      </c>
      <c r="B2792" s="3" t="s">
        <v>1489</v>
      </c>
      <c r="C2792" s="3" t="s">
        <v>5598</v>
      </c>
      <c r="D2792">
        <v>15000</v>
      </c>
      <c r="E279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s="6">
        <f>(E2792/D2792)*100</f>
        <v>2.4</v>
      </c>
      <c r="P2792" s="7">
        <f>E2792/L2792</f>
        <v>60</v>
      </c>
      <c r="Q2792" t="str">
        <f>LEFT(N2792,FIND("/",N2792)-1)</f>
        <v>publishing</v>
      </c>
      <c r="R2792" t="str">
        <f>REPLACE(N2792,1,FIND("/",N2792),"")</f>
        <v>fiction</v>
      </c>
      <c r="S2792" s="12">
        <f>(((J2792/60)/60)/24)+DATE(1970,1,1)</f>
        <v>41614.563194444447</v>
      </c>
      <c r="T2792" s="12">
        <f>(((I2792/60)/60)/24)+DATE(1970,1,1)</f>
        <v>41644.563194444447</v>
      </c>
      <c r="W2792" s="19">
        <f>_xlfn.DAYS(T2792,S2792)</f>
        <v>30</v>
      </c>
      <c r="X2792" s="20">
        <f>L2792/W2792</f>
        <v>0.2</v>
      </c>
      <c r="Y2792" s="21">
        <f>E2792/W2792</f>
        <v>12</v>
      </c>
    </row>
    <row r="2793" spans="1:25" ht="48" x14ac:dyDescent="0.2">
      <c r="A2793">
        <v>220</v>
      </c>
      <c r="B2793" s="3" t="s">
        <v>222</v>
      </c>
      <c r="C2793" s="3" t="s">
        <v>4330</v>
      </c>
      <c r="D2793">
        <v>50000</v>
      </c>
      <c r="E2793">
        <v>360</v>
      </c>
      <c r="F2793" t="s">
        <v>8221</v>
      </c>
      <c r="G2793" t="s">
        <v>8224</v>
      </c>
      <c r="H2793" t="s">
        <v>8246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8268</v>
      </c>
      <c r="O2793" s="6">
        <f>(E2793/D2793)*100</f>
        <v>0.72</v>
      </c>
      <c r="P2793" s="7">
        <f>E2793/L2793</f>
        <v>120</v>
      </c>
      <c r="Q2793" t="str">
        <f>LEFT(N2793,FIND("/",N2793)-1)</f>
        <v>film &amp; video</v>
      </c>
      <c r="R2793" t="str">
        <f>REPLACE(N2793,1,FIND("/",N2793),"")</f>
        <v>drama</v>
      </c>
      <c r="S2793" s="12">
        <f>(((J2793/60)/60)/24)+DATE(1970,1,1)</f>
        <v>42195.643865740742</v>
      </c>
      <c r="T2793" s="12">
        <f>(((I2793/60)/60)/24)+DATE(1970,1,1)</f>
        <v>42236.837499999994</v>
      </c>
      <c r="W2793" s="19">
        <f>_xlfn.DAYS(T2793,S2793)</f>
        <v>41</v>
      </c>
      <c r="X2793" s="20">
        <f>L2793/W2793</f>
        <v>7.3170731707317069E-2</v>
      </c>
      <c r="Y2793" s="21">
        <f>E2793/W2793</f>
        <v>8.7804878048780495</v>
      </c>
    </row>
    <row r="2794" spans="1:25" ht="48" x14ac:dyDescent="0.2">
      <c r="A2794">
        <v>153</v>
      </c>
      <c r="B2794" s="3" t="s">
        <v>155</v>
      </c>
      <c r="C2794" s="3" t="s">
        <v>4263</v>
      </c>
      <c r="D2794">
        <v>50000</v>
      </c>
      <c r="E2794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6">
        <f>(E2794/D2794)*100</f>
        <v>0.71799999999999997</v>
      </c>
      <c r="P2794" s="7">
        <f>E2794/L2794</f>
        <v>35.9</v>
      </c>
      <c r="Q2794" t="str">
        <f>LEFT(N2794,FIND("/",N2794)-1)</f>
        <v>film &amp; video</v>
      </c>
      <c r="R2794" t="str">
        <f>REPLACE(N2794,1,FIND("/",N2794),"")</f>
        <v>science fiction</v>
      </c>
      <c r="S2794" s="12">
        <f>(((J2794/60)/60)/24)+DATE(1970,1,1)</f>
        <v>41933.586157407408</v>
      </c>
      <c r="T2794" s="12">
        <f>(((I2794/60)/60)/24)+DATE(1970,1,1)</f>
        <v>41975.627824074079</v>
      </c>
      <c r="W2794" s="19">
        <f>_xlfn.DAYS(T2794,S2794)</f>
        <v>42</v>
      </c>
      <c r="X2794" s="20">
        <f>L2794/W2794</f>
        <v>0.23809523809523808</v>
      </c>
      <c r="Y2794" s="21">
        <f>E2794/W2794</f>
        <v>8.5476190476190474</v>
      </c>
    </row>
    <row r="2795" spans="1:25" ht="48" x14ac:dyDescent="0.2">
      <c r="A2795">
        <v>3740</v>
      </c>
      <c r="B2795" s="3" t="s">
        <v>3737</v>
      </c>
      <c r="C2795" s="3" t="s">
        <v>7850</v>
      </c>
      <c r="D2795">
        <v>2000</v>
      </c>
      <c r="E2795">
        <v>358</v>
      </c>
      <c r="F2795" t="s">
        <v>8221</v>
      </c>
      <c r="G2795" t="s">
        <v>8224</v>
      </c>
      <c r="H2795" t="s">
        <v>8246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8271</v>
      </c>
      <c r="O2795" s="6">
        <f>(E2795/D2795)*100</f>
        <v>17.899999999999999</v>
      </c>
      <c r="P2795" s="7">
        <f>E2795/L2795</f>
        <v>25.571428571428573</v>
      </c>
      <c r="Q2795" t="str">
        <f>LEFT(N2795,FIND("/",N2795)-1)</f>
        <v>theater</v>
      </c>
      <c r="R2795" t="str">
        <f>REPLACE(N2795,1,FIND("/",N2795),"")</f>
        <v>plays</v>
      </c>
      <c r="S2795" s="12">
        <f>(((J2795/60)/60)/24)+DATE(1970,1,1)</f>
        <v>41833.089756944442</v>
      </c>
      <c r="T2795" s="12">
        <f>(((I2795/60)/60)/24)+DATE(1970,1,1)</f>
        <v>41863.079143518517</v>
      </c>
      <c r="W2795" s="19">
        <f>_xlfn.DAYS(T2795,S2795)</f>
        <v>30</v>
      </c>
      <c r="X2795" s="20">
        <f>L2795/W2795</f>
        <v>0.46666666666666667</v>
      </c>
      <c r="Y2795" s="21">
        <f>E2795/W2795</f>
        <v>11.933333333333334</v>
      </c>
    </row>
    <row r="2796" spans="1:25" ht="48" x14ac:dyDescent="0.2">
      <c r="A2796">
        <v>2650</v>
      </c>
      <c r="B2796" s="3" t="s">
        <v>2650</v>
      </c>
      <c r="C2796" s="3" t="s">
        <v>6760</v>
      </c>
      <c r="D2796">
        <v>60000</v>
      </c>
      <c r="E2796">
        <v>358</v>
      </c>
      <c r="F2796" t="s">
        <v>8220</v>
      </c>
      <c r="G2796" t="s">
        <v>8224</v>
      </c>
      <c r="H2796" t="s">
        <v>8246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8301</v>
      </c>
      <c r="O2796" s="6">
        <f>(E2796/D2796)*100</f>
        <v>0.59666666666666668</v>
      </c>
      <c r="P2796" s="7">
        <f>E2796/L2796</f>
        <v>71.599999999999994</v>
      </c>
      <c r="Q2796" t="str">
        <f>LEFT(N2796,FIND("/",N2796)-1)</f>
        <v>technology</v>
      </c>
      <c r="R2796" t="str">
        <f>REPLACE(N2796,1,FIND("/",N2796),"")</f>
        <v>space exploration</v>
      </c>
      <c r="S2796" s="12">
        <f>(((J2796/60)/60)/24)+DATE(1970,1,1)</f>
        <v>42695.624340277776</v>
      </c>
      <c r="T2796" s="12">
        <f>(((I2796/60)/60)/24)+DATE(1970,1,1)</f>
        <v>42725.624340277776</v>
      </c>
      <c r="W2796" s="19">
        <f>_xlfn.DAYS(T2796,S2796)</f>
        <v>30</v>
      </c>
      <c r="X2796" s="20">
        <f>L2796/W2796</f>
        <v>0.16666666666666666</v>
      </c>
      <c r="Y2796" s="21">
        <f>E2796/W2796</f>
        <v>11.933333333333334</v>
      </c>
    </row>
    <row r="2797" spans="1:25" ht="48" x14ac:dyDescent="0.2">
      <c r="A2797">
        <v>3686</v>
      </c>
      <c r="B2797" s="3" t="s">
        <v>3683</v>
      </c>
      <c r="C2797" s="3" t="s">
        <v>7796</v>
      </c>
      <c r="D2797">
        <v>350</v>
      </c>
      <c r="E2797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8271</v>
      </c>
      <c r="O2797" s="6">
        <f>(E2797/D2797)*100</f>
        <v>101.42857142857142</v>
      </c>
      <c r="P2797" s="7">
        <f>E2797/L2797</f>
        <v>59.166666666666664</v>
      </c>
      <c r="Q2797" t="str">
        <f>LEFT(N2797,FIND("/",N2797)-1)</f>
        <v>theater</v>
      </c>
      <c r="R2797" t="str">
        <f>REPLACE(N2797,1,FIND("/",N2797),"")</f>
        <v>plays</v>
      </c>
      <c r="S2797" s="12">
        <f>(((J2797/60)/60)/24)+DATE(1970,1,1)</f>
        <v>42230.662731481483</v>
      </c>
      <c r="T2797" s="12">
        <f>(((I2797/60)/60)/24)+DATE(1970,1,1)</f>
        <v>42245.165972222225</v>
      </c>
      <c r="W2797" s="19">
        <f>_xlfn.DAYS(T2797,S2797)</f>
        <v>15</v>
      </c>
      <c r="X2797" s="20">
        <f>L2797/W2797</f>
        <v>0.4</v>
      </c>
      <c r="Y2797" s="21">
        <f>E2797/W2797</f>
        <v>23.666666666666668</v>
      </c>
    </row>
    <row r="2798" spans="1:25" ht="48" x14ac:dyDescent="0.2">
      <c r="A2798">
        <v>2638</v>
      </c>
      <c r="B2798" s="3" t="s">
        <v>2638</v>
      </c>
      <c r="C2798" s="3" t="s">
        <v>6748</v>
      </c>
      <c r="D2798">
        <v>347</v>
      </c>
      <c r="E2798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8301</v>
      </c>
      <c r="O2798" s="6">
        <f>(E2798/D2798)*100</f>
        <v>101.72910662824208</v>
      </c>
      <c r="P2798" s="7">
        <f>E2798/L2798</f>
        <v>25.214285714285715</v>
      </c>
      <c r="Q2798" t="str">
        <f>LEFT(N2798,FIND("/",N2798)-1)</f>
        <v>technology</v>
      </c>
      <c r="R2798" t="str">
        <f>REPLACE(N2798,1,FIND("/",N2798),"")</f>
        <v>space exploration</v>
      </c>
      <c r="S2798" s="12">
        <f>(((J2798/60)/60)/24)+DATE(1970,1,1)</f>
        <v>41989.913136574076</v>
      </c>
      <c r="T2798" s="12">
        <f>(((I2798/60)/60)/24)+DATE(1970,1,1)</f>
        <v>42019.913136574076</v>
      </c>
      <c r="W2798" s="19">
        <f>_xlfn.DAYS(T2798,S2798)</f>
        <v>30</v>
      </c>
      <c r="X2798" s="20">
        <f>L2798/W2798</f>
        <v>0.46666666666666667</v>
      </c>
      <c r="Y2798" s="21">
        <f>E2798/W2798</f>
        <v>11.766666666666667</v>
      </c>
    </row>
    <row r="2799" spans="1:25" ht="48" x14ac:dyDescent="0.2">
      <c r="A2799">
        <v>3787</v>
      </c>
      <c r="B2799" s="3" t="s">
        <v>3784</v>
      </c>
      <c r="C2799" s="3" t="s">
        <v>7897</v>
      </c>
      <c r="D2799">
        <v>350</v>
      </c>
      <c r="E2799">
        <v>351</v>
      </c>
      <c r="F2799" t="s">
        <v>8219</v>
      </c>
      <c r="G2799" t="s">
        <v>8224</v>
      </c>
      <c r="H2799" t="s">
        <v>8246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8305</v>
      </c>
      <c r="O2799" s="6">
        <f>(E2799/D2799)*100</f>
        <v>100.28571428571429</v>
      </c>
      <c r="P2799" s="7">
        <f>E2799/L2799</f>
        <v>35.1</v>
      </c>
      <c r="Q2799" t="str">
        <f>LEFT(N2799,FIND("/",N2799)-1)</f>
        <v>theater</v>
      </c>
      <c r="R2799" t="str">
        <f>REPLACE(N2799,1,FIND("/",N2799),"")</f>
        <v>musical</v>
      </c>
      <c r="S2799" s="12">
        <f>(((J2799/60)/60)/24)+DATE(1970,1,1)</f>
        <v>42167.534791666665</v>
      </c>
      <c r="T2799" s="12">
        <f>(((I2799/60)/60)/24)+DATE(1970,1,1)</f>
        <v>42196.165972222225</v>
      </c>
      <c r="W2799" s="19">
        <f>_xlfn.DAYS(T2799,S2799)</f>
        <v>29</v>
      </c>
      <c r="X2799" s="20">
        <f>L2799/W2799</f>
        <v>0.34482758620689657</v>
      </c>
      <c r="Y2799" s="21">
        <f>E2799/W2799</f>
        <v>12.103448275862069</v>
      </c>
    </row>
    <row r="2800" spans="1:25" ht="48" x14ac:dyDescent="0.2">
      <c r="A2800">
        <v>774</v>
      </c>
      <c r="B2800" s="3" t="s">
        <v>775</v>
      </c>
      <c r="C2800" s="3" t="s">
        <v>4884</v>
      </c>
      <c r="D2800">
        <v>500</v>
      </c>
      <c r="E2800">
        <v>351</v>
      </c>
      <c r="F2800" t="s">
        <v>8221</v>
      </c>
      <c r="G2800" t="s">
        <v>8224</v>
      </c>
      <c r="H2800" t="s">
        <v>8246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8275</v>
      </c>
      <c r="O2800" s="6">
        <f>(E2800/D2800)*100</f>
        <v>70.199999999999989</v>
      </c>
      <c r="P2800" s="7">
        <f>E2800/L2800</f>
        <v>39</v>
      </c>
      <c r="Q2800" t="str">
        <f>LEFT(N2800,FIND("/",N2800)-1)</f>
        <v>publishing</v>
      </c>
      <c r="R2800" t="str">
        <f>REPLACE(N2800,1,FIND("/",N2800),"")</f>
        <v>fiction</v>
      </c>
      <c r="S2800" s="12">
        <f>(((J2800/60)/60)/24)+DATE(1970,1,1)</f>
        <v>41663.780300925922</v>
      </c>
      <c r="T2800" s="12">
        <f>(((I2800/60)/60)/24)+DATE(1970,1,1)</f>
        <v>41693.780300925922</v>
      </c>
      <c r="W2800" s="19">
        <f>_xlfn.DAYS(T2800,S2800)</f>
        <v>30</v>
      </c>
      <c r="X2800" s="20">
        <f>L2800/W2800</f>
        <v>0.3</v>
      </c>
      <c r="Y2800" s="21">
        <f>E2800/W2800</f>
        <v>11.7</v>
      </c>
    </row>
    <row r="2801" spans="1:25" ht="48" x14ac:dyDescent="0.2">
      <c r="A2801">
        <v>1567</v>
      </c>
      <c r="B2801" s="3" t="s">
        <v>1568</v>
      </c>
      <c r="C2801" s="3" t="s">
        <v>5677</v>
      </c>
      <c r="D2801">
        <v>8500</v>
      </c>
      <c r="E2801">
        <v>350</v>
      </c>
      <c r="F2801" t="s">
        <v>8220</v>
      </c>
      <c r="G2801" t="s">
        <v>8224</v>
      </c>
      <c r="H2801" t="s">
        <v>8246</v>
      </c>
      <c r="I2801">
        <v>1392595200</v>
      </c>
      <c r="J2801">
        <v>1391293745</v>
      </c>
      <c r="K2801" t="b">
        <v>0</v>
      </c>
      <c r="L2801">
        <v>13</v>
      </c>
      <c r="M2801" t="b">
        <v>0</v>
      </c>
      <c r="N2801" t="s">
        <v>8290</v>
      </c>
      <c r="O2801" s="6">
        <f>(E2801/D2801)*100</f>
        <v>4.117647058823529</v>
      </c>
      <c r="P2801" s="7">
        <f>E2801/L2801</f>
        <v>26.923076923076923</v>
      </c>
      <c r="Q2801" t="str">
        <f>LEFT(N2801,FIND("/",N2801)-1)</f>
        <v>publishing</v>
      </c>
      <c r="R2801" t="str">
        <f>REPLACE(N2801,1,FIND("/",N2801),"")</f>
        <v>art books</v>
      </c>
      <c r="S2801" s="12">
        <f>(((J2801/60)/60)/24)+DATE(1970,1,1)</f>
        <v>41671.936863425923</v>
      </c>
      <c r="T2801" s="12">
        <f>(((I2801/60)/60)/24)+DATE(1970,1,1)</f>
        <v>41687</v>
      </c>
      <c r="W2801" s="19">
        <f>_xlfn.DAYS(T2801,S2801)</f>
        <v>16</v>
      </c>
      <c r="X2801" s="20">
        <f>L2801/W2801</f>
        <v>0.8125</v>
      </c>
      <c r="Y2801" s="21">
        <f>E2801/W2801</f>
        <v>21.875</v>
      </c>
    </row>
    <row r="2802" spans="1:25" ht="48" x14ac:dyDescent="0.2">
      <c r="A2802">
        <v>3423</v>
      </c>
      <c r="B2802" s="3" t="s">
        <v>3422</v>
      </c>
      <c r="C2802" s="3" t="s">
        <v>7533</v>
      </c>
      <c r="D2802">
        <v>250</v>
      </c>
      <c r="E2802">
        <v>350</v>
      </c>
      <c r="F2802" t="s">
        <v>8219</v>
      </c>
      <c r="G2802" t="s">
        <v>8224</v>
      </c>
      <c r="H2802" t="s">
        <v>8246</v>
      </c>
      <c r="I2802">
        <v>1429912341</v>
      </c>
      <c r="J2802">
        <v>1427320341</v>
      </c>
      <c r="K2802" t="b">
        <v>0</v>
      </c>
      <c r="L2802">
        <v>10</v>
      </c>
      <c r="M2802" t="b">
        <v>1</v>
      </c>
      <c r="N2802" t="s">
        <v>8271</v>
      </c>
      <c r="O2802" s="6">
        <f>(E2802/D2802)*100</f>
        <v>140</v>
      </c>
      <c r="P2802" s="7">
        <f>E2802/L2802</f>
        <v>35</v>
      </c>
      <c r="Q2802" t="str">
        <f>LEFT(N2802,FIND("/",N2802)-1)</f>
        <v>theater</v>
      </c>
      <c r="R2802" t="str">
        <f>REPLACE(N2802,1,FIND("/",N2802),"")</f>
        <v>plays</v>
      </c>
      <c r="S2802" s="12">
        <f>(((J2802/60)/60)/24)+DATE(1970,1,1)</f>
        <v>42088.911354166667</v>
      </c>
      <c r="T2802" s="12">
        <f>(((I2802/60)/60)/24)+DATE(1970,1,1)</f>
        <v>42118.911354166667</v>
      </c>
      <c r="W2802" s="19">
        <f>_xlfn.DAYS(T2802,S2802)</f>
        <v>30</v>
      </c>
      <c r="X2802" s="20">
        <f>L2802/W2802</f>
        <v>0.33333333333333331</v>
      </c>
      <c r="Y2802" s="21">
        <f>E2802/W2802</f>
        <v>11.666666666666666</v>
      </c>
    </row>
    <row r="2803" spans="1:25" ht="48" x14ac:dyDescent="0.2">
      <c r="A2803">
        <v>4081</v>
      </c>
      <c r="B2803" s="3" t="s">
        <v>4077</v>
      </c>
      <c r="C2803" s="3" t="s">
        <v>8184</v>
      </c>
      <c r="D2803">
        <v>2224</v>
      </c>
      <c r="E2803">
        <v>350</v>
      </c>
      <c r="F2803" t="s">
        <v>8221</v>
      </c>
      <c r="G2803" t="s">
        <v>8224</v>
      </c>
      <c r="H2803" t="s">
        <v>8246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8271</v>
      </c>
      <c r="O2803" s="6">
        <f>(E2803/D2803)*100</f>
        <v>15.737410071942445</v>
      </c>
      <c r="P2803" s="7">
        <f>E2803/L2803</f>
        <v>29.166666666666668</v>
      </c>
      <c r="Q2803" t="str">
        <f>LEFT(N2803,FIND("/",N2803)-1)</f>
        <v>theater</v>
      </c>
      <c r="R2803" t="str">
        <f>REPLACE(N2803,1,FIND("/",N2803),"")</f>
        <v>plays</v>
      </c>
      <c r="S2803" s="12">
        <f>(((J2803/60)/60)/24)+DATE(1970,1,1)</f>
        <v>42041.581307870365</v>
      </c>
      <c r="T2803" s="12">
        <f>(((I2803/60)/60)/24)+DATE(1970,1,1)</f>
        <v>42071.539641203708</v>
      </c>
      <c r="W2803" s="19">
        <f>_xlfn.DAYS(T2803,S2803)</f>
        <v>30</v>
      </c>
      <c r="X2803" s="20">
        <f>L2803/W2803</f>
        <v>0.4</v>
      </c>
      <c r="Y2803" s="21">
        <f>E2803/W2803</f>
        <v>11.666666666666666</v>
      </c>
    </row>
    <row r="2804" spans="1:25" ht="48" x14ac:dyDescent="0.2">
      <c r="A2804">
        <v>629</v>
      </c>
      <c r="B2804" s="3" t="s">
        <v>630</v>
      </c>
      <c r="C2804" s="3" t="s">
        <v>4739</v>
      </c>
      <c r="D2804">
        <v>200000</v>
      </c>
      <c r="E2804">
        <v>350</v>
      </c>
      <c r="F2804" t="s">
        <v>8220</v>
      </c>
      <c r="G2804" t="s">
        <v>8226</v>
      </c>
      <c r="H2804" t="s">
        <v>8248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8272</v>
      </c>
      <c r="O2804" s="6">
        <f>(E2804/D2804)*100</f>
        <v>0.17500000000000002</v>
      </c>
      <c r="P2804" s="7">
        <f>E2804/L2804</f>
        <v>116.66666666666667</v>
      </c>
      <c r="Q2804" t="str">
        <f>LEFT(N2804,FIND("/",N2804)-1)</f>
        <v>technology</v>
      </c>
      <c r="R2804" t="str">
        <f>REPLACE(N2804,1,FIND("/",N2804),"")</f>
        <v>web</v>
      </c>
      <c r="S2804" s="12">
        <f>(((J2804/60)/60)/24)+DATE(1970,1,1)</f>
        <v>42474.637824074074</v>
      </c>
      <c r="T2804" s="12">
        <f>(((I2804/60)/60)/24)+DATE(1970,1,1)</f>
        <v>42504.637824074074</v>
      </c>
      <c r="W2804" s="19">
        <f>_xlfn.DAYS(T2804,S2804)</f>
        <v>30</v>
      </c>
      <c r="X2804" s="20">
        <f>L2804/W2804</f>
        <v>0.1</v>
      </c>
      <c r="Y2804" s="21">
        <f>E2804/W2804</f>
        <v>11.666666666666666</v>
      </c>
    </row>
    <row r="2805" spans="1:25" ht="48" x14ac:dyDescent="0.2">
      <c r="A2805">
        <v>573</v>
      </c>
      <c r="B2805" s="3" t="s">
        <v>574</v>
      </c>
      <c r="C2805" s="3" t="s">
        <v>4683</v>
      </c>
      <c r="D2805">
        <v>88888</v>
      </c>
      <c r="E2805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6">
        <f>(E2805/D2805)*100</f>
        <v>0.38925389253892539</v>
      </c>
      <c r="P2805" s="7">
        <f>E2805/L2805</f>
        <v>38.444444444444443</v>
      </c>
      <c r="Q2805" t="str">
        <f>LEFT(N2805,FIND("/",N2805)-1)</f>
        <v>technology</v>
      </c>
      <c r="R2805" t="str">
        <f>REPLACE(N2805,1,FIND("/",N2805),"")</f>
        <v>web</v>
      </c>
      <c r="S2805" s="12">
        <f>(((J2805/60)/60)/24)+DATE(1970,1,1)</f>
        <v>41963.050127314811</v>
      </c>
      <c r="T2805" s="12">
        <f>(((I2805/60)/60)/24)+DATE(1970,1,1)</f>
        <v>42022.05</v>
      </c>
      <c r="W2805" s="19">
        <f>_xlfn.DAYS(T2805,S2805)</f>
        <v>59</v>
      </c>
      <c r="X2805" s="20">
        <f>L2805/W2805</f>
        <v>0.15254237288135594</v>
      </c>
      <c r="Y2805" s="21">
        <f>E2805/W2805</f>
        <v>5.8644067796610173</v>
      </c>
    </row>
    <row r="2806" spans="1:25" ht="48" x14ac:dyDescent="0.2">
      <c r="A2806">
        <v>930</v>
      </c>
      <c r="B2806" s="3" t="s">
        <v>931</v>
      </c>
      <c r="C2806" s="3" t="s">
        <v>5040</v>
      </c>
      <c r="D2806">
        <v>900</v>
      </c>
      <c r="E2806">
        <v>345</v>
      </c>
      <c r="F2806" t="s">
        <v>8221</v>
      </c>
      <c r="G2806" t="s">
        <v>8224</v>
      </c>
      <c r="H2806" t="s">
        <v>8246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8278</v>
      </c>
      <c r="O2806" s="6">
        <f>(E2806/D2806)*100</f>
        <v>38.333333333333336</v>
      </c>
      <c r="P2806" s="7">
        <f>E2806/L2806</f>
        <v>69</v>
      </c>
      <c r="Q2806" t="str">
        <f>LEFT(N2806,FIND("/",N2806)-1)</f>
        <v>music</v>
      </c>
      <c r="R2806" t="str">
        <f>REPLACE(N2806,1,FIND("/",N2806),"")</f>
        <v>jazz</v>
      </c>
      <c r="S2806" s="12">
        <f>(((J2806/60)/60)/24)+DATE(1970,1,1)</f>
        <v>40312.915578703702</v>
      </c>
      <c r="T2806" s="12">
        <f>(((I2806/60)/60)/24)+DATE(1970,1,1)</f>
        <v>40354.897222222222</v>
      </c>
      <c r="W2806" s="19">
        <f>_xlfn.DAYS(T2806,S2806)</f>
        <v>42</v>
      </c>
      <c r="X2806" s="20">
        <f>L2806/W2806</f>
        <v>0.11904761904761904</v>
      </c>
      <c r="Y2806" s="21">
        <f>E2806/W2806</f>
        <v>8.2142857142857135</v>
      </c>
    </row>
    <row r="2807" spans="1:25" ht="48" x14ac:dyDescent="0.2">
      <c r="A2807">
        <v>189</v>
      </c>
      <c r="B2807" s="3" t="s">
        <v>191</v>
      </c>
      <c r="C2807" s="3" t="s">
        <v>4299</v>
      </c>
      <c r="D2807">
        <v>500000</v>
      </c>
      <c r="E2807">
        <v>345</v>
      </c>
      <c r="F2807" t="s">
        <v>8221</v>
      </c>
      <c r="G2807" t="s">
        <v>8224</v>
      </c>
      <c r="H2807" t="s">
        <v>8246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8268</v>
      </c>
      <c r="O2807" s="6">
        <f>(E2807/D2807)*100</f>
        <v>6.8999999999999992E-2</v>
      </c>
      <c r="P2807" s="7">
        <f>E2807/L2807</f>
        <v>69</v>
      </c>
      <c r="Q2807" t="str">
        <f>LEFT(N2807,FIND("/",N2807)-1)</f>
        <v>film &amp; video</v>
      </c>
      <c r="R2807" t="str">
        <f>REPLACE(N2807,1,FIND("/",N2807),"")</f>
        <v>drama</v>
      </c>
      <c r="S2807" s="12">
        <f>(((J2807/60)/60)/24)+DATE(1970,1,1)</f>
        <v>42556.690706018519</v>
      </c>
      <c r="T2807" s="12">
        <f>(((I2807/60)/60)/24)+DATE(1970,1,1)</f>
        <v>42616.690706018519</v>
      </c>
      <c r="W2807" s="19">
        <f>_xlfn.DAYS(T2807,S2807)</f>
        <v>60</v>
      </c>
      <c r="X2807" s="20">
        <f>L2807/W2807</f>
        <v>8.3333333333333329E-2</v>
      </c>
      <c r="Y2807" s="21">
        <f>E2807/W2807</f>
        <v>5.75</v>
      </c>
    </row>
    <row r="2808" spans="1:25" ht="48" x14ac:dyDescent="0.2">
      <c r="A2808">
        <v>622</v>
      </c>
      <c r="B2808" s="3" t="s">
        <v>623</v>
      </c>
      <c r="C2808" s="3" t="s">
        <v>4732</v>
      </c>
      <c r="D2808">
        <v>6000</v>
      </c>
      <c r="E2808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6">
        <f>(E2808/D2808)*100</f>
        <v>5.6833333333333336</v>
      </c>
      <c r="P2808" s="7">
        <f>E2808/L2808</f>
        <v>37.888888888888886</v>
      </c>
      <c r="Q2808" t="str">
        <f>LEFT(N2808,FIND("/",N2808)-1)</f>
        <v>technology</v>
      </c>
      <c r="R2808" t="str">
        <f>REPLACE(N2808,1,FIND("/",N2808),"")</f>
        <v>web</v>
      </c>
      <c r="S2808" s="12">
        <f>(((J2808/60)/60)/24)+DATE(1970,1,1)</f>
        <v>42532.774745370371</v>
      </c>
      <c r="T2808" s="12">
        <f>(((I2808/60)/60)/24)+DATE(1970,1,1)</f>
        <v>42552.774745370371</v>
      </c>
      <c r="W2808" s="19">
        <f>_xlfn.DAYS(T2808,S2808)</f>
        <v>20</v>
      </c>
      <c r="X2808" s="20">
        <f>L2808/W2808</f>
        <v>0.45</v>
      </c>
      <c r="Y2808" s="21">
        <f>E2808/W2808</f>
        <v>17.05</v>
      </c>
    </row>
    <row r="2809" spans="1:25" ht="48" x14ac:dyDescent="0.2">
      <c r="A2809">
        <v>3475</v>
      </c>
      <c r="B2809" s="3" t="s">
        <v>3474</v>
      </c>
      <c r="C2809" s="3" t="s">
        <v>7585</v>
      </c>
      <c r="D2809">
        <v>300</v>
      </c>
      <c r="E2809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8271</v>
      </c>
      <c r="O2809" s="6">
        <f>(E2809/D2809)*100</f>
        <v>113.33333333333333</v>
      </c>
      <c r="P2809" s="7">
        <f>E2809/L2809</f>
        <v>20</v>
      </c>
      <c r="Q2809" t="str">
        <f>LEFT(N2809,FIND("/",N2809)-1)</f>
        <v>theater</v>
      </c>
      <c r="R2809" t="str">
        <f>REPLACE(N2809,1,FIND("/",N2809),"")</f>
        <v>plays</v>
      </c>
      <c r="S2809" s="12">
        <f>(((J2809/60)/60)/24)+DATE(1970,1,1)</f>
        <v>41918.880833333329</v>
      </c>
      <c r="T2809" s="12">
        <f>(((I2809/60)/60)/24)+DATE(1970,1,1)</f>
        <v>41946</v>
      </c>
      <c r="W2809" s="19">
        <f>_xlfn.DAYS(T2809,S2809)</f>
        <v>28</v>
      </c>
      <c r="X2809" s="20">
        <f>L2809/W2809</f>
        <v>0.6071428571428571</v>
      </c>
      <c r="Y2809" s="21">
        <f>E2809/W2809</f>
        <v>12.142857142857142</v>
      </c>
    </row>
    <row r="2810" spans="1:25" ht="48" x14ac:dyDescent="0.2">
      <c r="A2810">
        <v>145</v>
      </c>
      <c r="B2810" s="3" t="s">
        <v>147</v>
      </c>
      <c r="C2810" s="3" t="s">
        <v>4255</v>
      </c>
      <c r="D2810">
        <v>4500</v>
      </c>
      <c r="E2810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6">
        <f>(E2810/D2810)*100</f>
        <v>7.5111111111111111</v>
      </c>
      <c r="P2810" s="7">
        <f>E2810/L2810</f>
        <v>37.555555555555557</v>
      </c>
      <c r="Q2810" t="str">
        <f>LEFT(N2810,FIND("/",N2810)-1)</f>
        <v>film &amp; video</v>
      </c>
      <c r="R2810" t="str">
        <f>REPLACE(N2810,1,FIND("/",N2810),"")</f>
        <v>science fiction</v>
      </c>
      <c r="S2810" s="12">
        <f>(((J2810/60)/60)/24)+DATE(1970,1,1)</f>
        <v>42200.542268518519</v>
      </c>
      <c r="T2810" s="12">
        <f>(((I2810/60)/60)/24)+DATE(1970,1,1)</f>
        <v>42227.542268518519</v>
      </c>
      <c r="W2810" s="19">
        <f>_xlfn.DAYS(T2810,S2810)</f>
        <v>27</v>
      </c>
      <c r="X2810" s="20">
        <f>L2810/W2810</f>
        <v>0.33333333333333331</v>
      </c>
      <c r="Y2810" s="21">
        <f>E2810/W2810</f>
        <v>12.518518518518519</v>
      </c>
    </row>
    <row r="2811" spans="1:25" ht="48" x14ac:dyDescent="0.2">
      <c r="A2811">
        <v>2415</v>
      </c>
      <c r="B2811" s="3" t="s">
        <v>2416</v>
      </c>
      <c r="C2811" s="3" t="s">
        <v>6525</v>
      </c>
      <c r="D2811">
        <v>60000</v>
      </c>
      <c r="E2811">
        <v>335</v>
      </c>
      <c r="F2811" t="s">
        <v>8221</v>
      </c>
      <c r="G2811" t="s">
        <v>8224</v>
      </c>
      <c r="H2811" t="s">
        <v>8246</v>
      </c>
      <c r="I2811">
        <v>1468615346</v>
      </c>
      <c r="J2811">
        <v>1466023346</v>
      </c>
      <c r="K2811" t="b">
        <v>0</v>
      </c>
      <c r="L2811">
        <v>6</v>
      </c>
      <c r="M2811" t="b">
        <v>0</v>
      </c>
      <c r="N2811" t="s">
        <v>8284</v>
      </c>
      <c r="O2811" s="6">
        <f>(E2811/D2811)*100</f>
        <v>0.55833333333333335</v>
      </c>
      <c r="P2811" s="7">
        <f>E2811/L2811</f>
        <v>55.833333333333336</v>
      </c>
      <c r="Q2811" t="str">
        <f>LEFT(N2811,FIND("/",N2811)-1)</f>
        <v>food</v>
      </c>
      <c r="R2811" t="str">
        <f>REPLACE(N2811,1,FIND("/",N2811),"")</f>
        <v>food trucks</v>
      </c>
      <c r="S2811" s="12">
        <f>(((J2811/60)/60)/24)+DATE(1970,1,1)</f>
        <v>42536.862800925926</v>
      </c>
      <c r="T2811" s="12">
        <f>(((I2811/60)/60)/24)+DATE(1970,1,1)</f>
        <v>42566.862800925926</v>
      </c>
      <c r="W2811" s="19">
        <f>_xlfn.DAYS(T2811,S2811)</f>
        <v>30</v>
      </c>
      <c r="X2811" s="20">
        <f>L2811/W2811</f>
        <v>0.2</v>
      </c>
      <c r="Y2811" s="21">
        <f>E2811/W2811</f>
        <v>11.166666666666666</v>
      </c>
    </row>
    <row r="2812" spans="1:25" ht="32" x14ac:dyDescent="0.2">
      <c r="A2812">
        <v>3060</v>
      </c>
      <c r="B2812" s="3" t="s">
        <v>3060</v>
      </c>
      <c r="C2812" s="3" t="s">
        <v>7170</v>
      </c>
      <c r="D2812">
        <v>220000</v>
      </c>
      <c r="E2812">
        <v>335</v>
      </c>
      <c r="F2812" t="s">
        <v>8221</v>
      </c>
      <c r="G2812" t="s">
        <v>8224</v>
      </c>
      <c r="H2812" t="s">
        <v>8246</v>
      </c>
      <c r="I2812">
        <v>1443422134</v>
      </c>
      <c r="J2812">
        <v>1440830134</v>
      </c>
      <c r="K2812" t="b">
        <v>0</v>
      </c>
      <c r="L2812">
        <v>6</v>
      </c>
      <c r="M2812" t="b">
        <v>0</v>
      </c>
      <c r="N2812" t="s">
        <v>8303</v>
      </c>
      <c r="O2812" s="6">
        <f>(E2812/D2812)*100</f>
        <v>0.15227272727272728</v>
      </c>
      <c r="P2812" s="7">
        <f>E2812/L2812</f>
        <v>55.833333333333336</v>
      </c>
      <c r="Q2812" t="str">
        <f>LEFT(N2812,FIND("/",N2812)-1)</f>
        <v>theater</v>
      </c>
      <c r="R2812" t="str">
        <f>REPLACE(N2812,1,FIND("/",N2812),"")</f>
        <v>spaces</v>
      </c>
      <c r="S2812" s="12">
        <f>(((J2812/60)/60)/24)+DATE(1970,1,1)</f>
        <v>42245.274699074071</v>
      </c>
      <c r="T2812" s="12">
        <f>(((I2812/60)/60)/24)+DATE(1970,1,1)</f>
        <v>42275.274699074071</v>
      </c>
      <c r="W2812" s="19">
        <f>_xlfn.DAYS(T2812,S2812)</f>
        <v>30</v>
      </c>
      <c r="X2812" s="20">
        <f>L2812/W2812</f>
        <v>0.2</v>
      </c>
      <c r="Y2812" s="21">
        <f>E2812/W2812</f>
        <v>11.166666666666666</v>
      </c>
    </row>
    <row r="2813" spans="1:25" ht="48" x14ac:dyDescent="0.2">
      <c r="A2813">
        <v>1776</v>
      </c>
      <c r="B2813" s="3" t="s">
        <v>1777</v>
      </c>
      <c r="C2813" s="3" t="s">
        <v>5886</v>
      </c>
      <c r="D2813">
        <v>5000</v>
      </c>
      <c r="E2813">
        <v>335</v>
      </c>
      <c r="F2813" t="s">
        <v>8221</v>
      </c>
      <c r="G2813" t="s">
        <v>8225</v>
      </c>
      <c r="H2813" t="s">
        <v>8247</v>
      </c>
      <c r="I2813">
        <v>1414623471</v>
      </c>
      <c r="J2813">
        <v>1411513071</v>
      </c>
      <c r="K2813" t="b">
        <v>1</v>
      </c>
      <c r="L2813">
        <v>4</v>
      </c>
      <c r="M2813" t="b">
        <v>0</v>
      </c>
      <c r="N2813" t="s">
        <v>8285</v>
      </c>
      <c r="O2813" s="6">
        <f>(E2813/D2813)*100</f>
        <v>6.7</v>
      </c>
      <c r="P2813" s="7">
        <f>E2813/L2813</f>
        <v>83.75</v>
      </c>
      <c r="Q2813" t="str">
        <f>LEFT(N2813,FIND("/",N2813)-1)</f>
        <v>photography</v>
      </c>
      <c r="R2813" t="str">
        <f>REPLACE(N2813,1,FIND("/",N2813),"")</f>
        <v>photobooks</v>
      </c>
      <c r="S2813" s="12">
        <f>(((J2813/60)/60)/24)+DATE(1970,1,1)</f>
        <v>41905.95684027778</v>
      </c>
      <c r="T2813" s="12">
        <f>(((I2813/60)/60)/24)+DATE(1970,1,1)</f>
        <v>41941.95684027778</v>
      </c>
      <c r="W2813" s="19">
        <f>_xlfn.DAYS(T2813,S2813)</f>
        <v>36</v>
      </c>
      <c r="X2813" s="20">
        <f>L2813/W2813</f>
        <v>0.1111111111111111</v>
      </c>
      <c r="Y2813" s="21">
        <f>E2813/W2813</f>
        <v>9.3055555555555554</v>
      </c>
    </row>
    <row r="2814" spans="1:25" ht="48" x14ac:dyDescent="0.2">
      <c r="A2814">
        <v>504</v>
      </c>
      <c r="B2814" s="3" t="s">
        <v>505</v>
      </c>
      <c r="C2814" s="3" t="s">
        <v>4614</v>
      </c>
      <c r="D2814">
        <v>24500</v>
      </c>
      <c r="E2814">
        <v>335</v>
      </c>
      <c r="F2814" t="s">
        <v>8221</v>
      </c>
      <c r="G2814" t="s">
        <v>8224</v>
      </c>
      <c r="H2814" t="s">
        <v>8246</v>
      </c>
      <c r="I2814">
        <v>1334097387</v>
      </c>
      <c r="J2814">
        <v>1328916987</v>
      </c>
      <c r="K2814" t="b">
        <v>0</v>
      </c>
      <c r="L2814">
        <v>5</v>
      </c>
      <c r="M2814" t="b">
        <v>0</v>
      </c>
      <c r="N2814" t="s">
        <v>8270</v>
      </c>
      <c r="O2814" s="6">
        <f>(E2814/D2814)*100</f>
        <v>1.3673469387755102</v>
      </c>
      <c r="P2814" s="7">
        <f>E2814/L2814</f>
        <v>67</v>
      </c>
      <c r="Q2814" t="str">
        <f>LEFT(N2814,FIND("/",N2814)-1)</f>
        <v>film &amp; video</v>
      </c>
      <c r="R2814" t="str">
        <f>REPLACE(N2814,1,FIND("/",N2814),"")</f>
        <v>animation</v>
      </c>
      <c r="S2814" s="12">
        <f>(((J2814/60)/60)/24)+DATE(1970,1,1)</f>
        <v>40949.98364583333</v>
      </c>
      <c r="T2814" s="12">
        <f>(((I2814/60)/60)/24)+DATE(1970,1,1)</f>
        <v>41009.941979166666</v>
      </c>
      <c r="W2814" s="19">
        <f>_xlfn.DAYS(T2814,S2814)</f>
        <v>60</v>
      </c>
      <c r="X2814" s="20">
        <f>L2814/W2814</f>
        <v>8.3333333333333329E-2</v>
      </c>
      <c r="Y2814" s="21">
        <f>E2814/W2814</f>
        <v>5.583333333333333</v>
      </c>
    </row>
    <row r="2815" spans="1:25" ht="48" x14ac:dyDescent="0.2">
      <c r="A2815">
        <v>3070</v>
      </c>
      <c r="B2815" s="3" t="s">
        <v>3070</v>
      </c>
      <c r="C2815" s="3" t="s">
        <v>7180</v>
      </c>
      <c r="D2815">
        <v>10000</v>
      </c>
      <c r="E2815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6">
        <f>(E2815/D2815)*100</f>
        <v>3.34</v>
      </c>
      <c r="P2815" s="7">
        <f>E2815/L2815</f>
        <v>20.875</v>
      </c>
      <c r="Q2815" t="str">
        <f>LEFT(N2815,FIND("/",N2815)-1)</f>
        <v>theater</v>
      </c>
      <c r="R2815" t="str">
        <f>REPLACE(N2815,1,FIND("/",N2815),"")</f>
        <v>spaces</v>
      </c>
      <c r="S2815" s="12">
        <f>(((J2815/60)/60)/24)+DATE(1970,1,1)</f>
        <v>42690.733437499999</v>
      </c>
      <c r="T2815" s="12">
        <f>(((I2815/60)/60)/24)+DATE(1970,1,1)</f>
        <v>42711.733437499999</v>
      </c>
      <c r="W2815" s="19">
        <f>_xlfn.DAYS(T2815,S2815)</f>
        <v>21</v>
      </c>
      <c r="X2815" s="20">
        <f>L2815/W2815</f>
        <v>0.76190476190476186</v>
      </c>
      <c r="Y2815" s="21">
        <f>E2815/W2815</f>
        <v>15.904761904761905</v>
      </c>
    </row>
    <row r="2816" spans="1:25" ht="48" x14ac:dyDescent="0.2">
      <c r="A2816">
        <v>923</v>
      </c>
      <c r="B2816" s="3" t="s">
        <v>924</v>
      </c>
      <c r="C2816" s="3" t="s">
        <v>5033</v>
      </c>
      <c r="D2816">
        <v>15000</v>
      </c>
      <c r="E281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6">
        <f>(E2816/D2816)*100</f>
        <v>2.1999999999999997</v>
      </c>
      <c r="P2816" s="7">
        <f>E2816/L2816</f>
        <v>55</v>
      </c>
      <c r="Q2816" t="str">
        <f>LEFT(N2816,FIND("/",N2816)-1)</f>
        <v>music</v>
      </c>
      <c r="R2816" t="str">
        <f>REPLACE(N2816,1,FIND("/",N2816),"")</f>
        <v>jazz</v>
      </c>
      <c r="S2816" s="12">
        <f>(((J2816/60)/60)/24)+DATE(1970,1,1)</f>
        <v>41934.959756944445</v>
      </c>
      <c r="T2816" s="12">
        <f>(((I2816/60)/60)/24)+DATE(1970,1,1)</f>
        <v>41965.001423611116</v>
      </c>
      <c r="W2816" s="19">
        <f>_xlfn.DAYS(T2816,S2816)</f>
        <v>31</v>
      </c>
      <c r="X2816" s="20">
        <f>L2816/W2816</f>
        <v>0.19354838709677419</v>
      </c>
      <c r="Y2816" s="21">
        <f>E2816/W2816</f>
        <v>10.64516129032258</v>
      </c>
    </row>
    <row r="2817" spans="1:25" ht="48" x14ac:dyDescent="0.2">
      <c r="A2817">
        <v>924</v>
      </c>
      <c r="B2817" s="3" t="s">
        <v>925</v>
      </c>
      <c r="C2817" s="3" t="s">
        <v>5034</v>
      </c>
      <c r="D2817">
        <v>3000</v>
      </c>
      <c r="E2817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6">
        <f>(E2817/D2817)*100</f>
        <v>10.9</v>
      </c>
      <c r="P2817" s="7">
        <f>E2817/L2817</f>
        <v>21.8</v>
      </c>
      <c r="Q2817" t="str">
        <f>LEFT(N2817,FIND("/",N2817)-1)</f>
        <v>music</v>
      </c>
      <c r="R2817" t="str">
        <f>REPLACE(N2817,1,FIND("/",N2817),"")</f>
        <v>jazz</v>
      </c>
      <c r="S2817" s="12">
        <f>(((J2817/60)/60)/24)+DATE(1970,1,1)</f>
        <v>41288.942928240744</v>
      </c>
      <c r="T2817" s="12">
        <f>(((I2817/60)/60)/24)+DATE(1970,1,1)</f>
        <v>41318.942928240744</v>
      </c>
      <c r="W2817" s="19">
        <f>_xlfn.DAYS(T2817,S2817)</f>
        <v>30</v>
      </c>
      <c r="X2817" s="20">
        <f>L2817/W2817</f>
        <v>0.5</v>
      </c>
      <c r="Y2817" s="21">
        <f>E2817/W2817</f>
        <v>10.9</v>
      </c>
    </row>
    <row r="2818" spans="1:25" ht="48" x14ac:dyDescent="0.2">
      <c r="A2818">
        <v>2376</v>
      </c>
      <c r="B2818" s="3" t="s">
        <v>2377</v>
      </c>
      <c r="C2818" s="3" t="s">
        <v>6486</v>
      </c>
      <c r="D2818">
        <v>3000</v>
      </c>
      <c r="E2818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6">
        <f>(E2818/D2818)*100</f>
        <v>10.877666666666666</v>
      </c>
      <c r="P2818" s="7">
        <f>E2818/L2818</f>
        <v>81.582499999999996</v>
      </c>
      <c r="Q2818" t="str">
        <f>LEFT(N2818,FIND("/",N2818)-1)</f>
        <v>technology</v>
      </c>
      <c r="R2818" t="str">
        <f>REPLACE(N2818,1,FIND("/",N2818),"")</f>
        <v>web</v>
      </c>
      <c r="S2818" s="12">
        <f>(((J2818/60)/60)/24)+DATE(1970,1,1)</f>
        <v>42318.925532407404</v>
      </c>
      <c r="T2818" s="12">
        <f>(((I2818/60)/60)/24)+DATE(1970,1,1)</f>
        <v>42348.925532407404</v>
      </c>
      <c r="W2818" s="19">
        <f>_xlfn.DAYS(T2818,S2818)</f>
        <v>30</v>
      </c>
      <c r="X2818" s="20">
        <f>L2818/W2818</f>
        <v>0.13333333333333333</v>
      </c>
      <c r="Y2818" s="21">
        <f>E2818/W2818</f>
        <v>10.877666666666666</v>
      </c>
    </row>
    <row r="2819" spans="1:25" ht="48" x14ac:dyDescent="0.2">
      <c r="A2819">
        <v>1154</v>
      </c>
      <c r="B2819" s="3" t="s">
        <v>1155</v>
      </c>
      <c r="C2819" s="3" t="s">
        <v>5264</v>
      </c>
      <c r="D2819">
        <v>5000</v>
      </c>
      <c r="E2819">
        <v>325</v>
      </c>
      <c r="F2819" t="s">
        <v>8221</v>
      </c>
      <c r="G2819" t="s">
        <v>8224</v>
      </c>
      <c r="H2819" t="s">
        <v>8246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8284</v>
      </c>
      <c r="O2819" s="6">
        <f>(E2819/D2819)*100</f>
        <v>6.5</v>
      </c>
      <c r="P2819" s="7">
        <f>E2819/L2819</f>
        <v>108.33333333333333</v>
      </c>
      <c r="Q2819" t="str">
        <f>LEFT(N2819,FIND("/",N2819)-1)</f>
        <v>food</v>
      </c>
      <c r="R2819" t="str">
        <f>REPLACE(N2819,1,FIND("/",N2819),"")</f>
        <v>food trucks</v>
      </c>
      <c r="S2819" s="12">
        <f>(((J2819/60)/60)/24)+DATE(1970,1,1)</f>
        <v>42223.108865740738</v>
      </c>
      <c r="T2819" s="12">
        <f>(((I2819/60)/60)/24)+DATE(1970,1,1)</f>
        <v>42253.108865740738</v>
      </c>
      <c r="W2819" s="19">
        <f>_xlfn.DAYS(T2819,S2819)</f>
        <v>30</v>
      </c>
      <c r="X2819" s="20">
        <f>L2819/W2819</f>
        <v>0.1</v>
      </c>
      <c r="Y2819" s="21">
        <f>E2819/W2819</f>
        <v>10.833333333333334</v>
      </c>
    </row>
    <row r="2820" spans="1:25" ht="48" x14ac:dyDescent="0.2">
      <c r="A2820">
        <v>871</v>
      </c>
      <c r="B2820" s="3" t="s">
        <v>872</v>
      </c>
      <c r="C2820" s="3" t="s">
        <v>4981</v>
      </c>
      <c r="D2820">
        <v>6000</v>
      </c>
      <c r="E2820">
        <v>325</v>
      </c>
      <c r="F2820" t="s">
        <v>8221</v>
      </c>
      <c r="G2820" t="s">
        <v>8224</v>
      </c>
      <c r="H2820" t="s">
        <v>8246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8278</v>
      </c>
      <c r="O2820" s="6">
        <f>(E2820/D2820)*100</f>
        <v>5.416666666666667</v>
      </c>
      <c r="P2820" s="7">
        <f>E2820/L2820</f>
        <v>27.083333333333332</v>
      </c>
      <c r="Q2820" t="str">
        <f>LEFT(N2820,FIND("/",N2820)-1)</f>
        <v>music</v>
      </c>
      <c r="R2820" t="str">
        <f>REPLACE(N2820,1,FIND("/",N2820),"")</f>
        <v>jazz</v>
      </c>
      <c r="S2820" s="12">
        <f>(((J2820/60)/60)/24)+DATE(1970,1,1)</f>
        <v>41577.561284722222</v>
      </c>
      <c r="T2820" s="12">
        <f>(((I2820/60)/60)/24)+DATE(1970,1,1)</f>
        <v>41607.602951388886</v>
      </c>
      <c r="W2820" s="19">
        <f>_xlfn.DAYS(T2820,S2820)</f>
        <v>30</v>
      </c>
      <c r="X2820" s="20">
        <f>L2820/W2820</f>
        <v>0.4</v>
      </c>
      <c r="Y2820" s="21">
        <f>E2820/W2820</f>
        <v>10.833333333333334</v>
      </c>
    </row>
    <row r="2821" spans="1:25" ht="48" x14ac:dyDescent="0.2">
      <c r="A2821">
        <v>168</v>
      </c>
      <c r="B2821" s="3" t="s">
        <v>170</v>
      </c>
      <c r="C2821" s="3" t="s">
        <v>4278</v>
      </c>
      <c r="D2821">
        <v>8000</v>
      </c>
      <c r="E2821">
        <v>325</v>
      </c>
      <c r="F2821" t="s">
        <v>8221</v>
      </c>
      <c r="G2821" t="s">
        <v>8224</v>
      </c>
      <c r="H2821" t="s">
        <v>8246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8268</v>
      </c>
      <c r="O2821" s="6">
        <f>(E2821/D2821)*100</f>
        <v>4.0625</v>
      </c>
      <c r="P2821" s="7">
        <f>E2821/L2821</f>
        <v>108.33333333333333</v>
      </c>
      <c r="Q2821" t="str">
        <f>LEFT(N2821,FIND("/",N2821)-1)</f>
        <v>film &amp; video</v>
      </c>
      <c r="R2821" t="str">
        <f>REPLACE(N2821,1,FIND("/",N2821),"")</f>
        <v>drama</v>
      </c>
      <c r="S2821" s="12">
        <f>(((J2821/60)/60)/24)+DATE(1970,1,1)</f>
        <v>42052.83530092593</v>
      </c>
      <c r="T2821" s="12">
        <f>(((I2821/60)/60)/24)+DATE(1970,1,1)</f>
        <v>42082.793634259258</v>
      </c>
      <c r="W2821" s="19">
        <f>_xlfn.DAYS(T2821,S2821)</f>
        <v>30</v>
      </c>
      <c r="X2821" s="20">
        <f>L2821/W2821</f>
        <v>0.1</v>
      </c>
      <c r="Y2821" s="21">
        <f>E2821/W2821</f>
        <v>10.833333333333334</v>
      </c>
    </row>
    <row r="2822" spans="1:25" ht="48" x14ac:dyDescent="0.2">
      <c r="A2822">
        <v>170</v>
      </c>
      <c r="B2822" s="3" t="s">
        <v>172</v>
      </c>
      <c r="C2822" s="3" t="s">
        <v>4280</v>
      </c>
      <c r="D2822">
        <v>10000</v>
      </c>
      <c r="E2822">
        <v>325</v>
      </c>
      <c r="F2822" t="s">
        <v>8221</v>
      </c>
      <c r="G2822" t="s">
        <v>8224</v>
      </c>
      <c r="H2822" t="s">
        <v>8246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8268</v>
      </c>
      <c r="O2822" s="6">
        <f>(E2822/D2822)*100</f>
        <v>3.25</v>
      </c>
      <c r="P2822" s="7">
        <f>E2822/L2822</f>
        <v>32.5</v>
      </c>
      <c r="Q2822" t="str">
        <f>LEFT(N2822,FIND("/",N2822)-1)</f>
        <v>film &amp; video</v>
      </c>
      <c r="R2822" t="str">
        <f>REPLACE(N2822,1,FIND("/",N2822),"")</f>
        <v>drama</v>
      </c>
      <c r="S2822" s="12">
        <f>(((J2822/60)/60)/24)+DATE(1970,1,1)</f>
        <v>42216.977812500001</v>
      </c>
      <c r="T2822" s="12">
        <f>(((I2822/60)/60)/24)+DATE(1970,1,1)</f>
        <v>42246.227777777778</v>
      </c>
      <c r="W2822" s="19">
        <f>_xlfn.DAYS(T2822,S2822)</f>
        <v>30</v>
      </c>
      <c r="X2822" s="20">
        <f>L2822/W2822</f>
        <v>0.33333333333333331</v>
      </c>
      <c r="Y2822" s="21">
        <f>E2822/W2822</f>
        <v>10.833333333333334</v>
      </c>
    </row>
    <row r="2823" spans="1:25" ht="48" x14ac:dyDescent="0.2">
      <c r="A2823">
        <v>3835</v>
      </c>
      <c r="B2823" s="3" t="s">
        <v>3832</v>
      </c>
      <c r="C2823" s="3" t="s">
        <v>7944</v>
      </c>
      <c r="D2823">
        <v>200</v>
      </c>
      <c r="E2823">
        <v>320</v>
      </c>
      <c r="F2823" t="s">
        <v>8219</v>
      </c>
      <c r="G2823" t="s">
        <v>8225</v>
      </c>
      <c r="H2823" t="s">
        <v>8247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8271</v>
      </c>
      <c r="O2823" s="6">
        <f>(E2823/D2823)*100</f>
        <v>160</v>
      </c>
      <c r="P2823" s="7">
        <f>E2823/L2823</f>
        <v>40</v>
      </c>
      <c r="Q2823" t="str">
        <f>LEFT(N2823,FIND("/",N2823)-1)</f>
        <v>theater</v>
      </c>
      <c r="R2823" t="str">
        <f>REPLACE(N2823,1,FIND("/",N2823),"")</f>
        <v>plays</v>
      </c>
      <c r="S2823" s="12">
        <f>(((J2823/60)/60)/24)+DATE(1970,1,1)</f>
        <v>42460.94222222222</v>
      </c>
      <c r="T2823" s="12">
        <f>(((I2823/60)/60)/24)+DATE(1970,1,1)</f>
        <v>42481.94222222222</v>
      </c>
      <c r="W2823" s="19">
        <f>_xlfn.DAYS(T2823,S2823)</f>
        <v>21</v>
      </c>
      <c r="X2823" s="20">
        <f>L2823/W2823</f>
        <v>0.38095238095238093</v>
      </c>
      <c r="Y2823" s="21">
        <f>E2823/W2823</f>
        <v>15.238095238095237</v>
      </c>
    </row>
    <row r="2824" spans="1:25" ht="48" x14ac:dyDescent="0.2">
      <c r="A2824">
        <v>3974</v>
      </c>
      <c r="B2824" s="3" t="s">
        <v>3971</v>
      </c>
      <c r="C2824" s="3" t="s">
        <v>8081</v>
      </c>
      <c r="D2824">
        <v>1000</v>
      </c>
      <c r="E2824">
        <v>320</v>
      </c>
      <c r="F2824" t="s">
        <v>8221</v>
      </c>
      <c r="G2824" t="s">
        <v>8225</v>
      </c>
      <c r="H2824" t="s">
        <v>8247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8271</v>
      </c>
      <c r="O2824" s="6">
        <f>(E2824/D2824)*100</f>
        <v>32</v>
      </c>
      <c r="P2824" s="7">
        <f>E2824/L2824</f>
        <v>29.09090909090909</v>
      </c>
      <c r="Q2824" t="str">
        <f>LEFT(N2824,FIND("/",N2824)-1)</f>
        <v>theater</v>
      </c>
      <c r="R2824" t="str">
        <f>REPLACE(N2824,1,FIND("/",N2824),"")</f>
        <v>plays</v>
      </c>
      <c r="S2824" s="12">
        <f>(((J2824/60)/60)/24)+DATE(1970,1,1)</f>
        <v>42493.546851851846</v>
      </c>
      <c r="T2824" s="12">
        <f>(((I2824/60)/60)/24)+DATE(1970,1,1)</f>
        <v>42523.546851851846</v>
      </c>
      <c r="W2824" s="19">
        <f>_xlfn.DAYS(T2824,S2824)</f>
        <v>30</v>
      </c>
      <c r="X2824" s="20">
        <f>L2824/W2824</f>
        <v>0.36666666666666664</v>
      </c>
      <c r="Y2824" s="21">
        <f>E2824/W2824</f>
        <v>10.666666666666666</v>
      </c>
    </row>
    <row r="2825" spans="1:25" ht="32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6">
        <f>(E2825/D2825)*100</f>
        <v>4.5714285714285712</v>
      </c>
      <c r="P2825" s="7">
        <f>E2825/L2825</f>
        <v>24.615384615384617</v>
      </c>
      <c r="Q2825" t="str">
        <f>LEFT(N2825,FIND("/",N2825)-1)</f>
        <v>publishing</v>
      </c>
      <c r="R2825" t="str">
        <f>REPLACE(N2825,1,FIND("/",N2825),"")</f>
        <v>translations</v>
      </c>
      <c r="S2825" s="12">
        <f>(((J2825/60)/60)/24)+DATE(1970,1,1)</f>
        <v>41947.063645833332</v>
      </c>
      <c r="T2825" s="12">
        <f>(((I2825/60)/60)/24)+DATE(1970,1,1)</f>
        <v>41977.063645833332</v>
      </c>
      <c r="W2825" s="19">
        <f>_xlfn.DAYS(T2825,S2825)</f>
        <v>30</v>
      </c>
      <c r="X2825" s="20">
        <f>L2825/W2825</f>
        <v>0.43333333333333335</v>
      </c>
      <c r="Y2825" s="21">
        <f>E2825/W2825</f>
        <v>10.666666666666666</v>
      </c>
    </row>
    <row r="2826" spans="1:25" ht="48" x14ac:dyDescent="0.2">
      <c r="A2826">
        <v>2216</v>
      </c>
      <c r="B2826" s="3" t="s">
        <v>2217</v>
      </c>
      <c r="C2826" s="3" t="s">
        <v>6326</v>
      </c>
      <c r="D2826">
        <v>300</v>
      </c>
      <c r="E282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8280</v>
      </c>
      <c r="O2826" s="6">
        <f>(E2826/D2826)*100</f>
        <v>105.66666666666666</v>
      </c>
      <c r="P2826" s="7">
        <f>E2826/L2826</f>
        <v>22.642857142857142</v>
      </c>
      <c r="Q2826" t="str">
        <f>LEFT(N2826,FIND("/",N2826)-1)</f>
        <v>music</v>
      </c>
      <c r="R2826" t="str">
        <f>REPLACE(N2826,1,FIND("/",N2826),"")</f>
        <v>electronic music</v>
      </c>
      <c r="S2826" s="12">
        <f>(((J2826/60)/60)/24)+DATE(1970,1,1)</f>
        <v>42194.751678240747</v>
      </c>
      <c r="T2826" s="12">
        <f>(((I2826/60)/60)/24)+DATE(1970,1,1)</f>
        <v>42208.751678240747</v>
      </c>
      <c r="W2826" s="19">
        <f>_xlfn.DAYS(T2826,S2826)</f>
        <v>14</v>
      </c>
      <c r="X2826" s="20">
        <f>L2826/W2826</f>
        <v>1</v>
      </c>
      <c r="Y2826" s="21">
        <f>E2826/W2826</f>
        <v>22.642857142857142</v>
      </c>
    </row>
    <row r="2827" spans="1:25" ht="48" x14ac:dyDescent="0.2">
      <c r="A2827">
        <v>2898</v>
      </c>
      <c r="B2827" s="3" t="s">
        <v>2898</v>
      </c>
      <c r="C2827" s="3" t="s">
        <v>7008</v>
      </c>
      <c r="D2827">
        <v>7500</v>
      </c>
      <c r="E2827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6">
        <f>(E2827/D2827)*100</f>
        <v>4.2133333333333338</v>
      </c>
      <c r="P2827" s="7">
        <f>E2827/L2827</f>
        <v>26.333333333333332</v>
      </c>
      <c r="Q2827" t="str">
        <f>LEFT(N2827,FIND("/",N2827)-1)</f>
        <v>theater</v>
      </c>
      <c r="R2827" t="str">
        <f>REPLACE(N2827,1,FIND("/",N2827),"")</f>
        <v>plays</v>
      </c>
      <c r="S2827" s="12">
        <f>(((J2827/60)/60)/24)+DATE(1970,1,1)</f>
        <v>42278.664965277778</v>
      </c>
      <c r="T2827" s="12">
        <f>(((I2827/60)/60)/24)+DATE(1970,1,1)</f>
        <v>42308.664965277778</v>
      </c>
      <c r="W2827" s="19">
        <f>_xlfn.DAYS(T2827,S2827)</f>
        <v>30</v>
      </c>
      <c r="X2827" s="20">
        <f>L2827/W2827</f>
        <v>0.4</v>
      </c>
      <c r="Y2827" s="21">
        <f>E2827/W2827</f>
        <v>10.533333333333333</v>
      </c>
    </row>
    <row r="2828" spans="1:25" ht="48" x14ac:dyDescent="0.2">
      <c r="A2828">
        <v>3476</v>
      </c>
      <c r="B2828" s="3" t="s">
        <v>3475</v>
      </c>
      <c r="C2828" s="3" t="s">
        <v>7586</v>
      </c>
      <c r="D2828">
        <v>300</v>
      </c>
      <c r="E2828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8271</v>
      </c>
      <c r="O2828" s="6">
        <f>(E2828/D2828)*100</f>
        <v>104</v>
      </c>
      <c r="P2828" s="7">
        <f>E2828/L2828</f>
        <v>52</v>
      </c>
      <c r="Q2828" t="str">
        <f>LEFT(N2828,FIND("/",N2828)-1)</f>
        <v>theater</v>
      </c>
      <c r="R2828" t="str">
        <f>REPLACE(N2828,1,FIND("/",N2828),"")</f>
        <v>plays</v>
      </c>
      <c r="S2828" s="12">
        <f>(((J2828/60)/60)/24)+DATE(1970,1,1)</f>
        <v>41921.279976851853</v>
      </c>
      <c r="T2828" s="12">
        <f>(((I2828/60)/60)/24)+DATE(1970,1,1)</f>
        <v>41939.125</v>
      </c>
      <c r="W2828" s="19">
        <f>_xlfn.DAYS(T2828,S2828)</f>
        <v>18</v>
      </c>
      <c r="X2828" s="20">
        <f>L2828/W2828</f>
        <v>0.33333333333333331</v>
      </c>
      <c r="Y2828" s="21">
        <f>E2828/W2828</f>
        <v>17.333333333333332</v>
      </c>
    </row>
    <row r="2829" spans="1:25" ht="48" x14ac:dyDescent="0.2">
      <c r="A2829">
        <v>2850</v>
      </c>
      <c r="B2829" s="3" t="s">
        <v>2850</v>
      </c>
      <c r="C2829" s="3" t="s">
        <v>6960</v>
      </c>
      <c r="D2829">
        <v>8000</v>
      </c>
      <c r="E2829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6">
        <f>(E2829/D2829)*100</f>
        <v>3.8875000000000002</v>
      </c>
      <c r="P2829" s="7">
        <f>E2829/L2829</f>
        <v>23.923076923076923</v>
      </c>
      <c r="Q2829" t="str">
        <f>LEFT(N2829,FIND("/",N2829)-1)</f>
        <v>theater</v>
      </c>
      <c r="R2829" t="str">
        <f>REPLACE(N2829,1,FIND("/",N2829),"")</f>
        <v>plays</v>
      </c>
      <c r="S2829" s="12">
        <f>(((J2829/60)/60)/24)+DATE(1970,1,1)</f>
        <v>41858.007071759261</v>
      </c>
      <c r="T2829" s="12">
        <f>(((I2829/60)/60)/24)+DATE(1970,1,1)</f>
        <v>41888.007071759261</v>
      </c>
      <c r="W2829" s="19">
        <f>_xlfn.DAYS(T2829,S2829)</f>
        <v>30</v>
      </c>
      <c r="X2829" s="20">
        <f>L2829/W2829</f>
        <v>0.43333333333333335</v>
      </c>
      <c r="Y2829" s="21">
        <f>E2829/W2829</f>
        <v>10.366666666666667</v>
      </c>
    </row>
    <row r="2830" spans="1:25" ht="48" x14ac:dyDescent="0.2">
      <c r="A2830">
        <v>827</v>
      </c>
      <c r="B2830" s="3" t="s">
        <v>828</v>
      </c>
      <c r="C2830" s="3" t="s">
        <v>4937</v>
      </c>
      <c r="D2830">
        <v>300</v>
      </c>
      <c r="E2830">
        <v>310</v>
      </c>
      <c r="F2830" t="s">
        <v>8219</v>
      </c>
      <c r="G2830" t="s">
        <v>8224</v>
      </c>
      <c r="H2830" t="s">
        <v>8246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8276</v>
      </c>
      <c r="O2830" s="6">
        <f>(E2830/D2830)*100</f>
        <v>103.33333333333334</v>
      </c>
      <c r="P2830" s="7">
        <f>E2830/L2830</f>
        <v>28.181818181818183</v>
      </c>
      <c r="Q2830" t="str">
        <f>LEFT(N2830,FIND("/",N2830)-1)</f>
        <v>music</v>
      </c>
      <c r="R2830" t="str">
        <f>REPLACE(N2830,1,FIND("/",N2830),"")</f>
        <v>rock</v>
      </c>
      <c r="S2830" s="12">
        <f>(((J2830/60)/60)/24)+DATE(1970,1,1)</f>
        <v>40927.473460648151</v>
      </c>
      <c r="T2830" s="12">
        <f>(((I2830/60)/60)/24)+DATE(1970,1,1)</f>
        <v>40953.825694444444</v>
      </c>
      <c r="W2830" s="19">
        <f>_xlfn.DAYS(T2830,S2830)</f>
        <v>26</v>
      </c>
      <c r="X2830" s="20">
        <f>L2830/W2830</f>
        <v>0.42307692307692307</v>
      </c>
      <c r="Y2830" s="21">
        <f>E2830/W2830</f>
        <v>11.923076923076923</v>
      </c>
    </row>
    <row r="2831" spans="1:25" ht="32" x14ac:dyDescent="0.2">
      <c r="A2831">
        <v>2740</v>
      </c>
      <c r="B2831" s="3" t="s">
        <v>2740</v>
      </c>
      <c r="C2831" s="3" t="s">
        <v>6850</v>
      </c>
      <c r="D2831">
        <v>300</v>
      </c>
      <c r="E2831">
        <v>310</v>
      </c>
      <c r="F2831" t="s">
        <v>8219</v>
      </c>
      <c r="G2831" t="s">
        <v>8224</v>
      </c>
      <c r="H2831" t="s">
        <v>8246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8295</v>
      </c>
      <c r="O2831" s="6">
        <f>(E2831/D2831)*100</f>
        <v>103.33333333333334</v>
      </c>
      <c r="P2831" s="7">
        <f>E2831/L2831</f>
        <v>18.235294117647058</v>
      </c>
      <c r="Q2831" t="str">
        <f>LEFT(N2831,FIND("/",N2831)-1)</f>
        <v>technology</v>
      </c>
      <c r="R2831" t="str">
        <f>REPLACE(N2831,1,FIND("/",N2831),"")</f>
        <v>hardware</v>
      </c>
      <c r="S2831" s="12">
        <f>(((J2831/60)/60)/24)+DATE(1970,1,1)</f>
        <v>42045.031851851847</v>
      </c>
      <c r="T2831" s="12">
        <f>(((I2831/60)/60)/24)+DATE(1970,1,1)</f>
        <v>42074.99018518519</v>
      </c>
      <c r="W2831" s="19">
        <f>_xlfn.DAYS(T2831,S2831)</f>
        <v>29</v>
      </c>
      <c r="X2831" s="20">
        <f>L2831/W2831</f>
        <v>0.58620689655172409</v>
      </c>
      <c r="Y2831" s="21">
        <f>E2831/W2831</f>
        <v>10.689655172413794</v>
      </c>
    </row>
    <row r="2832" spans="1:25" ht="32" x14ac:dyDescent="0.2">
      <c r="A2832">
        <v>2424</v>
      </c>
      <c r="B2832" s="3" t="s">
        <v>2425</v>
      </c>
      <c r="C2832" s="3" t="s">
        <v>6534</v>
      </c>
      <c r="D2832">
        <v>25000</v>
      </c>
      <c r="E2832">
        <v>310</v>
      </c>
      <c r="F2832" t="s">
        <v>8221</v>
      </c>
      <c r="G2832" t="s">
        <v>8224</v>
      </c>
      <c r="H2832" t="s">
        <v>8246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8284</v>
      </c>
      <c r="O2832" s="6">
        <f>(E2832/D2832)*100</f>
        <v>1.24</v>
      </c>
      <c r="P2832" s="7">
        <f>E2832/L2832</f>
        <v>34.444444444444443</v>
      </c>
      <c r="Q2832" t="str">
        <f>LEFT(N2832,FIND("/",N2832)-1)</f>
        <v>food</v>
      </c>
      <c r="R2832" t="str">
        <f>REPLACE(N2832,1,FIND("/",N2832),"")</f>
        <v>food trucks</v>
      </c>
      <c r="S2832" s="12">
        <f>(((J2832/60)/60)/24)+DATE(1970,1,1)</f>
        <v>41909.892453703702</v>
      </c>
      <c r="T2832" s="12">
        <f>(((I2832/60)/60)/24)+DATE(1970,1,1)</f>
        <v>41939.892453703702</v>
      </c>
      <c r="W2832" s="19">
        <f>_xlfn.DAYS(T2832,S2832)</f>
        <v>30</v>
      </c>
      <c r="X2832" s="20">
        <f>L2832/W2832</f>
        <v>0.3</v>
      </c>
      <c r="Y2832" s="21">
        <f>E2832/W2832</f>
        <v>10.333333333333334</v>
      </c>
    </row>
    <row r="2833" spans="1:25" ht="32" x14ac:dyDescent="0.2">
      <c r="A2833">
        <v>2122</v>
      </c>
      <c r="B2833" s="3" t="s">
        <v>2123</v>
      </c>
      <c r="C2833" s="3" t="s">
        <v>6232</v>
      </c>
      <c r="D2833">
        <v>80000</v>
      </c>
      <c r="E2833">
        <v>310</v>
      </c>
      <c r="F2833" t="s">
        <v>8221</v>
      </c>
      <c r="G2833" t="s">
        <v>8238</v>
      </c>
      <c r="H2833" t="s">
        <v>8256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8282</v>
      </c>
      <c r="O2833" s="6">
        <f>(E2833/D2833)*100</f>
        <v>0.38750000000000001</v>
      </c>
      <c r="P2833" s="7">
        <f>E2833/L2833</f>
        <v>103.33333333333333</v>
      </c>
      <c r="Q2833" t="str">
        <f>LEFT(N2833,FIND("/",N2833)-1)</f>
        <v>games</v>
      </c>
      <c r="R2833" t="str">
        <f>REPLACE(N2833,1,FIND("/",N2833),"")</f>
        <v>video games</v>
      </c>
      <c r="S2833" s="12">
        <f>(((J2833/60)/60)/24)+DATE(1970,1,1)</f>
        <v>42712.300567129627</v>
      </c>
      <c r="T2833" s="12">
        <f>(((I2833/60)/60)/24)+DATE(1970,1,1)</f>
        <v>42742.300567129627</v>
      </c>
      <c r="W2833" s="19">
        <f>_xlfn.DAYS(T2833,S2833)</f>
        <v>30</v>
      </c>
      <c r="X2833" s="20">
        <f>L2833/W2833</f>
        <v>0.1</v>
      </c>
      <c r="Y2833" s="21">
        <f>E2833/W2833</f>
        <v>10.333333333333334</v>
      </c>
    </row>
    <row r="2834" spans="1:25" ht="16" x14ac:dyDescent="0.2">
      <c r="A2834">
        <v>717</v>
      </c>
      <c r="B2834" s="3" t="s">
        <v>718</v>
      </c>
      <c r="C2834" s="3" t="s">
        <v>4827</v>
      </c>
      <c r="D2834">
        <v>100000</v>
      </c>
      <c r="E2834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6">
        <f>(E2834/D2834)*100</f>
        <v>0.30499999999999999</v>
      </c>
      <c r="P2834" s="7">
        <f>E2834/L2834</f>
        <v>76.25</v>
      </c>
      <c r="Q2834" t="str">
        <f>LEFT(N2834,FIND("/",N2834)-1)</f>
        <v>technology</v>
      </c>
      <c r="R2834" t="str">
        <f>REPLACE(N2834,1,FIND("/",N2834),"")</f>
        <v>wearables</v>
      </c>
      <c r="S2834" s="12">
        <f>(((J2834/60)/60)/24)+DATE(1970,1,1)</f>
        <v>41857.854189814818</v>
      </c>
      <c r="T2834" s="12">
        <f>(((I2834/60)/60)/24)+DATE(1970,1,1)</f>
        <v>41887.854189814818</v>
      </c>
      <c r="W2834" s="19">
        <f>_xlfn.DAYS(T2834,S2834)</f>
        <v>30</v>
      </c>
      <c r="X2834" s="20">
        <f>L2834/W2834</f>
        <v>0.13333333333333333</v>
      </c>
      <c r="Y2834" s="21">
        <f>E2834/W2834</f>
        <v>10.166666666666666</v>
      </c>
    </row>
    <row r="2835" spans="1:25" ht="48" x14ac:dyDescent="0.2">
      <c r="A2835">
        <v>882</v>
      </c>
      <c r="B2835" s="3" t="s">
        <v>883</v>
      </c>
      <c r="C2835" s="3" t="s">
        <v>4992</v>
      </c>
      <c r="D2835">
        <v>1500</v>
      </c>
      <c r="E2835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6">
        <f>(E2835/D2835)*100</f>
        <v>20.133333333333333</v>
      </c>
      <c r="P2835" s="7">
        <f>E2835/L2835</f>
        <v>21.571428571428573</v>
      </c>
      <c r="Q2835" t="str">
        <f>LEFT(N2835,FIND("/",N2835)-1)</f>
        <v>music</v>
      </c>
      <c r="R2835" t="str">
        <f>REPLACE(N2835,1,FIND("/",N2835),"")</f>
        <v>indie rock</v>
      </c>
      <c r="S2835" s="12">
        <f>(((J2835/60)/60)/24)+DATE(1970,1,1)</f>
        <v>40759.860532407409</v>
      </c>
      <c r="T2835" s="12">
        <f>(((I2835/60)/60)/24)+DATE(1970,1,1)</f>
        <v>40792.860532407409</v>
      </c>
      <c r="W2835" s="19">
        <f>_xlfn.DAYS(T2835,S2835)</f>
        <v>33</v>
      </c>
      <c r="X2835" s="20">
        <f>L2835/W2835</f>
        <v>0.42424242424242425</v>
      </c>
      <c r="Y2835" s="21">
        <f>E2835/W2835</f>
        <v>9.1515151515151523</v>
      </c>
    </row>
    <row r="2836" spans="1:25" ht="32" x14ac:dyDescent="0.2">
      <c r="A2836">
        <v>1849</v>
      </c>
      <c r="B2836" s="3" t="s">
        <v>1850</v>
      </c>
      <c r="C2836" s="3" t="s">
        <v>5959</v>
      </c>
      <c r="D2836">
        <v>300</v>
      </c>
      <c r="E2836">
        <v>301</v>
      </c>
      <c r="F2836" t="s">
        <v>8219</v>
      </c>
      <c r="G2836" t="s">
        <v>8224</v>
      </c>
      <c r="H2836" t="s">
        <v>8246</v>
      </c>
      <c r="I2836">
        <v>1350505059</v>
      </c>
      <c r="J2836">
        <v>1347913059</v>
      </c>
      <c r="K2836" t="b">
        <v>0</v>
      </c>
      <c r="L2836">
        <v>8</v>
      </c>
      <c r="M2836" t="b">
        <v>1</v>
      </c>
      <c r="N2836" t="s">
        <v>8276</v>
      </c>
      <c r="O2836" s="6">
        <f>(E2836/D2836)*100</f>
        <v>100.33333333333334</v>
      </c>
      <c r="P2836" s="7">
        <f>E2836/L2836</f>
        <v>37.625</v>
      </c>
      <c r="Q2836" t="str">
        <f>LEFT(N2836,FIND("/",N2836)-1)</f>
        <v>music</v>
      </c>
      <c r="R2836" t="str">
        <f>REPLACE(N2836,1,FIND("/",N2836),"")</f>
        <v>rock</v>
      </c>
      <c r="S2836" s="12">
        <f>(((J2836/60)/60)/24)+DATE(1970,1,1)</f>
        <v>41169.845590277779</v>
      </c>
      <c r="T2836" s="12">
        <f>(((I2836/60)/60)/24)+DATE(1970,1,1)</f>
        <v>41199.845590277779</v>
      </c>
      <c r="W2836" s="19">
        <f>_xlfn.DAYS(T2836,S2836)</f>
        <v>30</v>
      </c>
      <c r="X2836" s="20">
        <f>L2836/W2836</f>
        <v>0.26666666666666666</v>
      </c>
      <c r="Y2836" s="21">
        <f>E2836/W2836</f>
        <v>10.033333333333333</v>
      </c>
    </row>
    <row r="2837" spans="1:25" ht="48" x14ac:dyDescent="0.2">
      <c r="A2837">
        <v>1923</v>
      </c>
      <c r="B2837" s="3" t="s">
        <v>1924</v>
      </c>
      <c r="C2837" s="3" t="s">
        <v>6033</v>
      </c>
      <c r="D2837">
        <v>125</v>
      </c>
      <c r="E2837">
        <v>301</v>
      </c>
      <c r="F2837" t="s">
        <v>8219</v>
      </c>
      <c r="G2837" t="s">
        <v>8224</v>
      </c>
      <c r="H2837" t="s">
        <v>8246</v>
      </c>
      <c r="I2837">
        <v>1317099540</v>
      </c>
      <c r="J2837">
        <v>1313612532</v>
      </c>
      <c r="K2837" t="b">
        <v>0</v>
      </c>
      <c r="L2837">
        <v>13</v>
      </c>
      <c r="M2837" t="b">
        <v>1</v>
      </c>
      <c r="N2837" t="s">
        <v>8279</v>
      </c>
      <c r="O2837" s="6">
        <f>(E2837/D2837)*100</f>
        <v>240.79999999999998</v>
      </c>
      <c r="P2837" s="7">
        <f>E2837/L2837</f>
        <v>23.153846153846153</v>
      </c>
      <c r="Q2837" t="str">
        <f>LEFT(N2837,FIND("/",N2837)-1)</f>
        <v>music</v>
      </c>
      <c r="R2837" t="str">
        <f>REPLACE(N2837,1,FIND("/",N2837),"")</f>
        <v>indie rock</v>
      </c>
      <c r="S2837" s="12">
        <f>(((J2837/60)/60)/24)+DATE(1970,1,1)</f>
        <v>40772.848749999997</v>
      </c>
      <c r="T2837" s="12">
        <f>(((I2837/60)/60)/24)+DATE(1970,1,1)</f>
        <v>40813.207638888889</v>
      </c>
      <c r="W2837" s="19">
        <f>_xlfn.DAYS(T2837,S2837)</f>
        <v>41</v>
      </c>
      <c r="X2837" s="20">
        <f>L2837/W2837</f>
        <v>0.31707317073170732</v>
      </c>
      <c r="Y2837" s="21">
        <f>E2837/W2837</f>
        <v>7.3414634146341466</v>
      </c>
    </row>
    <row r="2838" spans="1:25" ht="48" x14ac:dyDescent="0.2">
      <c r="A2838">
        <v>4038</v>
      </c>
      <c r="B2838" s="3" t="s">
        <v>4034</v>
      </c>
      <c r="C2838" s="3" t="s">
        <v>8142</v>
      </c>
      <c r="D2838">
        <v>2500</v>
      </c>
      <c r="E2838">
        <v>301</v>
      </c>
      <c r="F2838" t="s">
        <v>8221</v>
      </c>
      <c r="G2838" t="s">
        <v>8224</v>
      </c>
      <c r="H2838" t="s">
        <v>8246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8271</v>
      </c>
      <c r="O2838" s="6">
        <f>(E2838/D2838)*100</f>
        <v>12.04</v>
      </c>
      <c r="P2838" s="7">
        <f>E2838/L2838</f>
        <v>75.25</v>
      </c>
      <c r="Q2838" t="str">
        <f>LEFT(N2838,FIND("/",N2838)-1)</f>
        <v>theater</v>
      </c>
      <c r="R2838" t="str">
        <f>REPLACE(N2838,1,FIND("/",N2838),"")</f>
        <v>plays</v>
      </c>
      <c r="S2838" s="12">
        <f>(((J2838/60)/60)/24)+DATE(1970,1,1)</f>
        <v>41869.798726851855</v>
      </c>
      <c r="T2838" s="12">
        <f>(((I2838/60)/60)/24)+DATE(1970,1,1)</f>
        <v>41929.798726851855</v>
      </c>
      <c r="W2838" s="19">
        <f>_xlfn.DAYS(T2838,S2838)</f>
        <v>60</v>
      </c>
      <c r="X2838" s="20">
        <f>L2838/W2838</f>
        <v>6.6666666666666666E-2</v>
      </c>
      <c r="Y2838" s="21">
        <f>E2838/W2838</f>
        <v>5.0166666666666666</v>
      </c>
    </row>
    <row r="2839" spans="1:25" ht="48" x14ac:dyDescent="0.2">
      <c r="A2839">
        <v>588</v>
      </c>
      <c r="B2839" s="3" t="s">
        <v>589</v>
      </c>
      <c r="C2839" s="3" t="s">
        <v>4698</v>
      </c>
      <c r="D2839">
        <v>9000</v>
      </c>
      <c r="E2839">
        <v>301</v>
      </c>
      <c r="F2839" t="s">
        <v>8221</v>
      </c>
      <c r="G2839" t="s">
        <v>8237</v>
      </c>
      <c r="H2839" t="s">
        <v>8249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8272</v>
      </c>
      <c r="O2839" s="6">
        <f>(E2839/D2839)*100</f>
        <v>3.3444444444444441</v>
      </c>
      <c r="P2839" s="7">
        <f>E2839/L2839</f>
        <v>150.5</v>
      </c>
      <c r="Q2839" t="str">
        <f>LEFT(N2839,FIND("/",N2839)-1)</f>
        <v>technology</v>
      </c>
      <c r="R2839" t="str">
        <f>REPLACE(N2839,1,FIND("/",N2839),"")</f>
        <v>web</v>
      </c>
      <c r="S2839" s="12">
        <f>(((J2839/60)/60)/24)+DATE(1970,1,1)</f>
        <v>42631.769513888896</v>
      </c>
      <c r="T2839" s="12">
        <f>(((I2839/60)/60)/24)+DATE(1970,1,1)</f>
        <v>42691.811180555553</v>
      </c>
      <c r="W2839" s="19">
        <f>_xlfn.DAYS(T2839,S2839)</f>
        <v>60</v>
      </c>
      <c r="X2839" s="20">
        <f>L2839/W2839</f>
        <v>3.3333333333333333E-2</v>
      </c>
      <c r="Y2839" s="21">
        <f>E2839/W2839</f>
        <v>5.0166666666666666</v>
      </c>
    </row>
    <row r="2840" spans="1:25" ht="48" x14ac:dyDescent="0.2">
      <c r="A2840">
        <v>421</v>
      </c>
      <c r="B2840" s="3" t="s">
        <v>422</v>
      </c>
      <c r="C2840" s="3" t="s">
        <v>4531</v>
      </c>
      <c r="D2840">
        <v>15000</v>
      </c>
      <c r="E2840">
        <v>301</v>
      </c>
      <c r="F2840" t="s">
        <v>8221</v>
      </c>
      <c r="G2840" t="s">
        <v>8224</v>
      </c>
      <c r="H2840" t="s">
        <v>8246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8270</v>
      </c>
      <c r="O2840" s="6">
        <f>(E2840/D2840)*100</f>
        <v>2.0066666666666668</v>
      </c>
      <c r="P2840" s="7">
        <f>E2840/L2840</f>
        <v>50.166666666666664</v>
      </c>
      <c r="Q2840" t="str">
        <f>LEFT(N2840,FIND("/",N2840)-1)</f>
        <v>film &amp; video</v>
      </c>
      <c r="R2840" t="str">
        <f>REPLACE(N2840,1,FIND("/",N2840),"")</f>
        <v>animation</v>
      </c>
      <c r="S2840" s="12">
        <f>(((J2840/60)/60)/24)+DATE(1970,1,1)</f>
        <v>42177.491388888884</v>
      </c>
      <c r="T2840" s="12">
        <f>(((I2840/60)/60)/24)+DATE(1970,1,1)</f>
        <v>42237.491388888884</v>
      </c>
      <c r="W2840" s="19">
        <f>_xlfn.DAYS(T2840,S2840)</f>
        <v>60</v>
      </c>
      <c r="X2840" s="20">
        <f>L2840/W2840</f>
        <v>0.1</v>
      </c>
      <c r="Y2840" s="21">
        <f>E2840/W2840</f>
        <v>5.0166666666666666</v>
      </c>
    </row>
    <row r="2841" spans="1:25" ht="48" x14ac:dyDescent="0.2">
      <c r="A2841">
        <v>2112</v>
      </c>
      <c r="B2841" s="3" t="s">
        <v>2113</v>
      </c>
      <c r="C2841" s="3" t="s">
        <v>6222</v>
      </c>
      <c r="D2841">
        <v>300</v>
      </c>
      <c r="E2841">
        <v>300</v>
      </c>
      <c r="F2841" t="s">
        <v>8219</v>
      </c>
      <c r="G2841" t="s">
        <v>8224</v>
      </c>
      <c r="H2841" t="s">
        <v>8246</v>
      </c>
      <c r="I2841">
        <v>1366064193</v>
      </c>
      <c r="J2841">
        <v>1364854593</v>
      </c>
      <c r="K2841" t="b">
        <v>0</v>
      </c>
      <c r="L2841">
        <v>11</v>
      </c>
      <c r="M2841" t="b">
        <v>1</v>
      </c>
      <c r="N2841" t="s">
        <v>8279</v>
      </c>
      <c r="O2841" s="6">
        <f>(E2841/D2841)*100</f>
        <v>100</v>
      </c>
      <c r="P2841" s="7">
        <f>E2841/L2841</f>
        <v>27.272727272727273</v>
      </c>
      <c r="Q2841" t="str">
        <f>LEFT(N2841,FIND("/",N2841)-1)</f>
        <v>music</v>
      </c>
      <c r="R2841" t="str">
        <f>REPLACE(N2841,1,FIND("/",N2841),"")</f>
        <v>indie rock</v>
      </c>
      <c r="S2841" s="12">
        <f>(((J2841/60)/60)/24)+DATE(1970,1,1)</f>
        <v>41365.928159722222</v>
      </c>
      <c r="T2841" s="12">
        <f>(((I2841/60)/60)/24)+DATE(1970,1,1)</f>
        <v>41379.928159722222</v>
      </c>
      <c r="W2841" s="19">
        <f>_xlfn.DAYS(T2841,S2841)</f>
        <v>14</v>
      </c>
      <c r="X2841" s="20">
        <f>L2841/W2841</f>
        <v>0.7857142857142857</v>
      </c>
      <c r="Y2841" s="21">
        <f>E2841/W2841</f>
        <v>21.428571428571427</v>
      </c>
    </row>
    <row r="2842" spans="1:25" ht="48" x14ac:dyDescent="0.2">
      <c r="A2842">
        <v>2923</v>
      </c>
      <c r="B2842" s="3" t="s">
        <v>2923</v>
      </c>
      <c r="C2842" s="3" t="s">
        <v>7033</v>
      </c>
      <c r="D2842">
        <v>300</v>
      </c>
      <c r="E2842">
        <v>300</v>
      </c>
      <c r="F2842" t="s">
        <v>8219</v>
      </c>
      <c r="G2842" t="s">
        <v>8224</v>
      </c>
      <c r="H2842" t="s">
        <v>8246</v>
      </c>
      <c r="I2842">
        <v>1422068400</v>
      </c>
      <c r="J2842">
        <v>1420774779</v>
      </c>
      <c r="K2842" t="b">
        <v>0</v>
      </c>
      <c r="L2842">
        <v>10</v>
      </c>
      <c r="M2842" t="b">
        <v>1</v>
      </c>
      <c r="N2842" t="s">
        <v>8305</v>
      </c>
      <c r="O2842" s="6">
        <f>(E2842/D2842)*100</f>
        <v>100</v>
      </c>
      <c r="P2842" s="7">
        <f>E2842/L2842</f>
        <v>30</v>
      </c>
      <c r="Q2842" t="str">
        <f>LEFT(N2842,FIND("/",N2842)-1)</f>
        <v>theater</v>
      </c>
      <c r="R2842" t="str">
        <f>REPLACE(N2842,1,FIND("/",N2842),"")</f>
        <v>musical</v>
      </c>
      <c r="S2842" s="12">
        <f>(((J2842/60)/60)/24)+DATE(1970,1,1)</f>
        <v>42013.15253472222</v>
      </c>
      <c r="T2842" s="12">
        <f>(((I2842/60)/60)/24)+DATE(1970,1,1)</f>
        <v>42028.125</v>
      </c>
      <c r="W2842" s="19">
        <f>_xlfn.DAYS(T2842,S2842)</f>
        <v>15</v>
      </c>
      <c r="X2842" s="20">
        <f>L2842/W2842</f>
        <v>0.66666666666666663</v>
      </c>
      <c r="Y2842" s="21">
        <f>E2842/W2842</f>
        <v>20</v>
      </c>
    </row>
    <row r="2843" spans="1:25" ht="48" x14ac:dyDescent="0.2">
      <c r="A2843">
        <v>2855</v>
      </c>
      <c r="B2843" s="3" t="s">
        <v>2855</v>
      </c>
      <c r="C2843" s="3" t="s">
        <v>6965</v>
      </c>
      <c r="D2843">
        <v>600</v>
      </c>
      <c r="E2843">
        <v>300</v>
      </c>
      <c r="F2843" t="s">
        <v>8221</v>
      </c>
      <c r="G2843" t="s">
        <v>8224</v>
      </c>
      <c r="H2843" t="s">
        <v>8246</v>
      </c>
      <c r="I2843">
        <v>1454110440</v>
      </c>
      <c r="J2843">
        <v>1451607071</v>
      </c>
      <c r="K2843" t="b">
        <v>0</v>
      </c>
      <c r="L2843">
        <v>5</v>
      </c>
      <c r="M2843" t="b">
        <v>0</v>
      </c>
      <c r="N2843" t="s">
        <v>8271</v>
      </c>
      <c r="O2843" s="6">
        <f>(E2843/D2843)*100</f>
        <v>50</v>
      </c>
      <c r="P2843" s="7">
        <f>E2843/L2843</f>
        <v>60</v>
      </c>
      <c r="Q2843" t="str">
        <f>LEFT(N2843,FIND("/",N2843)-1)</f>
        <v>theater</v>
      </c>
      <c r="R2843" t="str">
        <f>REPLACE(N2843,1,FIND("/",N2843),"")</f>
        <v>plays</v>
      </c>
      <c r="S2843" s="12">
        <f>(((J2843/60)/60)/24)+DATE(1970,1,1)</f>
        <v>42370.007766203707</v>
      </c>
      <c r="T2843" s="12">
        <f>(((I2843/60)/60)/24)+DATE(1970,1,1)</f>
        <v>42398.981944444444</v>
      </c>
      <c r="W2843" s="19">
        <f>_xlfn.DAYS(T2843,S2843)</f>
        <v>28</v>
      </c>
      <c r="X2843" s="20">
        <f>L2843/W2843</f>
        <v>0.17857142857142858</v>
      </c>
      <c r="Y2843" s="21">
        <f>E2843/W2843</f>
        <v>10.714285714285714</v>
      </c>
    </row>
    <row r="2844" spans="1:25" ht="48" x14ac:dyDescent="0.2">
      <c r="A2844">
        <v>848</v>
      </c>
      <c r="B2844" s="3" t="s">
        <v>849</v>
      </c>
      <c r="C2844" s="3" t="s">
        <v>4958</v>
      </c>
      <c r="D2844">
        <v>300</v>
      </c>
      <c r="E2844">
        <v>300</v>
      </c>
      <c r="F2844" t="s">
        <v>8219</v>
      </c>
      <c r="G2844" t="s">
        <v>8224</v>
      </c>
      <c r="H2844" t="s">
        <v>8246</v>
      </c>
      <c r="I2844">
        <v>1429038033</v>
      </c>
      <c r="J2844">
        <v>1426446033</v>
      </c>
      <c r="K2844" t="b">
        <v>0</v>
      </c>
      <c r="L2844">
        <v>16</v>
      </c>
      <c r="M2844" t="b">
        <v>1</v>
      </c>
      <c r="N2844" t="s">
        <v>8277</v>
      </c>
      <c r="O2844" s="6">
        <f>(E2844/D2844)*100</f>
        <v>100</v>
      </c>
      <c r="P2844" s="7">
        <f>E2844/L2844</f>
        <v>18.75</v>
      </c>
      <c r="Q2844" t="str">
        <f>LEFT(N2844,FIND("/",N2844)-1)</f>
        <v>music</v>
      </c>
      <c r="R2844" t="str">
        <f>REPLACE(N2844,1,FIND("/",N2844),"")</f>
        <v>metal</v>
      </c>
      <c r="S2844" s="12">
        <f>(((J2844/60)/60)/24)+DATE(1970,1,1)</f>
        <v>42078.792048611111</v>
      </c>
      <c r="T2844" s="12">
        <f>(((I2844/60)/60)/24)+DATE(1970,1,1)</f>
        <v>42108.792048611111</v>
      </c>
      <c r="W2844" s="19">
        <f>_xlfn.DAYS(T2844,S2844)</f>
        <v>30</v>
      </c>
      <c r="X2844" s="20">
        <f>L2844/W2844</f>
        <v>0.53333333333333333</v>
      </c>
      <c r="Y2844" s="21">
        <f>E2844/W2844</f>
        <v>10</v>
      </c>
    </row>
    <row r="2845" spans="1:25" ht="48" x14ac:dyDescent="0.2">
      <c r="A2845">
        <v>853</v>
      </c>
      <c r="B2845" s="3" t="s">
        <v>854</v>
      </c>
      <c r="C2845" s="3" t="s">
        <v>4963</v>
      </c>
      <c r="D2845">
        <v>300</v>
      </c>
      <c r="E2845">
        <v>300</v>
      </c>
      <c r="F2845" t="s">
        <v>8219</v>
      </c>
      <c r="G2845" t="s">
        <v>8224</v>
      </c>
      <c r="H2845" t="s">
        <v>8246</v>
      </c>
      <c r="I2845">
        <v>1424116709</v>
      </c>
      <c r="J2845">
        <v>1421524709</v>
      </c>
      <c r="K2845" t="b">
        <v>0</v>
      </c>
      <c r="L2845">
        <v>10</v>
      </c>
      <c r="M2845" t="b">
        <v>1</v>
      </c>
      <c r="N2845" t="s">
        <v>8277</v>
      </c>
      <c r="O2845" s="6">
        <f>(E2845/D2845)*100</f>
        <v>100</v>
      </c>
      <c r="P2845" s="7">
        <f>E2845/L2845</f>
        <v>30</v>
      </c>
      <c r="Q2845" t="str">
        <f>LEFT(N2845,FIND("/",N2845)-1)</f>
        <v>music</v>
      </c>
      <c r="R2845" t="str">
        <f>REPLACE(N2845,1,FIND("/",N2845),"")</f>
        <v>metal</v>
      </c>
      <c r="S2845" s="12">
        <f>(((J2845/60)/60)/24)+DATE(1970,1,1)</f>
        <v>42021.832280092596</v>
      </c>
      <c r="T2845" s="12">
        <f>(((I2845/60)/60)/24)+DATE(1970,1,1)</f>
        <v>42051.832280092596</v>
      </c>
      <c r="W2845" s="19">
        <f>_xlfn.DAYS(T2845,S2845)</f>
        <v>30</v>
      </c>
      <c r="X2845" s="20">
        <f>L2845/W2845</f>
        <v>0.33333333333333331</v>
      </c>
      <c r="Y2845" s="21">
        <f>E2845/W2845</f>
        <v>10</v>
      </c>
    </row>
    <row r="2846" spans="1:25" ht="48" x14ac:dyDescent="0.2">
      <c r="A2846">
        <v>3101</v>
      </c>
      <c r="B2846" s="3" t="s">
        <v>3101</v>
      </c>
      <c r="C2846" s="3" t="s">
        <v>7211</v>
      </c>
      <c r="D2846">
        <v>2500</v>
      </c>
      <c r="E2846">
        <v>300</v>
      </c>
      <c r="F2846" t="s">
        <v>8221</v>
      </c>
      <c r="G2846" t="s">
        <v>8230</v>
      </c>
      <c r="H2846" t="s">
        <v>8249</v>
      </c>
      <c r="I2846">
        <v>1437033360</v>
      </c>
      <c r="J2846">
        <v>1434445937</v>
      </c>
      <c r="K2846" t="b">
        <v>0</v>
      </c>
      <c r="L2846">
        <v>12</v>
      </c>
      <c r="M2846" t="b">
        <v>0</v>
      </c>
      <c r="N2846" t="s">
        <v>8303</v>
      </c>
      <c r="O2846" s="6">
        <f>(E2846/D2846)*100</f>
        <v>12</v>
      </c>
      <c r="P2846" s="7">
        <f>E2846/L2846</f>
        <v>25</v>
      </c>
      <c r="Q2846" t="str">
        <f>LEFT(N2846,FIND("/",N2846)-1)</f>
        <v>theater</v>
      </c>
      <c r="R2846" t="str">
        <f>REPLACE(N2846,1,FIND("/",N2846),"")</f>
        <v>spaces</v>
      </c>
      <c r="S2846" s="12">
        <f>(((J2846/60)/60)/24)+DATE(1970,1,1)</f>
        <v>42171.383530092593</v>
      </c>
      <c r="T2846" s="12">
        <f>(((I2846/60)/60)/24)+DATE(1970,1,1)</f>
        <v>42201.330555555556</v>
      </c>
      <c r="W2846" s="19">
        <f>_xlfn.DAYS(T2846,S2846)</f>
        <v>30</v>
      </c>
      <c r="X2846" s="20">
        <f>L2846/W2846</f>
        <v>0.4</v>
      </c>
      <c r="Y2846" s="21">
        <f>E2846/W2846</f>
        <v>10</v>
      </c>
    </row>
    <row r="2847" spans="1:25" ht="48" x14ac:dyDescent="0.2">
      <c r="A2847">
        <v>3115</v>
      </c>
      <c r="B2847" s="3" t="s">
        <v>3115</v>
      </c>
      <c r="C2847" s="3" t="s">
        <v>7225</v>
      </c>
      <c r="D2847">
        <v>10000</v>
      </c>
      <c r="E2847">
        <v>300</v>
      </c>
      <c r="F2847" t="s">
        <v>8221</v>
      </c>
      <c r="G2847" t="s">
        <v>8235</v>
      </c>
      <c r="H2847" t="s">
        <v>8255</v>
      </c>
      <c r="I2847">
        <v>1465123427</v>
      </c>
      <c r="J2847">
        <v>1462531427</v>
      </c>
      <c r="K2847" t="b">
        <v>0</v>
      </c>
      <c r="L2847">
        <v>1</v>
      </c>
      <c r="M2847" t="b">
        <v>0</v>
      </c>
      <c r="N2847" t="s">
        <v>8303</v>
      </c>
      <c r="O2847" s="6">
        <f>(E2847/D2847)*100</f>
        <v>3</v>
      </c>
      <c r="P2847" s="7">
        <f>E2847/L2847</f>
        <v>300</v>
      </c>
      <c r="Q2847" t="str">
        <f>LEFT(N2847,FIND("/",N2847)-1)</f>
        <v>theater</v>
      </c>
      <c r="R2847" t="str">
        <f>REPLACE(N2847,1,FIND("/",N2847),"")</f>
        <v>spaces</v>
      </c>
      <c r="S2847" s="12">
        <f>(((J2847/60)/60)/24)+DATE(1970,1,1)</f>
        <v>42496.447071759263</v>
      </c>
      <c r="T2847" s="12">
        <f>(((I2847/60)/60)/24)+DATE(1970,1,1)</f>
        <v>42526.447071759263</v>
      </c>
      <c r="W2847" s="19">
        <f>_xlfn.DAYS(T2847,S2847)</f>
        <v>30</v>
      </c>
      <c r="X2847" s="20">
        <f>L2847/W2847</f>
        <v>3.3333333333333333E-2</v>
      </c>
      <c r="Y2847" s="21">
        <f>E2847/W2847</f>
        <v>10</v>
      </c>
    </row>
    <row r="2848" spans="1:25" ht="32" x14ac:dyDescent="0.2">
      <c r="A2848">
        <v>4039</v>
      </c>
      <c r="B2848" s="3" t="s">
        <v>4035</v>
      </c>
      <c r="C2848" s="3" t="s">
        <v>8143</v>
      </c>
      <c r="D2848">
        <v>500</v>
      </c>
      <c r="E2848">
        <v>300</v>
      </c>
      <c r="F2848" t="s">
        <v>8221</v>
      </c>
      <c r="G2848" t="s">
        <v>8224</v>
      </c>
      <c r="H2848" t="s">
        <v>8246</v>
      </c>
      <c r="I2848">
        <v>1448949540</v>
      </c>
      <c r="J2848">
        <v>1446048367</v>
      </c>
      <c r="K2848" t="b">
        <v>0</v>
      </c>
      <c r="L2848">
        <v>5</v>
      </c>
      <c r="M2848" t="b">
        <v>0</v>
      </c>
      <c r="N2848" t="s">
        <v>8271</v>
      </c>
      <c r="O2848" s="6">
        <f>(E2848/D2848)*100</f>
        <v>60</v>
      </c>
      <c r="P2848" s="7">
        <f>E2848/L2848</f>
        <v>60</v>
      </c>
      <c r="Q2848" t="str">
        <f>LEFT(N2848,FIND("/",N2848)-1)</f>
        <v>theater</v>
      </c>
      <c r="R2848" t="str">
        <f>REPLACE(N2848,1,FIND("/",N2848),"")</f>
        <v>plays</v>
      </c>
      <c r="S2848" s="12">
        <f>(((J2848/60)/60)/24)+DATE(1970,1,1)</f>
        <v>42305.670914351853</v>
      </c>
      <c r="T2848" s="12">
        <f>(((I2848/60)/60)/24)+DATE(1970,1,1)</f>
        <v>42339.249305555553</v>
      </c>
      <c r="W2848" s="19">
        <f>_xlfn.DAYS(T2848,S2848)</f>
        <v>34</v>
      </c>
      <c r="X2848" s="20">
        <f>L2848/W2848</f>
        <v>0.14705882352941177</v>
      </c>
      <c r="Y2848" s="21">
        <f>E2848/W2848</f>
        <v>8.8235294117647065</v>
      </c>
    </row>
    <row r="2849" spans="1:25" ht="32" x14ac:dyDescent="0.2">
      <c r="A2849">
        <v>1822</v>
      </c>
      <c r="B2849" s="3" t="s">
        <v>1823</v>
      </c>
      <c r="C2849" s="3" t="s">
        <v>5932</v>
      </c>
      <c r="D2849">
        <v>300</v>
      </c>
      <c r="E2849">
        <v>300</v>
      </c>
      <c r="F2849" t="s">
        <v>8219</v>
      </c>
      <c r="G2849" t="s">
        <v>8229</v>
      </c>
      <c r="H2849" t="s">
        <v>8251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8276</v>
      </c>
      <c r="O2849" s="6">
        <f>(E2849/D2849)*100</f>
        <v>100</v>
      </c>
      <c r="P2849" s="7">
        <f>E2849/L2849</f>
        <v>27.272727272727273</v>
      </c>
      <c r="Q2849" t="str">
        <f>LEFT(N2849,FIND("/",N2849)-1)</f>
        <v>music</v>
      </c>
      <c r="R2849" t="str">
        <f>REPLACE(N2849,1,FIND("/",N2849),"")</f>
        <v>rock</v>
      </c>
      <c r="S2849" s="12">
        <f>(((J2849/60)/60)/24)+DATE(1970,1,1)</f>
        <v>41634.797013888885</v>
      </c>
      <c r="T2849" s="12">
        <f>(((I2849/60)/60)/24)+DATE(1970,1,1)</f>
        <v>41670.792361111111</v>
      </c>
      <c r="W2849" s="19">
        <f>_xlfn.DAYS(T2849,S2849)</f>
        <v>36</v>
      </c>
      <c r="X2849" s="20">
        <f>L2849/W2849</f>
        <v>0.30555555555555558</v>
      </c>
      <c r="Y2849" s="21">
        <f>E2849/W2849</f>
        <v>8.3333333333333339</v>
      </c>
    </row>
    <row r="2850" spans="1:25" ht="48" x14ac:dyDescent="0.2">
      <c r="A2850">
        <v>620</v>
      </c>
      <c r="B2850" s="3" t="s">
        <v>621</v>
      </c>
      <c r="C2850" s="3" t="s">
        <v>4730</v>
      </c>
      <c r="D2850">
        <v>30000</v>
      </c>
      <c r="E2850">
        <v>300</v>
      </c>
      <c r="F2850" t="s">
        <v>8220</v>
      </c>
      <c r="G2850" t="s">
        <v>8229</v>
      </c>
      <c r="H2850" t="s">
        <v>8251</v>
      </c>
      <c r="I2850">
        <v>1408986738</v>
      </c>
      <c r="J2850">
        <v>1405098738</v>
      </c>
      <c r="K2850" t="b">
        <v>0</v>
      </c>
      <c r="L2850">
        <v>1</v>
      </c>
      <c r="M2850" t="b">
        <v>0</v>
      </c>
      <c r="N2850" t="s">
        <v>8272</v>
      </c>
      <c r="O2850" s="6">
        <f>(E2850/D2850)*100</f>
        <v>1</v>
      </c>
      <c r="P2850" s="7">
        <f>E2850/L2850</f>
        <v>300</v>
      </c>
      <c r="Q2850" t="str">
        <f>LEFT(N2850,FIND("/",N2850)-1)</f>
        <v>technology</v>
      </c>
      <c r="R2850" t="str">
        <f>REPLACE(N2850,1,FIND("/",N2850),"")</f>
        <v>web</v>
      </c>
      <c r="S2850" s="12">
        <f>(((J2850/60)/60)/24)+DATE(1970,1,1)</f>
        <v>41831.716874999998</v>
      </c>
      <c r="T2850" s="12">
        <f>(((I2850/60)/60)/24)+DATE(1970,1,1)</f>
        <v>41876.716874999998</v>
      </c>
      <c r="W2850" s="19">
        <f>_xlfn.DAYS(T2850,S2850)</f>
        <v>45</v>
      </c>
      <c r="X2850" s="20">
        <f>L2850/W2850</f>
        <v>2.2222222222222223E-2</v>
      </c>
      <c r="Y2850" s="21">
        <f>E2850/W2850</f>
        <v>6.666666666666667</v>
      </c>
    </row>
    <row r="2851" spans="1:25" ht="48" x14ac:dyDescent="0.2">
      <c r="A2851">
        <v>2343</v>
      </c>
      <c r="B2851" s="3" t="s">
        <v>2344</v>
      </c>
      <c r="C2851" s="3" t="s">
        <v>6453</v>
      </c>
      <c r="D2851">
        <v>10000</v>
      </c>
      <c r="E2851">
        <v>300</v>
      </c>
      <c r="F2851" t="s">
        <v>8220</v>
      </c>
      <c r="G2851" t="s">
        <v>8224</v>
      </c>
      <c r="H2851" t="s">
        <v>8246</v>
      </c>
      <c r="I2851">
        <v>1452282420</v>
      </c>
      <c r="J2851">
        <v>1447962505</v>
      </c>
      <c r="K2851" t="b">
        <v>0</v>
      </c>
      <c r="L2851">
        <v>1</v>
      </c>
      <c r="M2851" t="b">
        <v>0</v>
      </c>
      <c r="N2851" t="s">
        <v>8272</v>
      </c>
      <c r="O2851" s="6">
        <f>(E2851/D2851)*100</f>
        <v>3</v>
      </c>
      <c r="P2851" s="7">
        <f>E2851/L2851</f>
        <v>300</v>
      </c>
      <c r="Q2851" t="str">
        <f>LEFT(N2851,FIND("/",N2851)-1)</f>
        <v>technology</v>
      </c>
      <c r="R2851" t="str">
        <f>REPLACE(N2851,1,FIND("/",N2851),"")</f>
        <v>web</v>
      </c>
      <c r="S2851" s="12">
        <f>(((J2851/60)/60)/24)+DATE(1970,1,1)</f>
        <v>42327.825289351851</v>
      </c>
      <c r="T2851" s="12">
        <f>(((I2851/60)/60)/24)+DATE(1970,1,1)</f>
        <v>42377.82430555555</v>
      </c>
      <c r="W2851" s="19">
        <f>_xlfn.DAYS(T2851,S2851)</f>
        <v>50</v>
      </c>
      <c r="X2851" s="20">
        <f>L2851/W2851</f>
        <v>0.02</v>
      </c>
      <c r="Y2851" s="21">
        <f>E2851/W2851</f>
        <v>6</v>
      </c>
    </row>
    <row r="2852" spans="1:25" ht="48" x14ac:dyDescent="0.2">
      <c r="A2852">
        <v>965</v>
      </c>
      <c r="B2852" s="3" t="s">
        <v>966</v>
      </c>
      <c r="C2852" s="3" t="s">
        <v>5075</v>
      </c>
      <c r="D2852">
        <v>25000</v>
      </c>
      <c r="E2852">
        <v>298</v>
      </c>
      <c r="F2852" t="s">
        <v>8221</v>
      </c>
      <c r="G2852" t="s">
        <v>8224</v>
      </c>
      <c r="H2852" t="s">
        <v>8246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8273</v>
      </c>
      <c r="O2852" s="6">
        <f>(E2852/D2852)*100</f>
        <v>1.1919999999999999</v>
      </c>
      <c r="P2852" s="7">
        <f>E2852/L2852</f>
        <v>49.666666666666664</v>
      </c>
      <c r="Q2852" t="str">
        <f>LEFT(N2852,FIND("/",N2852)-1)</f>
        <v>technology</v>
      </c>
      <c r="R2852" t="str">
        <f>REPLACE(N2852,1,FIND("/",N2852),"")</f>
        <v>wearables</v>
      </c>
      <c r="S2852" s="12">
        <f>(((J2852/60)/60)/24)+DATE(1970,1,1)</f>
        <v>42637.016736111109</v>
      </c>
      <c r="T2852" s="12">
        <f>(((I2852/60)/60)/24)+DATE(1970,1,1)</f>
        <v>42669.165972222225</v>
      </c>
      <c r="W2852" s="19">
        <f>_xlfn.DAYS(T2852,S2852)</f>
        <v>32</v>
      </c>
      <c r="X2852" s="20">
        <f>L2852/W2852</f>
        <v>0.1875</v>
      </c>
      <c r="Y2852" s="21">
        <f>E2852/W2852</f>
        <v>9.3125</v>
      </c>
    </row>
    <row r="2853" spans="1:25" ht="48" x14ac:dyDescent="0.2">
      <c r="A2853">
        <v>683</v>
      </c>
      <c r="B2853" s="3" t="s">
        <v>684</v>
      </c>
      <c r="C2853" s="3" t="s">
        <v>4793</v>
      </c>
      <c r="D2853">
        <v>35000</v>
      </c>
      <c r="E2853">
        <v>298</v>
      </c>
      <c r="F2853" t="s">
        <v>8221</v>
      </c>
      <c r="G2853" t="s">
        <v>8224</v>
      </c>
      <c r="H2853" t="s">
        <v>8246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8273</v>
      </c>
      <c r="O2853" s="6">
        <f>(E2853/D2853)*100</f>
        <v>0.85142857142857142</v>
      </c>
      <c r="P2853" s="7">
        <f>E2853/L2853</f>
        <v>99.333333333333329</v>
      </c>
      <c r="Q2853" t="str">
        <f>LEFT(N2853,FIND("/",N2853)-1)</f>
        <v>technology</v>
      </c>
      <c r="R2853" t="str">
        <f>REPLACE(N2853,1,FIND("/",N2853),"")</f>
        <v>wearables</v>
      </c>
      <c r="S2853" s="12">
        <f>(((J2853/60)/60)/24)+DATE(1970,1,1)</f>
        <v>42634.900046296301</v>
      </c>
      <c r="T2853" s="12">
        <f>(((I2853/60)/60)/24)+DATE(1970,1,1)</f>
        <v>42674.900046296301</v>
      </c>
      <c r="W2853" s="19">
        <f>_xlfn.DAYS(T2853,S2853)</f>
        <v>40</v>
      </c>
      <c r="X2853" s="20">
        <f>L2853/W2853</f>
        <v>7.4999999999999997E-2</v>
      </c>
      <c r="Y2853" s="21">
        <f>E2853/W2853</f>
        <v>7.45</v>
      </c>
    </row>
    <row r="2854" spans="1:25" ht="48" x14ac:dyDescent="0.2">
      <c r="A2854">
        <v>3959</v>
      </c>
      <c r="B2854" s="3" t="s">
        <v>3956</v>
      </c>
      <c r="C2854" s="3" t="s">
        <v>8066</v>
      </c>
      <c r="D2854">
        <v>1200</v>
      </c>
      <c r="E2854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6">
        <f>(E2854/D2854)*100</f>
        <v>24.333333333333336</v>
      </c>
      <c r="P2854" s="7">
        <f>E2854/L2854</f>
        <v>24.333333333333332</v>
      </c>
      <c r="Q2854" t="str">
        <f>LEFT(N2854,FIND("/",N2854)-1)</f>
        <v>theater</v>
      </c>
      <c r="R2854" t="str">
        <f>REPLACE(N2854,1,FIND("/",N2854),"")</f>
        <v>plays</v>
      </c>
      <c r="S2854" s="12">
        <f>(((J2854/60)/60)/24)+DATE(1970,1,1)</f>
        <v>41880.788842592592</v>
      </c>
      <c r="T2854" s="12">
        <f>(((I2854/60)/60)/24)+DATE(1970,1,1)</f>
        <v>41910.788842592592</v>
      </c>
      <c r="W2854" s="19">
        <f>_xlfn.DAYS(T2854,S2854)</f>
        <v>30</v>
      </c>
      <c r="X2854" s="20">
        <f>L2854/W2854</f>
        <v>0.4</v>
      </c>
      <c r="Y2854" s="21">
        <f>E2854/W2854</f>
        <v>9.7333333333333325</v>
      </c>
    </row>
    <row r="2855" spans="1:25" ht="32" x14ac:dyDescent="0.2">
      <c r="A2855">
        <v>1192</v>
      </c>
      <c r="B2855" s="3" t="s">
        <v>1193</v>
      </c>
      <c r="C2855" s="3" t="s">
        <v>5302</v>
      </c>
      <c r="D2855">
        <v>100</v>
      </c>
      <c r="E2855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8285</v>
      </c>
      <c r="O2855" s="6">
        <f>(E2855/D2855)*100</f>
        <v>290</v>
      </c>
      <c r="P2855" s="7">
        <f>E2855/L2855</f>
        <v>19.333333333333332</v>
      </c>
      <c r="Q2855" t="str">
        <f>LEFT(N2855,FIND("/",N2855)-1)</f>
        <v>photography</v>
      </c>
      <c r="R2855" t="str">
        <f>REPLACE(N2855,1,FIND("/",N2855),"")</f>
        <v>photobooks</v>
      </c>
      <c r="S2855" s="12">
        <f>(((J2855/60)/60)/24)+DATE(1970,1,1)</f>
        <v>42747.506689814814</v>
      </c>
      <c r="T2855" s="12">
        <f>(((I2855/60)/60)/24)+DATE(1970,1,1)</f>
        <v>42777.506689814814</v>
      </c>
      <c r="W2855" s="19">
        <f>_xlfn.DAYS(T2855,S2855)</f>
        <v>30</v>
      </c>
      <c r="X2855" s="20">
        <f>L2855/W2855</f>
        <v>0.5</v>
      </c>
      <c r="Y2855" s="21">
        <f>E2855/W2855</f>
        <v>9.6666666666666661</v>
      </c>
    </row>
    <row r="2856" spans="1:25" ht="32" x14ac:dyDescent="0.2">
      <c r="A2856">
        <v>943</v>
      </c>
      <c r="B2856" s="3" t="s">
        <v>944</v>
      </c>
      <c r="C2856" s="3" t="s">
        <v>5053</v>
      </c>
      <c r="D2856">
        <v>3000</v>
      </c>
      <c r="E2856">
        <v>289</v>
      </c>
      <c r="F2856" t="s">
        <v>8221</v>
      </c>
      <c r="G2856" t="s">
        <v>8224</v>
      </c>
      <c r="H2856" t="s">
        <v>8246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8273</v>
      </c>
      <c r="O2856" s="6">
        <f>(E2856/D2856)*100</f>
        <v>9.6333333333333346</v>
      </c>
      <c r="P2856" s="7">
        <f>E2856/L2856</f>
        <v>24.083333333333332</v>
      </c>
      <c r="Q2856" t="str">
        <f>LEFT(N2856,FIND("/",N2856)-1)</f>
        <v>technology</v>
      </c>
      <c r="R2856" t="str">
        <f>REPLACE(N2856,1,FIND("/",N2856),"")</f>
        <v>wearables</v>
      </c>
      <c r="S2856" s="12">
        <f>(((J2856/60)/60)/24)+DATE(1970,1,1)</f>
        <v>42673.66788194445</v>
      </c>
      <c r="T2856" s="12">
        <f>(((I2856/60)/60)/24)+DATE(1970,1,1)</f>
        <v>42703.709548611107</v>
      </c>
      <c r="W2856" s="19">
        <f>_xlfn.DAYS(T2856,S2856)</f>
        <v>30</v>
      </c>
      <c r="X2856" s="20">
        <f>L2856/W2856</f>
        <v>0.4</v>
      </c>
      <c r="Y2856" s="21">
        <f>E2856/W2856</f>
        <v>9.6333333333333329</v>
      </c>
    </row>
    <row r="2857" spans="1:25" ht="48" x14ac:dyDescent="0.2">
      <c r="A2857">
        <v>3292</v>
      </c>
      <c r="B2857" s="3" t="s">
        <v>3292</v>
      </c>
      <c r="C2857" s="3" t="s">
        <v>7402</v>
      </c>
      <c r="D2857">
        <v>101</v>
      </c>
      <c r="E2857">
        <v>289</v>
      </c>
      <c r="F2857" t="s">
        <v>8219</v>
      </c>
      <c r="G2857" t="s">
        <v>8225</v>
      </c>
      <c r="H2857" t="s">
        <v>8247</v>
      </c>
      <c r="I2857">
        <v>1449257348</v>
      </c>
      <c r="J2857">
        <v>1444069748</v>
      </c>
      <c r="K2857" t="b">
        <v>0</v>
      </c>
      <c r="L2857">
        <v>15</v>
      </c>
      <c r="M2857" t="b">
        <v>1</v>
      </c>
      <c r="N2857" t="s">
        <v>8271</v>
      </c>
      <c r="O2857" s="6">
        <f>(E2857/D2857)*100</f>
        <v>286.13861386138615</v>
      </c>
      <c r="P2857" s="7">
        <f>E2857/L2857</f>
        <v>19.266666666666666</v>
      </c>
      <c r="Q2857" t="str">
        <f>LEFT(N2857,FIND("/",N2857)-1)</f>
        <v>theater</v>
      </c>
      <c r="R2857" t="str">
        <f>REPLACE(N2857,1,FIND("/",N2857),"")</f>
        <v>plays</v>
      </c>
      <c r="S2857" s="12">
        <f>(((J2857/60)/60)/24)+DATE(1970,1,1)</f>
        <v>42282.770231481481</v>
      </c>
      <c r="T2857" s="12">
        <f>(((I2857/60)/60)/24)+DATE(1970,1,1)</f>
        <v>42342.811898148153</v>
      </c>
      <c r="W2857" s="19">
        <f>_xlfn.DAYS(T2857,S2857)</f>
        <v>60</v>
      </c>
      <c r="X2857" s="20">
        <f>L2857/W2857</f>
        <v>0.25</v>
      </c>
      <c r="Y2857" s="21">
        <f>E2857/W2857</f>
        <v>4.8166666666666664</v>
      </c>
    </row>
    <row r="2858" spans="1:25" ht="48" x14ac:dyDescent="0.2">
      <c r="A2858">
        <v>1546</v>
      </c>
      <c r="B2858" s="3" t="s">
        <v>1547</v>
      </c>
      <c r="C2858" s="3" t="s">
        <v>5656</v>
      </c>
      <c r="D2858">
        <v>1000</v>
      </c>
      <c r="E2858">
        <v>289</v>
      </c>
      <c r="F2858" t="s">
        <v>8221</v>
      </c>
      <c r="G2858" t="s">
        <v>8225</v>
      </c>
      <c r="H2858" t="s">
        <v>8247</v>
      </c>
      <c r="I2858">
        <v>1410930399</v>
      </c>
      <c r="J2858">
        <v>1405746399</v>
      </c>
      <c r="K2858" t="b">
        <v>0</v>
      </c>
      <c r="L2858">
        <v>11</v>
      </c>
      <c r="M2858" t="b">
        <v>0</v>
      </c>
      <c r="N2858" t="s">
        <v>8289</v>
      </c>
      <c r="O2858" s="6">
        <f>(E2858/D2858)*100</f>
        <v>28.9</v>
      </c>
      <c r="P2858" s="7">
        <f>E2858/L2858</f>
        <v>26.272727272727273</v>
      </c>
      <c r="Q2858" t="str">
        <f>LEFT(N2858,FIND("/",N2858)-1)</f>
        <v>photography</v>
      </c>
      <c r="R2858" t="str">
        <f>REPLACE(N2858,1,FIND("/",N2858),"")</f>
        <v>nature</v>
      </c>
      <c r="S2858" s="12">
        <f>(((J2858/60)/60)/24)+DATE(1970,1,1)</f>
        <v>41839.212951388887</v>
      </c>
      <c r="T2858" s="12">
        <f>(((I2858/60)/60)/24)+DATE(1970,1,1)</f>
        <v>41899.212951388887</v>
      </c>
      <c r="W2858" s="19">
        <f>_xlfn.DAYS(T2858,S2858)</f>
        <v>60</v>
      </c>
      <c r="X2858" s="20">
        <f>L2858/W2858</f>
        <v>0.18333333333333332</v>
      </c>
      <c r="Y2858" s="21">
        <f>E2858/W2858</f>
        <v>4.8166666666666664</v>
      </c>
    </row>
    <row r="2859" spans="1:25" ht="32" x14ac:dyDescent="0.2">
      <c r="A2859">
        <v>946</v>
      </c>
      <c r="B2859" s="3" t="s">
        <v>947</v>
      </c>
      <c r="C2859" s="3" t="s">
        <v>5056</v>
      </c>
      <c r="D2859">
        <v>15000</v>
      </c>
      <c r="E2859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6">
        <f>(E2859/D2859)*100</f>
        <v>1.9066666666666665</v>
      </c>
      <c r="P2859" s="7">
        <f>E2859/L2859</f>
        <v>57.2</v>
      </c>
      <c r="Q2859" t="str">
        <f>LEFT(N2859,FIND("/",N2859)-1)</f>
        <v>technology</v>
      </c>
      <c r="R2859" t="str">
        <f>REPLACE(N2859,1,FIND("/",N2859),"")</f>
        <v>wearables</v>
      </c>
      <c r="S2859" s="12">
        <f>(((J2859/60)/60)/24)+DATE(1970,1,1)</f>
        <v>42592.750555555554</v>
      </c>
      <c r="T2859" s="12">
        <f>(((I2859/60)/60)/24)+DATE(1970,1,1)</f>
        <v>42622.750555555554</v>
      </c>
      <c r="W2859" s="19">
        <f>_xlfn.DAYS(T2859,S2859)</f>
        <v>30</v>
      </c>
      <c r="X2859" s="20">
        <f>L2859/W2859</f>
        <v>0.16666666666666666</v>
      </c>
      <c r="Y2859" s="21">
        <f>E2859/W2859</f>
        <v>9.5333333333333332</v>
      </c>
    </row>
    <row r="2860" spans="1:25" ht="48" x14ac:dyDescent="0.2">
      <c r="A2860">
        <v>4060</v>
      </c>
      <c r="B2860" s="3" t="s">
        <v>4056</v>
      </c>
      <c r="C2860" s="3" t="s">
        <v>8164</v>
      </c>
      <c r="D2860">
        <v>10000</v>
      </c>
      <c r="E2860">
        <v>285</v>
      </c>
      <c r="F2860" t="s">
        <v>8221</v>
      </c>
      <c r="G2860" t="s">
        <v>8229</v>
      </c>
      <c r="H2860" t="s">
        <v>8251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8271</v>
      </c>
      <c r="O2860" s="6">
        <f>(E2860/D2860)*100</f>
        <v>2.85</v>
      </c>
      <c r="P2860" s="7">
        <f>E2860/L2860</f>
        <v>57</v>
      </c>
      <c r="Q2860" t="str">
        <f>LEFT(N2860,FIND("/",N2860)-1)</f>
        <v>theater</v>
      </c>
      <c r="R2860" t="str">
        <f>REPLACE(N2860,1,FIND("/",N2860),"")</f>
        <v>plays</v>
      </c>
      <c r="S2860" s="12">
        <f>(((J2860/60)/60)/24)+DATE(1970,1,1)</f>
        <v>41779.695092592592</v>
      </c>
      <c r="T2860" s="12">
        <f>(((I2860/60)/60)/24)+DATE(1970,1,1)</f>
        <v>41813.666666666664</v>
      </c>
      <c r="W2860" s="19">
        <f>_xlfn.DAYS(T2860,S2860)</f>
        <v>34</v>
      </c>
      <c r="X2860" s="20">
        <f>L2860/W2860</f>
        <v>0.14705882352941177</v>
      </c>
      <c r="Y2860" s="21">
        <f>E2860/W2860</f>
        <v>8.382352941176471</v>
      </c>
    </row>
    <row r="2861" spans="1:25" ht="48" x14ac:dyDescent="0.2">
      <c r="A2861">
        <v>3965</v>
      </c>
      <c r="B2861" s="3" t="s">
        <v>3962</v>
      </c>
      <c r="C2861" s="3" t="s">
        <v>8072</v>
      </c>
      <c r="D2861">
        <v>2000</v>
      </c>
      <c r="E2861">
        <v>285</v>
      </c>
      <c r="F2861" t="s">
        <v>8221</v>
      </c>
      <c r="G2861" t="s">
        <v>8224</v>
      </c>
      <c r="H2861" t="s">
        <v>8246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8271</v>
      </c>
      <c r="O2861" s="6">
        <f>(E2861/D2861)*100</f>
        <v>14.249999999999998</v>
      </c>
      <c r="P2861" s="7">
        <f>E2861/L2861</f>
        <v>71.25</v>
      </c>
      <c r="Q2861" t="str">
        <f>LEFT(N2861,FIND("/",N2861)-1)</f>
        <v>theater</v>
      </c>
      <c r="R2861" t="str">
        <f>REPLACE(N2861,1,FIND("/",N2861),"")</f>
        <v>plays</v>
      </c>
      <c r="S2861" s="12">
        <f>(((J2861/60)/60)/24)+DATE(1970,1,1)</f>
        <v>42414.235879629632</v>
      </c>
      <c r="T2861" s="12">
        <f>(((I2861/60)/60)/24)+DATE(1970,1,1)</f>
        <v>42474.194212962961</v>
      </c>
      <c r="W2861" s="19">
        <f>_xlfn.DAYS(T2861,S2861)</f>
        <v>60</v>
      </c>
      <c r="X2861" s="20">
        <f>L2861/W2861</f>
        <v>6.6666666666666666E-2</v>
      </c>
      <c r="Y2861" s="21">
        <f>E2861/W2861</f>
        <v>4.75</v>
      </c>
    </row>
    <row r="2862" spans="1:25" ht="32" x14ac:dyDescent="0.2">
      <c r="A2862">
        <v>2121</v>
      </c>
      <c r="B2862" s="3" t="s">
        <v>2122</v>
      </c>
      <c r="C2862" s="3" t="s">
        <v>6231</v>
      </c>
      <c r="D2862">
        <v>50000</v>
      </c>
      <c r="E286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6">
        <f>(E2862/D2862)*100</f>
        <v>0.56800000000000006</v>
      </c>
      <c r="P2862" s="7">
        <f>E2862/L2862</f>
        <v>28.4</v>
      </c>
      <c r="Q2862" t="str">
        <f>LEFT(N2862,FIND("/",N2862)-1)</f>
        <v>games</v>
      </c>
      <c r="R2862" t="str">
        <f>REPLACE(N2862,1,FIND("/",N2862),"")</f>
        <v>video games</v>
      </c>
      <c r="S2862" s="12">
        <f>(((J2862/60)/60)/24)+DATE(1970,1,1)</f>
        <v>42716.7424537037</v>
      </c>
      <c r="T2862" s="12">
        <f>(((I2862/60)/60)/24)+DATE(1970,1,1)</f>
        <v>42746.7424537037</v>
      </c>
      <c r="W2862" s="19">
        <f>_xlfn.DAYS(T2862,S2862)</f>
        <v>30</v>
      </c>
      <c r="X2862" s="20">
        <f>L2862/W2862</f>
        <v>0.33333333333333331</v>
      </c>
      <c r="Y2862" s="21">
        <f>E2862/W2862</f>
        <v>9.4666666666666668</v>
      </c>
    </row>
    <row r="2863" spans="1:25" ht="48" x14ac:dyDescent="0.2">
      <c r="A2863">
        <v>2501</v>
      </c>
      <c r="B2863" s="3" t="s">
        <v>2501</v>
      </c>
      <c r="C2863" s="3" t="s">
        <v>6611</v>
      </c>
      <c r="D2863">
        <v>11000</v>
      </c>
      <c r="E2863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6">
        <f>(E2863/D2863)*100</f>
        <v>2.5545454545454547</v>
      </c>
      <c r="P2863" s="7">
        <f>E2863/L2863</f>
        <v>40.142857142857146</v>
      </c>
      <c r="Q2863" t="str">
        <f>LEFT(N2863,FIND("/",N2863)-1)</f>
        <v>food</v>
      </c>
      <c r="R2863" t="str">
        <f>REPLACE(N2863,1,FIND("/",N2863),"")</f>
        <v>restaurants</v>
      </c>
      <c r="S2863" s="12">
        <f>(((J2863/60)/60)/24)+DATE(1970,1,1)</f>
        <v>42244.776666666665</v>
      </c>
      <c r="T2863" s="12">
        <f>(((I2863/60)/60)/24)+DATE(1970,1,1)</f>
        <v>42274.776666666665</v>
      </c>
      <c r="W2863" s="19">
        <f>_xlfn.DAYS(T2863,S2863)</f>
        <v>30</v>
      </c>
      <c r="X2863" s="20">
        <f>L2863/W2863</f>
        <v>0.23333333333333334</v>
      </c>
      <c r="Y2863" s="21">
        <f>E2863/W2863</f>
        <v>9.3666666666666671</v>
      </c>
    </row>
    <row r="2864" spans="1:25" ht="48" x14ac:dyDescent="0.2">
      <c r="A2864">
        <v>1595</v>
      </c>
      <c r="B2864" s="3" t="s">
        <v>1596</v>
      </c>
      <c r="C2864" s="3" t="s">
        <v>5705</v>
      </c>
      <c r="D2864">
        <v>100000</v>
      </c>
      <c r="E2864">
        <v>280</v>
      </c>
      <c r="F2864" t="s">
        <v>8221</v>
      </c>
      <c r="G2864" t="s">
        <v>8224</v>
      </c>
      <c r="H2864" t="s">
        <v>8246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8291</v>
      </c>
      <c r="O2864" s="6">
        <f>(E2864/D2864)*100</f>
        <v>0.27999999999999997</v>
      </c>
      <c r="P2864" s="7">
        <f>E2864/L2864</f>
        <v>40</v>
      </c>
      <c r="Q2864" t="str">
        <f>LEFT(N2864,FIND("/",N2864)-1)</f>
        <v>photography</v>
      </c>
      <c r="R2864" t="str">
        <f>REPLACE(N2864,1,FIND("/",N2864),"")</f>
        <v>places</v>
      </c>
      <c r="S2864" s="12">
        <f>(((J2864/60)/60)/24)+DATE(1970,1,1)</f>
        <v>41780.050092592595</v>
      </c>
      <c r="T2864" s="12">
        <f>(((I2864/60)/60)/24)+DATE(1970,1,1)</f>
        <v>41808.842361111114</v>
      </c>
      <c r="W2864" s="19">
        <f>_xlfn.DAYS(T2864,S2864)</f>
        <v>28</v>
      </c>
      <c r="X2864" s="20">
        <f>L2864/W2864</f>
        <v>0.25</v>
      </c>
      <c r="Y2864" s="21">
        <f>E2864/W2864</f>
        <v>10</v>
      </c>
    </row>
    <row r="2865" spans="1:25" ht="48" x14ac:dyDescent="0.2">
      <c r="A2865">
        <v>974</v>
      </c>
      <c r="B2865" s="3" t="s">
        <v>975</v>
      </c>
      <c r="C2865" s="3" t="s">
        <v>5084</v>
      </c>
      <c r="D2865">
        <v>50000</v>
      </c>
      <c r="E2865">
        <v>280</v>
      </c>
      <c r="F2865" t="s">
        <v>8221</v>
      </c>
      <c r="G2865" t="s">
        <v>8224</v>
      </c>
      <c r="H2865" t="s">
        <v>8246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8273</v>
      </c>
      <c r="O2865" s="6">
        <f>(E2865/D2865)*100</f>
        <v>0.55999999999999994</v>
      </c>
      <c r="P2865" s="7">
        <f>E2865/L2865</f>
        <v>93.333333333333329</v>
      </c>
      <c r="Q2865" t="str">
        <f>LEFT(N2865,FIND("/",N2865)-1)</f>
        <v>technology</v>
      </c>
      <c r="R2865" t="str">
        <f>REPLACE(N2865,1,FIND("/",N2865),"")</f>
        <v>wearables</v>
      </c>
      <c r="S2865" s="12">
        <f>(((J2865/60)/60)/24)+DATE(1970,1,1)</f>
        <v>42424.749490740738</v>
      </c>
      <c r="T2865" s="12">
        <f>(((I2865/60)/60)/24)+DATE(1970,1,1)</f>
        <v>42454.707824074074</v>
      </c>
      <c r="W2865" s="19">
        <f>_xlfn.DAYS(T2865,S2865)</f>
        <v>30</v>
      </c>
      <c r="X2865" s="20">
        <f>L2865/W2865</f>
        <v>0.1</v>
      </c>
      <c r="Y2865" s="21">
        <f>E2865/W2865</f>
        <v>9.3333333333333339</v>
      </c>
    </row>
    <row r="2866" spans="1:25" ht="48" x14ac:dyDescent="0.2">
      <c r="A2866">
        <v>1693</v>
      </c>
      <c r="B2866" s="3" t="s">
        <v>1694</v>
      </c>
      <c r="C2866" s="3" t="s">
        <v>5803</v>
      </c>
      <c r="D2866">
        <v>3000</v>
      </c>
      <c r="E2866">
        <v>280</v>
      </c>
      <c r="F2866" t="s">
        <v>8222</v>
      </c>
      <c r="G2866" t="s">
        <v>8225</v>
      </c>
      <c r="H2866" t="s">
        <v>8247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8293</v>
      </c>
      <c r="O2866" s="6">
        <f>(E2866/D2866)*100</f>
        <v>9.3333333333333339</v>
      </c>
      <c r="P2866" s="7">
        <f>E2866/L2866</f>
        <v>35</v>
      </c>
      <c r="Q2866" t="str">
        <f>LEFT(N2866,FIND("/",N2866)-1)</f>
        <v>music</v>
      </c>
      <c r="R2866" t="str">
        <f>REPLACE(N2866,1,FIND("/",N2866),"")</f>
        <v>faith</v>
      </c>
      <c r="S2866" s="12">
        <f>(((J2866/60)/60)/24)+DATE(1970,1,1)</f>
        <v>42803.920277777783</v>
      </c>
      <c r="T2866" s="12">
        <f>(((I2866/60)/60)/24)+DATE(1970,1,1)</f>
        <v>42834.833333333328</v>
      </c>
      <c r="W2866" s="19">
        <f>_xlfn.DAYS(T2866,S2866)</f>
        <v>31</v>
      </c>
      <c r="X2866" s="20">
        <f>L2866/W2866</f>
        <v>0.25806451612903225</v>
      </c>
      <c r="Y2866" s="21">
        <f>E2866/W2866</f>
        <v>9.0322580645161299</v>
      </c>
    </row>
    <row r="2867" spans="1:25" ht="32" x14ac:dyDescent="0.2">
      <c r="A2867">
        <v>3397</v>
      </c>
      <c r="B2867" s="3" t="s">
        <v>3396</v>
      </c>
      <c r="C2867" s="3" t="s">
        <v>7507</v>
      </c>
      <c r="D2867">
        <v>250</v>
      </c>
      <c r="E2867">
        <v>280</v>
      </c>
      <c r="F2867" t="s">
        <v>8219</v>
      </c>
      <c r="G2867" t="s">
        <v>8225</v>
      </c>
      <c r="H2867" t="s">
        <v>8247</v>
      </c>
      <c r="I2867">
        <v>1455832800</v>
      </c>
      <c r="J2867">
        <v>1452338929</v>
      </c>
      <c r="K2867" t="b">
        <v>0</v>
      </c>
      <c r="L2867">
        <v>24</v>
      </c>
      <c r="M2867" t="b">
        <v>1</v>
      </c>
      <c r="N2867" t="s">
        <v>8271</v>
      </c>
      <c r="O2867" s="6">
        <f>(E2867/D2867)*100</f>
        <v>112.00000000000001</v>
      </c>
      <c r="P2867" s="7">
        <f>E2867/L2867</f>
        <v>11.666666666666666</v>
      </c>
      <c r="Q2867" t="str">
        <f>LEFT(N2867,FIND("/",N2867)-1)</f>
        <v>theater</v>
      </c>
      <c r="R2867" t="str">
        <f>REPLACE(N2867,1,FIND("/",N2867),"")</f>
        <v>plays</v>
      </c>
      <c r="S2867" s="12">
        <f>(((J2867/60)/60)/24)+DATE(1970,1,1)</f>
        <v>42378.478344907402</v>
      </c>
      <c r="T2867" s="12">
        <f>(((I2867/60)/60)/24)+DATE(1970,1,1)</f>
        <v>42418.916666666672</v>
      </c>
      <c r="W2867" s="19">
        <f>_xlfn.DAYS(T2867,S2867)</f>
        <v>40</v>
      </c>
      <c r="X2867" s="20">
        <f>L2867/W2867</f>
        <v>0.6</v>
      </c>
      <c r="Y2867" s="21">
        <f>E2867/W2867</f>
        <v>7</v>
      </c>
    </row>
    <row r="2868" spans="1:25" ht="48" x14ac:dyDescent="0.2">
      <c r="A2868">
        <v>899</v>
      </c>
      <c r="B2868" s="3" t="s">
        <v>900</v>
      </c>
      <c r="C2868" s="3" t="s">
        <v>5009</v>
      </c>
      <c r="D2868">
        <v>750</v>
      </c>
      <c r="E2868">
        <v>280</v>
      </c>
      <c r="F2868" t="s">
        <v>8221</v>
      </c>
      <c r="G2868" t="s">
        <v>8224</v>
      </c>
      <c r="H2868" t="s">
        <v>8246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8279</v>
      </c>
      <c r="O2868" s="6">
        <f>(E2868/D2868)*100</f>
        <v>37.333333333333336</v>
      </c>
      <c r="P2868" s="7">
        <f>E2868/L2868</f>
        <v>35</v>
      </c>
      <c r="Q2868" t="str">
        <f>LEFT(N2868,FIND("/",N2868)-1)</f>
        <v>music</v>
      </c>
      <c r="R2868" t="str">
        <f>REPLACE(N2868,1,FIND("/",N2868),"")</f>
        <v>indie rock</v>
      </c>
      <c r="S2868" s="12">
        <f>(((J2868/60)/60)/24)+DATE(1970,1,1)</f>
        <v>40646.099097222221</v>
      </c>
      <c r="T2868" s="12">
        <f>(((I2868/60)/60)/24)+DATE(1970,1,1)</f>
        <v>40691.099097222221</v>
      </c>
      <c r="W2868" s="19">
        <f>_xlfn.DAYS(T2868,S2868)</f>
        <v>45</v>
      </c>
      <c r="X2868" s="20">
        <f>L2868/W2868</f>
        <v>0.17777777777777778</v>
      </c>
      <c r="Y2868" s="21">
        <f>E2868/W2868</f>
        <v>6.2222222222222223</v>
      </c>
    </row>
    <row r="2869" spans="1:25" ht="48" x14ac:dyDescent="0.2">
      <c r="A2869">
        <v>2957</v>
      </c>
      <c r="B2869" s="3" t="s">
        <v>2957</v>
      </c>
      <c r="C2869" s="3" t="s">
        <v>7067</v>
      </c>
      <c r="D2869">
        <v>15000</v>
      </c>
      <c r="E2869">
        <v>280</v>
      </c>
      <c r="F2869" t="s">
        <v>8220</v>
      </c>
      <c r="G2869" t="s">
        <v>8224</v>
      </c>
      <c r="H2869" t="s">
        <v>8246</v>
      </c>
      <c r="I2869">
        <v>1427498172</v>
      </c>
      <c r="J2869">
        <v>1422317772</v>
      </c>
      <c r="K2869" t="b">
        <v>0</v>
      </c>
      <c r="L2869">
        <v>3</v>
      </c>
      <c r="M2869" t="b">
        <v>0</v>
      </c>
      <c r="N2869" t="s">
        <v>8303</v>
      </c>
      <c r="O2869" s="6">
        <f>(E2869/D2869)*100</f>
        <v>1.8666666666666669</v>
      </c>
      <c r="P2869" s="7">
        <f>E2869/L2869</f>
        <v>93.333333333333329</v>
      </c>
      <c r="Q2869" t="str">
        <f>LEFT(N2869,FIND("/",N2869)-1)</f>
        <v>theater</v>
      </c>
      <c r="R2869" t="str">
        <f>REPLACE(N2869,1,FIND("/",N2869),"")</f>
        <v>spaces</v>
      </c>
      <c r="S2869" s="12">
        <f>(((J2869/60)/60)/24)+DATE(1970,1,1)</f>
        <v>42031.011249999996</v>
      </c>
      <c r="T2869" s="12">
        <f>(((I2869/60)/60)/24)+DATE(1970,1,1)</f>
        <v>42090.969583333332</v>
      </c>
      <c r="W2869" s="19">
        <f>_xlfn.DAYS(T2869,S2869)</f>
        <v>59</v>
      </c>
      <c r="X2869" s="20">
        <f>L2869/W2869</f>
        <v>5.0847457627118647E-2</v>
      </c>
      <c r="Y2869" s="21">
        <f>E2869/W2869</f>
        <v>4.7457627118644066</v>
      </c>
    </row>
    <row r="2870" spans="1:25" ht="48" x14ac:dyDescent="0.2">
      <c r="A2870">
        <v>198</v>
      </c>
      <c r="B2870" s="3" t="s">
        <v>200</v>
      </c>
      <c r="C2870" s="3" t="s">
        <v>4308</v>
      </c>
      <c r="D2870">
        <v>25000</v>
      </c>
      <c r="E2870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6">
        <f>(E2870/D2870)*100</f>
        <v>1.1159999999999999</v>
      </c>
      <c r="P2870" s="7">
        <f>E2870/L2870</f>
        <v>46.5</v>
      </c>
      <c r="Q2870" t="str">
        <f>LEFT(N2870,FIND("/",N2870)-1)</f>
        <v>film &amp; video</v>
      </c>
      <c r="R2870" t="str">
        <f>REPLACE(N2870,1,FIND("/",N2870),"")</f>
        <v>drama</v>
      </c>
      <c r="S2870" s="12">
        <f>(((J2870/60)/60)/24)+DATE(1970,1,1)</f>
        <v>41887.383356481485</v>
      </c>
      <c r="T2870" s="12">
        <f>(((I2870/60)/60)/24)+DATE(1970,1,1)</f>
        <v>41917.383356481485</v>
      </c>
      <c r="W2870" s="19">
        <f>_xlfn.DAYS(T2870,S2870)</f>
        <v>30</v>
      </c>
      <c r="X2870" s="20">
        <f>L2870/W2870</f>
        <v>0.2</v>
      </c>
      <c r="Y2870" s="21">
        <f>E2870/W2870</f>
        <v>9.3000000000000007</v>
      </c>
    </row>
    <row r="2871" spans="1:25" ht="48" x14ac:dyDescent="0.2">
      <c r="A2871">
        <v>3099</v>
      </c>
      <c r="B2871" s="3" t="s">
        <v>3099</v>
      </c>
      <c r="C2871" s="3" t="s">
        <v>7209</v>
      </c>
      <c r="D2871">
        <v>2000</v>
      </c>
      <c r="E2871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6">
        <f>(E2871/D2871)*100</f>
        <v>13.900000000000002</v>
      </c>
      <c r="P2871" s="7">
        <f>E2871/L2871</f>
        <v>55.6</v>
      </c>
      <c r="Q2871" t="str">
        <f>LEFT(N2871,FIND("/",N2871)-1)</f>
        <v>theater</v>
      </c>
      <c r="R2871" t="str">
        <f>REPLACE(N2871,1,FIND("/",N2871),"")</f>
        <v>spaces</v>
      </c>
      <c r="S2871" s="12">
        <f>(((J2871/60)/60)/24)+DATE(1970,1,1)</f>
        <v>42382.189710648148</v>
      </c>
      <c r="T2871" s="12">
        <f>(((I2871/60)/60)/24)+DATE(1970,1,1)</f>
        <v>42412.189710648148</v>
      </c>
      <c r="W2871" s="19">
        <f>_xlfn.DAYS(T2871,S2871)</f>
        <v>30</v>
      </c>
      <c r="X2871" s="20">
        <f>L2871/W2871</f>
        <v>0.16666666666666666</v>
      </c>
      <c r="Y2871" s="21">
        <f>E2871/W2871</f>
        <v>9.2666666666666675</v>
      </c>
    </row>
    <row r="2872" spans="1:25" ht="32" x14ac:dyDescent="0.2">
      <c r="A2872">
        <v>3371</v>
      </c>
      <c r="B2872" s="3" t="s">
        <v>3370</v>
      </c>
      <c r="C2872" s="3" t="s">
        <v>7481</v>
      </c>
      <c r="D2872">
        <v>200</v>
      </c>
      <c r="E2872">
        <v>277</v>
      </c>
      <c r="F2872" t="s">
        <v>8219</v>
      </c>
      <c r="G2872" t="s">
        <v>8224</v>
      </c>
      <c r="H2872" t="s">
        <v>8246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8271</v>
      </c>
      <c r="O2872" s="6">
        <f>(E2872/D2872)*100</f>
        <v>138.5</v>
      </c>
      <c r="P2872" s="7">
        <f>E2872/L2872</f>
        <v>30.777777777777779</v>
      </c>
      <c r="Q2872" t="str">
        <f>LEFT(N2872,FIND("/",N2872)-1)</f>
        <v>theater</v>
      </c>
      <c r="R2872" t="str">
        <f>REPLACE(N2872,1,FIND("/",N2872),"")</f>
        <v>plays</v>
      </c>
      <c r="S2872" s="12">
        <f>(((J2872/60)/60)/24)+DATE(1970,1,1)</f>
        <v>42312.874594907407</v>
      </c>
      <c r="T2872" s="12">
        <f>(((I2872/60)/60)/24)+DATE(1970,1,1)</f>
        <v>42340.874594907407</v>
      </c>
      <c r="W2872" s="19">
        <f>_xlfn.DAYS(T2872,S2872)</f>
        <v>28</v>
      </c>
      <c r="X2872" s="20">
        <f>L2872/W2872</f>
        <v>0.32142857142857145</v>
      </c>
      <c r="Y2872" s="21">
        <f>E2872/W2872</f>
        <v>9.8928571428571423</v>
      </c>
    </row>
    <row r="2873" spans="1:25" ht="48" x14ac:dyDescent="0.2">
      <c r="A2873">
        <v>2579</v>
      </c>
      <c r="B2873" s="3" t="s">
        <v>2579</v>
      </c>
      <c r="C2873" s="3" t="s">
        <v>6689</v>
      </c>
      <c r="D2873">
        <v>200000</v>
      </c>
      <c r="E2873">
        <v>277</v>
      </c>
      <c r="F2873" t="s">
        <v>8220</v>
      </c>
      <c r="G2873" t="s">
        <v>8224</v>
      </c>
      <c r="H2873" t="s">
        <v>8246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8284</v>
      </c>
      <c r="O2873" s="6">
        <f>(E2873/D2873)*100</f>
        <v>0.13849999999999998</v>
      </c>
      <c r="P2873" s="7">
        <f>E2873/L2873</f>
        <v>23.083333333333332</v>
      </c>
      <c r="Q2873" t="str">
        <f>LEFT(N2873,FIND("/",N2873)-1)</f>
        <v>food</v>
      </c>
      <c r="R2873" t="str">
        <f>REPLACE(N2873,1,FIND("/",N2873),"")</f>
        <v>food trucks</v>
      </c>
      <c r="S2873" s="12">
        <f>(((J2873/60)/60)/24)+DATE(1970,1,1)</f>
        <v>41837.829895833333</v>
      </c>
      <c r="T2873" s="12">
        <f>(((I2873/60)/60)/24)+DATE(1970,1,1)</f>
        <v>41897.829895833333</v>
      </c>
      <c r="W2873" s="19">
        <f>_xlfn.DAYS(T2873,S2873)</f>
        <v>60</v>
      </c>
      <c r="X2873" s="20">
        <f>L2873/W2873</f>
        <v>0.2</v>
      </c>
      <c r="Y2873" s="21">
        <f>E2873/W2873</f>
        <v>4.6166666666666663</v>
      </c>
    </row>
    <row r="2874" spans="1:25" ht="16" x14ac:dyDescent="0.2">
      <c r="A2874">
        <v>2680</v>
      </c>
      <c r="B2874" s="3" t="s">
        <v>2680</v>
      </c>
      <c r="C2874" s="3" t="s">
        <v>6790</v>
      </c>
      <c r="D2874">
        <v>32000</v>
      </c>
      <c r="E2874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6">
        <f>(E2874/D2874)*100</f>
        <v>0.86250000000000004</v>
      </c>
      <c r="P2874" s="7">
        <f>E2874/L2874</f>
        <v>69</v>
      </c>
      <c r="Q2874" t="str">
        <f>LEFT(N2874,FIND("/",N2874)-1)</f>
        <v>technology</v>
      </c>
      <c r="R2874" t="str">
        <f>REPLACE(N2874,1,FIND("/",N2874),"")</f>
        <v>makerspaces</v>
      </c>
      <c r="S2874" s="12">
        <f>(((J2874/60)/60)/24)+DATE(1970,1,1)</f>
        <v>42436.211701388893</v>
      </c>
      <c r="T2874" s="12">
        <f>(((I2874/60)/60)/24)+DATE(1970,1,1)</f>
        <v>42466.170034722221</v>
      </c>
      <c r="W2874" s="19">
        <f>_xlfn.DAYS(T2874,S2874)</f>
        <v>30</v>
      </c>
      <c r="X2874" s="20">
        <f>L2874/W2874</f>
        <v>0.13333333333333333</v>
      </c>
      <c r="Y2874" s="21">
        <f>E2874/W2874</f>
        <v>9.1999999999999993</v>
      </c>
    </row>
    <row r="2875" spans="1:25" ht="48" x14ac:dyDescent="0.2">
      <c r="A2875">
        <v>3205</v>
      </c>
      <c r="B2875" s="3" t="s">
        <v>3205</v>
      </c>
      <c r="C2875" s="3" t="s">
        <v>7315</v>
      </c>
      <c r="D2875">
        <v>8000</v>
      </c>
      <c r="E2875">
        <v>273</v>
      </c>
      <c r="F2875" t="s">
        <v>8221</v>
      </c>
      <c r="G2875" t="s">
        <v>8225</v>
      </c>
      <c r="H2875" t="s">
        <v>8247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8305</v>
      </c>
      <c r="O2875" s="6">
        <f>(E2875/D2875)*100</f>
        <v>3.4125000000000001</v>
      </c>
      <c r="P2875" s="7">
        <f>E2875/L2875</f>
        <v>22.75</v>
      </c>
      <c r="Q2875" t="str">
        <f>LEFT(N2875,FIND("/",N2875)-1)</f>
        <v>theater</v>
      </c>
      <c r="R2875" t="str">
        <f>REPLACE(N2875,1,FIND("/",N2875),"")</f>
        <v>musical</v>
      </c>
      <c r="S2875" s="12">
        <f>(((J2875/60)/60)/24)+DATE(1970,1,1)</f>
        <v>42095.374675925923</v>
      </c>
      <c r="T2875" s="12">
        <f>(((I2875/60)/60)/24)+DATE(1970,1,1)</f>
        <v>42125.374675925923</v>
      </c>
      <c r="W2875" s="19">
        <f>_xlfn.DAYS(T2875,S2875)</f>
        <v>30</v>
      </c>
      <c r="X2875" s="20">
        <f>L2875/W2875</f>
        <v>0.4</v>
      </c>
      <c r="Y2875" s="21">
        <f>E2875/W2875</f>
        <v>9.1</v>
      </c>
    </row>
    <row r="2876" spans="1:25" ht="48" x14ac:dyDescent="0.2">
      <c r="A2876">
        <v>2891</v>
      </c>
      <c r="B2876" s="3" t="s">
        <v>2891</v>
      </c>
      <c r="C2876" s="3" t="s">
        <v>7001</v>
      </c>
      <c r="D2876">
        <v>10000</v>
      </c>
      <c r="E287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8271</v>
      </c>
      <c r="O2876" s="6">
        <f>(E2876/D2876)*100</f>
        <v>2.73</v>
      </c>
      <c r="P2876" s="7">
        <f>E2876/L2876</f>
        <v>27.3</v>
      </c>
      <c r="Q2876" t="str">
        <f>LEFT(N2876,FIND("/",N2876)-1)</f>
        <v>theater</v>
      </c>
      <c r="R2876" t="str">
        <f>REPLACE(N2876,1,FIND("/",N2876),"")</f>
        <v>plays</v>
      </c>
      <c r="S2876" s="12">
        <f>(((J2876/60)/60)/24)+DATE(1970,1,1)</f>
        <v>42415.883425925931</v>
      </c>
      <c r="T2876" s="12">
        <f>(((I2876/60)/60)/24)+DATE(1970,1,1)</f>
        <v>42475.84175925926</v>
      </c>
      <c r="W2876" s="19">
        <f>_xlfn.DAYS(T2876,S2876)</f>
        <v>60</v>
      </c>
      <c r="X2876" s="20">
        <f>L2876/W2876</f>
        <v>0.16666666666666666</v>
      </c>
      <c r="Y2876" s="21">
        <f>E2876/W2876</f>
        <v>4.55</v>
      </c>
    </row>
    <row r="2877" spans="1:25" ht="48" x14ac:dyDescent="0.2">
      <c r="A2877">
        <v>949</v>
      </c>
      <c r="B2877" s="3" t="s">
        <v>950</v>
      </c>
      <c r="C2877" s="3" t="s">
        <v>5059</v>
      </c>
      <c r="D2877">
        <v>20000</v>
      </c>
      <c r="E2877">
        <v>273</v>
      </c>
      <c r="F2877" t="s">
        <v>8221</v>
      </c>
      <c r="G2877" t="s">
        <v>8236</v>
      </c>
      <c r="H2877" t="s">
        <v>8249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8273</v>
      </c>
      <c r="O2877" s="6">
        <f>(E2877/D2877)*100</f>
        <v>1.365</v>
      </c>
      <c r="P2877" s="7">
        <f>E2877/L2877</f>
        <v>39</v>
      </c>
      <c r="Q2877" t="str">
        <f>LEFT(N2877,FIND("/",N2877)-1)</f>
        <v>technology</v>
      </c>
      <c r="R2877" t="str">
        <f>REPLACE(N2877,1,FIND("/",N2877),"")</f>
        <v>wearables</v>
      </c>
      <c r="S2877" s="12">
        <f>(((J2877/60)/60)/24)+DATE(1970,1,1)</f>
        <v>42361.043703703705</v>
      </c>
      <c r="T2877" s="12">
        <f>(((I2877/60)/60)/24)+DATE(1970,1,1)</f>
        <v>42421.043703703705</v>
      </c>
      <c r="W2877" s="19">
        <f>_xlfn.DAYS(T2877,S2877)</f>
        <v>60</v>
      </c>
      <c r="X2877" s="20">
        <f>L2877/W2877</f>
        <v>0.11666666666666667</v>
      </c>
      <c r="Y2877" s="21">
        <f>E2877/W2877</f>
        <v>4.55</v>
      </c>
    </row>
    <row r="2878" spans="1:25" ht="48" x14ac:dyDescent="0.2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 s="6">
        <f>(E2878/D2878)*100</f>
        <v>136</v>
      </c>
      <c r="P2878" s="7">
        <f>E2878/L2878</f>
        <v>13.6</v>
      </c>
      <c r="Q2878" t="str">
        <f>LEFT(N2878,FIND("/",N2878)-1)</f>
        <v>theater</v>
      </c>
      <c r="R2878" t="str">
        <f>REPLACE(N2878,1,FIND("/",N2878),"")</f>
        <v>plays</v>
      </c>
      <c r="S2878" s="12">
        <f>(((J2878/60)/60)/24)+DATE(1970,1,1)</f>
        <v>42401.610983796301</v>
      </c>
      <c r="T2878" s="12">
        <f>(((I2878/60)/60)/24)+DATE(1970,1,1)</f>
        <v>42426</v>
      </c>
      <c r="W2878" s="19">
        <f>_xlfn.DAYS(T2878,S2878)</f>
        <v>25</v>
      </c>
      <c r="X2878" s="20">
        <f>L2878/W2878</f>
        <v>0.8</v>
      </c>
      <c r="Y2878" s="21">
        <f>E2878/W2878</f>
        <v>10.88</v>
      </c>
    </row>
    <row r="2879" spans="1:25" ht="48" x14ac:dyDescent="0.2">
      <c r="A2879">
        <v>2874</v>
      </c>
      <c r="B2879" s="3" t="s">
        <v>2874</v>
      </c>
      <c r="C2879" s="3" t="s">
        <v>6984</v>
      </c>
      <c r="D2879">
        <v>5000</v>
      </c>
      <c r="E2879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6">
        <f>(E2879/D2879)*100</f>
        <v>5.42</v>
      </c>
      <c r="P2879" s="7">
        <f>E2879/L2879</f>
        <v>90.333333333333329</v>
      </c>
      <c r="Q2879" t="str">
        <f>LEFT(N2879,FIND("/",N2879)-1)</f>
        <v>theater</v>
      </c>
      <c r="R2879" t="str">
        <f>REPLACE(N2879,1,FIND("/",N2879),"")</f>
        <v>plays</v>
      </c>
      <c r="S2879" s="12">
        <f>(((J2879/60)/60)/24)+DATE(1970,1,1)</f>
        <v>42722.84474537037</v>
      </c>
      <c r="T2879" s="12">
        <f>(((I2879/60)/60)/24)+DATE(1970,1,1)</f>
        <v>42752.84474537037</v>
      </c>
      <c r="W2879" s="19">
        <f>_xlfn.DAYS(T2879,S2879)</f>
        <v>30</v>
      </c>
      <c r="X2879" s="20">
        <f>L2879/W2879</f>
        <v>0.1</v>
      </c>
      <c r="Y2879" s="21">
        <f>E2879/W2879</f>
        <v>9.0333333333333332</v>
      </c>
    </row>
    <row r="2880" spans="1:25" ht="48" x14ac:dyDescent="0.2">
      <c r="A2880">
        <v>3824</v>
      </c>
      <c r="B2880" s="3" t="s">
        <v>3821</v>
      </c>
      <c r="C2880" s="3" t="s">
        <v>7933</v>
      </c>
      <c r="D2880">
        <v>250</v>
      </c>
      <c r="E2880">
        <v>270</v>
      </c>
      <c r="F2880" t="s">
        <v>8219</v>
      </c>
      <c r="G2880" t="s">
        <v>8225</v>
      </c>
      <c r="H2880" t="s">
        <v>8247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8271</v>
      </c>
      <c r="O2880" s="6">
        <f>(E2880/D2880)*100</f>
        <v>108</v>
      </c>
      <c r="P2880" s="7">
        <f>E2880/L2880</f>
        <v>38.571428571428569</v>
      </c>
      <c r="Q2880" t="str">
        <f>LEFT(N2880,FIND("/",N2880)-1)</f>
        <v>theater</v>
      </c>
      <c r="R2880" t="str">
        <f>REPLACE(N2880,1,FIND("/",N2880),"")</f>
        <v>plays</v>
      </c>
      <c r="S2880" s="12">
        <f>(((J2880/60)/60)/24)+DATE(1970,1,1)</f>
        <v>42571.626192129625</v>
      </c>
      <c r="T2880" s="12">
        <f>(((I2880/60)/60)/24)+DATE(1970,1,1)</f>
        <v>42583.570138888885</v>
      </c>
      <c r="W2880" s="19">
        <f>_xlfn.DAYS(T2880,S2880)</f>
        <v>12</v>
      </c>
      <c r="X2880" s="20">
        <f>L2880/W2880</f>
        <v>0.58333333333333337</v>
      </c>
      <c r="Y2880" s="21">
        <f>E2880/W2880</f>
        <v>22.5</v>
      </c>
    </row>
    <row r="2881" spans="1:25" ht="32" x14ac:dyDescent="0.2">
      <c r="A2881">
        <v>3738</v>
      </c>
      <c r="B2881" s="3" t="s">
        <v>3735</v>
      </c>
      <c r="C2881" s="3" t="s">
        <v>7848</v>
      </c>
      <c r="D2881">
        <v>1500</v>
      </c>
      <c r="E2881">
        <v>270</v>
      </c>
      <c r="F2881" t="s">
        <v>8221</v>
      </c>
      <c r="G2881" t="s">
        <v>8225</v>
      </c>
      <c r="H2881" t="s">
        <v>8247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8271</v>
      </c>
      <c r="O2881" s="6">
        <f>(E2881/D2881)*100</f>
        <v>18</v>
      </c>
      <c r="P2881" s="7">
        <f>E2881/L2881</f>
        <v>45</v>
      </c>
      <c r="Q2881" t="str">
        <f>LEFT(N2881,FIND("/",N2881)-1)</f>
        <v>theater</v>
      </c>
      <c r="R2881" t="str">
        <f>REPLACE(N2881,1,FIND("/",N2881),"")</f>
        <v>plays</v>
      </c>
      <c r="S2881" s="12">
        <f>(((J2881/60)/60)/24)+DATE(1970,1,1)</f>
        <v>41813.938715277778</v>
      </c>
      <c r="T2881" s="12">
        <f>(((I2881/60)/60)/24)+DATE(1970,1,1)</f>
        <v>41835.916666666664</v>
      </c>
      <c r="W2881" s="19">
        <f>_xlfn.DAYS(T2881,S2881)</f>
        <v>22</v>
      </c>
      <c r="X2881" s="20">
        <f>L2881/W2881</f>
        <v>0.27272727272727271</v>
      </c>
      <c r="Y2881" s="21">
        <f>E2881/W2881</f>
        <v>12.272727272727273</v>
      </c>
    </row>
    <row r="2882" spans="1:25" ht="48" x14ac:dyDescent="0.2">
      <c r="A2882">
        <v>1136</v>
      </c>
      <c r="B2882" s="3" t="s">
        <v>1137</v>
      </c>
      <c r="C2882" s="3" t="s">
        <v>5246</v>
      </c>
      <c r="D2882">
        <v>4190</v>
      </c>
      <c r="E2882">
        <v>270</v>
      </c>
      <c r="F2882" t="s">
        <v>8221</v>
      </c>
      <c r="G2882" t="s">
        <v>8230</v>
      </c>
      <c r="H2882" t="s">
        <v>8249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8283</v>
      </c>
      <c r="O2882" s="6">
        <f>(E2882/D2882)*100</f>
        <v>6.4439140811455857</v>
      </c>
      <c r="P2882" s="7">
        <f>E2882/L2882</f>
        <v>45</v>
      </c>
      <c r="Q2882" t="str">
        <f>LEFT(N2882,FIND("/",N2882)-1)</f>
        <v>games</v>
      </c>
      <c r="R2882" t="str">
        <f>REPLACE(N2882,1,FIND("/",N2882),"")</f>
        <v>mobile games</v>
      </c>
      <c r="S2882" s="12">
        <f>(((J2882/60)/60)/24)+DATE(1970,1,1)</f>
        <v>42327.671631944439</v>
      </c>
      <c r="T2882" s="12">
        <f>(((I2882/60)/60)/24)+DATE(1970,1,1)</f>
        <v>42357.671631944439</v>
      </c>
      <c r="W2882" s="19">
        <f>_xlfn.DAYS(T2882,S2882)</f>
        <v>30</v>
      </c>
      <c r="X2882" s="20">
        <f>L2882/W2882</f>
        <v>0.2</v>
      </c>
      <c r="Y2882" s="21">
        <f>E2882/W2882</f>
        <v>9</v>
      </c>
    </row>
    <row r="2883" spans="1:25" ht="48" x14ac:dyDescent="0.2">
      <c r="A2883">
        <v>2348</v>
      </c>
      <c r="B2883" s="3" t="s">
        <v>2349</v>
      </c>
      <c r="C2883" s="3" t="s">
        <v>6458</v>
      </c>
      <c r="D2883">
        <v>70000</v>
      </c>
      <c r="E2883">
        <v>270</v>
      </c>
      <c r="F2883" t="s">
        <v>8220</v>
      </c>
      <c r="G2883" t="s">
        <v>8224</v>
      </c>
      <c r="H2883" t="s">
        <v>8246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8272</v>
      </c>
      <c r="O2883" s="6">
        <f>(E2883/D2883)*100</f>
        <v>0.38571428571428573</v>
      </c>
      <c r="P2883" s="7">
        <f>E2883/L2883</f>
        <v>54</v>
      </c>
      <c r="Q2883" t="str">
        <f>LEFT(N2883,FIND("/",N2883)-1)</f>
        <v>technology</v>
      </c>
      <c r="R2883" t="str">
        <f>REPLACE(N2883,1,FIND("/",N2883),"")</f>
        <v>web</v>
      </c>
      <c r="S2883" s="12">
        <f>(((J2883/60)/60)/24)+DATE(1970,1,1)</f>
        <v>42360.932152777779</v>
      </c>
      <c r="T2883" s="12">
        <f>(((I2883/60)/60)/24)+DATE(1970,1,1)</f>
        <v>42420.932152777779</v>
      </c>
      <c r="W2883" s="19">
        <f>_xlfn.DAYS(T2883,S2883)</f>
        <v>60</v>
      </c>
      <c r="X2883" s="20">
        <f>L2883/W2883</f>
        <v>8.3333333333333329E-2</v>
      </c>
      <c r="Y2883" s="21">
        <f>E2883/W2883</f>
        <v>4.5</v>
      </c>
    </row>
    <row r="2884" spans="1:25" ht="48" x14ac:dyDescent="0.2">
      <c r="A2884">
        <v>1045</v>
      </c>
      <c r="B2884" s="3" t="s">
        <v>1046</v>
      </c>
      <c r="C2884" s="3" t="s">
        <v>5155</v>
      </c>
      <c r="D2884">
        <v>10000</v>
      </c>
      <c r="E2884">
        <v>266</v>
      </c>
      <c r="F2884" t="s">
        <v>8220</v>
      </c>
      <c r="G2884" t="s">
        <v>8224</v>
      </c>
      <c r="H2884" t="s">
        <v>8246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8281</v>
      </c>
      <c r="O2884" s="6">
        <f>(E2884/D2884)*100</f>
        <v>2.6599999999999997</v>
      </c>
      <c r="P2884" s="7">
        <f>E2884/L2884</f>
        <v>33.25</v>
      </c>
      <c r="Q2884" t="str">
        <f>LEFT(N2884,FIND("/",N2884)-1)</f>
        <v>journalism</v>
      </c>
      <c r="R2884" t="str">
        <f>REPLACE(N2884,1,FIND("/",N2884),"")</f>
        <v>audio</v>
      </c>
      <c r="S2884" s="12">
        <f>(((J2884/60)/60)/24)+DATE(1970,1,1)</f>
        <v>41844.874421296299</v>
      </c>
      <c r="T2884" s="12">
        <f>(((I2884/60)/60)/24)+DATE(1970,1,1)</f>
        <v>41874.874421296299</v>
      </c>
      <c r="W2884" s="19">
        <f>_xlfn.DAYS(T2884,S2884)</f>
        <v>30</v>
      </c>
      <c r="X2884" s="20">
        <f>L2884/W2884</f>
        <v>0.26666666666666666</v>
      </c>
      <c r="Y2884" s="21">
        <f>E2884/W2884</f>
        <v>8.8666666666666671</v>
      </c>
    </row>
    <row r="2885" spans="1:25" ht="48" x14ac:dyDescent="0.2">
      <c r="A2885">
        <v>2860</v>
      </c>
      <c r="B2885" s="3" t="s">
        <v>2860</v>
      </c>
      <c r="C2885" s="3" t="s">
        <v>6970</v>
      </c>
      <c r="D2885">
        <v>4000</v>
      </c>
      <c r="E2885">
        <v>266</v>
      </c>
      <c r="F2885" t="s">
        <v>8221</v>
      </c>
      <c r="G2885" t="s">
        <v>8224</v>
      </c>
      <c r="H2885" t="s">
        <v>8246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8271</v>
      </c>
      <c r="O2885" s="6">
        <f>(E2885/D2885)*100</f>
        <v>6.65</v>
      </c>
      <c r="P2885" s="7">
        <f>E2885/L2885</f>
        <v>29.555555555555557</v>
      </c>
      <c r="Q2885" t="str">
        <f>LEFT(N2885,FIND("/",N2885)-1)</f>
        <v>theater</v>
      </c>
      <c r="R2885" t="str">
        <f>REPLACE(N2885,1,FIND("/",N2885),"")</f>
        <v>plays</v>
      </c>
      <c r="S2885" s="12">
        <f>(((J2885/60)/60)/24)+DATE(1970,1,1)</f>
        <v>42480.800648148142</v>
      </c>
      <c r="T2885" s="12">
        <f>(((I2885/60)/60)/24)+DATE(1970,1,1)</f>
        <v>42540.800648148142</v>
      </c>
      <c r="W2885" s="19">
        <f>_xlfn.DAYS(T2885,S2885)</f>
        <v>60</v>
      </c>
      <c r="X2885" s="20">
        <f>L2885/W2885</f>
        <v>0.15</v>
      </c>
      <c r="Y2885" s="21">
        <f>E2885/W2885</f>
        <v>4.4333333333333336</v>
      </c>
    </row>
    <row r="2886" spans="1:25" ht="64" x14ac:dyDescent="0.2">
      <c r="A2886">
        <v>2908</v>
      </c>
      <c r="B2886" s="3" t="s">
        <v>2908</v>
      </c>
      <c r="C2886" s="3" t="s">
        <v>7018</v>
      </c>
      <c r="D2886">
        <v>9600</v>
      </c>
      <c r="E288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6">
        <f>(E2886/D2886)*100</f>
        <v>2.75</v>
      </c>
      <c r="P2886" s="7">
        <f>E2886/L2886</f>
        <v>52.8</v>
      </c>
      <c r="Q2886" t="str">
        <f>LEFT(N2886,FIND("/",N2886)-1)</f>
        <v>theater</v>
      </c>
      <c r="R2886" t="str">
        <f>REPLACE(N2886,1,FIND("/",N2886),"")</f>
        <v>plays</v>
      </c>
      <c r="S2886" s="12">
        <f>(((J2886/60)/60)/24)+DATE(1970,1,1)</f>
        <v>42499.731701388882</v>
      </c>
      <c r="T2886" s="12">
        <f>(((I2886/60)/60)/24)+DATE(1970,1,1)</f>
        <v>42529.731701388882</v>
      </c>
      <c r="W2886" s="19">
        <f>_xlfn.DAYS(T2886,S2886)</f>
        <v>30</v>
      </c>
      <c r="X2886" s="20">
        <f>L2886/W2886</f>
        <v>0.16666666666666666</v>
      </c>
      <c r="Y2886" s="21">
        <f>E2886/W2886</f>
        <v>8.8000000000000007</v>
      </c>
    </row>
    <row r="2887" spans="1:25" ht="48" x14ac:dyDescent="0.2">
      <c r="A2887">
        <v>197</v>
      </c>
      <c r="B2887" s="3" t="s">
        <v>199</v>
      </c>
      <c r="C2887" s="3" t="s">
        <v>4307</v>
      </c>
      <c r="D2887">
        <v>2500</v>
      </c>
      <c r="E2887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6">
        <f>(E2887/D2887)*100</f>
        <v>10.48</v>
      </c>
      <c r="P2887" s="7">
        <f>E2887/L2887</f>
        <v>32.75</v>
      </c>
      <c r="Q2887" t="str">
        <f>LEFT(N2887,FIND("/",N2887)-1)</f>
        <v>film &amp; video</v>
      </c>
      <c r="R2887" t="str">
        <f>REPLACE(N2887,1,FIND("/",N2887),"")</f>
        <v>drama</v>
      </c>
      <c r="S2887" s="12">
        <f>(((J2887/60)/60)/24)+DATE(1970,1,1)</f>
        <v>42741.848379629635</v>
      </c>
      <c r="T2887" s="12">
        <f>(((I2887/60)/60)/24)+DATE(1970,1,1)</f>
        <v>42783.875</v>
      </c>
      <c r="W2887" s="19">
        <f>_xlfn.DAYS(T2887,S2887)</f>
        <v>42</v>
      </c>
      <c r="X2887" s="20">
        <f>L2887/W2887</f>
        <v>0.19047619047619047</v>
      </c>
      <c r="Y2887" s="21">
        <f>E2887/W2887</f>
        <v>6.2380952380952381</v>
      </c>
    </row>
    <row r="2888" spans="1:25" ht="48" x14ac:dyDescent="0.2">
      <c r="A2888">
        <v>621</v>
      </c>
      <c r="B2888" s="3" t="s">
        <v>622</v>
      </c>
      <c r="C2888" s="3" t="s">
        <v>4731</v>
      </c>
      <c r="D2888">
        <v>25000</v>
      </c>
      <c r="E2888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6">
        <f>(E2888/D2888)*100</f>
        <v>1.044</v>
      </c>
      <c r="P2888" s="7">
        <f>E2888/L2888</f>
        <v>87</v>
      </c>
      <c r="Q2888" t="str">
        <f>LEFT(N2888,FIND("/",N2888)-1)</f>
        <v>technology</v>
      </c>
      <c r="R2888" t="str">
        <f>REPLACE(N2888,1,FIND("/",N2888),"")</f>
        <v>web</v>
      </c>
      <c r="S2888" s="12">
        <f>(((J2888/60)/60)/24)+DATE(1970,1,1)</f>
        <v>42528.987696759257</v>
      </c>
      <c r="T2888" s="12">
        <f>(((I2888/60)/60)/24)+DATE(1970,1,1)</f>
        <v>42558.987696759257</v>
      </c>
      <c r="W2888" s="19">
        <f>_xlfn.DAYS(T2888,S2888)</f>
        <v>30</v>
      </c>
      <c r="X2888" s="20">
        <f>L2888/W2888</f>
        <v>0.1</v>
      </c>
      <c r="Y2888" s="21">
        <f>E2888/W2888</f>
        <v>8.6999999999999993</v>
      </c>
    </row>
    <row r="2889" spans="1:25" ht="48" x14ac:dyDescent="0.2">
      <c r="A2889">
        <v>94</v>
      </c>
      <c r="B2889" s="3" t="s">
        <v>96</v>
      </c>
      <c r="C2889" s="3" t="s">
        <v>4205</v>
      </c>
      <c r="D2889">
        <v>250</v>
      </c>
      <c r="E2889">
        <v>260</v>
      </c>
      <c r="F2889" t="s">
        <v>8219</v>
      </c>
      <c r="G2889" t="s">
        <v>8225</v>
      </c>
      <c r="H2889" t="s">
        <v>8247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8266</v>
      </c>
      <c r="O2889" s="6">
        <f>(E2889/D2889)*100</f>
        <v>104</v>
      </c>
      <c r="P2889" s="7">
        <f>E2889/L2889</f>
        <v>21.666666666666668</v>
      </c>
      <c r="Q2889" t="str">
        <f>LEFT(N2889,FIND("/",N2889)-1)</f>
        <v>film &amp; video</v>
      </c>
      <c r="R2889" t="str">
        <f>REPLACE(N2889,1,FIND("/",N2889),"")</f>
        <v>shorts</v>
      </c>
      <c r="S2889" s="12">
        <f>(((J2889/60)/60)/24)+DATE(1970,1,1)</f>
        <v>41716.717847222222</v>
      </c>
      <c r="T2889" s="12">
        <f>(((I2889/60)/60)/24)+DATE(1970,1,1)</f>
        <v>41736.717847222222</v>
      </c>
      <c r="W2889" s="19">
        <f>_xlfn.DAYS(T2889,S2889)</f>
        <v>20</v>
      </c>
      <c r="X2889" s="20">
        <f>L2889/W2889</f>
        <v>0.6</v>
      </c>
      <c r="Y2889" s="21">
        <f>E2889/W2889</f>
        <v>13</v>
      </c>
    </row>
    <row r="2890" spans="1:25" ht="48" x14ac:dyDescent="0.2">
      <c r="A2890">
        <v>3857</v>
      </c>
      <c r="B2890" s="3" t="s">
        <v>3854</v>
      </c>
      <c r="C2890" s="3" t="s">
        <v>7966</v>
      </c>
      <c r="D2890">
        <v>5000</v>
      </c>
      <c r="E2890">
        <v>260</v>
      </c>
      <c r="F2890" t="s">
        <v>8221</v>
      </c>
      <c r="G2890" t="s">
        <v>8224</v>
      </c>
      <c r="H2890" t="s">
        <v>8246</v>
      </c>
      <c r="I2890">
        <v>1406913120</v>
      </c>
      <c r="J2890">
        <v>1404927690</v>
      </c>
      <c r="K2890" t="b">
        <v>0</v>
      </c>
      <c r="L2890">
        <v>4</v>
      </c>
      <c r="M2890" t="b">
        <v>0</v>
      </c>
      <c r="N2890" t="s">
        <v>8271</v>
      </c>
      <c r="O2890" s="6">
        <f>(E2890/D2890)*100</f>
        <v>5.2</v>
      </c>
      <c r="P2890" s="7">
        <f>E2890/L2890</f>
        <v>65</v>
      </c>
      <c r="Q2890" t="str">
        <f>LEFT(N2890,FIND("/",N2890)-1)</f>
        <v>theater</v>
      </c>
      <c r="R2890" t="str">
        <f>REPLACE(N2890,1,FIND("/",N2890),"")</f>
        <v>plays</v>
      </c>
      <c r="S2890" s="12">
        <f>(((J2890/60)/60)/24)+DATE(1970,1,1)</f>
        <v>41829.73715277778</v>
      </c>
      <c r="T2890" s="12">
        <f>(((I2890/60)/60)/24)+DATE(1970,1,1)</f>
        <v>41852.716666666667</v>
      </c>
      <c r="W2890" s="19">
        <f>_xlfn.DAYS(T2890,S2890)</f>
        <v>23</v>
      </c>
      <c r="X2890" s="20">
        <f>L2890/W2890</f>
        <v>0.17391304347826086</v>
      </c>
      <c r="Y2890" s="21">
        <f>E2890/W2890</f>
        <v>11.304347826086957</v>
      </c>
    </row>
    <row r="2891" spans="1:25" ht="48" x14ac:dyDescent="0.2">
      <c r="A2891">
        <v>691</v>
      </c>
      <c r="B2891" s="3" t="s">
        <v>692</v>
      </c>
      <c r="C2891" s="3" t="s">
        <v>4801</v>
      </c>
      <c r="D2891">
        <v>50000</v>
      </c>
      <c r="E2891">
        <v>260</v>
      </c>
      <c r="F2891" t="s">
        <v>8221</v>
      </c>
      <c r="G2891" t="s">
        <v>8224</v>
      </c>
      <c r="H2891" t="s">
        <v>8246</v>
      </c>
      <c r="I2891">
        <v>1435711246</v>
      </c>
      <c r="J2891">
        <v>1433292046</v>
      </c>
      <c r="K2891" t="b">
        <v>0</v>
      </c>
      <c r="L2891">
        <v>10</v>
      </c>
      <c r="M2891" t="b">
        <v>0</v>
      </c>
      <c r="N2891" t="s">
        <v>8273</v>
      </c>
      <c r="O2891" s="6">
        <f>(E2891/D2891)*100</f>
        <v>0.52</v>
      </c>
      <c r="P2891" s="7">
        <f>E2891/L2891</f>
        <v>26</v>
      </c>
      <c r="Q2891" t="str">
        <f>LEFT(N2891,FIND("/",N2891)-1)</f>
        <v>technology</v>
      </c>
      <c r="R2891" t="str">
        <f>REPLACE(N2891,1,FIND("/",N2891),"")</f>
        <v>wearables</v>
      </c>
      <c r="S2891" s="12">
        <f>(((J2891/60)/60)/24)+DATE(1970,1,1)</f>
        <v>42158.028310185182</v>
      </c>
      <c r="T2891" s="12">
        <f>(((I2891/60)/60)/24)+DATE(1970,1,1)</f>
        <v>42186.028310185182</v>
      </c>
      <c r="W2891" s="19">
        <f>_xlfn.DAYS(T2891,S2891)</f>
        <v>28</v>
      </c>
      <c r="X2891" s="20">
        <f>L2891/W2891</f>
        <v>0.35714285714285715</v>
      </c>
      <c r="Y2891" s="21">
        <f>E2891/W2891</f>
        <v>9.2857142857142865</v>
      </c>
    </row>
    <row r="2892" spans="1:25" ht="32" x14ac:dyDescent="0.2">
      <c r="A2892">
        <v>2755</v>
      </c>
      <c r="B2892" s="3" t="s">
        <v>2755</v>
      </c>
      <c r="C2892" s="3" t="s">
        <v>6865</v>
      </c>
      <c r="D2892">
        <v>500</v>
      </c>
      <c r="E2892">
        <v>260</v>
      </c>
      <c r="F2892" t="s">
        <v>8221</v>
      </c>
      <c r="G2892" t="s">
        <v>8241</v>
      </c>
      <c r="H2892" t="s">
        <v>8249</v>
      </c>
      <c r="I2892">
        <v>1428519527</v>
      </c>
      <c r="J2892">
        <v>1425927527</v>
      </c>
      <c r="K2892" t="b">
        <v>0</v>
      </c>
      <c r="L2892">
        <v>15</v>
      </c>
      <c r="M2892" t="b">
        <v>0</v>
      </c>
      <c r="N2892" t="s">
        <v>8304</v>
      </c>
      <c r="O2892" s="6">
        <f>(E2892/D2892)*100</f>
        <v>52</v>
      </c>
      <c r="P2892" s="7">
        <f>E2892/L2892</f>
        <v>17.333333333333332</v>
      </c>
      <c r="Q2892" t="str">
        <f>LEFT(N2892,FIND("/",N2892)-1)</f>
        <v>publishing</v>
      </c>
      <c r="R2892" t="str">
        <f>REPLACE(N2892,1,FIND("/",N2892),"")</f>
        <v>children's books</v>
      </c>
      <c r="S2892" s="12">
        <f>(((J2892/60)/60)/24)+DATE(1970,1,1)</f>
        <v>42072.790821759263</v>
      </c>
      <c r="T2892" s="12">
        <f>(((I2892/60)/60)/24)+DATE(1970,1,1)</f>
        <v>42102.790821759263</v>
      </c>
      <c r="W2892" s="19">
        <f>_xlfn.DAYS(T2892,S2892)</f>
        <v>30</v>
      </c>
      <c r="X2892" s="20">
        <f>L2892/W2892</f>
        <v>0.5</v>
      </c>
      <c r="Y2892" s="21">
        <f>E2892/W2892</f>
        <v>8.6666666666666661</v>
      </c>
    </row>
    <row r="2893" spans="1:25" ht="32" x14ac:dyDescent="0.2">
      <c r="A2893">
        <v>3891</v>
      </c>
      <c r="B2893" s="3" t="s">
        <v>3888</v>
      </c>
      <c r="C2893" s="3" t="s">
        <v>7999</v>
      </c>
      <c r="D2893">
        <v>800</v>
      </c>
      <c r="E2893">
        <v>260</v>
      </c>
      <c r="F2893" t="s">
        <v>8221</v>
      </c>
      <c r="G2893" t="s">
        <v>8224</v>
      </c>
      <c r="H2893" t="s">
        <v>8246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8271</v>
      </c>
      <c r="O2893" s="6">
        <f>(E2893/D2893)*100</f>
        <v>32.5</v>
      </c>
      <c r="P2893" s="7">
        <f>E2893/L2893</f>
        <v>37.142857142857146</v>
      </c>
      <c r="Q2893" t="str">
        <f>LEFT(N2893,FIND("/",N2893)-1)</f>
        <v>theater</v>
      </c>
      <c r="R2893" t="str">
        <f>REPLACE(N2893,1,FIND("/",N2893),"")</f>
        <v>plays</v>
      </c>
      <c r="S2893" s="12">
        <f>(((J2893/60)/60)/24)+DATE(1970,1,1)</f>
        <v>42056.1324537037</v>
      </c>
      <c r="T2893" s="12">
        <f>(((I2893/60)/60)/24)+DATE(1970,1,1)</f>
        <v>42086.207638888889</v>
      </c>
      <c r="W2893" s="19">
        <f>_xlfn.DAYS(T2893,S2893)</f>
        <v>30</v>
      </c>
      <c r="X2893" s="20">
        <f>L2893/W2893</f>
        <v>0.23333333333333334</v>
      </c>
      <c r="Y2893" s="21">
        <f>E2893/W2893</f>
        <v>8.6666666666666661</v>
      </c>
    </row>
    <row r="2894" spans="1:25" ht="48" x14ac:dyDescent="0.2">
      <c r="A2894">
        <v>891</v>
      </c>
      <c r="B2894" s="3" t="s">
        <v>892</v>
      </c>
      <c r="C2894" s="3" t="s">
        <v>5001</v>
      </c>
      <c r="D2894">
        <v>8000</v>
      </c>
      <c r="E2894">
        <v>260</v>
      </c>
      <c r="F2894" t="s">
        <v>8221</v>
      </c>
      <c r="G2894" t="s">
        <v>8224</v>
      </c>
      <c r="H2894" t="s">
        <v>8246</v>
      </c>
      <c r="I2894">
        <v>1408581930</v>
      </c>
      <c r="J2894">
        <v>1405989930</v>
      </c>
      <c r="K2894" t="b">
        <v>0</v>
      </c>
      <c r="L2894">
        <v>9</v>
      </c>
      <c r="M2894" t="b">
        <v>0</v>
      </c>
      <c r="N2894" t="s">
        <v>8279</v>
      </c>
      <c r="O2894" s="6">
        <f>(E2894/D2894)*100</f>
        <v>3.25</v>
      </c>
      <c r="P2894" s="7">
        <f>E2894/L2894</f>
        <v>28.888888888888889</v>
      </c>
      <c r="Q2894" t="str">
        <f>LEFT(N2894,FIND("/",N2894)-1)</f>
        <v>music</v>
      </c>
      <c r="R2894" t="str">
        <f>REPLACE(N2894,1,FIND("/",N2894),"")</f>
        <v>indie rock</v>
      </c>
      <c r="S2894" s="12">
        <f>(((J2894/60)/60)/24)+DATE(1970,1,1)</f>
        <v>41842.031597222223</v>
      </c>
      <c r="T2894" s="12">
        <f>(((I2894/60)/60)/24)+DATE(1970,1,1)</f>
        <v>41872.031597222223</v>
      </c>
      <c r="W2894" s="19">
        <f>_xlfn.DAYS(T2894,S2894)</f>
        <v>30</v>
      </c>
      <c r="X2894" s="20">
        <f>L2894/W2894</f>
        <v>0.3</v>
      </c>
      <c r="Y2894" s="21">
        <f>E2894/W2894</f>
        <v>8.6666666666666661</v>
      </c>
    </row>
    <row r="2895" spans="1:25" ht="48" x14ac:dyDescent="0.2">
      <c r="A2895">
        <v>1918</v>
      </c>
      <c r="B2895" s="3" t="s">
        <v>1919</v>
      </c>
      <c r="C2895" s="3" t="s">
        <v>6028</v>
      </c>
      <c r="D2895">
        <v>25000</v>
      </c>
      <c r="E2895">
        <v>260</v>
      </c>
      <c r="F2895" t="s">
        <v>8221</v>
      </c>
      <c r="G2895" t="s">
        <v>8224</v>
      </c>
      <c r="H2895" t="s">
        <v>8246</v>
      </c>
      <c r="I2895">
        <v>1407869851</v>
      </c>
      <c r="J2895">
        <v>1404845851</v>
      </c>
      <c r="K2895" t="b">
        <v>0</v>
      </c>
      <c r="L2895">
        <v>9</v>
      </c>
      <c r="M2895" t="b">
        <v>0</v>
      </c>
      <c r="N2895" t="s">
        <v>8294</v>
      </c>
      <c r="O2895" s="6">
        <f>(E2895/D2895)*100</f>
        <v>1.04</v>
      </c>
      <c r="P2895" s="7">
        <f>E2895/L2895</f>
        <v>28.888888888888889</v>
      </c>
      <c r="Q2895" t="str">
        <f>LEFT(N2895,FIND("/",N2895)-1)</f>
        <v>technology</v>
      </c>
      <c r="R2895" t="str">
        <f>REPLACE(N2895,1,FIND("/",N2895),"")</f>
        <v>gadgets</v>
      </c>
      <c r="S2895" s="12">
        <f>(((J2895/60)/60)/24)+DATE(1970,1,1)</f>
        <v>41828.789942129632</v>
      </c>
      <c r="T2895" s="12">
        <f>(((I2895/60)/60)/24)+DATE(1970,1,1)</f>
        <v>41863.789942129632</v>
      </c>
      <c r="W2895" s="19">
        <f>_xlfn.DAYS(T2895,S2895)</f>
        <v>35</v>
      </c>
      <c r="X2895" s="20">
        <f>L2895/W2895</f>
        <v>0.25714285714285712</v>
      </c>
      <c r="Y2895" s="21">
        <f>E2895/W2895</f>
        <v>7.4285714285714288</v>
      </c>
    </row>
    <row r="2896" spans="1:25" ht="48" x14ac:dyDescent="0.2">
      <c r="A2896">
        <v>575</v>
      </c>
      <c r="B2896" s="3" t="s">
        <v>576</v>
      </c>
      <c r="C2896" s="3" t="s">
        <v>4685</v>
      </c>
      <c r="D2896">
        <v>60000</v>
      </c>
      <c r="E289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6">
        <f>(E2896/D2896)*100</f>
        <v>0.43166666666666664</v>
      </c>
      <c r="P2896" s="7">
        <f>E2896/L2896</f>
        <v>64.75</v>
      </c>
      <c r="Q2896" t="str">
        <f>LEFT(N2896,FIND("/",N2896)-1)</f>
        <v>technology</v>
      </c>
      <c r="R2896" t="str">
        <f>REPLACE(N2896,1,FIND("/",N2896),"")</f>
        <v>web</v>
      </c>
      <c r="S2896" s="12">
        <f>(((J2896/60)/60)/24)+DATE(1970,1,1)</f>
        <v>42138.692627314813</v>
      </c>
      <c r="T2896" s="12">
        <f>(((I2896/60)/60)/24)+DATE(1970,1,1)</f>
        <v>42168.692627314813</v>
      </c>
      <c r="W2896" s="19">
        <f>_xlfn.DAYS(T2896,S2896)</f>
        <v>30</v>
      </c>
      <c r="X2896" s="20">
        <f>L2896/W2896</f>
        <v>0.13333333333333333</v>
      </c>
      <c r="Y2896" s="21">
        <f>E2896/W2896</f>
        <v>8.6333333333333329</v>
      </c>
    </row>
    <row r="2897" spans="1:25" ht="64" x14ac:dyDescent="0.2">
      <c r="A2897">
        <v>3141</v>
      </c>
      <c r="B2897" s="3" t="s">
        <v>3141</v>
      </c>
      <c r="C2897" s="3" t="s">
        <v>7251</v>
      </c>
      <c r="D2897">
        <v>500</v>
      </c>
      <c r="E2897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6">
        <f>(E2897/D2897)*100</f>
        <v>51.6</v>
      </c>
      <c r="P2897" s="7">
        <f>E2897/L2897</f>
        <v>32.25</v>
      </c>
      <c r="Q2897" t="str">
        <f>LEFT(N2897,FIND("/",N2897)-1)</f>
        <v>theater</v>
      </c>
      <c r="R2897" t="str">
        <f>REPLACE(N2897,1,FIND("/",N2897),"")</f>
        <v>plays</v>
      </c>
      <c r="S2897" s="12">
        <f>(((J2897/60)/60)/24)+DATE(1970,1,1)</f>
        <v>42800.753333333334</v>
      </c>
      <c r="T2897" s="12">
        <f>(((I2897/60)/60)/24)+DATE(1970,1,1)</f>
        <v>42841.833333333328</v>
      </c>
      <c r="W2897" s="19">
        <f>_xlfn.DAYS(T2897,S2897)</f>
        <v>41</v>
      </c>
      <c r="X2897" s="20">
        <f>L2897/W2897</f>
        <v>0.1951219512195122</v>
      </c>
      <c r="Y2897" s="21">
        <f>E2897/W2897</f>
        <v>6.2926829268292686</v>
      </c>
    </row>
    <row r="2898" spans="1:25" ht="48" x14ac:dyDescent="0.2">
      <c r="A2898">
        <v>1110</v>
      </c>
      <c r="B2898" s="3" t="s">
        <v>1111</v>
      </c>
      <c r="C2898" s="3" t="s">
        <v>5220</v>
      </c>
      <c r="D2898">
        <v>50000</v>
      </c>
      <c r="E2898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6">
        <f>(E2898/D2898)*100</f>
        <v>0.51</v>
      </c>
      <c r="P2898" s="7">
        <f>E2898/L2898</f>
        <v>23.181818181818183</v>
      </c>
      <c r="Q2898" t="str">
        <f>LEFT(N2898,FIND("/",N2898)-1)</f>
        <v>games</v>
      </c>
      <c r="R2898" t="str">
        <f>REPLACE(N2898,1,FIND("/",N2898),"")</f>
        <v>video games</v>
      </c>
      <c r="S2898" s="12">
        <f>(((J2898/60)/60)/24)+DATE(1970,1,1)</f>
        <v>41220.933124999996</v>
      </c>
      <c r="T2898" s="12">
        <f>(((I2898/60)/60)/24)+DATE(1970,1,1)</f>
        <v>41250.933124999996</v>
      </c>
      <c r="W2898" s="19">
        <f>_xlfn.DAYS(T2898,S2898)</f>
        <v>30</v>
      </c>
      <c r="X2898" s="20">
        <f>L2898/W2898</f>
        <v>0.36666666666666664</v>
      </c>
      <c r="Y2898" s="21">
        <f>E2898/W2898</f>
        <v>8.5</v>
      </c>
    </row>
    <row r="2899" spans="1:25" ht="48" x14ac:dyDescent="0.2">
      <c r="A2899">
        <v>2882</v>
      </c>
      <c r="B2899" s="3" t="s">
        <v>2882</v>
      </c>
      <c r="C2899" s="3" t="s">
        <v>6992</v>
      </c>
      <c r="D2899">
        <v>750</v>
      </c>
      <c r="E2899">
        <v>252</v>
      </c>
      <c r="F2899" t="s">
        <v>8221</v>
      </c>
      <c r="G2899" t="s">
        <v>8224</v>
      </c>
      <c r="H2899" t="s">
        <v>8246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8271</v>
      </c>
      <c r="O2899" s="6">
        <f>(E2899/D2899)*100</f>
        <v>33.6</v>
      </c>
      <c r="P2899" s="7">
        <f>E2899/L2899</f>
        <v>63</v>
      </c>
      <c r="Q2899" t="str">
        <f>LEFT(N2899,FIND("/",N2899)-1)</f>
        <v>theater</v>
      </c>
      <c r="R2899" t="str">
        <f>REPLACE(N2899,1,FIND("/",N2899),"")</f>
        <v>plays</v>
      </c>
      <c r="S2899" s="12">
        <f>(((J2899/60)/60)/24)+DATE(1970,1,1)</f>
        <v>42461.596273148149</v>
      </c>
      <c r="T2899" s="12">
        <f>(((I2899/60)/60)/24)+DATE(1970,1,1)</f>
        <v>42491.596273148149</v>
      </c>
      <c r="W2899" s="19">
        <f>_xlfn.DAYS(T2899,S2899)</f>
        <v>30</v>
      </c>
      <c r="X2899" s="20">
        <f>L2899/W2899</f>
        <v>0.13333333333333333</v>
      </c>
      <c r="Y2899" s="21">
        <f>E2899/W2899</f>
        <v>8.4</v>
      </c>
    </row>
    <row r="2900" spans="1:25" ht="32" x14ac:dyDescent="0.2">
      <c r="A2900">
        <v>1150</v>
      </c>
      <c r="B2900" s="3" t="s">
        <v>1151</v>
      </c>
      <c r="C2900" s="3" t="s">
        <v>5260</v>
      </c>
      <c r="D2900">
        <v>2500</v>
      </c>
      <c r="E2900">
        <v>252</v>
      </c>
      <c r="F2900" t="s">
        <v>8221</v>
      </c>
      <c r="G2900" t="s">
        <v>8224</v>
      </c>
      <c r="H2900" t="s">
        <v>8246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8284</v>
      </c>
      <c r="O2900" s="6">
        <f>(E2900/D2900)*100</f>
        <v>10.08</v>
      </c>
      <c r="P2900" s="7">
        <f>E2900/L2900</f>
        <v>42</v>
      </c>
      <c r="Q2900" t="str">
        <f>LEFT(N2900,FIND("/",N2900)-1)</f>
        <v>food</v>
      </c>
      <c r="R2900" t="str">
        <f>REPLACE(N2900,1,FIND("/",N2900),"")</f>
        <v>food trucks</v>
      </c>
      <c r="S2900" s="12">
        <f>(((J2900/60)/60)/24)+DATE(1970,1,1)</f>
        <v>42317.954571759255</v>
      </c>
      <c r="T2900" s="12">
        <f>(((I2900/60)/60)/24)+DATE(1970,1,1)</f>
        <v>42377.954571759255</v>
      </c>
      <c r="W2900" s="19">
        <f>_xlfn.DAYS(T2900,S2900)</f>
        <v>60</v>
      </c>
      <c r="X2900" s="20">
        <f>L2900/W2900</f>
        <v>0.1</v>
      </c>
      <c r="Y2900" s="21">
        <f>E2900/W2900</f>
        <v>4.2</v>
      </c>
    </row>
    <row r="2901" spans="1:25" ht="48" x14ac:dyDescent="0.2">
      <c r="A2901">
        <v>3545</v>
      </c>
      <c r="B2901" s="3" t="s">
        <v>3544</v>
      </c>
      <c r="C2901" s="3" t="s">
        <v>7655</v>
      </c>
      <c r="D2901">
        <v>250</v>
      </c>
      <c r="E2901">
        <v>251</v>
      </c>
      <c r="F2901" t="s">
        <v>8219</v>
      </c>
      <c r="G2901" t="s">
        <v>8224</v>
      </c>
      <c r="H2901" t="s">
        <v>8246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8271</v>
      </c>
      <c r="O2901" s="6">
        <f>(E2901/D2901)*100</f>
        <v>100.4</v>
      </c>
      <c r="P2901" s="7">
        <f>E2901/L2901</f>
        <v>31.375</v>
      </c>
      <c r="Q2901" t="str">
        <f>LEFT(N2901,FIND("/",N2901)-1)</f>
        <v>theater</v>
      </c>
      <c r="R2901" t="str">
        <f>REPLACE(N2901,1,FIND("/",N2901),"")</f>
        <v>plays</v>
      </c>
      <c r="S2901" s="12">
        <f>(((J2901/60)/60)/24)+DATE(1970,1,1)</f>
        <v>42075.807395833333</v>
      </c>
      <c r="T2901" s="12">
        <f>(((I2901/60)/60)/24)+DATE(1970,1,1)</f>
        <v>42105.807395833333</v>
      </c>
      <c r="W2901" s="19">
        <f>_xlfn.DAYS(T2901,S2901)</f>
        <v>30</v>
      </c>
      <c r="X2901" s="20">
        <f>L2901/W2901</f>
        <v>0.26666666666666666</v>
      </c>
      <c r="Y2901" s="21">
        <f>E2901/W2901</f>
        <v>8.3666666666666671</v>
      </c>
    </row>
    <row r="2902" spans="1:25" ht="48" x14ac:dyDescent="0.2">
      <c r="A2902">
        <v>3867</v>
      </c>
      <c r="B2902" s="3" t="s">
        <v>3864</v>
      </c>
      <c r="C2902" s="3" t="s">
        <v>7976</v>
      </c>
      <c r="D2902">
        <v>2000</v>
      </c>
      <c r="E2902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8271</v>
      </c>
      <c r="O2902" s="6">
        <f>(E2902/D2902)*100</f>
        <v>12.55</v>
      </c>
      <c r="P2902" s="7">
        <f>E2902/L2902</f>
        <v>50.2</v>
      </c>
      <c r="Q2902" t="str">
        <f>LEFT(N2902,FIND("/",N2902)-1)</f>
        <v>theater</v>
      </c>
      <c r="R2902" t="str">
        <f>REPLACE(N2902,1,FIND("/",N2902),"")</f>
        <v>plays</v>
      </c>
      <c r="S2902" s="12">
        <f>(((J2902/60)/60)/24)+DATE(1970,1,1)</f>
        <v>42509.814108796301</v>
      </c>
      <c r="T2902" s="12">
        <f>(((I2902/60)/60)/24)+DATE(1970,1,1)</f>
        <v>42539.814108796301</v>
      </c>
      <c r="W2902" s="19">
        <f>_xlfn.DAYS(T2902,S2902)</f>
        <v>30</v>
      </c>
      <c r="X2902" s="20">
        <f>L2902/W2902</f>
        <v>0.16666666666666666</v>
      </c>
      <c r="Y2902" s="21">
        <f>E2902/W2902</f>
        <v>8.3666666666666671</v>
      </c>
    </row>
    <row r="2903" spans="1:25" ht="48" x14ac:dyDescent="0.2">
      <c r="A2903">
        <v>239</v>
      </c>
      <c r="B2903" s="3" t="s">
        <v>241</v>
      </c>
      <c r="C2903" s="3" t="s">
        <v>4349</v>
      </c>
      <c r="D2903">
        <v>1000</v>
      </c>
      <c r="E2903">
        <v>250</v>
      </c>
      <c r="F2903" t="s">
        <v>8221</v>
      </c>
      <c r="G2903" t="s">
        <v>8226</v>
      </c>
      <c r="H2903" t="s">
        <v>8248</v>
      </c>
      <c r="I2903">
        <v>1446984000</v>
      </c>
      <c r="J2903">
        <v>1445308730</v>
      </c>
      <c r="K2903" t="b">
        <v>0</v>
      </c>
      <c r="L2903">
        <v>5</v>
      </c>
      <c r="M2903" t="b">
        <v>0</v>
      </c>
      <c r="N2903" t="s">
        <v>8268</v>
      </c>
      <c r="O2903" s="6">
        <f>(E2903/D2903)*100</f>
        <v>25</v>
      </c>
      <c r="P2903" s="7">
        <f>E2903/L2903</f>
        <v>50</v>
      </c>
      <c r="Q2903" t="str">
        <f>LEFT(N2903,FIND("/",N2903)-1)</f>
        <v>film &amp; video</v>
      </c>
      <c r="R2903" t="str">
        <f>REPLACE(N2903,1,FIND("/",N2903),"")</f>
        <v>drama</v>
      </c>
      <c r="S2903" s="12">
        <f>(((J2903/60)/60)/24)+DATE(1970,1,1)</f>
        <v>42297.110300925924</v>
      </c>
      <c r="T2903" s="12">
        <f>(((I2903/60)/60)/24)+DATE(1970,1,1)</f>
        <v>42316.5</v>
      </c>
      <c r="W2903" s="19">
        <f>_xlfn.DAYS(T2903,S2903)</f>
        <v>19</v>
      </c>
      <c r="X2903" s="20">
        <f>L2903/W2903</f>
        <v>0.26315789473684209</v>
      </c>
      <c r="Y2903" s="21">
        <f>E2903/W2903</f>
        <v>13.157894736842104</v>
      </c>
    </row>
    <row r="2904" spans="1:25" ht="48" x14ac:dyDescent="0.2">
      <c r="A2904">
        <v>3660</v>
      </c>
      <c r="B2904" s="3" t="s">
        <v>3657</v>
      </c>
      <c r="C2904" s="3" t="s">
        <v>7770</v>
      </c>
      <c r="D2904">
        <v>250</v>
      </c>
      <c r="E2904">
        <v>250</v>
      </c>
      <c r="F2904" t="s">
        <v>8219</v>
      </c>
      <c r="G2904" t="s">
        <v>8225</v>
      </c>
      <c r="H2904" t="s">
        <v>8247</v>
      </c>
      <c r="I2904">
        <v>1419368925</v>
      </c>
      <c r="J2904">
        <v>1417208925</v>
      </c>
      <c r="K2904" t="b">
        <v>0</v>
      </c>
      <c r="L2904">
        <v>22</v>
      </c>
      <c r="M2904" t="b">
        <v>1</v>
      </c>
      <c r="N2904" t="s">
        <v>8271</v>
      </c>
      <c r="O2904" s="6">
        <f>(E2904/D2904)*100</f>
        <v>100</v>
      </c>
      <c r="P2904" s="7">
        <f>E2904/L2904</f>
        <v>11.363636363636363</v>
      </c>
      <c r="Q2904" t="str">
        <f>LEFT(N2904,FIND("/",N2904)-1)</f>
        <v>theater</v>
      </c>
      <c r="R2904" t="str">
        <f>REPLACE(N2904,1,FIND("/",N2904),"")</f>
        <v>plays</v>
      </c>
      <c r="S2904" s="12">
        <f>(((J2904/60)/60)/24)+DATE(1970,1,1)</f>
        <v>41971.881076388891</v>
      </c>
      <c r="T2904" s="12">
        <f>(((I2904/60)/60)/24)+DATE(1970,1,1)</f>
        <v>41996.881076388891</v>
      </c>
      <c r="W2904" s="19">
        <f>_xlfn.DAYS(T2904,S2904)</f>
        <v>25</v>
      </c>
      <c r="X2904" s="20">
        <f>L2904/W2904</f>
        <v>0.88</v>
      </c>
      <c r="Y2904" s="21">
        <f>E2904/W2904</f>
        <v>10</v>
      </c>
    </row>
    <row r="2905" spans="1:25" ht="48" x14ac:dyDescent="0.2">
      <c r="A2905">
        <v>3336</v>
      </c>
      <c r="B2905" s="3" t="s">
        <v>3336</v>
      </c>
      <c r="C2905" s="3" t="s">
        <v>7446</v>
      </c>
      <c r="D2905">
        <v>250</v>
      </c>
      <c r="E2905">
        <v>250</v>
      </c>
      <c r="F2905" t="s">
        <v>8219</v>
      </c>
      <c r="G2905" t="s">
        <v>8225</v>
      </c>
      <c r="H2905" t="s">
        <v>8247</v>
      </c>
      <c r="I2905">
        <v>1459845246</v>
      </c>
      <c r="J2905">
        <v>1457429646</v>
      </c>
      <c r="K2905" t="b">
        <v>0</v>
      </c>
      <c r="L2905">
        <v>9</v>
      </c>
      <c r="M2905" t="b">
        <v>1</v>
      </c>
      <c r="N2905" t="s">
        <v>8271</v>
      </c>
      <c r="O2905" s="6">
        <f>(E2905/D2905)*100</f>
        <v>100</v>
      </c>
      <c r="P2905" s="7">
        <f>E2905/L2905</f>
        <v>27.777777777777779</v>
      </c>
      <c r="Q2905" t="str">
        <f>LEFT(N2905,FIND("/",N2905)-1)</f>
        <v>theater</v>
      </c>
      <c r="R2905" t="str">
        <f>REPLACE(N2905,1,FIND("/",N2905),"")</f>
        <v>plays</v>
      </c>
      <c r="S2905" s="12">
        <f>(((J2905/60)/60)/24)+DATE(1970,1,1)</f>
        <v>42437.398680555561</v>
      </c>
      <c r="T2905" s="12">
        <f>(((I2905/60)/60)/24)+DATE(1970,1,1)</f>
        <v>42465.35701388889</v>
      </c>
      <c r="W2905" s="19">
        <f>_xlfn.DAYS(T2905,S2905)</f>
        <v>28</v>
      </c>
      <c r="X2905" s="20">
        <f>L2905/W2905</f>
        <v>0.32142857142857145</v>
      </c>
      <c r="Y2905" s="21">
        <f>E2905/W2905</f>
        <v>8.9285714285714288</v>
      </c>
    </row>
    <row r="2906" spans="1:25" ht="48" x14ac:dyDescent="0.2">
      <c r="A2906">
        <v>3442</v>
      </c>
      <c r="B2906" s="3" t="s">
        <v>3441</v>
      </c>
      <c r="C2906" s="3" t="s">
        <v>7552</v>
      </c>
      <c r="D2906">
        <v>250</v>
      </c>
      <c r="E2906">
        <v>250</v>
      </c>
      <c r="F2906" t="s">
        <v>8219</v>
      </c>
      <c r="G2906" t="s">
        <v>8224</v>
      </c>
      <c r="H2906" t="s">
        <v>8246</v>
      </c>
      <c r="I2906">
        <v>1433016672</v>
      </c>
      <c r="J2906">
        <v>1430424672</v>
      </c>
      <c r="K2906" t="b">
        <v>0</v>
      </c>
      <c r="L2906">
        <v>8</v>
      </c>
      <c r="M2906" t="b">
        <v>1</v>
      </c>
      <c r="N2906" t="s">
        <v>8271</v>
      </c>
      <c r="O2906" s="6">
        <f>(E2906/D2906)*100</f>
        <v>100</v>
      </c>
      <c r="P2906" s="7">
        <f>E2906/L2906</f>
        <v>31.25</v>
      </c>
      <c r="Q2906" t="str">
        <f>LEFT(N2906,FIND("/",N2906)-1)</f>
        <v>theater</v>
      </c>
      <c r="R2906" t="str">
        <f>REPLACE(N2906,1,FIND("/",N2906),"")</f>
        <v>plays</v>
      </c>
      <c r="S2906" s="12">
        <f>(((J2906/60)/60)/24)+DATE(1970,1,1)</f>
        <v>42124.841111111105</v>
      </c>
      <c r="T2906" s="12">
        <f>(((I2906/60)/60)/24)+DATE(1970,1,1)</f>
        <v>42154.841111111105</v>
      </c>
      <c r="W2906" s="19">
        <f>_xlfn.DAYS(T2906,S2906)</f>
        <v>30</v>
      </c>
      <c r="X2906" s="20">
        <f>L2906/W2906</f>
        <v>0.26666666666666666</v>
      </c>
      <c r="Y2906" s="21">
        <f>E2906/W2906</f>
        <v>8.3333333333333339</v>
      </c>
    </row>
    <row r="2907" spans="1:25" ht="32" x14ac:dyDescent="0.2">
      <c r="A2907">
        <v>3203</v>
      </c>
      <c r="B2907" s="3" t="s">
        <v>3203</v>
      </c>
      <c r="C2907" s="3" t="s">
        <v>7313</v>
      </c>
      <c r="D2907">
        <v>1000</v>
      </c>
      <c r="E2907">
        <v>250</v>
      </c>
      <c r="F2907" t="s">
        <v>8221</v>
      </c>
      <c r="G2907" t="s">
        <v>8224</v>
      </c>
      <c r="H2907" t="s">
        <v>8246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8305</v>
      </c>
      <c r="O2907" s="6">
        <f>(E2907/D2907)*100</f>
        <v>25</v>
      </c>
      <c r="P2907" s="7">
        <f>E2907/L2907</f>
        <v>41.666666666666664</v>
      </c>
      <c r="Q2907" t="str">
        <f>LEFT(N2907,FIND("/",N2907)-1)</f>
        <v>theater</v>
      </c>
      <c r="R2907" t="str">
        <f>REPLACE(N2907,1,FIND("/",N2907),"")</f>
        <v>musical</v>
      </c>
      <c r="S2907" s="12">
        <f>(((J2907/60)/60)/24)+DATE(1970,1,1)</f>
        <v>42242.988680555558</v>
      </c>
      <c r="T2907" s="12">
        <f>(((I2907/60)/60)/24)+DATE(1970,1,1)</f>
        <v>42272.988680555558</v>
      </c>
      <c r="W2907" s="19">
        <f>_xlfn.DAYS(T2907,S2907)</f>
        <v>30</v>
      </c>
      <c r="X2907" s="20">
        <f>L2907/W2907</f>
        <v>0.2</v>
      </c>
      <c r="Y2907" s="21">
        <f>E2907/W2907</f>
        <v>8.3333333333333339</v>
      </c>
    </row>
    <row r="2908" spans="1:25" ht="48" x14ac:dyDescent="0.2">
      <c r="A2908">
        <v>592</v>
      </c>
      <c r="B2908" s="3" t="s">
        <v>593</v>
      </c>
      <c r="C2908" s="3" t="s">
        <v>4702</v>
      </c>
      <c r="D2908">
        <v>7500</v>
      </c>
      <c r="E2908">
        <v>250</v>
      </c>
      <c r="F2908" t="s">
        <v>8221</v>
      </c>
      <c r="G2908" t="s">
        <v>8224</v>
      </c>
      <c r="H2908" t="s">
        <v>8246</v>
      </c>
      <c r="I2908">
        <v>1417584860</v>
      </c>
      <c r="J2908">
        <v>1414992860</v>
      </c>
      <c r="K2908" t="b">
        <v>0</v>
      </c>
      <c r="L2908">
        <v>1</v>
      </c>
      <c r="M2908" t="b">
        <v>0</v>
      </c>
      <c r="N2908" t="s">
        <v>8272</v>
      </c>
      <c r="O2908" s="6">
        <f>(E2908/D2908)*100</f>
        <v>3.3333333333333335</v>
      </c>
      <c r="P2908" s="7">
        <f>E2908/L2908</f>
        <v>250</v>
      </c>
      <c r="Q2908" t="str">
        <f>LEFT(N2908,FIND("/",N2908)-1)</f>
        <v>technology</v>
      </c>
      <c r="R2908" t="str">
        <f>REPLACE(N2908,1,FIND("/",N2908),"")</f>
        <v>web</v>
      </c>
      <c r="S2908" s="12">
        <f>(((J2908/60)/60)/24)+DATE(1970,1,1)</f>
        <v>41946.232175925928</v>
      </c>
      <c r="T2908" s="12">
        <f>(((I2908/60)/60)/24)+DATE(1970,1,1)</f>
        <v>41976.232175925921</v>
      </c>
      <c r="W2908" s="19">
        <f>_xlfn.DAYS(T2908,S2908)</f>
        <v>30</v>
      </c>
      <c r="X2908" s="20">
        <f>L2908/W2908</f>
        <v>3.3333333333333333E-2</v>
      </c>
      <c r="Y2908" s="21">
        <f>E2908/W2908</f>
        <v>8.3333333333333339</v>
      </c>
    </row>
    <row r="2909" spans="1:25" ht="48" x14ac:dyDescent="0.2">
      <c r="A2909">
        <v>1040</v>
      </c>
      <c r="B2909" s="3" t="s">
        <v>1041</v>
      </c>
      <c r="C2909" s="3" t="s">
        <v>5150</v>
      </c>
      <c r="D2909">
        <v>85000</v>
      </c>
      <c r="E2909">
        <v>250</v>
      </c>
      <c r="F2909" t="s">
        <v>8220</v>
      </c>
      <c r="G2909" t="s">
        <v>8224</v>
      </c>
      <c r="H2909" t="s">
        <v>8246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8281</v>
      </c>
      <c r="O2909" s="6">
        <f>(E2909/D2909)*100</f>
        <v>0.29411764705882354</v>
      </c>
      <c r="P2909" s="7">
        <f>E2909/L2909</f>
        <v>250</v>
      </c>
      <c r="Q2909" t="str">
        <f>LEFT(N2909,FIND("/",N2909)-1)</f>
        <v>journalism</v>
      </c>
      <c r="R2909" t="str">
        <f>REPLACE(N2909,1,FIND("/",N2909),"")</f>
        <v>audio</v>
      </c>
      <c r="S2909" s="12">
        <f>(((J2909/60)/60)/24)+DATE(1970,1,1)</f>
        <v>42579.708437499998</v>
      </c>
      <c r="T2909" s="12">
        <f>(((I2909/60)/60)/24)+DATE(1970,1,1)</f>
        <v>42609.708437499998</v>
      </c>
      <c r="W2909" s="19">
        <f>_xlfn.DAYS(T2909,S2909)</f>
        <v>30</v>
      </c>
      <c r="X2909" s="20">
        <f>L2909/W2909</f>
        <v>3.3333333333333333E-2</v>
      </c>
      <c r="Y2909" s="21">
        <f>E2909/W2909</f>
        <v>8.3333333333333339</v>
      </c>
    </row>
    <row r="2910" spans="1:25" ht="48" x14ac:dyDescent="0.2">
      <c r="A2910">
        <v>1008</v>
      </c>
      <c r="B2910" s="3" t="s">
        <v>1009</v>
      </c>
      <c r="C2910" s="3" t="s">
        <v>5118</v>
      </c>
      <c r="D2910">
        <v>93500</v>
      </c>
      <c r="E2910">
        <v>250</v>
      </c>
      <c r="F2910" t="s">
        <v>8220</v>
      </c>
      <c r="G2910" t="s">
        <v>8238</v>
      </c>
      <c r="H2910" t="s">
        <v>8256</v>
      </c>
      <c r="I2910">
        <v>1482953115</v>
      </c>
      <c r="J2910">
        <v>1480361115</v>
      </c>
      <c r="K2910" t="b">
        <v>0</v>
      </c>
      <c r="L2910">
        <v>1</v>
      </c>
      <c r="M2910" t="b">
        <v>0</v>
      </c>
      <c r="N2910" t="s">
        <v>8273</v>
      </c>
      <c r="O2910" s="6">
        <f>(E2910/D2910)*100</f>
        <v>0.26737967914438499</v>
      </c>
      <c r="P2910" s="7">
        <f>E2910/L2910</f>
        <v>250</v>
      </c>
      <c r="Q2910" t="str">
        <f>LEFT(N2910,FIND("/",N2910)-1)</f>
        <v>technology</v>
      </c>
      <c r="R2910" t="str">
        <f>REPLACE(N2910,1,FIND("/",N2910),"")</f>
        <v>wearables</v>
      </c>
      <c r="S2910" s="12">
        <f>(((J2910/60)/60)/24)+DATE(1970,1,1)</f>
        <v>42702.809201388889</v>
      </c>
      <c r="T2910" s="12">
        <f>(((I2910/60)/60)/24)+DATE(1970,1,1)</f>
        <v>42732.809201388889</v>
      </c>
      <c r="W2910" s="19">
        <f>_xlfn.DAYS(T2910,S2910)</f>
        <v>30</v>
      </c>
      <c r="X2910" s="20">
        <f>L2910/W2910</f>
        <v>3.3333333333333333E-2</v>
      </c>
      <c r="Y2910" s="21">
        <f>E2910/W2910</f>
        <v>8.3333333333333339</v>
      </c>
    </row>
    <row r="2911" spans="1:25" ht="48" x14ac:dyDescent="0.2">
      <c r="A2911">
        <v>506</v>
      </c>
      <c r="B2911" s="3" t="s">
        <v>507</v>
      </c>
      <c r="C2911" s="3" t="s">
        <v>4616</v>
      </c>
      <c r="D2911">
        <v>200000</v>
      </c>
      <c r="E2911">
        <v>250</v>
      </c>
      <c r="F2911" t="s">
        <v>8221</v>
      </c>
      <c r="G2911" t="s">
        <v>8224</v>
      </c>
      <c r="H2911" t="s">
        <v>8246</v>
      </c>
      <c r="I2911">
        <v>1376140520</v>
      </c>
      <c r="J2911">
        <v>1373548520</v>
      </c>
      <c r="K2911" t="b">
        <v>0</v>
      </c>
      <c r="L2911">
        <v>1</v>
      </c>
      <c r="M2911" t="b">
        <v>0</v>
      </c>
      <c r="N2911" t="s">
        <v>8270</v>
      </c>
      <c r="O2911" s="6">
        <f>(E2911/D2911)*100</f>
        <v>0.125</v>
      </c>
      <c r="P2911" s="7">
        <f>E2911/L2911</f>
        <v>250</v>
      </c>
      <c r="Q2911" t="str">
        <f>LEFT(N2911,FIND("/",N2911)-1)</f>
        <v>film &amp; video</v>
      </c>
      <c r="R2911" t="str">
        <f>REPLACE(N2911,1,FIND("/",N2911),"")</f>
        <v>animation</v>
      </c>
      <c r="S2911" s="12">
        <f>(((J2911/60)/60)/24)+DATE(1970,1,1)</f>
        <v>41466.552314814813</v>
      </c>
      <c r="T2911" s="12">
        <f>(((I2911/60)/60)/24)+DATE(1970,1,1)</f>
        <v>41496.552314814813</v>
      </c>
      <c r="W2911" s="19">
        <f>_xlfn.DAYS(T2911,S2911)</f>
        <v>30</v>
      </c>
      <c r="X2911" s="20">
        <f>L2911/W2911</f>
        <v>3.3333333333333333E-2</v>
      </c>
      <c r="Y2911" s="21">
        <f>E2911/W2911</f>
        <v>8.3333333333333339</v>
      </c>
    </row>
    <row r="2912" spans="1:25" ht="48" x14ac:dyDescent="0.2">
      <c r="A2912">
        <v>4059</v>
      </c>
      <c r="B2912" s="3" t="s">
        <v>4055</v>
      </c>
      <c r="C2912" s="3" t="s">
        <v>8163</v>
      </c>
      <c r="D2912">
        <v>10000</v>
      </c>
      <c r="E2912">
        <v>250</v>
      </c>
      <c r="F2912" t="s">
        <v>8221</v>
      </c>
      <c r="G2912" t="s">
        <v>8229</v>
      </c>
      <c r="H2912" t="s">
        <v>8251</v>
      </c>
      <c r="I2912">
        <v>1410836400</v>
      </c>
      <c r="J2912">
        <v>1408116152</v>
      </c>
      <c r="K2912" t="b">
        <v>0</v>
      </c>
      <c r="L2912">
        <v>7</v>
      </c>
      <c r="M2912" t="b">
        <v>0</v>
      </c>
      <c r="N2912" t="s">
        <v>8271</v>
      </c>
      <c r="O2912" s="6">
        <f>(E2912/D2912)*100</f>
        <v>2.5</v>
      </c>
      <c r="P2912" s="7">
        <f>E2912/L2912</f>
        <v>35.714285714285715</v>
      </c>
      <c r="Q2912" t="str">
        <f>LEFT(N2912,FIND("/",N2912)-1)</f>
        <v>theater</v>
      </c>
      <c r="R2912" t="str">
        <f>REPLACE(N2912,1,FIND("/",N2912),"")</f>
        <v>plays</v>
      </c>
      <c r="S2912" s="12">
        <f>(((J2912/60)/60)/24)+DATE(1970,1,1)</f>
        <v>41866.640648148146</v>
      </c>
      <c r="T2912" s="12">
        <f>(((I2912/60)/60)/24)+DATE(1970,1,1)</f>
        <v>41898.125</v>
      </c>
      <c r="W2912" s="19">
        <f>_xlfn.DAYS(T2912,S2912)</f>
        <v>32</v>
      </c>
      <c r="X2912" s="20">
        <f>L2912/W2912</f>
        <v>0.21875</v>
      </c>
      <c r="Y2912" s="21">
        <f>E2912/W2912</f>
        <v>7.8125</v>
      </c>
    </row>
    <row r="2913" spans="1:25" ht="48" x14ac:dyDescent="0.2">
      <c r="A2913">
        <v>191</v>
      </c>
      <c r="B2913" s="3" t="s">
        <v>193</v>
      </c>
      <c r="C2913" s="3" t="s">
        <v>4301</v>
      </c>
      <c r="D2913">
        <v>5000</v>
      </c>
      <c r="E2913">
        <v>250</v>
      </c>
      <c r="F2913" t="s">
        <v>8221</v>
      </c>
      <c r="G2913" t="s">
        <v>8226</v>
      </c>
      <c r="H2913" t="s">
        <v>8248</v>
      </c>
      <c r="I2913">
        <v>1443782138</v>
      </c>
      <c r="J2913">
        <v>1440326138</v>
      </c>
      <c r="K2913" t="b">
        <v>0</v>
      </c>
      <c r="L2913">
        <v>3</v>
      </c>
      <c r="M2913" t="b">
        <v>0</v>
      </c>
      <c r="N2913" t="s">
        <v>8268</v>
      </c>
      <c r="O2913" s="6">
        <f>(E2913/D2913)*100</f>
        <v>5</v>
      </c>
      <c r="P2913" s="7">
        <f>E2913/L2913</f>
        <v>83.333333333333329</v>
      </c>
      <c r="Q2913" t="str">
        <f>LEFT(N2913,FIND("/",N2913)-1)</f>
        <v>film &amp; video</v>
      </c>
      <c r="R2913" t="str">
        <f>REPLACE(N2913,1,FIND("/",N2913),"")</f>
        <v>drama</v>
      </c>
      <c r="S2913" s="12">
        <f>(((J2913/60)/60)/24)+DATE(1970,1,1)</f>
        <v>42239.441412037035</v>
      </c>
      <c r="T2913" s="12">
        <f>(((I2913/60)/60)/24)+DATE(1970,1,1)</f>
        <v>42279.441412037035</v>
      </c>
      <c r="W2913" s="19">
        <f>_xlfn.DAYS(T2913,S2913)</f>
        <v>40</v>
      </c>
      <c r="X2913" s="20">
        <f>L2913/W2913</f>
        <v>7.4999999999999997E-2</v>
      </c>
      <c r="Y2913" s="21">
        <f>E2913/W2913</f>
        <v>6.25</v>
      </c>
    </row>
    <row r="2914" spans="1:25" ht="32" x14ac:dyDescent="0.2">
      <c r="A2914">
        <v>226</v>
      </c>
      <c r="B2914" s="3" t="s">
        <v>228</v>
      </c>
      <c r="C2914" s="3" t="s">
        <v>4336</v>
      </c>
      <c r="D2914">
        <v>29000</v>
      </c>
      <c r="E2914">
        <v>250</v>
      </c>
      <c r="F2914" t="s">
        <v>8221</v>
      </c>
      <c r="G2914" t="s">
        <v>8225</v>
      </c>
      <c r="H2914" t="s">
        <v>8247</v>
      </c>
      <c r="I2914">
        <v>1433064540</v>
      </c>
      <c r="J2914">
        <v>1428854344</v>
      </c>
      <c r="K2914" t="b">
        <v>0</v>
      </c>
      <c r="L2914">
        <v>2</v>
      </c>
      <c r="M2914" t="b">
        <v>0</v>
      </c>
      <c r="N2914" t="s">
        <v>8268</v>
      </c>
      <c r="O2914" s="6">
        <f>(E2914/D2914)*100</f>
        <v>0.86206896551724133</v>
      </c>
      <c r="P2914" s="7">
        <f>E2914/L2914</f>
        <v>125</v>
      </c>
      <c r="Q2914" t="str">
        <f>LEFT(N2914,FIND("/",N2914)-1)</f>
        <v>film &amp; video</v>
      </c>
      <c r="R2914" t="str">
        <f>REPLACE(N2914,1,FIND("/",N2914),"")</f>
        <v>drama</v>
      </c>
      <c r="S2914" s="12">
        <f>(((J2914/60)/60)/24)+DATE(1970,1,1)</f>
        <v>42106.666018518517</v>
      </c>
      <c r="T2914" s="12">
        <f>(((I2914/60)/60)/24)+DATE(1970,1,1)</f>
        <v>42155.395138888889</v>
      </c>
      <c r="W2914" s="19">
        <f>_xlfn.DAYS(T2914,S2914)</f>
        <v>49</v>
      </c>
      <c r="X2914" s="20">
        <f>L2914/W2914</f>
        <v>4.0816326530612242E-2</v>
      </c>
      <c r="Y2914" s="21">
        <f>E2914/W2914</f>
        <v>5.1020408163265305</v>
      </c>
    </row>
    <row r="2915" spans="1:25" ht="48" x14ac:dyDescent="0.2">
      <c r="A2915">
        <v>4025</v>
      </c>
      <c r="B2915" s="3" t="s">
        <v>4021</v>
      </c>
      <c r="C2915" s="3" t="s">
        <v>8130</v>
      </c>
      <c r="D2915">
        <v>5000</v>
      </c>
      <c r="E2915">
        <v>250</v>
      </c>
      <c r="F2915" t="s">
        <v>8221</v>
      </c>
      <c r="G2915" t="s">
        <v>8230</v>
      </c>
      <c r="H2915" t="s">
        <v>8249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8271</v>
      </c>
      <c r="O2915" s="6">
        <f>(E2915/D2915)*100</f>
        <v>5</v>
      </c>
      <c r="P2915" s="7">
        <f>E2915/L2915</f>
        <v>62.5</v>
      </c>
      <c r="Q2915" t="str">
        <f>LEFT(N2915,FIND("/",N2915)-1)</f>
        <v>theater</v>
      </c>
      <c r="R2915" t="str">
        <f>REPLACE(N2915,1,FIND("/",N2915),"")</f>
        <v>plays</v>
      </c>
      <c r="S2915" s="12">
        <f>(((J2915/60)/60)/24)+DATE(1970,1,1)</f>
        <v>42151.237685185188</v>
      </c>
      <c r="T2915" s="12">
        <f>(((I2915/60)/60)/24)+DATE(1970,1,1)</f>
        <v>42211.237685185188</v>
      </c>
      <c r="W2915" s="19">
        <f>_xlfn.DAYS(T2915,S2915)</f>
        <v>60</v>
      </c>
      <c r="X2915" s="20">
        <f>L2915/W2915</f>
        <v>6.6666666666666666E-2</v>
      </c>
      <c r="Y2915" s="21">
        <f>E2915/W2915</f>
        <v>4.166666666666667</v>
      </c>
    </row>
    <row r="2916" spans="1:25" ht="48" x14ac:dyDescent="0.2">
      <c r="A2916">
        <v>2571</v>
      </c>
      <c r="B2916" s="3" t="s">
        <v>2571</v>
      </c>
      <c r="C2916" s="3" t="s">
        <v>6681</v>
      </c>
      <c r="D2916">
        <v>100000</v>
      </c>
      <c r="E2916">
        <v>250</v>
      </c>
      <c r="F2916" t="s">
        <v>8220</v>
      </c>
      <c r="G2916" t="s">
        <v>8226</v>
      </c>
      <c r="H2916" t="s">
        <v>8248</v>
      </c>
      <c r="I2916">
        <v>1463645521</v>
      </c>
      <c r="J2916">
        <v>1458461521</v>
      </c>
      <c r="K2916" t="b">
        <v>0</v>
      </c>
      <c r="L2916">
        <v>4</v>
      </c>
      <c r="M2916" t="b">
        <v>0</v>
      </c>
      <c r="N2916" t="s">
        <v>8284</v>
      </c>
      <c r="O2916" s="6">
        <f>(E2916/D2916)*100</f>
        <v>0.25</v>
      </c>
      <c r="P2916" s="7">
        <f>E2916/L2916</f>
        <v>62.5</v>
      </c>
      <c r="Q2916" t="str">
        <f>LEFT(N2916,FIND("/",N2916)-1)</f>
        <v>food</v>
      </c>
      <c r="R2916" t="str">
        <f>REPLACE(N2916,1,FIND("/",N2916),"")</f>
        <v>food trucks</v>
      </c>
      <c r="S2916" s="12">
        <f>(((J2916/60)/60)/24)+DATE(1970,1,1)</f>
        <v>42449.341678240744</v>
      </c>
      <c r="T2916" s="12">
        <f>(((I2916/60)/60)/24)+DATE(1970,1,1)</f>
        <v>42509.341678240744</v>
      </c>
      <c r="W2916" s="19">
        <f>_xlfn.DAYS(T2916,S2916)</f>
        <v>60</v>
      </c>
      <c r="X2916" s="20">
        <f>L2916/W2916</f>
        <v>6.6666666666666666E-2</v>
      </c>
      <c r="Y2916" s="21">
        <f>E2916/W2916</f>
        <v>4.166666666666667</v>
      </c>
    </row>
    <row r="2917" spans="1:25" ht="64" x14ac:dyDescent="0.2">
      <c r="A2917">
        <v>568</v>
      </c>
      <c r="B2917" s="3" t="s">
        <v>569</v>
      </c>
      <c r="C2917" s="3" t="s">
        <v>4678</v>
      </c>
      <c r="D2917">
        <v>24500</v>
      </c>
      <c r="E2917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6">
        <f>(E2917/D2917)*100</f>
        <v>1</v>
      </c>
      <c r="P2917" s="7">
        <f>E2917/L2917</f>
        <v>49</v>
      </c>
      <c r="Q2917" t="str">
        <f>LEFT(N2917,FIND("/",N2917)-1)</f>
        <v>technology</v>
      </c>
      <c r="R2917" t="str">
        <f>REPLACE(N2917,1,FIND("/",N2917),"")</f>
        <v>web</v>
      </c>
      <c r="S2917" s="12">
        <f>(((J2917/60)/60)/24)+DATE(1970,1,1)</f>
        <v>42348.9215625</v>
      </c>
      <c r="T2917" s="12">
        <f>(((I2917/60)/60)/24)+DATE(1970,1,1)</f>
        <v>42385.458333333328</v>
      </c>
      <c r="W2917" s="19">
        <f>_xlfn.DAYS(T2917,S2917)</f>
        <v>37</v>
      </c>
      <c r="X2917" s="20">
        <f>L2917/W2917</f>
        <v>0.13513513513513514</v>
      </c>
      <c r="Y2917" s="21">
        <f>E2917/W2917</f>
        <v>6.6216216216216219</v>
      </c>
    </row>
    <row r="2918" spans="1:25" ht="48" x14ac:dyDescent="0.2">
      <c r="A2918">
        <v>1103</v>
      </c>
      <c r="B2918" s="3" t="s">
        <v>1104</v>
      </c>
      <c r="C2918" s="3" t="s">
        <v>5213</v>
      </c>
      <c r="D2918">
        <v>15000</v>
      </c>
      <c r="E2918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6">
        <f>(E2918/D2918)*100</f>
        <v>1.6199999999999999</v>
      </c>
      <c r="P2918" s="7">
        <f>E2918/L2918</f>
        <v>16.2</v>
      </c>
      <c r="Q2918" t="str">
        <f>LEFT(N2918,FIND("/",N2918)-1)</f>
        <v>games</v>
      </c>
      <c r="R2918" t="str">
        <f>REPLACE(N2918,1,FIND("/",N2918),"")</f>
        <v>video games</v>
      </c>
      <c r="S2918" s="12">
        <f>(((J2918/60)/60)/24)+DATE(1970,1,1)</f>
        <v>42479.22210648148</v>
      </c>
      <c r="T2918" s="12">
        <f>(((I2918/60)/60)/24)+DATE(1970,1,1)</f>
        <v>42539.22210648148</v>
      </c>
      <c r="W2918" s="19">
        <f>_xlfn.DAYS(T2918,S2918)</f>
        <v>60</v>
      </c>
      <c r="X2918" s="20">
        <f>L2918/W2918</f>
        <v>0.25</v>
      </c>
      <c r="Y2918" s="21">
        <f>E2918/W2918</f>
        <v>4.05</v>
      </c>
    </row>
    <row r="2919" spans="1:25" ht="48" x14ac:dyDescent="0.2">
      <c r="A2919">
        <v>3670</v>
      </c>
      <c r="B2919" s="3" t="s">
        <v>3667</v>
      </c>
      <c r="C2919" s="3" t="s">
        <v>7780</v>
      </c>
      <c r="D2919">
        <v>220</v>
      </c>
      <c r="E2919">
        <v>241</v>
      </c>
      <c r="F2919" t="s">
        <v>8219</v>
      </c>
      <c r="G2919" t="s">
        <v>8225</v>
      </c>
      <c r="H2919" t="s">
        <v>8247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8271</v>
      </c>
      <c r="O2919" s="6">
        <f>(E2919/D2919)*100</f>
        <v>109.54545454545455</v>
      </c>
      <c r="P2919" s="7">
        <f>E2919/L2919</f>
        <v>20.083333333333332</v>
      </c>
      <c r="Q2919" t="str">
        <f>LEFT(N2919,FIND("/",N2919)-1)</f>
        <v>theater</v>
      </c>
      <c r="R2919" t="str">
        <f>REPLACE(N2919,1,FIND("/",N2919),"")</f>
        <v>plays</v>
      </c>
      <c r="S2919" s="12">
        <f>(((J2919/60)/60)/24)+DATE(1970,1,1)</f>
        <v>42142.514016203699</v>
      </c>
      <c r="T2919" s="12">
        <f>(((I2919/60)/60)/24)+DATE(1970,1,1)</f>
        <v>42155.958333333328</v>
      </c>
      <c r="W2919" s="19">
        <f>_xlfn.DAYS(T2919,S2919)</f>
        <v>13</v>
      </c>
      <c r="X2919" s="20">
        <f>L2919/W2919</f>
        <v>0.92307692307692313</v>
      </c>
      <c r="Y2919" s="21">
        <f>E2919/W2919</f>
        <v>18.53846153846154</v>
      </c>
    </row>
    <row r="2920" spans="1:25" ht="48" x14ac:dyDescent="0.2">
      <c r="A2920">
        <v>1404</v>
      </c>
      <c r="B2920" s="3" t="s">
        <v>1405</v>
      </c>
      <c r="C2920" s="3" t="s">
        <v>5514</v>
      </c>
      <c r="D2920">
        <v>14500</v>
      </c>
      <c r="E2920">
        <v>241</v>
      </c>
      <c r="F2920" t="s">
        <v>8221</v>
      </c>
      <c r="G2920" t="s">
        <v>8225</v>
      </c>
      <c r="H2920" t="s">
        <v>8247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8287</v>
      </c>
      <c r="O2920" s="6">
        <f>(E2920/D2920)*100</f>
        <v>1.6620689655172414</v>
      </c>
      <c r="P2920" s="7">
        <f>E2920/L2920</f>
        <v>48.2</v>
      </c>
      <c r="Q2920" t="str">
        <f>LEFT(N2920,FIND("/",N2920)-1)</f>
        <v>publishing</v>
      </c>
      <c r="R2920" t="str">
        <f>REPLACE(N2920,1,FIND("/",N2920),"")</f>
        <v>translations</v>
      </c>
      <c r="S2920" s="12">
        <f>(((J2920/60)/60)/24)+DATE(1970,1,1)</f>
        <v>42032.510243055556</v>
      </c>
      <c r="T2920" s="12">
        <f>(((I2920/60)/60)/24)+DATE(1970,1,1)</f>
        <v>42057.510243055556</v>
      </c>
      <c r="W2920" s="19">
        <f>_xlfn.DAYS(T2920,S2920)</f>
        <v>25</v>
      </c>
      <c r="X2920" s="20">
        <f>L2920/W2920</f>
        <v>0.2</v>
      </c>
      <c r="Y2920" s="21">
        <f>E2920/W2920</f>
        <v>9.64</v>
      </c>
    </row>
    <row r="2921" spans="1:25" ht="32" x14ac:dyDescent="0.2">
      <c r="A2921">
        <v>1240</v>
      </c>
      <c r="B2921" s="3" t="s">
        <v>1241</v>
      </c>
      <c r="C2921" s="3" t="s">
        <v>5350</v>
      </c>
      <c r="D2921">
        <v>8000</v>
      </c>
      <c r="E2921">
        <v>241</v>
      </c>
      <c r="F2921" t="s">
        <v>8220</v>
      </c>
      <c r="G2921" t="s">
        <v>8224</v>
      </c>
      <c r="H2921" t="s">
        <v>8246</v>
      </c>
      <c r="I2921">
        <v>1373665860</v>
      </c>
      <c r="J2921">
        <v>1368579457</v>
      </c>
      <c r="K2921" t="b">
        <v>0</v>
      </c>
      <c r="L2921">
        <v>8</v>
      </c>
      <c r="M2921" t="b">
        <v>0</v>
      </c>
      <c r="N2921" t="s">
        <v>8286</v>
      </c>
      <c r="O2921" s="6">
        <f>(E2921/D2921)*100</f>
        <v>3.0124999999999997</v>
      </c>
      <c r="P2921" s="7">
        <f>E2921/L2921</f>
        <v>30.125</v>
      </c>
      <c r="Q2921" t="str">
        <f>LEFT(N2921,FIND("/",N2921)-1)</f>
        <v>music</v>
      </c>
      <c r="R2921" t="str">
        <f>REPLACE(N2921,1,FIND("/",N2921),"")</f>
        <v>world music</v>
      </c>
      <c r="S2921" s="12">
        <f>(((J2921/60)/60)/24)+DATE(1970,1,1)</f>
        <v>41409.040011574078</v>
      </c>
      <c r="T2921" s="12">
        <f>(((I2921/60)/60)/24)+DATE(1970,1,1)</f>
        <v>41467.910416666666</v>
      </c>
      <c r="W2921" s="19">
        <f>_xlfn.DAYS(T2921,S2921)</f>
        <v>58</v>
      </c>
      <c r="X2921" s="20">
        <f>L2921/W2921</f>
        <v>0.13793103448275862</v>
      </c>
      <c r="Y2921" s="21">
        <f>E2921/W2921</f>
        <v>4.1551724137931032</v>
      </c>
    </row>
    <row r="2922" spans="1:25" ht="32" x14ac:dyDescent="0.2">
      <c r="A2922">
        <v>1015</v>
      </c>
      <c r="B2922" s="3" t="s">
        <v>1016</v>
      </c>
      <c r="C2922" s="3" t="s">
        <v>5125</v>
      </c>
      <c r="D2922">
        <v>9000</v>
      </c>
      <c r="E2922">
        <v>240</v>
      </c>
      <c r="F2922" t="s">
        <v>8220</v>
      </c>
      <c r="G2922" t="s">
        <v>8240</v>
      </c>
      <c r="H2922" t="s">
        <v>8257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8273</v>
      </c>
      <c r="O2922" s="6">
        <f>(E2922/D2922)*100</f>
        <v>2.666666666666667</v>
      </c>
      <c r="P2922" s="7">
        <f>E2922/L2922</f>
        <v>40</v>
      </c>
      <c r="Q2922" t="str">
        <f>LEFT(N2922,FIND("/",N2922)-1)</f>
        <v>technology</v>
      </c>
      <c r="R2922" t="str">
        <f>REPLACE(N2922,1,FIND("/",N2922),"")</f>
        <v>wearables</v>
      </c>
      <c r="S2922" s="12">
        <f>(((J2922/60)/60)/24)+DATE(1970,1,1)</f>
        <v>42303.878414351857</v>
      </c>
      <c r="T2922" s="12">
        <f>(((I2922/60)/60)/24)+DATE(1970,1,1)</f>
        <v>42333.920081018514</v>
      </c>
      <c r="W2922" s="19">
        <f>_xlfn.DAYS(T2922,S2922)</f>
        <v>30</v>
      </c>
      <c r="X2922" s="20">
        <f>L2922/W2922</f>
        <v>0.2</v>
      </c>
      <c r="Y2922" s="21">
        <f>E2922/W2922</f>
        <v>8</v>
      </c>
    </row>
    <row r="2923" spans="1:25" ht="48" x14ac:dyDescent="0.2">
      <c r="A2923">
        <v>4089</v>
      </c>
      <c r="B2923" s="3" t="s">
        <v>4085</v>
      </c>
      <c r="C2923" s="3" t="s">
        <v>8192</v>
      </c>
      <c r="D2923">
        <v>5000</v>
      </c>
      <c r="E2923">
        <v>240</v>
      </c>
      <c r="F2923" t="s">
        <v>8221</v>
      </c>
      <c r="G2923" t="s">
        <v>8224</v>
      </c>
      <c r="H2923" t="s">
        <v>8246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8271</v>
      </c>
      <c r="O2923" s="6">
        <f>(E2923/D2923)*100</f>
        <v>4.8</v>
      </c>
      <c r="P2923" s="7">
        <f>E2923/L2923</f>
        <v>30</v>
      </c>
      <c r="Q2923" t="str">
        <f>LEFT(N2923,FIND("/",N2923)-1)</f>
        <v>theater</v>
      </c>
      <c r="R2923" t="str">
        <f>REPLACE(N2923,1,FIND("/",N2923),"")</f>
        <v>plays</v>
      </c>
      <c r="S2923" s="12">
        <f>(((J2923/60)/60)/24)+DATE(1970,1,1)</f>
        <v>42122.732499999998</v>
      </c>
      <c r="T2923" s="12">
        <f>(((I2923/60)/60)/24)+DATE(1970,1,1)</f>
        <v>42155.732638888891</v>
      </c>
      <c r="W2923" s="19">
        <f>_xlfn.DAYS(T2923,S2923)</f>
        <v>33</v>
      </c>
      <c r="X2923" s="20">
        <f>L2923/W2923</f>
        <v>0.24242424242424243</v>
      </c>
      <c r="Y2923" s="21">
        <f>E2923/W2923</f>
        <v>7.2727272727272725</v>
      </c>
    </row>
    <row r="2924" spans="1:25" ht="48" x14ac:dyDescent="0.2">
      <c r="A2924">
        <v>1919</v>
      </c>
      <c r="B2924" s="3" t="s">
        <v>1920</v>
      </c>
      <c r="C2924" s="3" t="s">
        <v>6029</v>
      </c>
      <c r="D2924">
        <v>500</v>
      </c>
      <c r="E2924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6">
        <f>(E2924/D2924)*100</f>
        <v>47.4</v>
      </c>
      <c r="P2924" s="7">
        <f>E2924/L2924</f>
        <v>29.625</v>
      </c>
      <c r="Q2924" t="str">
        <f>LEFT(N2924,FIND("/",N2924)-1)</f>
        <v>technology</v>
      </c>
      <c r="R2924" t="str">
        <f>REPLACE(N2924,1,FIND("/",N2924),"")</f>
        <v>gadgets</v>
      </c>
      <c r="S2924" s="12">
        <f>(((J2924/60)/60)/24)+DATE(1970,1,1)</f>
        <v>42113.875567129624</v>
      </c>
      <c r="T2924" s="12">
        <f>(((I2924/60)/60)/24)+DATE(1970,1,1)</f>
        <v>42143.875567129624</v>
      </c>
      <c r="W2924" s="19">
        <f>_xlfn.DAYS(T2924,S2924)</f>
        <v>30</v>
      </c>
      <c r="X2924" s="20">
        <f>L2924/W2924</f>
        <v>0.26666666666666666</v>
      </c>
      <c r="Y2924" s="21">
        <f>E2924/W2924</f>
        <v>7.9</v>
      </c>
    </row>
    <row r="2925" spans="1:25" ht="48" x14ac:dyDescent="0.2">
      <c r="A2925">
        <v>2129</v>
      </c>
      <c r="B2925" s="3" t="s">
        <v>2130</v>
      </c>
      <c r="C2925" s="3" t="s">
        <v>6239</v>
      </c>
      <c r="D2925">
        <v>2000</v>
      </c>
      <c r="E2925">
        <v>236</v>
      </c>
      <c r="F2925" t="s">
        <v>8221</v>
      </c>
      <c r="G2925" t="s">
        <v>8224</v>
      </c>
      <c r="H2925" t="s">
        <v>8246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8282</v>
      </c>
      <c r="O2925" s="6">
        <f>(E2925/D2925)*100</f>
        <v>11.799999999999999</v>
      </c>
      <c r="P2925" s="7">
        <f>E2925/L2925</f>
        <v>19.666666666666668</v>
      </c>
      <c r="Q2925" t="str">
        <f>LEFT(N2925,FIND("/",N2925)-1)</f>
        <v>games</v>
      </c>
      <c r="R2925" t="str">
        <f>REPLACE(N2925,1,FIND("/",N2925),"")</f>
        <v>video games</v>
      </c>
      <c r="S2925" s="12">
        <f>(((J2925/60)/60)/24)+DATE(1970,1,1)</f>
        <v>42409.024305555555</v>
      </c>
      <c r="T2925" s="12">
        <f>(((I2925/60)/60)/24)+DATE(1970,1,1)</f>
        <v>42439.024305555555</v>
      </c>
      <c r="W2925" s="19">
        <f>_xlfn.DAYS(T2925,S2925)</f>
        <v>30</v>
      </c>
      <c r="X2925" s="20">
        <f>L2925/W2925</f>
        <v>0.4</v>
      </c>
      <c r="Y2925" s="21">
        <f>E2925/W2925</f>
        <v>7.8666666666666663</v>
      </c>
    </row>
    <row r="2926" spans="1:25" ht="48" x14ac:dyDescent="0.2">
      <c r="A2926">
        <v>1999</v>
      </c>
      <c r="B2926" s="3" t="s">
        <v>2000</v>
      </c>
      <c r="C2926" s="3" t="s">
        <v>6109</v>
      </c>
      <c r="D2926">
        <v>31000</v>
      </c>
      <c r="E2926">
        <v>236</v>
      </c>
      <c r="F2926" t="s">
        <v>8221</v>
      </c>
      <c r="G2926" t="s">
        <v>8225</v>
      </c>
      <c r="H2926" t="s">
        <v>8247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8296</v>
      </c>
      <c r="O2926" s="6">
        <f>(E2926/D2926)*100</f>
        <v>0.76129032258064511</v>
      </c>
      <c r="P2926" s="7">
        <f>E2926/L2926</f>
        <v>33.714285714285715</v>
      </c>
      <c r="Q2926" t="str">
        <f>LEFT(N2926,FIND("/",N2926)-1)</f>
        <v>photography</v>
      </c>
      <c r="R2926" t="str">
        <f>REPLACE(N2926,1,FIND("/",N2926),"")</f>
        <v>people</v>
      </c>
      <c r="S2926" s="12">
        <f>(((J2926/60)/60)/24)+DATE(1970,1,1)</f>
        <v>41926.482731481483</v>
      </c>
      <c r="T2926" s="12">
        <f>(((I2926/60)/60)/24)+DATE(1970,1,1)</f>
        <v>41956.524398148147</v>
      </c>
      <c r="W2926" s="19">
        <f>_xlfn.DAYS(T2926,S2926)</f>
        <v>30</v>
      </c>
      <c r="X2926" s="20">
        <f>L2926/W2926</f>
        <v>0.23333333333333334</v>
      </c>
      <c r="Y2926" s="21">
        <f>E2926/W2926</f>
        <v>7.8666666666666663</v>
      </c>
    </row>
    <row r="2927" spans="1:25" ht="48" x14ac:dyDescent="0.2">
      <c r="A2927">
        <v>761</v>
      </c>
      <c r="B2927" s="3" t="s">
        <v>762</v>
      </c>
      <c r="C2927" s="3" t="s">
        <v>4871</v>
      </c>
      <c r="D2927">
        <v>5000</v>
      </c>
      <c r="E2927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6">
        <f>(E2927/D2927)*100</f>
        <v>4.7</v>
      </c>
      <c r="P2927" s="7">
        <f>E2927/L2927</f>
        <v>39.166666666666664</v>
      </c>
      <c r="Q2927" t="str">
        <f>LEFT(N2927,FIND("/",N2927)-1)</f>
        <v>publishing</v>
      </c>
      <c r="R2927" t="str">
        <f>REPLACE(N2927,1,FIND("/",N2927),"")</f>
        <v>fiction</v>
      </c>
      <c r="S2927" s="12">
        <f>(((J2927/60)/60)/24)+DATE(1970,1,1)</f>
        <v>41642.751458333332</v>
      </c>
      <c r="T2927" s="12">
        <f>(((I2927/60)/60)/24)+DATE(1970,1,1)</f>
        <v>41672.751458333332</v>
      </c>
      <c r="W2927" s="19">
        <f>_xlfn.DAYS(T2927,S2927)</f>
        <v>30</v>
      </c>
      <c r="X2927" s="20">
        <f>L2927/W2927</f>
        <v>0.2</v>
      </c>
      <c r="Y2927" s="21">
        <f>E2927/W2927</f>
        <v>7.833333333333333</v>
      </c>
    </row>
    <row r="2928" spans="1:25" ht="48" x14ac:dyDescent="0.2">
      <c r="A2928">
        <v>1006</v>
      </c>
      <c r="B2928" s="3" t="s">
        <v>1007</v>
      </c>
      <c r="C2928" s="3" t="s">
        <v>5116</v>
      </c>
      <c r="D2928">
        <v>4000</v>
      </c>
      <c r="E2928">
        <v>234</v>
      </c>
      <c r="F2928" t="s">
        <v>8220</v>
      </c>
      <c r="G2928" t="s">
        <v>8224</v>
      </c>
      <c r="H2928" t="s">
        <v>8246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8273</v>
      </c>
      <c r="O2928" s="6">
        <f>(E2928/D2928)*100</f>
        <v>5.8500000000000005</v>
      </c>
      <c r="P2928" s="7">
        <f>E2928/L2928</f>
        <v>29.25</v>
      </c>
      <c r="Q2928" t="str">
        <f>LEFT(N2928,FIND("/",N2928)-1)</f>
        <v>technology</v>
      </c>
      <c r="R2928" t="str">
        <f>REPLACE(N2928,1,FIND("/",N2928),"")</f>
        <v>wearables</v>
      </c>
      <c r="S2928" s="12">
        <f>(((J2928/60)/60)/24)+DATE(1970,1,1)</f>
        <v>41977.040185185186</v>
      </c>
      <c r="T2928" s="12">
        <f>(((I2928/60)/60)/24)+DATE(1970,1,1)</f>
        <v>41985.299305555556</v>
      </c>
      <c r="W2928" s="19">
        <f>_xlfn.DAYS(T2928,S2928)</f>
        <v>8</v>
      </c>
      <c r="X2928" s="20">
        <f>L2928/W2928</f>
        <v>1</v>
      </c>
      <c r="Y2928" s="21">
        <f>E2928/W2928</f>
        <v>29.25</v>
      </c>
    </row>
    <row r="2929" spans="1:25" ht="48" x14ac:dyDescent="0.2">
      <c r="A2929">
        <v>2758</v>
      </c>
      <c r="B2929" s="3" t="s">
        <v>2758</v>
      </c>
      <c r="C2929" s="3" t="s">
        <v>6868</v>
      </c>
      <c r="D2929">
        <v>2000</v>
      </c>
      <c r="E2929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 s="6">
        <f>(E2929/D2929)*100</f>
        <v>11.700000000000001</v>
      </c>
      <c r="P2929" s="7">
        <f>E2929/L2929</f>
        <v>39</v>
      </c>
      <c r="Q2929" t="str">
        <f>LEFT(N2929,FIND("/",N2929)-1)</f>
        <v>publishing</v>
      </c>
      <c r="R2929" t="str">
        <f>REPLACE(N2929,1,FIND("/",N2929),"")</f>
        <v>children's books</v>
      </c>
      <c r="S2929" s="12">
        <f>(((J2929/60)/60)/24)+DATE(1970,1,1)</f>
        <v>42639.441932870366</v>
      </c>
      <c r="T2929" s="12">
        <f>(((I2929/60)/60)/24)+DATE(1970,1,1)</f>
        <v>42653.441932870366</v>
      </c>
      <c r="W2929" s="19">
        <f>_xlfn.DAYS(T2929,S2929)</f>
        <v>14</v>
      </c>
      <c r="X2929" s="20">
        <f>L2929/W2929</f>
        <v>0.42857142857142855</v>
      </c>
      <c r="Y2929" s="21">
        <f>E2929/W2929</f>
        <v>16.714285714285715</v>
      </c>
    </row>
    <row r="2930" spans="1:25" ht="48" x14ac:dyDescent="0.2">
      <c r="A2930">
        <v>3663</v>
      </c>
      <c r="B2930" s="3" t="s">
        <v>3660</v>
      </c>
      <c r="C2930" s="3" t="s">
        <v>7773</v>
      </c>
      <c r="D2930">
        <v>225</v>
      </c>
      <c r="E2930">
        <v>234</v>
      </c>
      <c r="F2930" t="s">
        <v>8219</v>
      </c>
      <c r="G2930" t="s">
        <v>8225</v>
      </c>
      <c r="H2930" t="s">
        <v>8247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8271</v>
      </c>
      <c r="O2930" s="6">
        <f>(E2930/D2930)*100</f>
        <v>104</v>
      </c>
      <c r="P2930" s="7">
        <f>E2930/L2930</f>
        <v>26</v>
      </c>
      <c r="Q2930" t="str">
        <f>LEFT(N2930,FIND("/",N2930)-1)</f>
        <v>theater</v>
      </c>
      <c r="R2930" t="str">
        <f>REPLACE(N2930,1,FIND("/",N2930),"")</f>
        <v>plays</v>
      </c>
      <c r="S2930" s="12">
        <f>(((J2930/60)/60)/24)+DATE(1970,1,1)</f>
        <v>42665.451736111107</v>
      </c>
      <c r="T2930" s="12">
        <f>(((I2930/60)/60)/24)+DATE(1970,1,1)</f>
        <v>42725.493402777778</v>
      </c>
      <c r="W2930" s="19">
        <f>_xlfn.DAYS(T2930,S2930)</f>
        <v>60</v>
      </c>
      <c r="X2930" s="20">
        <f>L2930/W2930</f>
        <v>0.15</v>
      </c>
      <c r="Y2930" s="21">
        <f>E2930/W2930</f>
        <v>3.9</v>
      </c>
    </row>
    <row r="2931" spans="1:25" ht="32" x14ac:dyDescent="0.2">
      <c r="A2931">
        <v>957</v>
      </c>
      <c r="B2931" s="3" t="s">
        <v>958</v>
      </c>
      <c r="C2931" s="3" t="s">
        <v>5067</v>
      </c>
      <c r="D2931">
        <v>12000</v>
      </c>
      <c r="E2931">
        <v>233</v>
      </c>
      <c r="F2931" t="s">
        <v>8221</v>
      </c>
      <c r="G2931" t="s">
        <v>8224</v>
      </c>
      <c r="H2931" t="s">
        <v>8246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8273</v>
      </c>
      <c r="O2931" s="6">
        <f>(E2931/D2931)*100</f>
        <v>1.9416666666666664</v>
      </c>
      <c r="P2931" s="7">
        <f>E2931/L2931</f>
        <v>33.285714285714285</v>
      </c>
      <c r="Q2931" t="str">
        <f>LEFT(N2931,FIND("/",N2931)-1)</f>
        <v>technology</v>
      </c>
      <c r="R2931" t="str">
        <f>REPLACE(N2931,1,FIND("/",N2931),"")</f>
        <v>wearables</v>
      </c>
      <c r="S2931" s="12">
        <f>(((J2931/60)/60)/24)+DATE(1970,1,1)</f>
        <v>42660.552465277782</v>
      </c>
      <c r="T2931" s="12">
        <f>(((I2931/60)/60)/24)+DATE(1970,1,1)</f>
        <v>42691.594131944439</v>
      </c>
      <c r="W2931" s="19">
        <f>_xlfn.DAYS(T2931,S2931)</f>
        <v>31</v>
      </c>
      <c r="X2931" s="20">
        <f>L2931/W2931</f>
        <v>0.22580645161290322</v>
      </c>
      <c r="Y2931" s="21">
        <f>E2931/W2931</f>
        <v>7.5161290322580649</v>
      </c>
    </row>
    <row r="2932" spans="1:25" ht="48" x14ac:dyDescent="0.2">
      <c r="A2932">
        <v>2588</v>
      </c>
      <c r="B2932" s="3" t="s">
        <v>2588</v>
      </c>
      <c r="C2932" s="3" t="s">
        <v>6698</v>
      </c>
      <c r="D2932">
        <v>6000</v>
      </c>
      <c r="E2932">
        <v>233</v>
      </c>
      <c r="F2932" t="s">
        <v>8221</v>
      </c>
      <c r="G2932" t="s">
        <v>8224</v>
      </c>
      <c r="H2932" t="s">
        <v>8246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8284</v>
      </c>
      <c r="O2932" s="6">
        <f>(E2932/D2932)*100</f>
        <v>3.8833333333333329</v>
      </c>
      <c r="P2932" s="7">
        <f>E2932/L2932</f>
        <v>29.125</v>
      </c>
      <c r="Q2932" t="str">
        <f>LEFT(N2932,FIND("/",N2932)-1)</f>
        <v>food</v>
      </c>
      <c r="R2932" t="str">
        <f>REPLACE(N2932,1,FIND("/",N2932),"")</f>
        <v>food trucks</v>
      </c>
      <c r="S2932" s="12">
        <f>(((J2932/60)/60)/24)+DATE(1970,1,1)</f>
        <v>42042.676226851851</v>
      </c>
      <c r="T2932" s="12">
        <f>(((I2932/60)/60)/24)+DATE(1970,1,1)</f>
        <v>42094.551388888889</v>
      </c>
      <c r="W2932" s="19">
        <f>_xlfn.DAYS(T2932,S2932)</f>
        <v>52</v>
      </c>
      <c r="X2932" s="20">
        <f>L2932/W2932</f>
        <v>0.15384615384615385</v>
      </c>
      <c r="Y2932" s="21">
        <f>E2932/W2932</f>
        <v>4.4807692307692308</v>
      </c>
    </row>
    <row r="2933" spans="1:25" ht="48" x14ac:dyDescent="0.2">
      <c r="A2933">
        <v>3536</v>
      </c>
      <c r="B2933" s="3" t="s">
        <v>3535</v>
      </c>
      <c r="C2933" s="3" t="s">
        <v>7646</v>
      </c>
      <c r="D2933">
        <v>150</v>
      </c>
      <c r="E2933">
        <v>230</v>
      </c>
      <c r="F2933" t="s">
        <v>8219</v>
      </c>
      <c r="G2933" t="s">
        <v>8225</v>
      </c>
      <c r="H2933" t="s">
        <v>8247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8271</v>
      </c>
      <c r="O2933" s="6">
        <f>(E2933/D2933)*100</f>
        <v>153.33333333333334</v>
      </c>
      <c r="P2933" s="7">
        <f>E2933/L2933</f>
        <v>13.529411764705882</v>
      </c>
      <c r="Q2933" t="str">
        <f>LEFT(N2933,FIND("/",N2933)-1)</f>
        <v>theater</v>
      </c>
      <c r="R2933" t="str">
        <f>REPLACE(N2933,1,FIND("/",N2933),"")</f>
        <v>plays</v>
      </c>
      <c r="S2933" s="12">
        <f>(((J2933/60)/60)/24)+DATE(1970,1,1)</f>
        <v>42328.727141203708</v>
      </c>
      <c r="T2933" s="12">
        <f>(((I2933/60)/60)/24)+DATE(1970,1,1)</f>
        <v>42358.499305555553</v>
      </c>
      <c r="W2933" s="19">
        <f>_xlfn.DAYS(T2933,S2933)</f>
        <v>30</v>
      </c>
      <c r="X2933" s="20">
        <f>L2933/W2933</f>
        <v>0.56666666666666665</v>
      </c>
      <c r="Y2933" s="21">
        <f>E2933/W2933</f>
        <v>7.666666666666667</v>
      </c>
    </row>
    <row r="2934" spans="1:25" ht="48" x14ac:dyDescent="0.2">
      <c r="A2934">
        <v>502</v>
      </c>
      <c r="B2934" s="3" t="s">
        <v>503</v>
      </c>
      <c r="C2934" s="3" t="s">
        <v>4612</v>
      </c>
      <c r="D2934">
        <v>20000</v>
      </c>
      <c r="E2934">
        <v>230</v>
      </c>
      <c r="F2934" t="s">
        <v>8221</v>
      </c>
      <c r="G2934" t="s">
        <v>8224</v>
      </c>
      <c r="H2934" t="s">
        <v>8246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8270</v>
      </c>
      <c r="O2934" s="6">
        <f>(E2934/D2934)*100</f>
        <v>1.1499999999999999</v>
      </c>
      <c r="P2934" s="7">
        <f>E2934/L2934</f>
        <v>57.5</v>
      </c>
      <c r="Q2934" t="str">
        <f>LEFT(N2934,FIND("/",N2934)-1)</f>
        <v>film &amp; video</v>
      </c>
      <c r="R2934" t="str">
        <f>REPLACE(N2934,1,FIND("/",N2934),"")</f>
        <v>animation</v>
      </c>
      <c r="S2934" s="12">
        <f>(((J2934/60)/60)/24)+DATE(1970,1,1)</f>
        <v>40956.553530092591</v>
      </c>
      <c r="T2934" s="12">
        <f>(((I2934/60)/60)/24)+DATE(1970,1,1)</f>
        <v>40986.511863425927</v>
      </c>
      <c r="W2934" s="19">
        <f>_xlfn.DAYS(T2934,S2934)</f>
        <v>30</v>
      </c>
      <c r="X2934" s="20">
        <f>L2934/W2934</f>
        <v>0.13333333333333333</v>
      </c>
      <c r="Y2934" s="21">
        <f>E2934/W2934</f>
        <v>7.666666666666667</v>
      </c>
    </row>
    <row r="2935" spans="1:25" ht="48" x14ac:dyDescent="0.2">
      <c r="A2935">
        <v>971</v>
      </c>
      <c r="B2935" s="3" t="s">
        <v>972</v>
      </c>
      <c r="C2935" s="3" t="s">
        <v>5081</v>
      </c>
      <c r="D2935">
        <v>100000</v>
      </c>
      <c r="E2935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6">
        <f>(E2935/D2935)*100</f>
        <v>0.22599999999999998</v>
      </c>
      <c r="P2935" s="7">
        <f>E2935/L2935</f>
        <v>45.2</v>
      </c>
      <c r="Q2935" t="str">
        <f>LEFT(N2935,FIND("/",N2935)-1)</f>
        <v>technology</v>
      </c>
      <c r="R2935" t="str">
        <f>REPLACE(N2935,1,FIND("/",N2935),"")</f>
        <v>wearables</v>
      </c>
      <c r="S2935" s="12">
        <f>(((J2935/60)/60)/24)+DATE(1970,1,1)</f>
        <v>42111.709027777775</v>
      </c>
      <c r="T2935" s="12">
        <f>(((I2935/60)/60)/24)+DATE(1970,1,1)</f>
        <v>42156.709027777775</v>
      </c>
      <c r="W2935" s="19">
        <f>_xlfn.DAYS(T2935,S2935)</f>
        <v>45</v>
      </c>
      <c r="X2935" s="20">
        <f>L2935/W2935</f>
        <v>0.1111111111111111</v>
      </c>
      <c r="Y2935" s="21">
        <f>E2935/W2935</f>
        <v>5.0222222222222221</v>
      </c>
    </row>
    <row r="2936" spans="1:25" ht="48" x14ac:dyDescent="0.2">
      <c r="A2936">
        <v>3830</v>
      </c>
      <c r="B2936" s="3" t="s">
        <v>3827</v>
      </c>
      <c r="C2936" s="3" t="s">
        <v>7939</v>
      </c>
      <c r="D2936">
        <v>100</v>
      </c>
      <c r="E2936">
        <v>225</v>
      </c>
      <c r="F2936" t="s">
        <v>8219</v>
      </c>
      <c r="G2936" t="s">
        <v>8224</v>
      </c>
      <c r="H2936" t="s">
        <v>8246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8271</v>
      </c>
      <c r="O2936" s="6">
        <f>(E2936/D2936)*100</f>
        <v>225</v>
      </c>
      <c r="P2936" s="7">
        <f>E2936/L2936</f>
        <v>75</v>
      </c>
      <c r="Q2936" t="str">
        <f>LEFT(N2936,FIND("/",N2936)-1)</f>
        <v>theater</v>
      </c>
      <c r="R2936" t="str">
        <f>REPLACE(N2936,1,FIND("/",N2936),"")</f>
        <v>plays</v>
      </c>
      <c r="S2936" s="12">
        <f>(((J2936/60)/60)/24)+DATE(1970,1,1)</f>
        <v>42503.740868055553</v>
      </c>
      <c r="T2936" s="12">
        <f>(((I2936/60)/60)/24)+DATE(1970,1,1)</f>
        <v>42517.740868055553</v>
      </c>
      <c r="W2936" s="19">
        <f>_xlfn.DAYS(T2936,S2936)</f>
        <v>14</v>
      </c>
      <c r="X2936" s="20">
        <f>L2936/W2936</f>
        <v>0.21428571428571427</v>
      </c>
      <c r="Y2936" s="21">
        <f>E2936/W2936</f>
        <v>16.071428571428573</v>
      </c>
    </row>
    <row r="2937" spans="1:25" ht="48" x14ac:dyDescent="0.2">
      <c r="A2937">
        <v>3134</v>
      </c>
      <c r="B2937" s="3" t="s">
        <v>3134</v>
      </c>
      <c r="C2937" s="3" t="s">
        <v>7244</v>
      </c>
      <c r="D2937">
        <v>1000</v>
      </c>
      <c r="E2937">
        <v>225</v>
      </c>
      <c r="F2937" t="s">
        <v>8222</v>
      </c>
      <c r="G2937" t="s">
        <v>8225</v>
      </c>
      <c r="H2937" t="s">
        <v>8247</v>
      </c>
      <c r="I2937">
        <v>1490631419</v>
      </c>
      <c r="J2937">
        <v>1488820619</v>
      </c>
      <c r="K2937" t="b">
        <v>0</v>
      </c>
      <c r="L2937">
        <v>12</v>
      </c>
      <c r="M2937" t="b">
        <v>0</v>
      </c>
      <c r="N2937" t="s">
        <v>8271</v>
      </c>
      <c r="O2937" s="6">
        <f>(E2937/D2937)*100</f>
        <v>22.5</v>
      </c>
      <c r="P2937" s="7">
        <f>E2937/L2937</f>
        <v>18.75</v>
      </c>
      <c r="Q2937" t="str">
        <f>LEFT(N2937,FIND("/",N2937)-1)</f>
        <v>theater</v>
      </c>
      <c r="R2937" t="str">
        <f>REPLACE(N2937,1,FIND("/",N2937),"")</f>
        <v>plays</v>
      </c>
      <c r="S2937" s="12">
        <f>(((J2937/60)/60)/24)+DATE(1970,1,1)</f>
        <v>42800.720127314817</v>
      </c>
      <c r="T2937" s="12">
        <f>(((I2937/60)/60)/24)+DATE(1970,1,1)</f>
        <v>42821.678460648152</v>
      </c>
      <c r="W2937" s="19">
        <f>_xlfn.DAYS(T2937,S2937)</f>
        <v>21</v>
      </c>
      <c r="X2937" s="20">
        <f>L2937/W2937</f>
        <v>0.5714285714285714</v>
      </c>
      <c r="Y2937" s="21">
        <f>E2937/W2937</f>
        <v>10.714285714285714</v>
      </c>
    </row>
    <row r="2938" spans="1:25" ht="48" x14ac:dyDescent="0.2">
      <c r="A2938">
        <v>4044</v>
      </c>
      <c r="B2938" s="3" t="s">
        <v>4040</v>
      </c>
      <c r="C2938" s="3" t="s">
        <v>8148</v>
      </c>
      <c r="D2938">
        <v>600</v>
      </c>
      <c r="E2938">
        <v>225</v>
      </c>
      <c r="F2938" t="s">
        <v>8221</v>
      </c>
      <c r="G2938" t="s">
        <v>8224</v>
      </c>
      <c r="H2938" t="s">
        <v>8246</v>
      </c>
      <c r="I2938">
        <v>1428642000</v>
      </c>
      <c r="J2938">
        <v>1426050982</v>
      </c>
      <c r="K2938" t="b">
        <v>0</v>
      </c>
      <c r="L2938">
        <v>4</v>
      </c>
      <c r="M2938" t="b">
        <v>0</v>
      </c>
      <c r="N2938" t="s">
        <v>8271</v>
      </c>
      <c r="O2938" s="6">
        <f>(E2938/D2938)*100</f>
        <v>37.5</v>
      </c>
      <c r="P2938" s="7">
        <f>E2938/L2938</f>
        <v>56.25</v>
      </c>
      <c r="Q2938" t="str">
        <f>LEFT(N2938,FIND("/",N2938)-1)</f>
        <v>theater</v>
      </c>
      <c r="R2938" t="str">
        <f>REPLACE(N2938,1,FIND("/",N2938),"")</f>
        <v>plays</v>
      </c>
      <c r="S2938" s="12">
        <f>(((J2938/60)/60)/24)+DATE(1970,1,1)</f>
        <v>42074.219699074078</v>
      </c>
      <c r="T2938" s="12">
        <f>(((I2938/60)/60)/24)+DATE(1970,1,1)</f>
        <v>42104.208333333328</v>
      </c>
      <c r="W2938" s="19">
        <f>_xlfn.DAYS(T2938,S2938)</f>
        <v>30</v>
      </c>
      <c r="X2938" s="20">
        <f>L2938/W2938</f>
        <v>0.13333333333333333</v>
      </c>
      <c r="Y2938" s="21">
        <f>E2938/W2938</f>
        <v>7.5</v>
      </c>
    </row>
    <row r="2939" spans="1:25" ht="48" x14ac:dyDescent="0.2">
      <c r="A2939">
        <v>1720</v>
      </c>
      <c r="B2939" s="3" t="s">
        <v>1721</v>
      </c>
      <c r="C2939" s="3" t="s">
        <v>5830</v>
      </c>
      <c r="D2939">
        <v>4000</v>
      </c>
      <c r="E2939">
        <v>225</v>
      </c>
      <c r="F2939" t="s">
        <v>8221</v>
      </c>
      <c r="G2939" t="s">
        <v>8224</v>
      </c>
      <c r="H2939" t="s">
        <v>8246</v>
      </c>
      <c r="I2939">
        <v>1415562471</v>
      </c>
      <c r="J2939">
        <v>1412966871</v>
      </c>
      <c r="K2939" t="b">
        <v>0</v>
      </c>
      <c r="L2939">
        <v>8</v>
      </c>
      <c r="M2939" t="b">
        <v>0</v>
      </c>
      <c r="N2939" t="s">
        <v>8293</v>
      </c>
      <c r="O2939" s="6">
        <f>(E2939/D2939)*100</f>
        <v>5.625</v>
      </c>
      <c r="P2939" s="7">
        <f>E2939/L2939</f>
        <v>28.125</v>
      </c>
      <c r="Q2939" t="str">
        <f>LEFT(N2939,FIND("/",N2939)-1)</f>
        <v>music</v>
      </c>
      <c r="R2939" t="str">
        <f>REPLACE(N2939,1,FIND("/",N2939),"")</f>
        <v>faith</v>
      </c>
      <c r="S2939" s="12">
        <f>(((J2939/60)/60)/24)+DATE(1970,1,1)</f>
        <v>41922.783229166671</v>
      </c>
      <c r="T2939" s="12">
        <f>(((I2939/60)/60)/24)+DATE(1970,1,1)</f>
        <v>41952.824895833335</v>
      </c>
      <c r="W2939" s="19">
        <f>_xlfn.DAYS(T2939,S2939)</f>
        <v>30</v>
      </c>
      <c r="X2939" s="20">
        <f>L2939/W2939</f>
        <v>0.26666666666666666</v>
      </c>
      <c r="Y2939" s="21">
        <f>E2939/W2939</f>
        <v>7.5</v>
      </c>
    </row>
    <row r="2940" spans="1:25" ht="48" x14ac:dyDescent="0.2">
      <c r="A2940">
        <v>2143</v>
      </c>
      <c r="B2940" s="3" t="s">
        <v>2144</v>
      </c>
      <c r="C2940" s="3" t="s">
        <v>6253</v>
      </c>
      <c r="D2940">
        <v>2000</v>
      </c>
      <c r="E2940">
        <v>225</v>
      </c>
      <c r="F2940" t="s">
        <v>8221</v>
      </c>
      <c r="G2940" t="s">
        <v>8224</v>
      </c>
      <c r="H2940" t="s">
        <v>8246</v>
      </c>
      <c r="I2940">
        <v>1279738800</v>
      </c>
      <c r="J2940">
        <v>1275599812</v>
      </c>
      <c r="K2940" t="b">
        <v>0</v>
      </c>
      <c r="L2940">
        <v>5</v>
      </c>
      <c r="M2940" t="b">
        <v>0</v>
      </c>
      <c r="N2940" t="s">
        <v>8282</v>
      </c>
      <c r="O2940" s="6">
        <f>(E2940/D2940)*100</f>
        <v>11.25</v>
      </c>
      <c r="P2940" s="7">
        <f>E2940/L2940</f>
        <v>45</v>
      </c>
      <c r="Q2940" t="str">
        <f>LEFT(N2940,FIND("/",N2940)-1)</f>
        <v>games</v>
      </c>
      <c r="R2940" t="str">
        <f>REPLACE(N2940,1,FIND("/",N2940),"")</f>
        <v>video games</v>
      </c>
      <c r="S2940" s="12">
        <f>(((J2940/60)/60)/24)+DATE(1970,1,1)</f>
        <v>40332.886712962965</v>
      </c>
      <c r="T2940" s="12">
        <f>(((I2940/60)/60)/24)+DATE(1970,1,1)</f>
        <v>40380.791666666664</v>
      </c>
      <c r="W2940" s="19">
        <f>_xlfn.DAYS(T2940,S2940)</f>
        <v>48</v>
      </c>
      <c r="X2940" s="20">
        <f>L2940/W2940</f>
        <v>0.10416666666666667</v>
      </c>
      <c r="Y2940" s="21">
        <f>E2940/W2940</f>
        <v>4.6875</v>
      </c>
    </row>
    <row r="2941" spans="1:25" ht="48" x14ac:dyDescent="0.2">
      <c r="A2941">
        <v>590</v>
      </c>
      <c r="B2941" s="3" t="s">
        <v>591</v>
      </c>
      <c r="C2941" s="3" t="s">
        <v>4700</v>
      </c>
      <c r="D2941">
        <v>5000</v>
      </c>
      <c r="E2941">
        <v>223</v>
      </c>
      <c r="F2941" t="s">
        <v>8221</v>
      </c>
      <c r="G2941" t="s">
        <v>8225</v>
      </c>
      <c r="H2941" t="s">
        <v>8247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8272</v>
      </c>
      <c r="O2941" s="6">
        <f>(E2941/D2941)*100</f>
        <v>4.46</v>
      </c>
      <c r="P2941" s="7">
        <f>E2941/L2941</f>
        <v>24.777777777777779</v>
      </c>
      <c r="Q2941" t="str">
        <f>LEFT(N2941,FIND("/",N2941)-1)</f>
        <v>technology</v>
      </c>
      <c r="R2941" t="str">
        <f>REPLACE(N2941,1,FIND("/",N2941),"")</f>
        <v>web</v>
      </c>
      <c r="S2941" s="12">
        <f>(((J2941/60)/60)/24)+DATE(1970,1,1)</f>
        <v>42377.554756944446</v>
      </c>
      <c r="T2941" s="12">
        <f>(((I2941/60)/60)/24)+DATE(1970,1,1)</f>
        <v>42408.542361111111</v>
      </c>
      <c r="W2941" s="19">
        <f>_xlfn.DAYS(T2941,S2941)</f>
        <v>31</v>
      </c>
      <c r="X2941" s="20">
        <f>L2941/W2941</f>
        <v>0.29032258064516131</v>
      </c>
      <c r="Y2941" s="21">
        <f>E2941/W2941</f>
        <v>7.193548387096774</v>
      </c>
    </row>
    <row r="2942" spans="1:25" ht="48" x14ac:dyDescent="0.2">
      <c r="A2942">
        <v>1573</v>
      </c>
      <c r="B2942" s="3" t="s">
        <v>1574</v>
      </c>
      <c r="C2942" s="3" t="s">
        <v>5683</v>
      </c>
      <c r="D2942">
        <v>9000</v>
      </c>
      <c r="E2942">
        <v>223</v>
      </c>
      <c r="F2942" t="s">
        <v>8220</v>
      </c>
      <c r="G2942" t="s">
        <v>8229</v>
      </c>
      <c r="H2942" t="s">
        <v>8251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8290</v>
      </c>
      <c r="O2942" s="6">
        <f>(E2942/D2942)*100</f>
        <v>2.4777777777777779</v>
      </c>
      <c r="P2942" s="7">
        <f>E2942/L2942</f>
        <v>74.333333333333329</v>
      </c>
      <c r="Q2942" t="str">
        <f>LEFT(N2942,FIND("/",N2942)-1)</f>
        <v>publishing</v>
      </c>
      <c r="R2942" t="str">
        <f>REPLACE(N2942,1,FIND("/",N2942),"")</f>
        <v>art books</v>
      </c>
      <c r="S2942" s="12">
        <f>(((J2942/60)/60)/24)+DATE(1970,1,1)</f>
        <v>42786.000023148154</v>
      </c>
      <c r="T2942" s="12">
        <f>(((I2942/60)/60)/24)+DATE(1970,1,1)</f>
        <v>42826.165972222225</v>
      </c>
      <c r="W2942" s="19">
        <f>_xlfn.DAYS(T2942,S2942)</f>
        <v>40</v>
      </c>
      <c r="X2942" s="20">
        <f>L2942/W2942</f>
        <v>7.4999999999999997E-2</v>
      </c>
      <c r="Y2942" s="21">
        <f>E2942/W2942</f>
        <v>5.5750000000000002</v>
      </c>
    </row>
    <row r="2943" spans="1:25" ht="48" x14ac:dyDescent="0.2">
      <c r="A2943">
        <v>1010</v>
      </c>
      <c r="B2943" s="3" t="s">
        <v>1011</v>
      </c>
      <c r="C2943" s="3" t="s">
        <v>5120</v>
      </c>
      <c r="D2943">
        <v>115250</v>
      </c>
      <c r="E2943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6">
        <f>(E2943/D2943)*100</f>
        <v>0.19088937093275488</v>
      </c>
      <c r="P2943" s="7">
        <f>E2943/L2943</f>
        <v>55</v>
      </c>
      <c r="Q2943" t="str">
        <f>LEFT(N2943,FIND("/",N2943)-1)</f>
        <v>technology</v>
      </c>
      <c r="R2943" t="str">
        <f>REPLACE(N2943,1,FIND("/",N2943),"")</f>
        <v>wearables</v>
      </c>
      <c r="S2943" s="12">
        <f>(((J2943/60)/60)/24)+DATE(1970,1,1)</f>
        <v>42561.829421296294</v>
      </c>
      <c r="T2943" s="12">
        <f>(((I2943/60)/60)/24)+DATE(1970,1,1)</f>
        <v>42618.124305555553</v>
      </c>
      <c r="W2943" s="19">
        <f>_xlfn.DAYS(T2943,S2943)</f>
        <v>57</v>
      </c>
      <c r="X2943" s="20">
        <f>L2943/W2943</f>
        <v>7.0175438596491224E-2</v>
      </c>
      <c r="Y2943" s="21">
        <f>E2943/W2943</f>
        <v>3.8596491228070176</v>
      </c>
    </row>
    <row r="2944" spans="1:25" ht="48" x14ac:dyDescent="0.2">
      <c r="A2944">
        <v>4088</v>
      </c>
      <c r="B2944" s="3" t="s">
        <v>4084</v>
      </c>
      <c r="C2944" s="3" t="s">
        <v>8191</v>
      </c>
      <c r="D2944">
        <v>2000</v>
      </c>
      <c r="E2944">
        <v>216</v>
      </c>
      <c r="F2944" t="s">
        <v>8221</v>
      </c>
      <c r="G2944" t="s">
        <v>8225</v>
      </c>
      <c r="H2944" t="s">
        <v>8247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8271</v>
      </c>
      <c r="O2944" s="6">
        <f>(E2944/D2944)*100</f>
        <v>10.8</v>
      </c>
      <c r="P2944" s="7">
        <f>E2944/L2944</f>
        <v>72</v>
      </c>
      <c r="Q2944" t="str">
        <f>LEFT(N2944,FIND("/",N2944)-1)</f>
        <v>theater</v>
      </c>
      <c r="R2944" t="str">
        <f>REPLACE(N2944,1,FIND("/",N2944),"")</f>
        <v>plays</v>
      </c>
      <c r="S2944" s="12">
        <f>(((J2944/60)/60)/24)+DATE(1970,1,1)</f>
        <v>41990.612546296295</v>
      </c>
      <c r="T2944" s="12">
        <f>(((I2944/60)/60)/24)+DATE(1970,1,1)</f>
        <v>42020.434722222228</v>
      </c>
      <c r="W2944" s="19">
        <f>_xlfn.DAYS(T2944,S2944)</f>
        <v>30</v>
      </c>
      <c r="X2944" s="20">
        <f>L2944/W2944</f>
        <v>0.1</v>
      </c>
      <c r="Y2944" s="21">
        <f>E2944/W2944</f>
        <v>7.2</v>
      </c>
    </row>
    <row r="2945" spans="1:25" ht="48" x14ac:dyDescent="0.2">
      <c r="A2945">
        <v>1699</v>
      </c>
      <c r="B2945" s="3" t="s">
        <v>1700</v>
      </c>
      <c r="C2945" s="3" t="s">
        <v>5809</v>
      </c>
      <c r="D2945">
        <v>5105</v>
      </c>
      <c r="E2945">
        <v>216</v>
      </c>
      <c r="F2945" t="s">
        <v>8222</v>
      </c>
      <c r="G2945" t="s">
        <v>8224</v>
      </c>
      <c r="H2945" t="s">
        <v>8246</v>
      </c>
      <c r="I2945">
        <v>1491943445</v>
      </c>
      <c r="J2945">
        <v>1489351445</v>
      </c>
      <c r="K2945" t="b">
        <v>0</v>
      </c>
      <c r="L2945">
        <v>4</v>
      </c>
      <c r="M2945" t="b">
        <v>0</v>
      </c>
      <c r="N2945" t="s">
        <v>8293</v>
      </c>
      <c r="O2945" s="6">
        <f>(E2945/D2945)*100</f>
        <v>4.2311459353574925</v>
      </c>
      <c r="P2945" s="7">
        <f>E2945/L2945</f>
        <v>54</v>
      </c>
      <c r="Q2945" t="str">
        <f>LEFT(N2945,FIND("/",N2945)-1)</f>
        <v>music</v>
      </c>
      <c r="R2945" t="str">
        <f>REPLACE(N2945,1,FIND("/",N2945),"")</f>
        <v>faith</v>
      </c>
      <c r="S2945" s="12">
        <f>(((J2945/60)/60)/24)+DATE(1970,1,1)</f>
        <v>42806.863946759258</v>
      </c>
      <c r="T2945" s="12">
        <f>(((I2945/60)/60)/24)+DATE(1970,1,1)</f>
        <v>42836.863946759258</v>
      </c>
      <c r="W2945" s="19">
        <f>_xlfn.DAYS(T2945,S2945)</f>
        <v>30</v>
      </c>
      <c r="X2945" s="20">
        <f>L2945/W2945</f>
        <v>0.13333333333333333</v>
      </c>
      <c r="Y2945" s="21">
        <f>E2945/W2945</f>
        <v>7.2</v>
      </c>
    </row>
    <row r="2946" spans="1:25" ht="32" x14ac:dyDescent="0.2">
      <c r="A2946">
        <v>3638</v>
      </c>
      <c r="B2946" s="3" t="s">
        <v>3636</v>
      </c>
      <c r="C2946" s="3" t="s">
        <v>7748</v>
      </c>
      <c r="D2946">
        <v>3300</v>
      </c>
      <c r="E2946">
        <v>216</v>
      </c>
      <c r="F2946" t="s">
        <v>8221</v>
      </c>
      <c r="G2946" t="s">
        <v>8229</v>
      </c>
      <c r="H2946" t="s">
        <v>8251</v>
      </c>
      <c r="I2946">
        <v>1429456132</v>
      </c>
      <c r="J2946">
        <v>1424275732</v>
      </c>
      <c r="K2946" t="b">
        <v>0</v>
      </c>
      <c r="L2946">
        <v>2</v>
      </c>
      <c r="M2946" t="b">
        <v>0</v>
      </c>
      <c r="N2946" t="s">
        <v>8305</v>
      </c>
      <c r="O2946" s="6">
        <f>(E2946/D2946)*100</f>
        <v>6.5454545454545459</v>
      </c>
      <c r="P2946" s="7">
        <f>E2946/L2946</f>
        <v>108</v>
      </c>
      <c r="Q2946" t="str">
        <f>LEFT(N2946,FIND("/",N2946)-1)</f>
        <v>theater</v>
      </c>
      <c r="R2946" t="str">
        <f>REPLACE(N2946,1,FIND("/",N2946),"")</f>
        <v>musical</v>
      </c>
      <c r="S2946" s="12">
        <f>(((J2946/60)/60)/24)+DATE(1970,1,1)</f>
        <v>42053.672824074078</v>
      </c>
      <c r="T2946" s="12">
        <f>(((I2946/60)/60)/24)+DATE(1970,1,1)</f>
        <v>42113.631157407406</v>
      </c>
      <c r="W2946" s="19">
        <f>_xlfn.DAYS(T2946,S2946)</f>
        <v>60</v>
      </c>
      <c r="X2946" s="20">
        <f>L2946/W2946</f>
        <v>3.3333333333333333E-2</v>
      </c>
      <c r="Y2946" s="21">
        <f>E2946/W2946</f>
        <v>3.6</v>
      </c>
    </row>
    <row r="2947" spans="1:25" ht="48" x14ac:dyDescent="0.2">
      <c r="A2947">
        <v>4027</v>
      </c>
      <c r="B2947" s="3" t="s">
        <v>4023</v>
      </c>
      <c r="C2947" s="3" t="s">
        <v>8132</v>
      </c>
      <c r="D2947">
        <v>3000</v>
      </c>
      <c r="E2947">
        <v>215</v>
      </c>
      <c r="F2947" t="s">
        <v>8221</v>
      </c>
      <c r="G2947" t="s">
        <v>8224</v>
      </c>
      <c r="H2947" t="s">
        <v>8246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8271</v>
      </c>
      <c r="O2947" s="6">
        <f>(E2947/D2947)*100</f>
        <v>7.166666666666667</v>
      </c>
      <c r="P2947" s="7">
        <f>E2947/L2947</f>
        <v>30.714285714285715</v>
      </c>
      <c r="Q2947" t="str">
        <f>LEFT(N2947,FIND("/",N2947)-1)</f>
        <v>theater</v>
      </c>
      <c r="R2947" t="str">
        <f>REPLACE(N2947,1,FIND("/",N2947),"")</f>
        <v>plays</v>
      </c>
      <c r="S2947" s="12">
        <f>(((J2947/60)/60)/24)+DATE(1970,1,1)</f>
        <v>42768.97084490741</v>
      </c>
      <c r="T2947" s="12">
        <f>(((I2947/60)/60)/24)+DATE(1970,1,1)</f>
        <v>42789.041666666672</v>
      </c>
      <c r="W2947" s="19">
        <f>_xlfn.DAYS(T2947,S2947)</f>
        <v>21</v>
      </c>
      <c r="X2947" s="20">
        <f>L2947/W2947</f>
        <v>0.33333333333333331</v>
      </c>
      <c r="Y2947" s="21">
        <f>E2947/W2947</f>
        <v>10.238095238095237</v>
      </c>
    </row>
    <row r="2948" spans="1:25" ht="48" x14ac:dyDescent="0.2">
      <c r="A2948">
        <v>489</v>
      </c>
      <c r="B2948" s="3" t="s">
        <v>490</v>
      </c>
      <c r="C2948" s="3" t="s">
        <v>4599</v>
      </c>
      <c r="D2948">
        <v>74997</v>
      </c>
      <c r="E2948">
        <v>215</v>
      </c>
      <c r="F2948" t="s">
        <v>8221</v>
      </c>
      <c r="G2948" t="s">
        <v>8224</v>
      </c>
      <c r="H2948" t="s">
        <v>8246</v>
      </c>
      <c r="I2948">
        <v>1325763180</v>
      </c>
      <c r="J2948">
        <v>1323084816</v>
      </c>
      <c r="K2948" t="b">
        <v>0</v>
      </c>
      <c r="L2948">
        <v>3</v>
      </c>
      <c r="M2948" t="b">
        <v>0</v>
      </c>
      <c r="N2948" t="s">
        <v>8270</v>
      </c>
      <c r="O2948" s="6">
        <f>(E2948/D2948)*100</f>
        <v>0.28667813379201834</v>
      </c>
      <c r="P2948" s="7">
        <f>E2948/L2948</f>
        <v>71.666666666666671</v>
      </c>
      <c r="Q2948" t="str">
        <f>LEFT(N2948,FIND("/",N2948)-1)</f>
        <v>film &amp; video</v>
      </c>
      <c r="R2948" t="str">
        <f>REPLACE(N2948,1,FIND("/",N2948),"")</f>
        <v>animation</v>
      </c>
      <c r="S2948" s="12">
        <f>(((J2948/60)/60)/24)+DATE(1970,1,1)</f>
        <v>40882.481666666667</v>
      </c>
      <c r="T2948" s="12">
        <f>(((I2948/60)/60)/24)+DATE(1970,1,1)</f>
        <v>40913.481249999997</v>
      </c>
      <c r="W2948" s="19">
        <f>_xlfn.DAYS(T2948,S2948)</f>
        <v>31</v>
      </c>
      <c r="X2948" s="20">
        <f>L2948/W2948</f>
        <v>9.6774193548387094E-2</v>
      </c>
      <c r="Y2948" s="21">
        <f>E2948/W2948</f>
        <v>6.935483870967742</v>
      </c>
    </row>
    <row r="2949" spans="1:25" ht="64" x14ac:dyDescent="0.2">
      <c r="A2949">
        <v>500</v>
      </c>
      <c r="B2949" s="3" t="s">
        <v>501</v>
      </c>
      <c r="C2949" s="3" t="s">
        <v>4610</v>
      </c>
      <c r="D2949">
        <v>6500</v>
      </c>
      <c r="E2949">
        <v>215</v>
      </c>
      <c r="F2949" t="s">
        <v>8221</v>
      </c>
      <c r="G2949" t="s">
        <v>8224</v>
      </c>
      <c r="H2949" t="s">
        <v>8246</v>
      </c>
      <c r="I2949">
        <v>1273356960</v>
      </c>
      <c r="J2949">
        <v>1268255751</v>
      </c>
      <c r="K2949" t="b">
        <v>0</v>
      </c>
      <c r="L2949">
        <v>4</v>
      </c>
      <c r="M2949" t="b">
        <v>0</v>
      </c>
      <c r="N2949" t="s">
        <v>8270</v>
      </c>
      <c r="O2949" s="6">
        <f>(E2949/D2949)*100</f>
        <v>3.3076923076923079</v>
      </c>
      <c r="P2949" s="7">
        <f>E2949/L2949</f>
        <v>53.75</v>
      </c>
      <c r="Q2949" t="str">
        <f>LEFT(N2949,FIND("/",N2949)-1)</f>
        <v>film &amp; video</v>
      </c>
      <c r="R2949" t="str">
        <f>REPLACE(N2949,1,FIND("/",N2949),"")</f>
        <v>animation</v>
      </c>
      <c r="S2949" s="12">
        <f>(((J2949/60)/60)/24)+DATE(1970,1,1)</f>
        <v>40247.886006944449</v>
      </c>
      <c r="T2949" s="12">
        <f>(((I2949/60)/60)/24)+DATE(1970,1,1)</f>
        <v>40306.927777777775</v>
      </c>
      <c r="W2949" s="19">
        <f>_xlfn.DAYS(T2949,S2949)</f>
        <v>59</v>
      </c>
      <c r="X2949" s="20">
        <f>L2949/W2949</f>
        <v>6.7796610169491525E-2</v>
      </c>
      <c r="Y2949" s="21">
        <f>E2949/W2949</f>
        <v>3.6440677966101696</v>
      </c>
    </row>
    <row r="2950" spans="1:25" ht="48" x14ac:dyDescent="0.2">
      <c r="A2950">
        <v>3978</v>
      </c>
      <c r="B2950" s="3" t="s">
        <v>3975</v>
      </c>
      <c r="C2950" s="3" t="s">
        <v>8085</v>
      </c>
      <c r="D2950">
        <v>2000</v>
      </c>
      <c r="E2950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6">
        <f>(E2950/D2950)*100</f>
        <v>10.7</v>
      </c>
      <c r="P2950" s="7">
        <f>E2950/L2950</f>
        <v>26.75</v>
      </c>
      <c r="Q2950" t="str">
        <f>LEFT(N2950,FIND("/",N2950)-1)</f>
        <v>theater</v>
      </c>
      <c r="R2950" t="str">
        <f>REPLACE(N2950,1,FIND("/",N2950),"")</f>
        <v>plays</v>
      </c>
      <c r="S2950" s="12">
        <f>(((J2950/60)/60)/24)+DATE(1970,1,1)</f>
        <v>41975.642974537041</v>
      </c>
      <c r="T2950" s="12">
        <f>(((I2950/60)/60)/24)+DATE(1970,1,1)</f>
        <v>42035.642974537041</v>
      </c>
      <c r="W2950" s="19">
        <f>_xlfn.DAYS(T2950,S2950)</f>
        <v>60</v>
      </c>
      <c r="X2950" s="20">
        <f>L2950/W2950</f>
        <v>0.13333333333333333</v>
      </c>
      <c r="Y2950" s="21">
        <f>E2950/W2950</f>
        <v>3.5666666666666669</v>
      </c>
    </row>
    <row r="2951" spans="1:25" ht="80" x14ac:dyDescent="0.2">
      <c r="A2951">
        <v>991</v>
      </c>
      <c r="B2951" s="3" t="s">
        <v>992</v>
      </c>
      <c r="C2951" s="3" t="s">
        <v>5101</v>
      </c>
      <c r="D2951">
        <v>5000</v>
      </c>
      <c r="E2951">
        <v>212</v>
      </c>
      <c r="F2951" t="s">
        <v>8221</v>
      </c>
      <c r="G2951" t="s">
        <v>8225</v>
      </c>
      <c r="H2951" t="s">
        <v>8247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8273</v>
      </c>
      <c r="O2951" s="6">
        <f>(E2951/D2951)*100</f>
        <v>4.24</v>
      </c>
      <c r="P2951" s="7">
        <f>E2951/L2951</f>
        <v>30.285714285714285</v>
      </c>
      <c r="Q2951" t="str">
        <f>LEFT(N2951,FIND("/",N2951)-1)</f>
        <v>technology</v>
      </c>
      <c r="R2951" t="str">
        <f>REPLACE(N2951,1,FIND("/",N2951),"")</f>
        <v>wearables</v>
      </c>
      <c r="S2951" s="12">
        <f>(((J2951/60)/60)/24)+DATE(1970,1,1)</f>
        <v>42538.75680555556</v>
      </c>
      <c r="T2951" s="12">
        <f>(((I2951/60)/60)/24)+DATE(1970,1,1)</f>
        <v>42563.785416666666</v>
      </c>
      <c r="W2951" s="19">
        <f>_xlfn.DAYS(T2951,S2951)</f>
        <v>25</v>
      </c>
      <c r="X2951" s="20">
        <f>L2951/W2951</f>
        <v>0.28000000000000003</v>
      </c>
      <c r="Y2951" s="21">
        <f>E2951/W2951</f>
        <v>8.48</v>
      </c>
    </row>
    <row r="2952" spans="1:25" ht="48" x14ac:dyDescent="0.2">
      <c r="A2952">
        <v>1872</v>
      </c>
      <c r="B2952" s="3" t="s">
        <v>1873</v>
      </c>
      <c r="C2952" s="3" t="s">
        <v>5982</v>
      </c>
      <c r="D2952">
        <v>20000</v>
      </c>
      <c r="E2952">
        <v>212</v>
      </c>
      <c r="F2952" t="s">
        <v>8221</v>
      </c>
      <c r="G2952" t="s">
        <v>8224</v>
      </c>
      <c r="H2952" t="s">
        <v>8246</v>
      </c>
      <c r="I2952">
        <v>1435633602</v>
      </c>
      <c r="J2952">
        <v>1433041602</v>
      </c>
      <c r="K2952" t="b">
        <v>0</v>
      </c>
      <c r="L2952">
        <v>13</v>
      </c>
      <c r="M2952" t="b">
        <v>0</v>
      </c>
      <c r="N2952" t="s">
        <v>8283</v>
      </c>
      <c r="O2952" s="6">
        <f>(E2952/D2952)*100</f>
        <v>1.06</v>
      </c>
      <c r="P2952" s="7">
        <f>E2952/L2952</f>
        <v>16.307692307692307</v>
      </c>
      <c r="Q2952" t="str">
        <f>LEFT(N2952,FIND("/",N2952)-1)</f>
        <v>games</v>
      </c>
      <c r="R2952" t="str">
        <f>REPLACE(N2952,1,FIND("/",N2952),"")</f>
        <v>mobile games</v>
      </c>
      <c r="S2952" s="12">
        <f>(((J2952/60)/60)/24)+DATE(1970,1,1)</f>
        <v>42155.129652777774</v>
      </c>
      <c r="T2952" s="12">
        <f>(((I2952/60)/60)/24)+DATE(1970,1,1)</f>
        <v>42185.129652777774</v>
      </c>
      <c r="W2952" s="19">
        <f>_xlfn.DAYS(T2952,S2952)</f>
        <v>30</v>
      </c>
      <c r="X2952" s="20">
        <f>L2952/W2952</f>
        <v>0.43333333333333335</v>
      </c>
      <c r="Y2952" s="21">
        <f>E2952/W2952</f>
        <v>7.0666666666666664</v>
      </c>
    </row>
    <row r="2953" spans="1:25" ht="48" x14ac:dyDescent="0.2">
      <c r="A2953">
        <v>1048</v>
      </c>
      <c r="B2953" s="3" t="s">
        <v>1049</v>
      </c>
      <c r="C2953" s="3" t="s">
        <v>5158</v>
      </c>
      <c r="D2953">
        <v>15000</v>
      </c>
      <c r="E2953">
        <v>212</v>
      </c>
      <c r="F2953" t="s">
        <v>8220</v>
      </c>
      <c r="G2953" t="s">
        <v>8224</v>
      </c>
      <c r="H2953" t="s">
        <v>8246</v>
      </c>
      <c r="I2953">
        <v>1474766189</v>
      </c>
      <c r="J2953">
        <v>1471310189</v>
      </c>
      <c r="K2953" t="b">
        <v>0</v>
      </c>
      <c r="L2953">
        <v>4</v>
      </c>
      <c r="M2953" t="b">
        <v>0</v>
      </c>
      <c r="N2953" t="s">
        <v>8281</v>
      </c>
      <c r="O2953" s="6">
        <f>(E2953/D2953)*100</f>
        <v>1.4133333333333333</v>
      </c>
      <c r="P2953" s="7">
        <f>E2953/L2953</f>
        <v>53</v>
      </c>
      <c r="Q2953" t="str">
        <f>LEFT(N2953,FIND("/",N2953)-1)</f>
        <v>journalism</v>
      </c>
      <c r="R2953" t="str">
        <f>REPLACE(N2953,1,FIND("/",N2953),"")</f>
        <v>audio</v>
      </c>
      <c r="S2953" s="12">
        <f>(((J2953/60)/60)/24)+DATE(1970,1,1)</f>
        <v>42598.053113425922</v>
      </c>
      <c r="T2953" s="12">
        <f>(((I2953/60)/60)/24)+DATE(1970,1,1)</f>
        <v>42638.053113425922</v>
      </c>
      <c r="W2953" s="19">
        <f>_xlfn.DAYS(T2953,S2953)</f>
        <v>40</v>
      </c>
      <c r="X2953" s="20">
        <f>L2953/W2953</f>
        <v>0.1</v>
      </c>
      <c r="Y2953" s="21">
        <f>E2953/W2953</f>
        <v>5.3</v>
      </c>
    </row>
    <row r="2954" spans="1:25" ht="48" x14ac:dyDescent="0.2">
      <c r="A2954">
        <v>3969</v>
      </c>
      <c r="B2954" s="3" t="s">
        <v>3966</v>
      </c>
      <c r="C2954" s="3" t="s">
        <v>8076</v>
      </c>
      <c r="D2954">
        <v>2825</v>
      </c>
      <c r="E2954">
        <v>211</v>
      </c>
      <c r="F2954" t="s">
        <v>8221</v>
      </c>
      <c r="G2954" t="s">
        <v>8224</v>
      </c>
      <c r="H2954" t="s">
        <v>8246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8271</v>
      </c>
      <c r="O2954" s="6">
        <f>(E2954/D2954)*100</f>
        <v>7.4690265486725664</v>
      </c>
      <c r="P2954" s="7">
        <f>E2954/L2954</f>
        <v>35.166666666666664</v>
      </c>
      <c r="Q2954" t="str">
        <f>LEFT(N2954,FIND("/",N2954)-1)</f>
        <v>theater</v>
      </c>
      <c r="R2954" t="str">
        <f>REPLACE(N2954,1,FIND("/",N2954),"")</f>
        <v>plays</v>
      </c>
      <c r="S2954" s="12">
        <f>(((J2954/60)/60)/24)+DATE(1970,1,1)</f>
        <v>42601.854699074072</v>
      </c>
      <c r="T2954" s="12">
        <f>(((I2954/60)/60)/24)+DATE(1970,1,1)</f>
        <v>42611.163194444445</v>
      </c>
      <c r="W2954" s="19">
        <f>_xlfn.DAYS(T2954,S2954)</f>
        <v>10</v>
      </c>
      <c r="X2954" s="20">
        <f>L2954/W2954</f>
        <v>0.6</v>
      </c>
      <c r="Y2954" s="21">
        <f>E2954/W2954</f>
        <v>21.1</v>
      </c>
    </row>
    <row r="2955" spans="1:25" ht="32" x14ac:dyDescent="0.2">
      <c r="A2955">
        <v>3972</v>
      </c>
      <c r="B2955" s="3" t="s">
        <v>3969</v>
      </c>
      <c r="C2955" s="3" t="s">
        <v>8079</v>
      </c>
      <c r="D2955">
        <v>1000</v>
      </c>
      <c r="E2955">
        <v>211</v>
      </c>
      <c r="F2955" t="s">
        <v>8221</v>
      </c>
      <c r="G2955" t="s">
        <v>8224</v>
      </c>
      <c r="H2955" t="s">
        <v>8246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8271</v>
      </c>
      <c r="O2955" s="6">
        <f>(E2955/D2955)*100</f>
        <v>21.099999999999998</v>
      </c>
      <c r="P2955" s="7">
        <f>E2955/L2955</f>
        <v>26.375</v>
      </c>
      <c r="Q2955" t="str">
        <f>LEFT(N2955,FIND("/",N2955)-1)</f>
        <v>theater</v>
      </c>
      <c r="R2955" t="str">
        <f>REPLACE(N2955,1,FIND("/",N2955),"")</f>
        <v>plays</v>
      </c>
      <c r="S2955" s="12">
        <f>(((J2955/60)/60)/24)+DATE(1970,1,1)</f>
        <v>41981.067523148144</v>
      </c>
      <c r="T2955" s="12">
        <f>(((I2955/60)/60)/24)+DATE(1970,1,1)</f>
        <v>42041.067523148144</v>
      </c>
      <c r="W2955" s="19">
        <f>_xlfn.DAYS(T2955,S2955)</f>
        <v>60</v>
      </c>
      <c r="X2955" s="20">
        <f>L2955/W2955</f>
        <v>0.13333333333333333</v>
      </c>
      <c r="Y2955" s="21">
        <f>E2955/W2955</f>
        <v>3.5166666666666666</v>
      </c>
    </row>
    <row r="2956" spans="1:25" ht="48" x14ac:dyDescent="0.2">
      <c r="A2956">
        <v>2514</v>
      </c>
      <c r="B2956" s="3" t="s">
        <v>2514</v>
      </c>
      <c r="C2956" s="3" t="s">
        <v>6624</v>
      </c>
      <c r="D2956">
        <v>12000</v>
      </c>
      <c r="E2956">
        <v>210</v>
      </c>
      <c r="F2956" t="s">
        <v>8221</v>
      </c>
      <c r="G2956" t="s">
        <v>8224</v>
      </c>
      <c r="H2956" t="s">
        <v>8246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8299</v>
      </c>
      <c r="O2956" s="6">
        <f>(E2956/D2956)*100</f>
        <v>1.7500000000000002</v>
      </c>
      <c r="P2956" s="7">
        <f>E2956/L2956</f>
        <v>52.5</v>
      </c>
      <c r="Q2956" t="str">
        <f>LEFT(N2956,FIND("/",N2956)-1)</f>
        <v>food</v>
      </c>
      <c r="R2956" t="str">
        <f>REPLACE(N2956,1,FIND("/",N2956),"")</f>
        <v>restaurants</v>
      </c>
      <c r="S2956" s="12">
        <f>(((J2956/60)/60)/24)+DATE(1970,1,1)</f>
        <v>41854.389780092592</v>
      </c>
      <c r="T2956" s="12">
        <f>(((I2956/60)/60)/24)+DATE(1970,1,1)</f>
        <v>41871.389780092592</v>
      </c>
      <c r="W2956" s="19">
        <f>_xlfn.DAYS(T2956,S2956)</f>
        <v>17</v>
      </c>
      <c r="X2956" s="20">
        <f>L2956/W2956</f>
        <v>0.23529411764705882</v>
      </c>
      <c r="Y2956" s="21">
        <f>E2956/W2956</f>
        <v>12.352941176470589</v>
      </c>
    </row>
    <row r="2957" spans="1:25" ht="48" x14ac:dyDescent="0.2">
      <c r="A2957">
        <v>1235</v>
      </c>
      <c r="B2957" s="3" t="s">
        <v>1236</v>
      </c>
      <c r="C2957" s="3" t="s">
        <v>5345</v>
      </c>
      <c r="D2957">
        <v>7534</v>
      </c>
      <c r="E2957">
        <v>210</v>
      </c>
      <c r="F2957" t="s">
        <v>8220</v>
      </c>
      <c r="G2957" t="s">
        <v>8224</v>
      </c>
      <c r="H2957" t="s">
        <v>8246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8286</v>
      </c>
      <c r="O2957" s="6">
        <f>(E2957/D2957)*100</f>
        <v>2.7873639500929119</v>
      </c>
      <c r="P2957" s="7">
        <f>E2957/L2957</f>
        <v>35</v>
      </c>
      <c r="Q2957" t="str">
        <f>LEFT(N2957,FIND("/",N2957)-1)</f>
        <v>music</v>
      </c>
      <c r="R2957" t="str">
        <f>REPLACE(N2957,1,FIND("/",N2957),"")</f>
        <v>world music</v>
      </c>
      <c r="S2957" s="12">
        <f>(((J2957/60)/60)/24)+DATE(1970,1,1)</f>
        <v>41583.135405092595</v>
      </c>
      <c r="T2957" s="12">
        <f>(((I2957/60)/60)/24)+DATE(1970,1,1)</f>
        <v>41623.135405092595</v>
      </c>
      <c r="W2957" s="19">
        <f>_xlfn.DAYS(T2957,S2957)</f>
        <v>40</v>
      </c>
      <c r="X2957" s="20">
        <f>L2957/W2957</f>
        <v>0.15</v>
      </c>
      <c r="Y2957" s="21">
        <f>E2957/W2957</f>
        <v>5.25</v>
      </c>
    </row>
    <row r="2958" spans="1:25" ht="48" x14ac:dyDescent="0.2">
      <c r="A2958">
        <v>83</v>
      </c>
      <c r="B2958" s="3" t="s">
        <v>85</v>
      </c>
      <c r="C2958" s="3" t="s">
        <v>4194</v>
      </c>
      <c r="D2958">
        <v>200</v>
      </c>
      <c r="E2958">
        <v>205</v>
      </c>
      <c r="F2958" t="s">
        <v>8219</v>
      </c>
      <c r="G2958" t="s">
        <v>8225</v>
      </c>
      <c r="H2958" t="s">
        <v>8247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8266</v>
      </c>
      <c r="O2958" s="6">
        <f>(E2958/D2958)*100</f>
        <v>102.49999999999999</v>
      </c>
      <c r="P2958" s="7">
        <f>E2958/L2958</f>
        <v>15.76923076923077</v>
      </c>
      <c r="Q2958" t="str">
        <f>LEFT(N2958,FIND("/",N2958)-1)</f>
        <v>film &amp; video</v>
      </c>
      <c r="R2958" t="str">
        <f>REPLACE(N2958,1,FIND("/",N2958),"")</f>
        <v>shorts</v>
      </c>
      <c r="S2958" s="12">
        <f>(((J2958/60)/60)/24)+DATE(1970,1,1)</f>
        <v>42042.615613425922</v>
      </c>
      <c r="T2958" s="12">
        <f>(((I2958/60)/60)/24)+DATE(1970,1,1)</f>
        <v>42057.479166666672</v>
      </c>
      <c r="W2958" s="19">
        <f>_xlfn.DAYS(T2958,S2958)</f>
        <v>15</v>
      </c>
      <c r="X2958" s="20">
        <f>L2958/W2958</f>
        <v>0.8666666666666667</v>
      </c>
      <c r="Y2958" s="21">
        <f>E2958/W2958</f>
        <v>13.666666666666666</v>
      </c>
    </row>
    <row r="2959" spans="1:25" ht="64" x14ac:dyDescent="0.2">
      <c r="A2959">
        <v>1578</v>
      </c>
      <c r="B2959" s="3" t="s">
        <v>1579</v>
      </c>
      <c r="C2959" s="3" t="s">
        <v>5688</v>
      </c>
      <c r="D2959">
        <v>1897</v>
      </c>
      <c r="E2959">
        <v>205</v>
      </c>
      <c r="F2959" t="s">
        <v>8220</v>
      </c>
      <c r="G2959" t="s">
        <v>8224</v>
      </c>
      <c r="H2959" t="s">
        <v>8246</v>
      </c>
      <c r="I2959">
        <v>1283392800</v>
      </c>
      <c r="J2959">
        <v>1281317691</v>
      </c>
      <c r="K2959" t="b">
        <v>0</v>
      </c>
      <c r="L2959">
        <v>4</v>
      </c>
      <c r="M2959" t="b">
        <v>0</v>
      </c>
      <c r="N2959" t="s">
        <v>8290</v>
      </c>
      <c r="O2959" s="6">
        <f>(E2959/D2959)*100</f>
        <v>10.806536636794938</v>
      </c>
      <c r="P2959" s="7">
        <f>E2959/L2959</f>
        <v>51.25</v>
      </c>
      <c r="Q2959" t="str">
        <f>LEFT(N2959,FIND("/",N2959)-1)</f>
        <v>publishing</v>
      </c>
      <c r="R2959" t="str">
        <f>REPLACE(N2959,1,FIND("/",N2959),"")</f>
        <v>art books</v>
      </c>
      <c r="S2959" s="12">
        <f>(((J2959/60)/60)/24)+DATE(1970,1,1)</f>
        <v>40399.065868055557</v>
      </c>
      <c r="T2959" s="12">
        <f>(((I2959/60)/60)/24)+DATE(1970,1,1)</f>
        <v>40423.083333333336</v>
      </c>
      <c r="W2959" s="19">
        <f>_xlfn.DAYS(T2959,S2959)</f>
        <v>24</v>
      </c>
      <c r="X2959" s="20">
        <f>L2959/W2959</f>
        <v>0.16666666666666666</v>
      </c>
      <c r="Y2959" s="21">
        <f>E2959/W2959</f>
        <v>8.5416666666666661</v>
      </c>
    </row>
    <row r="2960" spans="1:25" ht="48" x14ac:dyDescent="0.2">
      <c r="A2960">
        <v>886</v>
      </c>
      <c r="B2960" s="3" t="s">
        <v>887</v>
      </c>
      <c r="C2960" s="3" t="s">
        <v>4996</v>
      </c>
      <c r="D2960">
        <v>500</v>
      </c>
      <c r="E2960">
        <v>205</v>
      </c>
      <c r="F2960" t="s">
        <v>8221</v>
      </c>
      <c r="G2960" t="s">
        <v>8224</v>
      </c>
      <c r="H2960" t="s">
        <v>8246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8279</v>
      </c>
      <c r="O2960" s="6">
        <f>(E2960/D2960)*100</f>
        <v>41</v>
      </c>
      <c r="P2960" s="7">
        <f>E2960/L2960</f>
        <v>29.285714285714285</v>
      </c>
      <c r="Q2960" t="str">
        <f>LEFT(N2960,FIND("/",N2960)-1)</f>
        <v>music</v>
      </c>
      <c r="R2960" t="str">
        <f>REPLACE(N2960,1,FIND("/",N2960),"")</f>
        <v>indie rock</v>
      </c>
      <c r="S2960" s="12">
        <f>(((J2960/60)/60)/24)+DATE(1970,1,1)</f>
        <v>42603.870520833334</v>
      </c>
      <c r="T2960" s="12">
        <f>(((I2960/60)/60)/24)+DATE(1970,1,1)</f>
        <v>42628.870520833334</v>
      </c>
      <c r="W2960" s="19">
        <f>_xlfn.DAYS(T2960,S2960)</f>
        <v>25</v>
      </c>
      <c r="X2960" s="20">
        <f>L2960/W2960</f>
        <v>0.28000000000000003</v>
      </c>
      <c r="Y2960" s="21">
        <f>E2960/W2960</f>
        <v>8.1999999999999993</v>
      </c>
    </row>
    <row r="2961" spans="1:25" ht="48" x14ac:dyDescent="0.2">
      <c r="A2961">
        <v>517</v>
      </c>
      <c r="B2961" s="3" t="s">
        <v>518</v>
      </c>
      <c r="C2961" s="3" t="s">
        <v>4627</v>
      </c>
      <c r="D2961">
        <v>15000</v>
      </c>
      <c r="E2961">
        <v>205</v>
      </c>
      <c r="F2961" t="s">
        <v>8221</v>
      </c>
      <c r="G2961" t="s">
        <v>8224</v>
      </c>
      <c r="H2961" t="s">
        <v>8246</v>
      </c>
      <c r="I2961">
        <v>1486046761</v>
      </c>
      <c r="J2961">
        <v>1483454761</v>
      </c>
      <c r="K2961" t="b">
        <v>0</v>
      </c>
      <c r="L2961">
        <v>3</v>
      </c>
      <c r="M2961" t="b">
        <v>0</v>
      </c>
      <c r="N2961" t="s">
        <v>8270</v>
      </c>
      <c r="O2961" s="6">
        <f>(E2961/D2961)*100</f>
        <v>1.3666666666666667</v>
      </c>
      <c r="P2961" s="7">
        <f>E2961/L2961</f>
        <v>68.333333333333329</v>
      </c>
      <c r="Q2961" t="str">
        <f>LEFT(N2961,FIND("/",N2961)-1)</f>
        <v>film &amp; video</v>
      </c>
      <c r="R2961" t="str">
        <f>REPLACE(N2961,1,FIND("/",N2961),"")</f>
        <v>animation</v>
      </c>
      <c r="S2961" s="12">
        <f>(((J2961/60)/60)/24)+DATE(1970,1,1)</f>
        <v>42738.615289351852</v>
      </c>
      <c r="T2961" s="12">
        <f>(((I2961/60)/60)/24)+DATE(1970,1,1)</f>
        <v>42768.615289351852</v>
      </c>
      <c r="W2961" s="19">
        <f>_xlfn.DAYS(T2961,S2961)</f>
        <v>30</v>
      </c>
      <c r="X2961" s="20">
        <f>L2961/W2961</f>
        <v>0.1</v>
      </c>
      <c r="Y2961" s="21">
        <f>E2961/W2961</f>
        <v>6.833333333333333</v>
      </c>
    </row>
    <row r="2962" spans="1:25" ht="48" x14ac:dyDescent="0.2">
      <c r="A2962">
        <v>673</v>
      </c>
      <c r="B2962" s="3" t="s">
        <v>674</v>
      </c>
      <c r="C2962" s="3" t="s">
        <v>4783</v>
      </c>
      <c r="D2962">
        <v>100000</v>
      </c>
      <c r="E2962">
        <v>205</v>
      </c>
      <c r="F2962" t="s">
        <v>8221</v>
      </c>
      <c r="G2962" t="s">
        <v>8224</v>
      </c>
      <c r="H2962" t="s">
        <v>8246</v>
      </c>
      <c r="I2962">
        <v>1409602217</v>
      </c>
      <c r="J2962">
        <v>1405714217</v>
      </c>
      <c r="K2962" t="b">
        <v>0</v>
      </c>
      <c r="L2962">
        <v>3</v>
      </c>
      <c r="M2962" t="b">
        <v>0</v>
      </c>
      <c r="N2962" t="s">
        <v>8273</v>
      </c>
      <c r="O2962" s="6">
        <f>(E2962/D2962)*100</f>
        <v>0.20500000000000002</v>
      </c>
      <c r="P2962" s="7">
        <f>E2962/L2962</f>
        <v>68.333333333333329</v>
      </c>
      <c r="Q2962" t="str">
        <f>LEFT(N2962,FIND("/",N2962)-1)</f>
        <v>technology</v>
      </c>
      <c r="R2962" t="str">
        <f>REPLACE(N2962,1,FIND("/",N2962),"")</f>
        <v>wearables</v>
      </c>
      <c r="S2962" s="12">
        <f>(((J2962/60)/60)/24)+DATE(1970,1,1)</f>
        <v>41838.840474537035</v>
      </c>
      <c r="T2962" s="12">
        <f>(((I2962/60)/60)/24)+DATE(1970,1,1)</f>
        <v>41883.840474537035</v>
      </c>
      <c r="W2962" s="19">
        <f>_xlfn.DAYS(T2962,S2962)</f>
        <v>45</v>
      </c>
      <c r="X2962" s="20">
        <f>L2962/W2962</f>
        <v>6.6666666666666666E-2</v>
      </c>
      <c r="Y2962" s="21">
        <f>E2962/W2962</f>
        <v>4.5555555555555554</v>
      </c>
    </row>
    <row r="2963" spans="1:25" ht="32" x14ac:dyDescent="0.2">
      <c r="A2963">
        <v>1594</v>
      </c>
      <c r="B2963" s="3" t="s">
        <v>1595</v>
      </c>
      <c r="C2963" s="3" t="s">
        <v>5704</v>
      </c>
      <c r="D2963">
        <v>1000</v>
      </c>
      <c r="E2963">
        <v>205</v>
      </c>
      <c r="F2963" t="s">
        <v>8221</v>
      </c>
      <c r="G2963" t="s">
        <v>8224</v>
      </c>
      <c r="H2963" t="s">
        <v>8246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8291</v>
      </c>
      <c r="O2963" s="6">
        <f>(E2963/D2963)*100</f>
        <v>20.5</v>
      </c>
      <c r="P2963" s="7">
        <f>E2963/L2963</f>
        <v>20.5</v>
      </c>
      <c r="Q2963" t="str">
        <f>LEFT(N2963,FIND("/",N2963)-1)</f>
        <v>photography</v>
      </c>
      <c r="R2963" t="str">
        <f>REPLACE(N2963,1,FIND("/",N2963),"")</f>
        <v>places</v>
      </c>
      <c r="S2963" s="12">
        <f>(((J2963/60)/60)/24)+DATE(1970,1,1)</f>
        <v>42445.712754629625</v>
      </c>
      <c r="T2963" s="12">
        <f>(((I2963/60)/60)/24)+DATE(1970,1,1)</f>
        <v>42505.681249999994</v>
      </c>
      <c r="W2963" s="19">
        <f>_xlfn.DAYS(T2963,S2963)</f>
        <v>60</v>
      </c>
      <c r="X2963" s="20">
        <f>L2963/W2963</f>
        <v>0.16666666666666666</v>
      </c>
      <c r="Y2963" s="21">
        <f>E2963/W2963</f>
        <v>3.4166666666666665</v>
      </c>
    </row>
    <row r="2964" spans="1:25" ht="48" x14ac:dyDescent="0.2">
      <c r="A2964">
        <v>4091</v>
      </c>
      <c r="B2964" s="3" t="s">
        <v>4087</v>
      </c>
      <c r="C2964" s="3" t="s">
        <v>8194</v>
      </c>
      <c r="D2964">
        <v>1600</v>
      </c>
      <c r="E2964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6">
        <f>(E2964/D2964)*100</f>
        <v>12.75</v>
      </c>
      <c r="P2964" s="7">
        <f>E2964/L2964</f>
        <v>25.5</v>
      </c>
      <c r="Q2964" t="str">
        <f>LEFT(N2964,FIND("/",N2964)-1)</f>
        <v>theater</v>
      </c>
      <c r="R2964" t="str">
        <f>REPLACE(N2964,1,FIND("/",N2964),"")</f>
        <v>plays</v>
      </c>
      <c r="S2964" s="12">
        <f>(((J2964/60)/60)/24)+DATE(1970,1,1)</f>
        <v>41990.506377314814</v>
      </c>
      <c r="T2964" s="12">
        <f>(((I2964/60)/60)/24)+DATE(1970,1,1)</f>
        <v>42020.506377314814</v>
      </c>
      <c r="W2964" s="19">
        <f>_xlfn.DAYS(T2964,S2964)</f>
        <v>30</v>
      </c>
      <c r="X2964" s="20">
        <f>L2964/W2964</f>
        <v>0.26666666666666666</v>
      </c>
      <c r="Y2964" s="21">
        <f>E2964/W2964</f>
        <v>6.8</v>
      </c>
    </row>
    <row r="2965" spans="1:25" ht="48" x14ac:dyDescent="0.2">
      <c r="A2965">
        <v>424</v>
      </c>
      <c r="B2965" s="3" t="s">
        <v>425</v>
      </c>
      <c r="C2965" s="3" t="s">
        <v>4534</v>
      </c>
      <c r="D2965">
        <v>3000</v>
      </c>
      <c r="E2965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6">
        <f>(E2965/D2965)*100</f>
        <v>6.7966666666666677</v>
      </c>
      <c r="P2965" s="7">
        <f>E2965/L2965</f>
        <v>40.78</v>
      </c>
      <c r="Q2965" t="str">
        <f>LEFT(N2965,FIND("/",N2965)-1)</f>
        <v>film &amp; video</v>
      </c>
      <c r="R2965" t="str">
        <f>REPLACE(N2965,1,FIND("/",N2965),"")</f>
        <v>animation</v>
      </c>
      <c r="S2965" s="12">
        <f>(((J2965/60)/60)/24)+DATE(1970,1,1)</f>
        <v>40934.376145833332</v>
      </c>
      <c r="T2965" s="12">
        <f>(((I2965/60)/60)/24)+DATE(1970,1,1)</f>
        <v>40994.334479166668</v>
      </c>
      <c r="W2965" s="19">
        <f>_xlfn.DAYS(T2965,S2965)</f>
        <v>60</v>
      </c>
      <c r="X2965" s="20">
        <f>L2965/W2965</f>
        <v>8.3333333333333329E-2</v>
      </c>
      <c r="Y2965" s="21">
        <f>E2965/W2965</f>
        <v>3.3983333333333334</v>
      </c>
    </row>
    <row r="2966" spans="1:25" ht="16" x14ac:dyDescent="0.2">
      <c r="A2966">
        <v>3746</v>
      </c>
      <c r="B2966" s="3" t="s">
        <v>3743</v>
      </c>
      <c r="C2966" s="3" t="s">
        <v>7856</v>
      </c>
      <c r="D2966">
        <v>8500</v>
      </c>
      <c r="E2966">
        <v>202</v>
      </c>
      <c r="F2966" t="s">
        <v>8221</v>
      </c>
      <c r="G2966" t="s">
        <v>8224</v>
      </c>
      <c r="H2966" t="s">
        <v>8246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8271</v>
      </c>
      <c r="O2966" s="6">
        <f>(E2966/D2966)*100</f>
        <v>2.3764705882352941</v>
      </c>
      <c r="P2966" s="7">
        <f>E2966/L2966</f>
        <v>202</v>
      </c>
      <c r="Q2966" t="str">
        <f>LEFT(N2966,FIND("/",N2966)-1)</f>
        <v>theater</v>
      </c>
      <c r="R2966" t="str">
        <f>REPLACE(N2966,1,FIND("/",N2966),"")</f>
        <v>plays</v>
      </c>
      <c r="S2966" s="12">
        <f>(((J2966/60)/60)/24)+DATE(1970,1,1)</f>
        <v>42621.389340277776</v>
      </c>
      <c r="T2966" s="12">
        <f>(((I2966/60)/60)/24)+DATE(1970,1,1)</f>
        <v>42651.389340277776</v>
      </c>
      <c r="W2966" s="19">
        <f>_xlfn.DAYS(T2966,S2966)</f>
        <v>30</v>
      </c>
      <c r="X2966" s="20">
        <f>L2966/W2966</f>
        <v>3.3333333333333333E-2</v>
      </c>
      <c r="Y2966" s="21">
        <f>E2966/W2966</f>
        <v>6.7333333333333334</v>
      </c>
    </row>
    <row r="2967" spans="1:25" ht="48" x14ac:dyDescent="0.2">
      <c r="A2967">
        <v>2403</v>
      </c>
      <c r="B2967" s="3" t="s">
        <v>2404</v>
      </c>
      <c r="C2967" s="3" t="s">
        <v>6513</v>
      </c>
      <c r="D2967">
        <v>1200</v>
      </c>
      <c r="E2967">
        <v>202</v>
      </c>
      <c r="F2967" t="s">
        <v>8221</v>
      </c>
      <c r="G2967" t="s">
        <v>8225</v>
      </c>
      <c r="H2967" t="s">
        <v>8247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8284</v>
      </c>
      <c r="O2967" s="6">
        <f>(E2967/D2967)*100</f>
        <v>16.833333333333332</v>
      </c>
      <c r="P2967" s="7">
        <f>E2967/L2967</f>
        <v>16.833333333333332</v>
      </c>
      <c r="Q2967" t="str">
        <f>LEFT(N2967,FIND("/",N2967)-1)</f>
        <v>food</v>
      </c>
      <c r="R2967" t="str">
        <f>REPLACE(N2967,1,FIND("/",N2967),"")</f>
        <v>food trucks</v>
      </c>
      <c r="S2967" s="12">
        <f>(((J2967/60)/60)/24)+DATE(1970,1,1)</f>
        <v>42399.882615740738</v>
      </c>
      <c r="T2967" s="12">
        <f>(((I2967/60)/60)/24)+DATE(1970,1,1)</f>
        <v>42459.840949074074</v>
      </c>
      <c r="W2967" s="19">
        <f>_xlfn.DAYS(T2967,S2967)</f>
        <v>60</v>
      </c>
      <c r="X2967" s="20">
        <f>L2967/W2967</f>
        <v>0.2</v>
      </c>
      <c r="Y2967" s="21">
        <f>E2967/W2967</f>
        <v>3.3666666666666667</v>
      </c>
    </row>
    <row r="2968" spans="1:25" ht="48" x14ac:dyDescent="0.2">
      <c r="A2968">
        <v>3588</v>
      </c>
      <c r="B2968" s="3" t="s">
        <v>3587</v>
      </c>
      <c r="C2968" s="3" t="s">
        <v>7698</v>
      </c>
      <c r="D2968">
        <v>200</v>
      </c>
      <c r="E2968">
        <v>201</v>
      </c>
      <c r="F2968" t="s">
        <v>8219</v>
      </c>
      <c r="G2968" t="s">
        <v>8225</v>
      </c>
      <c r="H2968" t="s">
        <v>8247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8271</v>
      </c>
      <c r="O2968" s="6">
        <f>(E2968/D2968)*100</f>
        <v>100.49999999999999</v>
      </c>
      <c r="P2968" s="7">
        <f>E2968/L2968</f>
        <v>18.272727272727273</v>
      </c>
      <c r="Q2968" t="str">
        <f>LEFT(N2968,FIND("/",N2968)-1)</f>
        <v>theater</v>
      </c>
      <c r="R2968" t="str">
        <f>REPLACE(N2968,1,FIND("/",N2968),"")</f>
        <v>plays</v>
      </c>
      <c r="S2968" s="12">
        <f>(((J2968/60)/60)/24)+DATE(1970,1,1)</f>
        <v>42101.828819444447</v>
      </c>
      <c r="T2968" s="12">
        <f>(((I2968/60)/60)/24)+DATE(1970,1,1)</f>
        <v>42123.958333333328</v>
      </c>
      <c r="W2968" s="19">
        <f>_xlfn.DAYS(T2968,S2968)</f>
        <v>22</v>
      </c>
      <c r="X2968" s="20">
        <f>L2968/W2968</f>
        <v>0.5</v>
      </c>
      <c r="Y2968" s="21">
        <f>E2968/W2968</f>
        <v>9.1363636363636367</v>
      </c>
    </row>
    <row r="2969" spans="1:25" ht="48" x14ac:dyDescent="0.2">
      <c r="A2969">
        <v>4003</v>
      </c>
      <c r="B2969" s="3" t="s">
        <v>3999</v>
      </c>
      <c r="C2969" s="3" t="s">
        <v>8071</v>
      </c>
      <c r="D2969">
        <v>2000</v>
      </c>
      <c r="E2969">
        <v>201</v>
      </c>
      <c r="F2969" t="s">
        <v>8221</v>
      </c>
      <c r="G2969" t="s">
        <v>8224</v>
      </c>
      <c r="H2969" t="s">
        <v>8246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8271</v>
      </c>
      <c r="O2969" s="6">
        <f>(E2969/D2969)*100</f>
        <v>10.050000000000001</v>
      </c>
      <c r="P2969" s="7">
        <f>E2969/L2969</f>
        <v>100.5</v>
      </c>
      <c r="Q2969" t="str">
        <f>LEFT(N2969,FIND("/",N2969)-1)</f>
        <v>theater</v>
      </c>
      <c r="R2969" t="str">
        <f>REPLACE(N2969,1,FIND("/",N2969),"")</f>
        <v>plays</v>
      </c>
      <c r="S2969" s="12">
        <f>(((J2969/60)/60)/24)+DATE(1970,1,1)</f>
        <v>42020.587349537032</v>
      </c>
      <c r="T2969" s="12">
        <f>(((I2969/60)/60)/24)+DATE(1970,1,1)</f>
        <v>42050.587349537032</v>
      </c>
      <c r="W2969" s="19">
        <f>_xlfn.DAYS(T2969,S2969)</f>
        <v>30</v>
      </c>
      <c r="X2969" s="20">
        <f>L2969/W2969</f>
        <v>6.6666666666666666E-2</v>
      </c>
      <c r="Y2969" s="21">
        <f>E2969/W2969</f>
        <v>6.7</v>
      </c>
    </row>
    <row r="2970" spans="1:25" ht="48" x14ac:dyDescent="0.2">
      <c r="A2970">
        <v>2401</v>
      </c>
      <c r="B2970" s="3" t="s">
        <v>2402</v>
      </c>
      <c r="C2970" s="3" t="s">
        <v>6511</v>
      </c>
      <c r="D2970">
        <v>28000</v>
      </c>
      <c r="E2970">
        <v>201</v>
      </c>
      <c r="F2970" t="s">
        <v>8221</v>
      </c>
      <c r="G2970" t="s">
        <v>8224</v>
      </c>
      <c r="H2970" t="s">
        <v>8246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8284</v>
      </c>
      <c r="O2970" s="6">
        <f>(E2970/D2970)*100</f>
        <v>0.71785714285714286</v>
      </c>
      <c r="P2970" s="7">
        <f>E2970/L2970</f>
        <v>22.333333333333332</v>
      </c>
      <c r="Q2970" t="str">
        <f>LEFT(N2970,FIND("/",N2970)-1)</f>
        <v>food</v>
      </c>
      <c r="R2970" t="str">
        <f>REPLACE(N2970,1,FIND("/",N2970),"")</f>
        <v>food trucks</v>
      </c>
      <c r="S2970" s="12">
        <f>(((J2970/60)/60)/24)+DATE(1970,1,1)</f>
        <v>42374.822870370372</v>
      </c>
      <c r="T2970" s="12">
        <f>(((I2970/60)/60)/24)+DATE(1970,1,1)</f>
        <v>42434.822870370372</v>
      </c>
      <c r="W2970" s="19">
        <f>_xlfn.DAYS(T2970,S2970)</f>
        <v>60</v>
      </c>
      <c r="X2970" s="20">
        <f>L2970/W2970</f>
        <v>0.15</v>
      </c>
      <c r="Y2970" s="21">
        <f>E2970/W2970</f>
        <v>3.35</v>
      </c>
    </row>
    <row r="2971" spans="1:25" ht="32" x14ac:dyDescent="0.2">
      <c r="A2971">
        <v>3415</v>
      </c>
      <c r="B2971" s="3" t="s">
        <v>3414</v>
      </c>
      <c r="C2971" s="3" t="s">
        <v>7525</v>
      </c>
      <c r="D2971">
        <v>200</v>
      </c>
      <c r="E2971">
        <v>200</v>
      </c>
      <c r="F2971" t="s">
        <v>8219</v>
      </c>
      <c r="G2971" t="s">
        <v>8224</v>
      </c>
      <c r="H2971" t="s">
        <v>8246</v>
      </c>
      <c r="I2971">
        <v>1460935800</v>
      </c>
      <c r="J2971">
        <v>1459999656</v>
      </c>
      <c r="K2971" t="b">
        <v>0</v>
      </c>
      <c r="L2971">
        <v>9</v>
      </c>
      <c r="M2971" t="b">
        <v>1</v>
      </c>
      <c r="N2971" t="s">
        <v>8271</v>
      </c>
      <c r="O2971" s="6">
        <f>(E2971/D2971)*100</f>
        <v>100</v>
      </c>
      <c r="P2971" s="7">
        <f>E2971/L2971</f>
        <v>22.222222222222221</v>
      </c>
      <c r="Q2971" t="str">
        <f>LEFT(N2971,FIND("/",N2971)-1)</f>
        <v>theater</v>
      </c>
      <c r="R2971" t="str">
        <f>REPLACE(N2971,1,FIND("/",N2971),"")</f>
        <v>plays</v>
      </c>
      <c r="S2971" s="12">
        <f>(((J2971/60)/60)/24)+DATE(1970,1,1)</f>
        <v>42467.144166666665</v>
      </c>
      <c r="T2971" s="12">
        <f>(((I2971/60)/60)/24)+DATE(1970,1,1)</f>
        <v>42477.979166666672</v>
      </c>
      <c r="W2971" s="19">
        <f>_xlfn.DAYS(T2971,S2971)</f>
        <v>10</v>
      </c>
      <c r="X2971" s="20">
        <f>L2971/W2971</f>
        <v>0.9</v>
      </c>
      <c r="Y2971" s="21">
        <f>E2971/W2971</f>
        <v>20</v>
      </c>
    </row>
    <row r="2972" spans="1:25" ht="48" x14ac:dyDescent="0.2">
      <c r="A2972">
        <v>1363</v>
      </c>
      <c r="B2972" s="3" t="s">
        <v>1364</v>
      </c>
      <c r="C2972" s="3" t="s">
        <v>5473</v>
      </c>
      <c r="D2972">
        <v>200</v>
      </c>
      <c r="E2972">
        <v>200</v>
      </c>
      <c r="F2972" t="s">
        <v>8219</v>
      </c>
      <c r="G2972" t="s">
        <v>8224</v>
      </c>
      <c r="H2972" t="s">
        <v>8246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8274</v>
      </c>
      <c r="O2972" s="6">
        <f>(E2972/D2972)*100</f>
        <v>100</v>
      </c>
      <c r="P2972" s="7">
        <f>E2972/L2972</f>
        <v>40</v>
      </c>
      <c r="Q2972" t="str">
        <f>LEFT(N2972,FIND("/",N2972)-1)</f>
        <v>publishing</v>
      </c>
      <c r="R2972" t="str">
        <f>REPLACE(N2972,1,FIND("/",N2972),"")</f>
        <v>nonfiction</v>
      </c>
      <c r="S2972" s="12">
        <f>(((J2972/60)/60)/24)+DATE(1970,1,1)</f>
        <v>42396.8440625</v>
      </c>
      <c r="T2972" s="12">
        <f>(((I2972/60)/60)/24)+DATE(1970,1,1)</f>
        <v>42415.332638888889</v>
      </c>
      <c r="W2972" s="19">
        <f>_xlfn.DAYS(T2972,S2972)</f>
        <v>19</v>
      </c>
      <c r="X2972" s="20">
        <f>L2972/W2972</f>
        <v>0.26315789473684209</v>
      </c>
      <c r="Y2972" s="21">
        <f>E2972/W2972</f>
        <v>10.526315789473685</v>
      </c>
    </row>
    <row r="2973" spans="1:25" ht="32" x14ac:dyDescent="0.2">
      <c r="A2973">
        <v>179</v>
      </c>
      <c r="B2973" s="3" t="s">
        <v>181</v>
      </c>
      <c r="C2973" s="3" t="s">
        <v>4289</v>
      </c>
      <c r="D2973">
        <v>1000</v>
      </c>
      <c r="E2973">
        <v>200</v>
      </c>
      <c r="F2973" t="s">
        <v>8221</v>
      </c>
      <c r="G2973" t="s">
        <v>8224</v>
      </c>
      <c r="H2973" t="s">
        <v>8246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8268</v>
      </c>
      <c r="O2973" s="6">
        <f>(E2973/D2973)*100</f>
        <v>20</v>
      </c>
      <c r="P2973" s="7">
        <f>E2973/L2973</f>
        <v>100</v>
      </c>
      <c r="Q2973" t="str">
        <f>LEFT(N2973,FIND("/",N2973)-1)</f>
        <v>film &amp; video</v>
      </c>
      <c r="R2973" t="str">
        <f>REPLACE(N2973,1,FIND("/",N2973),"")</f>
        <v>drama</v>
      </c>
      <c r="S2973" s="12">
        <f>(((J2973/60)/60)/24)+DATE(1970,1,1)</f>
        <v>42403.080497685187</v>
      </c>
      <c r="T2973" s="12">
        <f>(((I2973/60)/60)/24)+DATE(1970,1,1)</f>
        <v>42433.080497685187</v>
      </c>
      <c r="W2973" s="19">
        <f>_xlfn.DAYS(T2973,S2973)</f>
        <v>30</v>
      </c>
      <c r="X2973" s="20">
        <f>L2973/W2973</f>
        <v>6.6666666666666666E-2</v>
      </c>
      <c r="Y2973" s="21">
        <f>E2973/W2973</f>
        <v>6.666666666666667</v>
      </c>
    </row>
    <row r="2974" spans="1:25" ht="48" x14ac:dyDescent="0.2">
      <c r="A2974">
        <v>893</v>
      </c>
      <c r="B2974" s="3" t="s">
        <v>894</v>
      </c>
      <c r="C2974" s="3" t="s">
        <v>5003</v>
      </c>
      <c r="D2974">
        <v>2000</v>
      </c>
      <c r="E2974">
        <v>200</v>
      </c>
      <c r="F2974" t="s">
        <v>8221</v>
      </c>
      <c r="G2974" t="s">
        <v>8224</v>
      </c>
      <c r="H2974" t="s">
        <v>8246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8279</v>
      </c>
      <c r="O2974" s="6">
        <f>(E2974/D2974)*100</f>
        <v>10</v>
      </c>
      <c r="P2974" s="7">
        <f>E2974/L2974</f>
        <v>40</v>
      </c>
      <c r="Q2974" t="str">
        <f>LEFT(N2974,FIND("/",N2974)-1)</f>
        <v>music</v>
      </c>
      <c r="R2974" t="str">
        <f>REPLACE(N2974,1,FIND("/",N2974),"")</f>
        <v>indie rock</v>
      </c>
      <c r="S2974" s="12">
        <f>(((J2974/60)/60)/24)+DATE(1970,1,1)</f>
        <v>42065.897719907407</v>
      </c>
      <c r="T2974" s="12">
        <f>(((I2974/60)/60)/24)+DATE(1970,1,1)</f>
        <v>42095.856053240743</v>
      </c>
      <c r="W2974" s="19">
        <f>_xlfn.DAYS(T2974,S2974)</f>
        <v>30</v>
      </c>
      <c r="X2974" s="20">
        <f>L2974/W2974</f>
        <v>0.16666666666666666</v>
      </c>
      <c r="Y2974" s="21">
        <f>E2974/W2974</f>
        <v>6.666666666666667</v>
      </c>
    </row>
    <row r="2975" spans="1:25" ht="32" x14ac:dyDescent="0.2">
      <c r="A2975">
        <v>556</v>
      </c>
      <c r="B2975" s="3" t="s">
        <v>557</v>
      </c>
      <c r="C2975" s="3" t="s">
        <v>4666</v>
      </c>
      <c r="D2975">
        <v>8000</v>
      </c>
      <c r="E2975">
        <v>200</v>
      </c>
      <c r="F2975" t="s">
        <v>8221</v>
      </c>
      <c r="G2975" t="s">
        <v>8224</v>
      </c>
      <c r="H2975" t="s">
        <v>8246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8272</v>
      </c>
      <c r="O2975" s="6">
        <f>(E2975/D2975)*100</f>
        <v>2.5</v>
      </c>
      <c r="P2975" s="7">
        <f>E2975/L2975</f>
        <v>200</v>
      </c>
      <c r="Q2975" t="str">
        <f>LEFT(N2975,FIND("/",N2975)-1)</f>
        <v>technology</v>
      </c>
      <c r="R2975" t="str">
        <f>REPLACE(N2975,1,FIND("/",N2975),"")</f>
        <v>web</v>
      </c>
      <c r="S2975" s="12">
        <f>(((J2975/60)/60)/24)+DATE(1970,1,1)</f>
        <v>42345.860150462962</v>
      </c>
      <c r="T2975" s="12">
        <f>(((I2975/60)/60)/24)+DATE(1970,1,1)</f>
        <v>42375.860150462962</v>
      </c>
      <c r="W2975" s="19">
        <f>_xlfn.DAYS(T2975,S2975)</f>
        <v>30</v>
      </c>
      <c r="X2975" s="20">
        <f>L2975/W2975</f>
        <v>3.3333333333333333E-2</v>
      </c>
      <c r="Y2975" s="21">
        <f>E2975/W2975</f>
        <v>6.666666666666667</v>
      </c>
    </row>
    <row r="2976" spans="1:25" ht="48" x14ac:dyDescent="0.2">
      <c r="A2976">
        <v>3067</v>
      </c>
      <c r="B2976" s="3" t="s">
        <v>3067</v>
      </c>
      <c r="C2976" s="3" t="s">
        <v>7177</v>
      </c>
      <c r="D2976">
        <v>8000</v>
      </c>
      <c r="E2976">
        <v>200</v>
      </c>
      <c r="F2976" t="s">
        <v>8221</v>
      </c>
      <c r="G2976" t="s">
        <v>8228</v>
      </c>
      <c r="H2976" t="s">
        <v>8250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8303</v>
      </c>
      <c r="O2976" s="6">
        <f>(E2976/D2976)*100</f>
        <v>2.5</v>
      </c>
      <c r="P2976" s="7">
        <f>E2976/L2976</f>
        <v>200</v>
      </c>
      <c r="Q2976" t="str">
        <f>LEFT(N2976,FIND("/",N2976)-1)</f>
        <v>theater</v>
      </c>
      <c r="R2976" t="str">
        <f>REPLACE(N2976,1,FIND("/",N2976),"")</f>
        <v>spaces</v>
      </c>
      <c r="S2976" s="12">
        <f>(((J2976/60)/60)/24)+DATE(1970,1,1)</f>
        <v>42226.938414351855</v>
      </c>
      <c r="T2976" s="12">
        <f>(((I2976/60)/60)/24)+DATE(1970,1,1)</f>
        <v>42256.938414351855</v>
      </c>
      <c r="W2976" s="19">
        <f>_xlfn.DAYS(T2976,S2976)</f>
        <v>30</v>
      </c>
      <c r="X2976" s="20">
        <f>L2976/W2976</f>
        <v>3.3333333333333333E-2</v>
      </c>
      <c r="Y2976" s="21">
        <f>E2976/W2976</f>
        <v>6.666666666666667</v>
      </c>
    </row>
    <row r="2977" spans="1:25" ht="48" x14ac:dyDescent="0.2">
      <c r="A2977">
        <v>4034</v>
      </c>
      <c r="B2977" s="3" t="s">
        <v>4030</v>
      </c>
      <c r="C2977" s="3" t="s">
        <v>8139</v>
      </c>
      <c r="D2977">
        <v>13500</v>
      </c>
      <c r="E2977">
        <v>200</v>
      </c>
      <c r="F2977" t="s">
        <v>8221</v>
      </c>
      <c r="G2977" t="s">
        <v>8224</v>
      </c>
      <c r="H2977" t="s">
        <v>8246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8271</v>
      </c>
      <c r="O2977" s="6">
        <f>(E2977/D2977)*100</f>
        <v>1.4814814814814816</v>
      </c>
      <c r="P2977" s="7">
        <f>E2977/L2977</f>
        <v>100</v>
      </c>
      <c r="Q2977" t="str">
        <f>LEFT(N2977,FIND("/",N2977)-1)</f>
        <v>theater</v>
      </c>
      <c r="R2977" t="str">
        <f>REPLACE(N2977,1,FIND("/",N2977),"")</f>
        <v>plays</v>
      </c>
      <c r="S2977" s="12">
        <f>(((J2977/60)/60)/24)+DATE(1970,1,1)</f>
        <v>42067.947337962964</v>
      </c>
      <c r="T2977" s="12">
        <f>(((I2977/60)/60)/24)+DATE(1970,1,1)</f>
        <v>42097.905671296292</v>
      </c>
      <c r="W2977" s="19">
        <f>_xlfn.DAYS(T2977,S2977)</f>
        <v>30</v>
      </c>
      <c r="X2977" s="20">
        <f>L2977/W2977</f>
        <v>6.6666666666666666E-2</v>
      </c>
      <c r="Y2977" s="21">
        <f>E2977/W2977</f>
        <v>6.666666666666667</v>
      </c>
    </row>
    <row r="2978" spans="1:25" ht="48" x14ac:dyDescent="0.2">
      <c r="A2978">
        <v>1421</v>
      </c>
      <c r="B2978" s="3" t="s">
        <v>1422</v>
      </c>
      <c r="C2978" s="3" t="s">
        <v>5531</v>
      </c>
      <c r="D2978">
        <v>200000</v>
      </c>
      <c r="E2978">
        <v>200</v>
      </c>
      <c r="F2978" t="s">
        <v>8221</v>
      </c>
      <c r="G2978" t="s">
        <v>8235</v>
      </c>
      <c r="H2978" t="s">
        <v>8255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8287</v>
      </c>
      <c r="O2978" s="6">
        <f>(E2978/D2978)*100</f>
        <v>0.1</v>
      </c>
      <c r="P2978" s="7">
        <f>E2978/L2978</f>
        <v>100</v>
      </c>
      <c r="Q2978" t="str">
        <f>LEFT(N2978,FIND("/",N2978)-1)</f>
        <v>publishing</v>
      </c>
      <c r="R2978" t="str">
        <f>REPLACE(N2978,1,FIND("/",N2978),"")</f>
        <v>translations</v>
      </c>
      <c r="S2978" s="12">
        <f>(((J2978/60)/60)/24)+DATE(1970,1,1)</f>
        <v>42013.915613425925</v>
      </c>
      <c r="T2978" s="12">
        <f>(((I2978/60)/60)/24)+DATE(1970,1,1)</f>
        <v>42043.915613425925</v>
      </c>
      <c r="W2978" s="19">
        <f>_xlfn.DAYS(T2978,S2978)</f>
        <v>30</v>
      </c>
      <c r="X2978" s="20">
        <f>L2978/W2978</f>
        <v>6.6666666666666666E-2</v>
      </c>
      <c r="Y2978" s="21">
        <f>E2978/W2978</f>
        <v>6.666666666666667</v>
      </c>
    </row>
    <row r="2979" spans="1:25" ht="48" x14ac:dyDescent="0.2">
      <c r="A2979">
        <v>713</v>
      </c>
      <c r="B2979" s="3" t="s">
        <v>714</v>
      </c>
      <c r="C2979" s="3" t="s">
        <v>4823</v>
      </c>
      <c r="D2979">
        <v>25000</v>
      </c>
      <c r="E2979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6">
        <f>(E2979/D2979)*100</f>
        <v>0.79600000000000004</v>
      </c>
      <c r="P2979" s="7">
        <f>E2979/L2979</f>
        <v>199</v>
      </c>
      <c r="Q2979" t="str">
        <f>LEFT(N2979,FIND("/",N2979)-1)</f>
        <v>technology</v>
      </c>
      <c r="R2979" t="str">
        <f>REPLACE(N2979,1,FIND("/",N2979),"")</f>
        <v>wearables</v>
      </c>
      <c r="S2979" s="12">
        <f>(((J2979/60)/60)/24)+DATE(1970,1,1)</f>
        <v>42496.529305555552</v>
      </c>
      <c r="T2979" s="12">
        <f>(((I2979/60)/60)/24)+DATE(1970,1,1)</f>
        <v>42526.529305555552</v>
      </c>
      <c r="W2979" s="19">
        <f>_xlfn.DAYS(T2979,S2979)</f>
        <v>30</v>
      </c>
      <c r="X2979" s="20">
        <f>L2979/W2979</f>
        <v>3.3333333333333333E-2</v>
      </c>
      <c r="Y2979" s="21">
        <f>E2979/W2979</f>
        <v>6.6333333333333337</v>
      </c>
    </row>
    <row r="2980" spans="1:25" ht="48" x14ac:dyDescent="0.2">
      <c r="A2980">
        <v>918</v>
      </c>
      <c r="B2980" s="3" t="s">
        <v>919</v>
      </c>
      <c r="C2980" s="3" t="s">
        <v>5028</v>
      </c>
      <c r="D2980">
        <v>3900</v>
      </c>
      <c r="E2980">
        <v>196</v>
      </c>
      <c r="F2980" t="s">
        <v>8221</v>
      </c>
      <c r="G2980" t="s">
        <v>8225</v>
      </c>
      <c r="H2980" t="s">
        <v>8247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8278</v>
      </c>
      <c r="O2980" s="6">
        <f>(E2980/D2980)*100</f>
        <v>5.0256410256410255</v>
      </c>
      <c r="P2980" s="7">
        <f>E2980/L2980</f>
        <v>19.600000000000001</v>
      </c>
      <c r="Q2980" t="str">
        <f>LEFT(N2980,FIND("/",N2980)-1)</f>
        <v>music</v>
      </c>
      <c r="R2980" t="str">
        <f>REPLACE(N2980,1,FIND("/",N2980),"")</f>
        <v>jazz</v>
      </c>
      <c r="S2980" s="12">
        <f>(((J2980/60)/60)/24)+DATE(1970,1,1)</f>
        <v>41944.916215277779</v>
      </c>
      <c r="T2980" s="12">
        <f>(((I2980/60)/60)/24)+DATE(1970,1,1)</f>
        <v>41974.957881944443</v>
      </c>
      <c r="W2980" s="19">
        <f>_xlfn.DAYS(T2980,S2980)</f>
        <v>30</v>
      </c>
      <c r="X2980" s="20">
        <f>L2980/W2980</f>
        <v>0.33333333333333331</v>
      </c>
      <c r="Y2980" s="21">
        <f>E2980/W2980</f>
        <v>6.5333333333333332</v>
      </c>
    </row>
    <row r="2981" spans="1:25" ht="48" x14ac:dyDescent="0.2">
      <c r="A2981">
        <v>905</v>
      </c>
      <c r="B2981" s="3" t="s">
        <v>906</v>
      </c>
      <c r="C2981" s="3" t="s">
        <v>5015</v>
      </c>
      <c r="D2981">
        <v>6500</v>
      </c>
      <c r="E2981">
        <v>196</v>
      </c>
      <c r="F2981" t="s">
        <v>8221</v>
      </c>
      <c r="G2981" t="s">
        <v>8224</v>
      </c>
      <c r="H2981" t="s">
        <v>8246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8278</v>
      </c>
      <c r="O2981" s="6">
        <f>(E2981/D2981)*100</f>
        <v>3.0153846153846153</v>
      </c>
      <c r="P2981" s="7">
        <f>E2981/L2981</f>
        <v>32.666666666666664</v>
      </c>
      <c r="Q2981" t="str">
        <f>LEFT(N2981,FIND("/",N2981)-1)</f>
        <v>music</v>
      </c>
      <c r="R2981" t="str">
        <f>REPLACE(N2981,1,FIND("/",N2981),"")</f>
        <v>jazz</v>
      </c>
      <c r="S2981" s="12">
        <f>(((J2981/60)/60)/24)+DATE(1970,1,1)</f>
        <v>40507.239884259259</v>
      </c>
      <c r="T2981" s="12">
        <f>(((I2981/60)/60)/24)+DATE(1970,1,1)</f>
        <v>40567.239884259259</v>
      </c>
      <c r="W2981" s="19">
        <f>_xlfn.DAYS(T2981,S2981)</f>
        <v>60</v>
      </c>
      <c r="X2981" s="20">
        <f>L2981/W2981</f>
        <v>0.1</v>
      </c>
      <c r="Y2981" s="21">
        <f>E2981/W2981</f>
        <v>3.2666666666666666</v>
      </c>
    </row>
    <row r="2982" spans="1:25" ht="48" x14ac:dyDescent="0.2">
      <c r="A2982">
        <v>3429</v>
      </c>
      <c r="B2982" s="3" t="s">
        <v>3428</v>
      </c>
      <c r="C2982" s="3" t="s">
        <v>7539</v>
      </c>
      <c r="D2982">
        <v>150</v>
      </c>
      <c r="E2982">
        <v>195</v>
      </c>
      <c r="F2982" t="s">
        <v>8219</v>
      </c>
      <c r="G2982" t="s">
        <v>8225</v>
      </c>
      <c r="H2982" t="s">
        <v>8247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8271</v>
      </c>
      <c r="O2982" s="6">
        <f>(E2982/D2982)*100</f>
        <v>130</v>
      </c>
      <c r="P2982" s="7">
        <f>E2982/L2982</f>
        <v>16.25</v>
      </c>
      <c r="Q2982" t="str">
        <f>LEFT(N2982,FIND("/",N2982)-1)</f>
        <v>theater</v>
      </c>
      <c r="R2982" t="str">
        <f>REPLACE(N2982,1,FIND("/",N2982),"")</f>
        <v>plays</v>
      </c>
      <c r="S2982" s="12">
        <f>(((J2982/60)/60)/24)+DATE(1970,1,1)</f>
        <v>42662.021539351852</v>
      </c>
      <c r="T2982" s="12">
        <f>(((I2982/60)/60)/24)+DATE(1970,1,1)</f>
        <v>42676.021539351852</v>
      </c>
      <c r="W2982" s="19">
        <f>_xlfn.DAYS(T2982,S2982)</f>
        <v>14</v>
      </c>
      <c r="X2982" s="20">
        <f>L2982/W2982</f>
        <v>0.8571428571428571</v>
      </c>
      <c r="Y2982" s="21">
        <f>E2982/W2982</f>
        <v>13.928571428571429</v>
      </c>
    </row>
    <row r="2983" spans="1:25" ht="32" x14ac:dyDescent="0.2">
      <c r="A2983">
        <v>3946</v>
      </c>
      <c r="B2983" s="3" t="s">
        <v>3943</v>
      </c>
      <c r="C2983" s="3" t="s">
        <v>8054</v>
      </c>
      <c r="D2983">
        <v>6000</v>
      </c>
      <c r="E2983">
        <v>195</v>
      </c>
      <c r="F2983" t="s">
        <v>8221</v>
      </c>
      <c r="G2983" t="s">
        <v>8224</v>
      </c>
      <c r="H2983" t="s">
        <v>8246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8271</v>
      </c>
      <c r="O2983" s="6">
        <f>(E2983/D2983)*100</f>
        <v>3.25</v>
      </c>
      <c r="P2983" s="7">
        <f>E2983/L2983</f>
        <v>39</v>
      </c>
      <c r="Q2983" t="str">
        <f>LEFT(N2983,FIND("/",N2983)-1)</f>
        <v>theater</v>
      </c>
      <c r="R2983" t="str">
        <f>REPLACE(N2983,1,FIND("/",N2983),"")</f>
        <v>plays</v>
      </c>
      <c r="S2983" s="12">
        <f>(((J2983/60)/60)/24)+DATE(1970,1,1)</f>
        <v>42031.833587962959</v>
      </c>
      <c r="T2983" s="12">
        <f>(((I2983/60)/60)/24)+DATE(1970,1,1)</f>
        <v>42063.333333333328</v>
      </c>
      <c r="W2983" s="19">
        <f>_xlfn.DAYS(T2983,S2983)</f>
        <v>32</v>
      </c>
      <c r="X2983" s="20">
        <f>L2983/W2983</f>
        <v>0.15625</v>
      </c>
      <c r="Y2983" s="21">
        <f>E2983/W2983</f>
        <v>6.09375</v>
      </c>
    </row>
    <row r="2984" spans="1:25" ht="48" x14ac:dyDescent="0.2">
      <c r="A2984">
        <v>895</v>
      </c>
      <c r="B2984" s="3" t="s">
        <v>896</v>
      </c>
      <c r="C2984" s="3" t="s">
        <v>5005</v>
      </c>
      <c r="D2984">
        <v>8000</v>
      </c>
      <c r="E2984">
        <v>195</v>
      </c>
      <c r="F2984" t="s">
        <v>8221</v>
      </c>
      <c r="G2984" t="s">
        <v>8224</v>
      </c>
      <c r="H2984" t="s">
        <v>8246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8279</v>
      </c>
      <c r="O2984" s="6">
        <f>(E2984/D2984)*100</f>
        <v>2.4375</v>
      </c>
      <c r="P2984" s="7">
        <f>E2984/L2984</f>
        <v>27.857142857142858</v>
      </c>
      <c r="Q2984" t="str">
        <f>LEFT(N2984,FIND("/",N2984)-1)</f>
        <v>music</v>
      </c>
      <c r="R2984" t="str">
        <f>REPLACE(N2984,1,FIND("/",N2984),"")</f>
        <v>indie rock</v>
      </c>
      <c r="S2984" s="12">
        <f>(((J2984/60)/60)/24)+DATE(1970,1,1)</f>
        <v>40431.127650462964</v>
      </c>
      <c r="T2984" s="12">
        <f>(((I2984/60)/60)/24)+DATE(1970,1,1)</f>
        <v>40476.127650462964</v>
      </c>
      <c r="W2984" s="19">
        <f>_xlfn.DAYS(T2984,S2984)</f>
        <v>45</v>
      </c>
      <c r="X2984" s="20">
        <f>L2984/W2984</f>
        <v>0.15555555555555556</v>
      </c>
      <c r="Y2984" s="21">
        <f>E2984/W2984</f>
        <v>4.333333333333333</v>
      </c>
    </row>
    <row r="2985" spans="1:25" ht="48" x14ac:dyDescent="0.2">
      <c r="A2985">
        <v>719</v>
      </c>
      <c r="B2985" s="3" t="s">
        <v>720</v>
      </c>
      <c r="C2985" s="3" t="s">
        <v>4829</v>
      </c>
      <c r="D2985">
        <v>15000</v>
      </c>
      <c r="E2985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6">
        <f>(E2985/D2985)*100</f>
        <v>1.2933333333333332</v>
      </c>
      <c r="P2985" s="7">
        <f>E2985/L2985</f>
        <v>19.399999999999999</v>
      </c>
      <c r="Q2985" t="str">
        <f>LEFT(N2985,FIND("/",N2985)-1)</f>
        <v>technology</v>
      </c>
      <c r="R2985" t="str">
        <f>REPLACE(N2985,1,FIND("/",N2985),"")</f>
        <v>wearables</v>
      </c>
      <c r="S2985" s="12">
        <f>(((J2985/60)/60)/24)+DATE(1970,1,1)</f>
        <v>42409.040231481486</v>
      </c>
      <c r="T2985" s="12">
        <f>(((I2985/60)/60)/24)+DATE(1970,1,1)</f>
        <v>42423.040231481486</v>
      </c>
      <c r="W2985" s="19">
        <f>_xlfn.DAYS(T2985,S2985)</f>
        <v>14</v>
      </c>
      <c r="X2985" s="20">
        <f>L2985/W2985</f>
        <v>0.7142857142857143</v>
      </c>
      <c r="Y2985" s="21">
        <f>E2985/W2985</f>
        <v>13.857142857142858</v>
      </c>
    </row>
    <row r="2986" spans="1:25" ht="16" x14ac:dyDescent="0.2">
      <c r="A2986">
        <v>1062</v>
      </c>
      <c r="B2986" s="3" t="s">
        <v>1063</v>
      </c>
      <c r="C2986" s="3" t="s">
        <v>5172</v>
      </c>
      <c r="D2986">
        <v>199</v>
      </c>
      <c r="E2986">
        <v>190</v>
      </c>
      <c r="F2986" t="s">
        <v>8220</v>
      </c>
      <c r="G2986" t="s">
        <v>8224</v>
      </c>
      <c r="H2986" t="s">
        <v>8246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8281</v>
      </c>
      <c r="O2986" s="6">
        <f>(E2986/D2986)*100</f>
        <v>95.477386934673376</v>
      </c>
      <c r="P2986" s="7">
        <f>E2986/L2986</f>
        <v>47.5</v>
      </c>
      <c r="Q2986" t="str">
        <f>LEFT(N2986,FIND("/",N2986)-1)</f>
        <v>journalism</v>
      </c>
      <c r="R2986" t="str">
        <f>REPLACE(N2986,1,FIND("/",N2986),"")</f>
        <v>audio</v>
      </c>
      <c r="S2986" s="12">
        <f>(((J2986/60)/60)/24)+DATE(1970,1,1)</f>
        <v>42556.807187500002</v>
      </c>
      <c r="T2986" s="12">
        <f>(((I2986/60)/60)/24)+DATE(1970,1,1)</f>
        <v>42563.807187500002</v>
      </c>
      <c r="W2986" s="19">
        <f>_xlfn.DAYS(T2986,S2986)</f>
        <v>7</v>
      </c>
      <c r="X2986" s="20">
        <f>L2986/W2986</f>
        <v>0.5714285714285714</v>
      </c>
      <c r="Y2986" s="21">
        <f>E2986/W2986</f>
        <v>27.142857142857142</v>
      </c>
    </row>
    <row r="2987" spans="1:25" ht="48" x14ac:dyDescent="0.2">
      <c r="A2987">
        <v>127</v>
      </c>
      <c r="B2987" s="3" t="s">
        <v>129</v>
      </c>
      <c r="C2987" s="3" t="s">
        <v>4238</v>
      </c>
      <c r="D2987">
        <v>8000</v>
      </c>
      <c r="E2987">
        <v>190</v>
      </c>
      <c r="F2987" t="s">
        <v>8220</v>
      </c>
      <c r="G2987" t="s">
        <v>8224</v>
      </c>
      <c r="H2987" t="s">
        <v>8246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8267</v>
      </c>
      <c r="O2987" s="6">
        <f>(E2987/D2987)*100</f>
        <v>2.375</v>
      </c>
      <c r="P2987" s="7">
        <f>E2987/L2987</f>
        <v>47.5</v>
      </c>
      <c r="Q2987" t="str">
        <f>LEFT(N2987,FIND("/",N2987)-1)</f>
        <v>film &amp; video</v>
      </c>
      <c r="R2987" t="str">
        <f>REPLACE(N2987,1,FIND("/",N2987),"")</f>
        <v>science fiction</v>
      </c>
      <c r="S2987" s="12">
        <f>(((J2987/60)/60)/24)+DATE(1970,1,1)</f>
        <v>42067.62431712963</v>
      </c>
      <c r="T2987" s="12">
        <f>(((I2987/60)/60)/24)+DATE(1970,1,1)</f>
        <v>42097.582650462966</v>
      </c>
      <c r="W2987" s="19">
        <f>_xlfn.DAYS(T2987,S2987)</f>
        <v>30</v>
      </c>
      <c r="X2987" s="20">
        <f>L2987/W2987</f>
        <v>0.13333333333333333</v>
      </c>
      <c r="Y2987" s="21">
        <f>E2987/W2987</f>
        <v>6.333333333333333</v>
      </c>
    </row>
    <row r="2988" spans="1:25" ht="48" x14ac:dyDescent="0.2">
      <c r="A2988">
        <v>3846</v>
      </c>
      <c r="B2988" s="3" t="s">
        <v>3843</v>
      </c>
      <c r="C2988" s="3" t="s">
        <v>7955</v>
      </c>
      <c r="D2988">
        <v>7000</v>
      </c>
      <c r="E2988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6">
        <f>(E2988/D2988)*100</f>
        <v>2.7</v>
      </c>
      <c r="P2988" s="7">
        <f>E2988/L2988</f>
        <v>23.625</v>
      </c>
      <c r="Q2988" t="str">
        <f>LEFT(N2988,FIND("/",N2988)-1)</f>
        <v>theater</v>
      </c>
      <c r="R2988" t="str">
        <f>REPLACE(N2988,1,FIND("/",N2988),"")</f>
        <v>plays</v>
      </c>
      <c r="S2988" s="12">
        <f>(((J2988/60)/60)/24)+DATE(1970,1,1)</f>
        <v>41885.221550925926</v>
      </c>
      <c r="T2988" s="12">
        <f>(((I2988/60)/60)/24)+DATE(1970,1,1)</f>
        <v>41916.290972222225</v>
      </c>
      <c r="W2988" s="19">
        <f>_xlfn.DAYS(T2988,S2988)</f>
        <v>31</v>
      </c>
      <c r="X2988" s="20">
        <f>L2988/W2988</f>
        <v>0.25806451612903225</v>
      </c>
      <c r="Y2988" s="21">
        <f>E2988/W2988</f>
        <v>6.096774193548387</v>
      </c>
    </row>
    <row r="2989" spans="1:25" ht="48" x14ac:dyDescent="0.2">
      <c r="A2989">
        <v>1155</v>
      </c>
      <c r="B2989" s="3" t="s">
        <v>1156</v>
      </c>
      <c r="C2989" s="3" t="s">
        <v>5265</v>
      </c>
      <c r="D2989">
        <v>25000</v>
      </c>
      <c r="E2989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6">
        <f>(E2989/D2989)*100</f>
        <v>0.752</v>
      </c>
      <c r="P2989" s="7">
        <f>E2989/L2989</f>
        <v>23.5</v>
      </c>
      <c r="Q2989" t="str">
        <f>LEFT(N2989,FIND("/",N2989)-1)</f>
        <v>food</v>
      </c>
      <c r="R2989" t="str">
        <f>REPLACE(N2989,1,FIND("/",N2989),"")</f>
        <v>food trucks</v>
      </c>
      <c r="S2989" s="12">
        <f>(((J2989/60)/60)/24)+DATE(1970,1,1)</f>
        <v>41835.763981481483</v>
      </c>
      <c r="T2989" s="12">
        <f>(((I2989/60)/60)/24)+DATE(1970,1,1)</f>
        <v>41865.763981481483</v>
      </c>
      <c r="W2989" s="19">
        <f>_xlfn.DAYS(T2989,S2989)</f>
        <v>30</v>
      </c>
      <c r="X2989" s="20">
        <f>L2989/W2989</f>
        <v>0.26666666666666666</v>
      </c>
      <c r="Y2989" s="21">
        <f>E2989/W2989</f>
        <v>6.2666666666666666</v>
      </c>
    </row>
    <row r="2990" spans="1:25" ht="48" x14ac:dyDescent="0.2">
      <c r="A2990">
        <v>1768</v>
      </c>
      <c r="B2990" s="3" t="s">
        <v>1769</v>
      </c>
      <c r="C2990" s="3" t="s">
        <v>5878</v>
      </c>
      <c r="D2990">
        <v>5000</v>
      </c>
      <c r="E2990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6">
        <f>(E2990/D2990)*100</f>
        <v>3.74</v>
      </c>
      <c r="P2990" s="7">
        <f>E2990/L2990</f>
        <v>12.466666666666667</v>
      </c>
      <c r="Q2990" t="str">
        <f>LEFT(N2990,FIND("/",N2990)-1)</f>
        <v>photography</v>
      </c>
      <c r="R2990" t="str">
        <f>REPLACE(N2990,1,FIND("/",N2990),"")</f>
        <v>photobooks</v>
      </c>
      <c r="S2990" s="12">
        <f>(((J2990/60)/60)/24)+DATE(1970,1,1)</f>
        <v>41849.560694444444</v>
      </c>
      <c r="T2990" s="12">
        <f>(((I2990/60)/60)/24)+DATE(1970,1,1)</f>
        <v>41909.560694444444</v>
      </c>
      <c r="W2990" s="19">
        <f>_xlfn.DAYS(T2990,S2990)</f>
        <v>60</v>
      </c>
      <c r="X2990" s="20">
        <f>L2990/W2990</f>
        <v>0.25</v>
      </c>
      <c r="Y2990" s="21">
        <f>E2990/W2990</f>
        <v>3.1166666666666667</v>
      </c>
    </row>
    <row r="2991" spans="1:25" ht="48" x14ac:dyDescent="0.2">
      <c r="A2991">
        <v>1143</v>
      </c>
      <c r="B2991" s="3" t="s">
        <v>1144</v>
      </c>
      <c r="C2991" s="3" t="s">
        <v>5253</v>
      </c>
      <c r="D2991">
        <v>45000</v>
      </c>
      <c r="E2991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6">
        <f>(E2991/D2991)*100</f>
        <v>0.41333333333333333</v>
      </c>
      <c r="P2991" s="7">
        <f>E2991/L2991</f>
        <v>23.25</v>
      </c>
      <c r="Q2991" t="str">
        <f>LEFT(N2991,FIND("/",N2991)-1)</f>
        <v>games</v>
      </c>
      <c r="R2991" t="str">
        <f>REPLACE(N2991,1,FIND("/",N2991),"")</f>
        <v>mobile games</v>
      </c>
      <c r="S2991" s="12">
        <f>(((J2991/60)/60)/24)+DATE(1970,1,1)</f>
        <v>42325.19358796296</v>
      </c>
      <c r="T2991" s="12">
        <f>(((I2991/60)/60)/24)+DATE(1970,1,1)</f>
        <v>42355.19358796296</v>
      </c>
      <c r="W2991" s="19">
        <f>_xlfn.DAYS(T2991,S2991)</f>
        <v>30</v>
      </c>
      <c r="X2991" s="20">
        <f>L2991/W2991</f>
        <v>0.26666666666666666</v>
      </c>
      <c r="Y2991" s="21">
        <f>E2991/W2991</f>
        <v>6.2</v>
      </c>
    </row>
    <row r="2992" spans="1:25" ht="48" x14ac:dyDescent="0.2">
      <c r="A2992">
        <v>3910</v>
      </c>
      <c r="B2992" s="3" t="s">
        <v>3907</v>
      </c>
      <c r="C2992" s="3" t="s">
        <v>8018</v>
      </c>
      <c r="D2992">
        <v>6000</v>
      </c>
      <c r="E2992">
        <v>185</v>
      </c>
      <c r="F2992" t="s">
        <v>8221</v>
      </c>
      <c r="G2992" t="s">
        <v>8224</v>
      </c>
      <c r="H2992" t="s">
        <v>8246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8271</v>
      </c>
      <c r="O2992" s="6">
        <f>(E2992/D2992)*100</f>
        <v>3.0833333333333335</v>
      </c>
      <c r="P2992" s="7">
        <f>E2992/L2992</f>
        <v>61.666666666666664</v>
      </c>
      <c r="Q2992" t="str">
        <f>LEFT(N2992,FIND("/",N2992)-1)</f>
        <v>theater</v>
      </c>
      <c r="R2992" t="str">
        <f>REPLACE(N2992,1,FIND("/",N2992),"")</f>
        <v>plays</v>
      </c>
      <c r="S2992" s="12">
        <f>(((J2992/60)/60)/24)+DATE(1970,1,1)</f>
        <v>42224.756909722222</v>
      </c>
      <c r="T2992" s="12">
        <f>(((I2992/60)/60)/24)+DATE(1970,1,1)</f>
        <v>42254.756909722222</v>
      </c>
      <c r="W2992" s="19">
        <f>_xlfn.DAYS(T2992,S2992)</f>
        <v>30</v>
      </c>
      <c r="X2992" s="20">
        <f>L2992/W2992</f>
        <v>0.1</v>
      </c>
      <c r="Y2992" s="21">
        <f>E2992/W2992</f>
        <v>6.166666666666667</v>
      </c>
    </row>
    <row r="2993" spans="1:25" ht="32" x14ac:dyDescent="0.2">
      <c r="A2993">
        <v>2884</v>
      </c>
      <c r="B2993" s="3" t="s">
        <v>2884</v>
      </c>
      <c r="C2993" s="3" t="s">
        <v>6994</v>
      </c>
      <c r="D2993">
        <v>45000</v>
      </c>
      <c r="E2993">
        <v>185</v>
      </c>
      <c r="F2993" t="s">
        <v>8221</v>
      </c>
      <c r="G2993" t="s">
        <v>8224</v>
      </c>
      <c r="H2993" t="s">
        <v>8246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8271</v>
      </c>
      <c r="O2993" s="6">
        <f>(E2993/D2993)*100</f>
        <v>0.41111111111111115</v>
      </c>
      <c r="P2993" s="7">
        <f>E2993/L2993</f>
        <v>46.25</v>
      </c>
      <c r="Q2993" t="str">
        <f>LEFT(N2993,FIND("/",N2993)-1)</f>
        <v>theater</v>
      </c>
      <c r="R2993" t="str">
        <f>REPLACE(N2993,1,FIND("/",N2993),"")</f>
        <v>plays</v>
      </c>
      <c r="S2993" s="12">
        <f>(((J2993/60)/60)/24)+DATE(1970,1,1)</f>
        <v>41948.727256944447</v>
      </c>
      <c r="T2993" s="12">
        <f>(((I2993/60)/60)/24)+DATE(1970,1,1)</f>
        <v>41978.727256944447</v>
      </c>
      <c r="W2993" s="19">
        <f>_xlfn.DAYS(T2993,S2993)</f>
        <v>30</v>
      </c>
      <c r="X2993" s="20">
        <f>L2993/W2993</f>
        <v>0.13333333333333333</v>
      </c>
      <c r="Y2993" s="21">
        <f>E2993/W2993</f>
        <v>6.166666666666667</v>
      </c>
    </row>
    <row r="2994" spans="1:25" ht="32" x14ac:dyDescent="0.2">
      <c r="A2994">
        <v>2167</v>
      </c>
      <c r="B2994" s="3" t="s">
        <v>2168</v>
      </c>
      <c r="C2994" s="3" t="s">
        <v>6277</v>
      </c>
      <c r="D2994">
        <v>150</v>
      </c>
      <c r="E2994">
        <v>180</v>
      </c>
      <c r="F2994" t="s">
        <v>8219</v>
      </c>
      <c r="G2994" t="s">
        <v>8224</v>
      </c>
      <c r="H2994" t="s">
        <v>8246</v>
      </c>
      <c r="I2994">
        <v>1347672937</v>
      </c>
      <c r="J2994">
        <v>1346463337</v>
      </c>
      <c r="K2994" t="b">
        <v>0</v>
      </c>
      <c r="L2994">
        <v>8</v>
      </c>
      <c r="M2994" t="b">
        <v>1</v>
      </c>
      <c r="N2994" t="s">
        <v>8276</v>
      </c>
      <c r="O2994" s="6">
        <f>(E2994/D2994)*100</f>
        <v>120</v>
      </c>
      <c r="P2994" s="7">
        <f>E2994/L2994</f>
        <v>22.5</v>
      </c>
      <c r="Q2994" t="str">
        <f>LEFT(N2994,FIND("/",N2994)-1)</f>
        <v>music</v>
      </c>
      <c r="R2994" t="str">
        <f>REPLACE(N2994,1,FIND("/",N2994),"")</f>
        <v>rock</v>
      </c>
      <c r="S2994" s="12">
        <f>(((J2994/60)/60)/24)+DATE(1970,1,1)</f>
        <v>41153.066400462965</v>
      </c>
      <c r="T2994" s="12">
        <f>(((I2994/60)/60)/24)+DATE(1970,1,1)</f>
        <v>41167.066400462965</v>
      </c>
      <c r="W2994" s="19">
        <f>_xlfn.DAYS(T2994,S2994)</f>
        <v>14</v>
      </c>
      <c r="X2994" s="20">
        <f>L2994/W2994</f>
        <v>0.5714285714285714</v>
      </c>
      <c r="Y2994" s="21">
        <f>E2994/W2994</f>
        <v>12.857142857142858</v>
      </c>
    </row>
    <row r="2995" spans="1:25" ht="32" x14ac:dyDescent="0.2">
      <c r="A2995">
        <v>177</v>
      </c>
      <c r="B2995" s="3" t="s">
        <v>179</v>
      </c>
      <c r="C2995" s="3" t="s">
        <v>4287</v>
      </c>
      <c r="D2995">
        <v>450</v>
      </c>
      <c r="E2995">
        <v>180</v>
      </c>
      <c r="F2995" t="s">
        <v>8221</v>
      </c>
      <c r="G2995" t="s">
        <v>8224</v>
      </c>
      <c r="H2995" t="s">
        <v>8246</v>
      </c>
      <c r="I2995">
        <v>1427155726</v>
      </c>
      <c r="J2995">
        <v>1425690526</v>
      </c>
      <c r="K2995" t="b">
        <v>0</v>
      </c>
      <c r="L2995">
        <v>7</v>
      </c>
      <c r="M2995" t="b">
        <v>0</v>
      </c>
      <c r="N2995" t="s">
        <v>8268</v>
      </c>
      <c r="O2995" s="6">
        <f>(E2995/D2995)*100</f>
        <v>40</v>
      </c>
      <c r="P2995" s="7">
        <f>E2995/L2995</f>
        <v>25.714285714285715</v>
      </c>
      <c r="Q2995" t="str">
        <f>LEFT(N2995,FIND("/",N2995)-1)</f>
        <v>film &amp; video</v>
      </c>
      <c r="R2995" t="str">
        <f>REPLACE(N2995,1,FIND("/",N2995),"")</f>
        <v>drama</v>
      </c>
      <c r="S2995" s="12">
        <f>(((J2995/60)/60)/24)+DATE(1970,1,1)</f>
        <v>42070.047754629632</v>
      </c>
      <c r="T2995" s="12">
        <f>(((I2995/60)/60)/24)+DATE(1970,1,1)</f>
        <v>42087.00608796296</v>
      </c>
      <c r="W2995" s="19">
        <f>_xlfn.DAYS(T2995,S2995)</f>
        <v>17</v>
      </c>
      <c r="X2995" s="20">
        <f>L2995/W2995</f>
        <v>0.41176470588235292</v>
      </c>
      <c r="Y2995" s="21">
        <f>E2995/W2995</f>
        <v>10.588235294117647</v>
      </c>
    </row>
    <row r="2996" spans="1:25" ht="48" x14ac:dyDescent="0.2">
      <c r="A2996">
        <v>3508</v>
      </c>
      <c r="B2996" s="3" t="s">
        <v>3507</v>
      </c>
      <c r="C2996" s="3" t="s">
        <v>7618</v>
      </c>
      <c r="D2996">
        <v>100</v>
      </c>
      <c r="E2996">
        <v>180</v>
      </c>
      <c r="F2996" t="s">
        <v>8219</v>
      </c>
      <c r="G2996" t="s">
        <v>8225</v>
      </c>
      <c r="H2996" t="s">
        <v>8247</v>
      </c>
      <c r="I2996">
        <v>1462914000</v>
      </c>
      <c r="J2996">
        <v>1460914253</v>
      </c>
      <c r="K2996" t="b">
        <v>0</v>
      </c>
      <c r="L2996">
        <v>15</v>
      </c>
      <c r="M2996" t="b">
        <v>1</v>
      </c>
      <c r="N2996" t="s">
        <v>8271</v>
      </c>
      <c r="O2996" s="6">
        <f>(E2996/D2996)*100</f>
        <v>180</v>
      </c>
      <c r="P2996" s="7">
        <f>E2996/L2996</f>
        <v>12</v>
      </c>
      <c r="Q2996" t="str">
        <f>LEFT(N2996,FIND("/",N2996)-1)</f>
        <v>theater</v>
      </c>
      <c r="R2996" t="str">
        <f>REPLACE(N2996,1,FIND("/",N2996),"")</f>
        <v>plays</v>
      </c>
      <c r="S2996" s="12">
        <f>(((J2996/60)/60)/24)+DATE(1970,1,1)</f>
        <v>42477.729780092588</v>
      </c>
      <c r="T2996" s="12">
        <f>(((I2996/60)/60)/24)+DATE(1970,1,1)</f>
        <v>42500.875</v>
      </c>
      <c r="W2996" s="19">
        <f>_xlfn.DAYS(T2996,S2996)</f>
        <v>23</v>
      </c>
      <c r="X2996" s="20">
        <f>L2996/W2996</f>
        <v>0.65217391304347827</v>
      </c>
      <c r="Y2996" s="21">
        <f>E2996/W2996</f>
        <v>7.8260869565217392</v>
      </c>
    </row>
    <row r="2997" spans="1:25" ht="48" x14ac:dyDescent="0.2">
      <c r="A2997">
        <v>1439</v>
      </c>
      <c r="B2997" s="3" t="s">
        <v>1440</v>
      </c>
      <c r="C2997" s="3" t="s">
        <v>5549</v>
      </c>
      <c r="D2997">
        <v>2725</v>
      </c>
      <c r="E2997">
        <v>180</v>
      </c>
      <c r="F2997" t="s">
        <v>8221</v>
      </c>
      <c r="G2997" t="s">
        <v>8229</v>
      </c>
      <c r="H2997" t="s">
        <v>8251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8287</v>
      </c>
      <c r="O2997" s="6">
        <f>(E2997/D2997)*100</f>
        <v>6.6055045871559637</v>
      </c>
      <c r="P2997" s="7">
        <f>E2997/L2997</f>
        <v>30</v>
      </c>
      <c r="Q2997" t="str">
        <f>LEFT(N2997,FIND("/",N2997)-1)</f>
        <v>publishing</v>
      </c>
      <c r="R2997" t="str">
        <f>REPLACE(N2997,1,FIND("/",N2997),"")</f>
        <v>translations</v>
      </c>
      <c r="S2997" s="12">
        <f>(((J2997/60)/60)/24)+DATE(1970,1,1)</f>
        <v>42040.829872685179</v>
      </c>
      <c r="T2997" s="12">
        <f>(((I2997/60)/60)/24)+DATE(1970,1,1)</f>
        <v>42070.829872685179</v>
      </c>
      <c r="W2997" s="19">
        <f>_xlfn.DAYS(T2997,S2997)</f>
        <v>30</v>
      </c>
      <c r="X2997" s="20">
        <f>L2997/W2997</f>
        <v>0.2</v>
      </c>
      <c r="Y2997" s="21">
        <f>E2997/W2997</f>
        <v>6</v>
      </c>
    </row>
    <row r="2998" spans="1:25" ht="48" x14ac:dyDescent="0.2">
      <c r="A2998">
        <v>2372</v>
      </c>
      <c r="B2998" s="3" t="s">
        <v>2373</v>
      </c>
      <c r="C2998" s="3" t="s">
        <v>6482</v>
      </c>
      <c r="D2998">
        <v>5500</v>
      </c>
      <c r="E2998">
        <v>180</v>
      </c>
      <c r="F2998" t="s">
        <v>8220</v>
      </c>
      <c r="G2998" t="s">
        <v>8226</v>
      </c>
      <c r="H2998" t="s">
        <v>8248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8272</v>
      </c>
      <c r="O2998" s="6">
        <f>(E2998/D2998)*100</f>
        <v>3.2727272727272729</v>
      </c>
      <c r="P2998" s="7">
        <f>E2998/L2998</f>
        <v>30</v>
      </c>
      <c r="Q2998" t="str">
        <f>LEFT(N2998,FIND("/",N2998)-1)</f>
        <v>technology</v>
      </c>
      <c r="R2998" t="str">
        <f>REPLACE(N2998,1,FIND("/",N2998),"")</f>
        <v>web</v>
      </c>
      <c r="S2998" s="12">
        <f>(((J2998/60)/60)/24)+DATE(1970,1,1)</f>
        <v>42088.069108796291</v>
      </c>
      <c r="T2998" s="12">
        <f>(((I2998/60)/60)/24)+DATE(1970,1,1)</f>
        <v>42118.069108796291</v>
      </c>
      <c r="W2998" s="19">
        <f>_xlfn.DAYS(T2998,S2998)</f>
        <v>30</v>
      </c>
      <c r="X2998" s="20">
        <f>L2998/W2998</f>
        <v>0.2</v>
      </c>
      <c r="Y2998" s="21">
        <f>E2998/W2998</f>
        <v>6</v>
      </c>
    </row>
    <row r="2999" spans="1:25" ht="32" x14ac:dyDescent="0.2">
      <c r="A2999">
        <v>1116</v>
      </c>
      <c r="B2999" s="3" t="s">
        <v>1117</v>
      </c>
      <c r="C2999" s="3" t="s">
        <v>5226</v>
      </c>
      <c r="D2999">
        <v>500000</v>
      </c>
      <c r="E2999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6">
        <f>(E2999/D2999)*100</f>
        <v>3.5704000000000007E-2</v>
      </c>
      <c r="P2999" s="7">
        <f>E2999/L2999</f>
        <v>17.852</v>
      </c>
      <c r="Q2999" t="str">
        <f>LEFT(N2999,FIND("/",N2999)-1)</f>
        <v>games</v>
      </c>
      <c r="R2999" t="str">
        <f>REPLACE(N2999,1,FIND("/",N2999),"")</f>
        <v>video games</v>
      </c>
      <c r="S2999" s="12">
        <f>(((J2999/60)/60)/24)+DATE(1970,1,1)</f>
        <v>41009.847314814811</v>
      </c>
      <c r="T2999" s="12">
        <f>(((I2999/60)/60)/24)+DATE(1970,1,1)</f>
        <v>41069.847314814811</v>
      </c>
      <c r="W2999" s="19">
        <f>_xlfn.DAYS(T2999,S2999)</f>
        <v>60</v>
      </c>
      <c r="X2999" s="20">
        <f>L2999/W2999</f>
        <v>0.16666666666666666</v>
      </c>
      <c r="Y2999" s="21">
        <f>E2999/W2999</f>
        <v>2.9753333333333334</v>
      </c>
    </row>
    <row r="3000" spans="1:25" ht="48" x14ac:dyDescent="0.2">
      <c r="A3000">
        <v>1238</v>
      </c>
      <c r="B3000" s="3" t="s">
        <v>1239</v>
      </c>
      <c r="C3000" s="3" t="s">
        <v>5348</v>
      </c>
      <c r="D3000">
        <v>1000</v>
      </c>
      <c r="E3000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6">
        <f>(E3000/D3000)*100</f>
        <v>17.8</v>
      </c>
      <c r="P3000" s="7">
        <f>E3000/L3000</f>
        <v>59.333333333333336</v>
      </c>
      <c r="Q3000" t="str">
        <f>LEFT(N3000,FIND("/",N3000)-1)</f>
        <v>music</v>
      </c>
      <c r="R3000" t="str">
        <f>REPLACE(N3000,1,FIND("/",N3000),"")</f>
        <v>world music</v>
      </c>
      <c r="S3000" s="12">
        <f>(((J3000/60)/60)/24)+DATE(1970,1,1)</f>
        <v>40731.61037037037</v>
      </c>
      <c r="T3000" s="12">
        <f>(((I3000/60)/60)/24)+DATE(1970,1,1)</f>
        <v>40761.61037037037</v>
      </c>
      <c r="W3000" s="19">
        <f>_xlfn.DAYS(T3000,S3000)</f>
        <v>30</v>
      </c>
      <c r="X3000" s="20">
        <f>L3000/W3000</f>
        <v>0.1</v>
      </c>
      <c r="Y3000" s="21">
        <f>E3000/W3000</f>
        <v>5.9333333333333336</v>
      </c>
    </row>
    <row r="3001" spans="1:25" ht="64" x14ac:dyDescent="0.2">
      <c r="A3001">
        <v>767</v>
      </c>
      <c r="B3001" s="3" t="s">
        <v>768</v>
      </c>
      <c r="C3001" s="3" t="s">
        <v>4877</v>
      </c>
      <c r="D3001">
        <v>5000</v>
      </c>
      <c r="E3001">
        <v>177</v>
      </c>
      <c r="F3001" t="s">
        <v>8221</v>
      </c>
      <c r="G3001" t="s">
        <v>8224</v>
      </c>
      <c r="H3001" t="s">
        <v>8246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8275</v>
      </c>
      <c r="O3001" s="6">
        <f>(E3001/D3001)*100</f>
        <v>3.54</v>
      </c>
      <c r="P3001" s="7">
        <f>E3001/L3001</f>
        <v>59</v>
      </c>
      <c r="Q3001" t="str">
        <f>LEFT(N3001,FIND("/",N3001)-1)</f>
        <v>publishing</v>
      </c>
      <c r="R3001" t="str">
        <f>REPLACE(N3001,1,FIND("/",N3001),"")</f>
        <v>fiction</v>
      </c>
      <c r="S3001" s="12">
        <f>(((J3001/60)/60)/24)+DATE(1970,1,1)</f>
        <v>42115.143634259264</v>
      </c>
      <c r="T3001" s="12">
        <f>(((I3001/60)/60)/24)+DATE(1970,1,1)</f>
        <v>42145.143634259264</v>
      </c>
      <c r="W3001" s="19">
        <f>_xlfn.DAYS(T3001,S3001)</f>
        <v>30</v>
      </c>
      <c r="X3001" s="20">
        <f>L3001/W3001</f>
        <v>0.1</v>
      </c>
      <c r="Y3001" s="21">
        <f>E3001/W3001</f>
        <v>5.9</v>
      </c>
    </row>
    <row r="3002" spans="1:25" ht="48" x14ac:dyDescent="0.2">
      <c r="A3002">
        <v>2869</v>
      </c>
      <c r="B3002" s="3" t="s">
        <v>2869</v>
      </c>
      <c r="C3002" s="3" t="s">
        <v>6979</v>
      </c>
      <c r="D3002">
        <v>20000</v>
      </c>
      <c r="E3002">
        <v>177</v>
      </c>
      <c r="F3002" t="s">
        <v>8221</v>
      </c>
      <c r="G3002" t="s">
        <v>8224</v>
      </c>
      <c r="H3002" t="s">
        <v>8246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8271</v>
      </c>
      <c r="O3002" s="6">
        <f>(E3002/D3002)*100</f>
        <v>0.88500000000000001</v>
      </c>
      <c r="P3002" s="7">
        <f>E3002/L3002</f>
        <v>35.4</v>
      </c>
      <c r="Q3002" t="str">
        <f>LEFT(N3002,FIND("/",N3002)-1)</f>
        <v>theater</v>
      </c>
      <c r="R3002" t="str">
        <f>REPLACE(N3002,1,FIND("/",N3002),"")</f>
        <v>plays</v>
      </c>
      <c r="S3002" s="12">
        <f>(((J3002/60)/60)/24)+DATE(1970,1,1)</f>
        <v>42540.593530092592</v>
      </c>
      <c r="T3002" s="12">
        <f>(((I3002/60)/60)/24)+DATE(1970,1,1)</f>
        <v>42570.593530092592</v>
      </c>
      <c r="W3002" s="19">
        <f>_xlfn.DAYS(T3002,S3002)</f>
        <v>30</v>
      </c>
      <c r="X3002" s="20">
        <f>L3002/W3002</f>
        <v>0.16666666666666666</v>
      </c>
      <c r="Y3002" s="21">
        <f>E3002/W3002</f>
        <v>5.9</v>
      </c>
    </row>
    <row r="3003" spans="1:25" ht="32" x14ac:dyDescent="0.2">
      <c r="A3003">
        <v>579</v>
      </c>
      <c r="B3003" s="3" t="s">
        <v>580</v>
      </c>
      <c r="C3003" s="3" t="s">
        <v>4689</v>
      </c>
      <c r="D3003">
        <v>12000</v>
      </c>
      <c r="E3003">
        <v>175</v>
      </c>
      <c r="F3003" t="s">
        <v>8221</v>
      </c>
      <c r="G3003" t="s">
        <v>8224</v>
      </c>
      <c r="H3003" t="s">
        <v>8246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s="6">
        <f>(E3003/D3003)*100</f>
        <v>1.4583333333333333</v>
      </c>
      <c r="P3003" s="7">
        <f>E3003/L3003</f>
        <v>35</v>
      </c>
      <c r="Q3003" t="str">
        <f>LEFT(N3003,FIND("/",N3003)-1)</f>
        <v>technology</v>
      </c>
      <c r="R3003" t="str">
        <f>REPLACE(N3003,1,FIND("/",N3003),"")</f>
        <v>web</v>
      </c>
      <c r="S3003" s="12">
        <f>(((J3003/60)/60)/24)+DATE(1970,1,1)</f>
        <v>41968.852118055554</v>
      </c>
      <c r="T3003" s="12">
        <f>(((I3003/60)/60)/24)+DATE(1970,1,1)</f>
        <v>41998.852118055554</v>
      </c>
      <c r="W3003" s="19">
        <f>_xlfn.DAYS(T3003,S3003)</f>
        <v>30</v>
      </c>
      <c r="X3003" s="20">
        <f>L3003/W3003</f>
        <v>0.16666666666666666</v>
      </c>
      <c r="Y3003" s="21">
        <f>E3003/W3003</f>
        <v>5.833333333333333</v>
      </c>
    </row>
    <row r="3004" spans="1:25" ht="48" x14ac:dyDescent="0.2">
      <c r="A3004">
        <v>3068</v>
      </c>
      <c r="B3004" s="3" t="s">
        <v>3068</v>
      </c>
      <c r="C3004" s="3" t="s">
        <v>7178</v>
      </c>
      <c r="D3004">
        <v>250000</v>
      </c>
      <c r="E3004">
        <v>175</v>
      </c>
      <c r="F3004" t="s">
        <v>8221</v>
      </c>
      <c r="G3004" t="s">
        <v>8224</v>
      </c>
      <c r="H3004" t="s">
        <v>8246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8303</v>
      </c>
      <c r="O3004" s="6">
        <f>(E3004/D3004)*100</f>
        <v>6.9999999999999993E-2</v>
      </c>
      <c r="P3004" s="7">
        <f>E3004/L3004</f>
        <v>87.5</v>
      </c>
      <c r="Q3004" t="str">
        <f>LEFT(N3004,FIND("/",N3004)-1)</f>
        <v>theater</v>
      </c>
      <c r="R3004" t="str">
        <f>REPLACE(N3004,1,FIND("/",N3004),"")</f>
        <v>spaces</v>
      </c>
      <c r="S3004" s="12">
        <f>(((J3004/60)/60)/24)+DATE(1970,1,1)</f>
        <v>42263.691574074073</v>
      </c>
      <c r="T3004" s="12">
        <f>(((I3004/60)/60)/24)+DATE(1970,1,1)</f>
        <v>42293.691574074073</v>
      </c>
      <c r="W3004" s="19">
        <f>_xlfn.DAYS(T3004,S3004)</f>
        <v>30</v>
      </c>
      <c r="X3004" s="20">
        <f>L3004/W3004</f>
        <v>6.6666666666666666E-2</v>
      </c>
      <c r="Y3004" s="21">
        <f>E3004/W3004</f>
        <v>5.833333333333333</v>
      </c>
    </row>
    <row r="3005" spans="1:25" ht="48" x14ac:dyDescent="0.2">
      <c r="A3005">
        <v>3905</v>
      </c>
      <c r="B3005" s="3" t="s">
        <v>3902</v>
      </c>
      <c r="C3005" s="3" t="s">
        <v>8013</v>
      </c>
      <c r="D3005">
        <v>1500</v>
      </c>
      <c r="E3005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6">
        <f>(E3005/D3005)*100</f>
        <v>11.533333333333333</v>
      </c>
      <c r="P3005" s="7">
        <f>E3005/L3005</f>
        <v>24.714285714285715</v>
      </c>
      <c r="Q3005" t="str">
        <f>LEFT(N3005,FIND("/",N3005)-1)</f>
        <v>theater</v>
      </c>
      <c r="R3005" t="str">
        <f>REPLACE(N3005,1,FIND("/",N3005),"")</f>
        <v>plays</v>
      </c>
      <c r="S3005" s="12">
        <f>(((J3005/60)/60)/24)+DATE(1970,1,1)</f>
        <v>42124.623877314814</v>
      </c>
      <c r="T3005" s="12">
        <f>(((I3005/60)/60)/24)+DATE(1970,1,1)</f>
        <v>42166.958333333328</v>
      </c>
      <c r="W3005" s="19">
        <f>_xlfn.DAYS(T3005,S3005)</f>
        <v>42</v>
      </c>
      <c r="X3005" s="20">
        <f>L3005/W3005</f>
        <v>0.16666666666666666</v>
      </c>
      <c r="Y3005" s="21">
        <f>E3005/W3005</f>
        <v>4.1190476190476186</v>
      </c>
    </row>
    <row r="3006" spans="1:25" ht="48" x14ac:dyDescent="0.2">
      <c r="A3006">
        <v>3896</v>
      </c>
      <c r="B3006" s="3" t="s">
        <v>3893</v>
      </c>
      <c r="C3006" s="3" t="s">
        <v>8004</v>
      </c>
      <c r="D3006">
        <v>1600</v>
      </c>
      <c r="E3006">
        <v>170</v>
      </c>
      <c r="F3006" t="s">
        <v>8221</v>
      </c>
      <c r="G3006" t="s">
        <v>8224</v>
      </c>
      <c r="H3006" t="s">
        <v>8246</v>
      </c>
      <c r="I3006">
        <v>1402979778</v>
      </c>
      <c r="J3006">
        <v>1401770178</v>
      </c>
      <c r="K3006" t="b">
        <v>0</v>
      </c>
      <c r="L3006">
        <v>4</v>
      </c>
      <c r="M3006" t="b">
        <v>0</v>
      </c>
      <c r="N3006" t="s">
        <v>8271</v>
      </c>
      <c r="O3006" s="6">
        <f>(E3006/D3006)*100</f>
        <v>10.625</v>
      </c>
      <c r="P3006" s="7">
        <f>E3006/L3006</f>
        <v>42.5</v>
      </c>
      <c r="Q3006" t="str">
        <f>LEFT(N3006,FIND("/",N3006)-1)</f>
        <v>theater</v>
      </c>
      <c r="R3006" t="str">
        <f>REPLACE(N3006,1,FIND("/",N3006),"")</f>
        <v>plays</v>
      </c>
      <c r="S3006" s="12">
        <f>(((J3006/60)/60)/24)+DATE(1970,1,1)</f>
        <v>41793.191875000004</v>
      </c>
      <c r="T3006" s="12">
        <f>(((I3006/60)/60)/24)+DATE(1970,1,1)</f>
        <v>41807.191875000004</v>
      </c>
      <c r="W3006" s="19">
        <f>_xlfn.DAYS(T3006,S3006)</f>
        <v>14</v>
      </c>
      <c r="X3006" s="20">
        <f>L3006/W3006</f>
        <v>0.2857142857142857</v>
      </c>
      <c r="Y3006" s="21">
        <f>E3006/W3006</f>
        <v>12.142857142857142</v>
      </c>
    </row>
    <row r="3007" spans="1:25" ht="48" x14ac:dyDescent="0.2">
      <c r="A3007">
        <v>1549</v>
      </c>
      <c r="B3007" s="3" t="s">
        <v>1550</v>
      </c>
      <c r="C3007" s="3" t="s">
        <v>5659</v>
      </c>
      <c r="D3007">
        <v>500</v>
      </c>
      <c r="E3007">
        <v>170</v>
      </c>
      <c r="F3007" t="s">
        <v>8221</v>
      </c>
      <c r="G3007" t="s">
        <v>8224</v>
      </c>
      <c r="H3007" t="s">
        <v>8246</v>
      </c>
      <c r="I3007">
        <v>1446524159</v>
      </c>
      <c r="J3007">
        <v>1443928559</v>
      </c>
      <c r="K3007" t="b">
        <v>0</v>
      </c>
      <c r="L3007">
        <v>6</v>
      </c>
      <c r="M3007" t="b">
        <v>0</v>
      </c>
      <c r="N3007" t="s">
        <v>8289</v>
      </c>
      <c r="O3007" s="6">
        <f>(E3007/D3007)*100</f>
        <v>34</v>
      </c>
      <c r="P3007" s="7">
        <f>E3007/L3007</f>
        <v>28.333333333333332</v>
      </c>
      <c r="Q3007" t="str">
        <f>LEFT(N3007,FIND("/",N3007)-1)</f>
        <v>photography</v>
      </c>
      <c r="R3007" t="str">
        <f>REPLACE(N3007,1,FIND("/",N3007),"")</f>
        <v>nature</v>
      </c>
      <c r="S3007" s="12">
        <f>(((J3007/60)/60)/24)+DATE(1970,1,1)</f>
        <v>42281.136099537034</v>
      </c>
      <c r="T3007" s="12">
        <f>(((I3007/60)/60)/24)+DATE(1970,1,1)</f>
        <v>42311.177766203706</v>
      </c>
      <c r="W3007" s="19">
        <f>_xlfn.DAYS(T3007,S3007)</f>
        <v>30</v>
      </c>
      <c r="X3007" s="20">
        <f>L3007/W3007</f>
        <v>0.2</v>
      </c>
      <c r="Y3007" s="21">
        <f>E3007/W3007</f>
        <v>5.666666666666667</v>
      </c>
    </row>
    <row r="3008" spans="1:25" ht="48" x14ac:dyDescent="0.2">
      <c r="A3008">
        <v>775</v>
      </c>
      <c r="B3008" s="3" t="s">
        <v>776</v>
      </c>
      <c r="C3008" s="3" t="s">
        <v>4885</v>
      </c>
      <c r="D3008">
        <v>10000</v>
      </c>
      <c r="E3008">
        <v>170</v>
      </c>
      <c r="F3008" t="s">
        <v>8221</v>
      </c>
      <c r="G3008" t="s">
        <v>8224</v>
      </c>
      <c r="H3008" t="s">
        <v>8246</v>
      </c>
      <c r="I3008">
        <v>1323998795</v>
      </c>
      <c r="J3008">
        <v>1321406795</v>
      </c>
      <c r="K3008" t="b">
        <v>0</v>
      </c>
      <c r="L3008">
        <v>5</v>
      </c>
      <c r="M3008" t="b">
        <v>0</v>
      </c>
      <c r="N3008" t="s">
        <v>8275</v>
      </c>
      <c r="O3008" s="6">
        <f>(E3008/D3008)*100</f>
        <v>1.7000000000000002</v>
      </c>
      <c r="P3008" s="7">
        <f>E3008/L3008</f>
        <v>34</v>
      </c>
      <c r="Q3008" t="str">
        <f>LEFT(N3008,FIND("/",N3008)-1)</f>
        <v>publishing</v>
      </c>
      <c r="R3008" t="str">
        <f>REPLACE(N3008,1,FIND("/",N3008),"")</f>
        <v>fiction</v>
      </c>
      <c r="S3008" s="12">
        <f>(((J3008/60)/60)/24)+DATE(1970,1,1)</f>
        <v>40863.060127314813</v>
      </c>
      <c r="T3008" s="12">
        <f>(((I3008/60)/60)/24)+DATE(1970,1,1)</f>
        <v>40893.060127314813</v>
      </c>
      <c r="W3008" s="19">
        <f>_xlfn.DAYS(T3008,S3008)</f>
        <v>30</v>
      </c>
      <c r="X3008" s="20">
        <f>L3008/W3008</f>
        <v>0.16666666666666666</v>
      </c>
      <c r="Y3008" s="21">
        <f>E3008/W3008</f>
        <v>5.666666666666667</v>
      </c>
    </row>
    <row r="3009" spans="1:25" ht="48" x14ac:dyDescent="0.2">
      <c r="A3009">
        <v>862</v>
      </c>
      <c r="B3009" s="3" t="s">
        <v>863</v>
      </c>
      <c r="C3009" s="3" t="s">
        <v>4972</v>
      </c>
      <c r="D3009">
        <v>50000</v>
      </c>
      <c r="E3009">
        <v>170</v>
      </c>
      <c r="F3009" t="s">
        <v>8221</v>
      </c>
      <c r="G3009" t="s">
        <v>8225</v>
      </c>
      <c r="H3009" t="s">
        <v>8247</v>
      </c>
      <c r="I3009">
        <v>1384179548</v>
      </c>
      <c r="J3009">
        <v>1381583948</v>
      </c>
      <c r="K3009" t="b">
        <v>0</v>
      </c>
      <c r="L3009">
        <v>4</v>
      </c>
      <c r="M3009" t="b">
        <v>0</v>
      </c>
      <c r="N3009" t="s">
        <v>8278</v>
      </c>
      <c r="O3009" s="6">
        <f>(E3009/D3009)*100</f>
        <v>0.33999999999999997</v>
      </c>
      <c r="P3009" s="7">
        <f>E3009/L3009</f>
        <v>42.5</v>
      </c>
      <c r="Q3009" t="str">
        <f>LEFT(N3009,FIND("/",N3009)-1)</f>
        <v>music</v>
      </c>
      <c r="R3009" t="str">
        <f>REPLACE(N3009,1,FIND("/",N3009),"")</f>
        <v>jazz</v>
      </c>
      <c r="S3009" s="12">
        <f>(((J3009/60)/60)/24)+DATE(1970,1,1)</f>
        <v>41559.5549537037</v>
      </c>
      <c r="T3009" s="12">
        <f>(((I3009/60)/60)/24)+DATE(1970,1,1)</f>
        <v>41589.596620370372</v>
      </c>
      <c r="W3009" s="19">
        <f>_xlfn.DAYS(T3009,S3009)</f>
        <v>30</v>
      </c>
      <c r="X3009" s="20">
        <f>L3009/W3009</f>
        <v>0.13333333333333333</v>
      </c>
      <c r="Y3009" s="21">
        <f>E3009/W3009</f>
        <v>5.666666666666667</v>
      </c>
    </row>
    <row r="3010" spans="1:25" ht="64" x14ac:dyDescent="0.2">
      <c r="A3010">
        <v>3982</v>
      </c>
      <c r="B3010" s="3" t="s">
        <v>3978</v>
      </c>
      <c r="C3010" s="3" t="s">
        <v>8088</v>
      </c>
      <c r="D3010">
        <v>850</v>
      </c>
      <c r="E3010">
        <v>170</v>
      </c>
      <c r="F3010" t="s">
        <v>8221</v>
      </c>
      <c r="G3010" t="s">
        <v>8225</v>
      </c>
      <c r="H3010" t="s">
        <v>8247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8271</v>
      </c>
      <c r="O3010" s="6">
        <f>(E3010/D3010)*100</f>
        <v>20</v>
      </c>
      <c r="P3010" s="7">
        <f>E3010/L3010</f>
        <v>34</v>
      </c>
      <c r="Q3010" t="str">
        <f>LEFT(N3010,FIND("/",N3010)-1)</f>
        <v>theater</v>
      </c>
      <c r="R3010" t="str">
        <f>REPLACE(N3010,1,FIND("/",N3010),"")</f>
        <v>plays</v>
      </c>
      <c r="S3010" s="12">
        <f>(((J3010/60)/60)/24)+DATE(1970,1,1)</f>
        <v>42132.809953703705</v>
      </c>
      <c r="T3010" s="12">
        <f>(((I3010/60)/60)/24)+DATE(1970,1,1)</f>
        <v>42192.809953703705</v>
      </c>
      <c r="W3010" s="19">
        <f>_xlfn.DAYS(T3010,S3010)</f>
        <v>60</v>
      </c>
      <c r="X3010" s="20">
        <f>L3010/W3010</f>
        <v>8.3333333333333329E-2</v>
      </c>
      <c r="Y3010" s="21">
        <f>E3010/W3010</f>
        <v>2.8333333333333335</v>
      </c>
    </row>
    <row r="3011" spans="1:25" ht="48" x14ac:dyDescent="0.2">
      <c r="A3011">
        <v>1106</v>
      </c>
      <c r="B3011" s="3" t="s">
        <v>1107</v>
      </c>
      <c r="C3011" s="3" t="s">
        <v>5216</v>
      </c>
      <c r="D3011">
        <v>400</v>
      </c>
      <c r="E3011">
        <v>165</v>
      </c>
      <c r="F3011" t="s">
        <v>8221</v>
      </c>
      <c r="G3011" t="s">
        <v>8224</v>
      </c>
      <c r="H3011" t="s">
        <v>8246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8282</v>
      </c>
      <c r="O3011" s="6">
        <f>(E3011/D3011)*100</f>
        <v>41.25</v>
      </c>
      <c r="P3011" s="7">
        <f>E3011/L3011</f>
        <v>23.571428571428573</v>
      </c>
      <c r="Q3011" t="str">
        <f>LEFT(N3011,FIND("/",N3011)-1)</f>
        <v>games</v>
      </c>
      <c r="R3011" t="str">
        <f>REPLACE(N3011,1,FIND("/",N3011),"")</f>
        <v>video games</v>
      </c>
      <c r="S3011" s="12">
        <f>(((J3011/60)/60)/24)+DATE(1970,1,1)</f>
        <v>40973.740451388891</v>
      </c>
      <c r="T3011" s="12">
        <f>(((I3011/60)/60)/24)+DATE(1970,1,1)</f>
        <v>41003.698784722219</v>
      </c>
      <c r="W3011" s="19">
        <f>_xlfn.DAYS(T3011,S3011)</f>
        <v>30</v>
      </c>
      <c r="X3011" s="20">
        <f>L3011/W3011</f>
        <v>0.23333333333333334</v>
      </c>
      <c r="Y3011" s="21">
        <f>E3011/W3011</f>
        <v>5.5</v>
      </c>
    </row>
    <row r="3012" spans="1:25" ht="32" x14ac:dyDescent="0.2">
      <c r="A3012">
        <v>4070</v>
      </c>
      <c r="B3012" s="3" t="s">
        <v>4066</v>
      </c>
      <c r="C3012" s="3" t="s">
        <v>8173</v>
      </c>
      <c r="D3012">
        <v>1000</v>
      </c>
      <c r="E3012">
        <v>165</v>
      </c>
      <c r="F3012" t="s">
        <v>8221</v>
      </c>
      <c r="G3012" t="s">
        <v>8224</v>
      </c>
      <c r="H3012" t="s">
        <v>8246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8271</v>
      </c>
      <c r="O3012" s="6">
        <f>(E3012/D3012)*100</f>
        <v>16.5</v>
      </c>
      <c r="P3012" s="7">
        <f>E3012/L3012</f>
        <v>27.5</v>
      </c>
      <c r="Q3012" t="str">
        <f>LEFT(N3012,FIND("/",N3012)-1)</f>
        <v>theater</v>
      </c>
      <c r="R3012" t="str">
        <f>REPLACE(N3012,1,FIND("/",N3012),"")</f>
        <v>plays</v>
      </c>
      <c r="S3012" s="12">
        <f>(((J3012/60)/60)/24)+DATE(1970,1,1)</f>
        <v>42031.666898148149</v>
      </c>
      <c r="T3012" s="12">
        <f>(((I3012/60)/60)/24)+DATE(1970,1,1)</f>
        <v>42064.125</v>
      </c>
      <c r="W3012" s="19">
        <f>_xlfn.DAYS(T3012,S3012)</f>
        <v>33</v>
      </c>
      <c r="X3012" s="20">
        <f>L3012/W3012</f>
        <v>0.18181818181818182</v>
      </c>
      <c r="Y3012" s="21">
        <f>E3012/W3012</f>
        <v>5</v>
      </c>
    </row>
    <row r="3013" spans="1:25" ht="48" x14ac:dyDescent="0.2">
      <c r="A3013">
        <v>3135</v>
      </c>
      <c r="B3013" s="3" t="s">
        <v>3135</v>
      </c>
      <c r="C3013" s="3" t="s">
        <v>7245</v>
      </c>
      <c r="D3013">
        <v>777</v>
      </c>
      <c r="E3013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6">
        <f>(E3013/D3013)*100</f>
        <v>20.849420849420849</v>
      </c>
      <c r="P3013" s="7">
        <f>E3013/L3013</f>
        <v>23.142857142857142</v>
      </c>
      <c r="Q3013" t="str">
        <f>LEFT(N3013,FIND("/",N3013)-1)</f>
        <v>theater</v>
      </c>
      <c r="R3013" t="str">
        <f>REPLACE(N3013,1,FIND("/",N3013),"")</f>
        <v>plays</v>
      </c>
      <c r="S3013" s="12">
        <f>(((J3013/60)/60)/24)+DATE(1970,1,1)</f>
        <v>42807.151863425926</v>
      </c>
      <c r="T3013" s="12">
        <f>(((I3013/60)/60)/24)+DATE(1970,1,1)</f>
        <v>42829.151863425926</v>
      </c>
      <c r="W3013" s="19">
        <f>_xlfn.DAYS(T3013,S3013)</f>
        <v>22</v>
      </c>
      <c r="X3013" s="20">
        <f>L3013/W3013</f>
        <v>0.31818181818181818</v>
      </c>
      <c r="Y3013" s="21">
        <f>E3013/W3013</f>
        <v>7.3636363636363633</v>
      </c>
    </row>
    <row r="3014" spans="1:25" ht="48" x14ac:dyDescent="0.2">
      <c r="A3014">
        <v>903</v>
      </c>
      <c r="B3014" s="3" t="s">
        <v>904</v>
      </c>
      <c r="C3014" s="3" t="s">
        <v>5013</v>
      </c>
      <c r="D3014">
        <v>5000</v>
      </c>
      <c r="E3014">
        <v>160</v>
      </c>
      <c r="F3014" t="s">
        <v>8221</v>
      </c>
      <c r="G3014" t="s">
        <v>8224</v>
      </c>
      <c r="H3014" t="s">
        <v>8246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8278</v>
      </c>
      <c r="O3014" s="6">
        <f>(E3014/D3014)*100</f>
        <v>3.2</v>
      </c>
      <c r="P3014" s="7">
        <f>E3014/L3014</f>
        <v>40</v>
      </c>
      <c r="Q3014" t="str">
        <f>LEFT(N3014,FIND("/",N3014)-1)</f>
        <v>music</v>
      </c>
      <c r="R3014" t="str">
        <f>REPLACE(N3014,1,FIND("/",N3014),"")</f>
        <v>jazz</v>
      </c>
      <c r="S3014" s="12">
        <f>(((J3014/60)/60)/24)+DATE(1970,1,1)</f>
        <v>41149.796064814815</v>
      </c>
      <c r="T3014" s="12">
        <f>(((I3014/60)/60)/24)+DATE(1970,1,1)</f>
        <v>41175.100694444445</v>
      </c>
      <c r="W3014" s="19">
        <f>_xlfn.DAYS(T3014,S3014)</f>
        <v>26</v>
      </c>
      <c r="X3014" s="20">
        <f>L3014/W3014</f>
        <v>0.15384615384615385</v>
      </c>
      <c r="Y3014" s="21">
        <f>E3014/W3014</f>
        <v>6.1538461538461542</v>
      </c>
    </row>
    <row r="3015" spans="1:25" ht="48" x14ac:dyDescent="0.2">
      <c r="A3015">
        <v>925</v>
      </c>
      <c r="B3015" s="3" t="s">
        <v>926</v>
      </c>
      <c r="C3015" s="3" t="s">
        <v>5035</v>
      </c>
      <c r="D3015">
        <v>6000</v>
      </c>
      <c r="E3015">
        <v>160</v>
      </c>
      <c r="F3015" t="s">
        <v>8221</v>
      </c>
      <c r="G3015" t="s">
        <v>8224</v>
      </c>
      <c r="H3015" t="s">
        <v>8246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8278</v>
      </c>
      <c r="O3015" s="6">
        <f>(E3015/D3015)*100</f>
        <v>2.666666666666667</v>
      </c>
      <c r="P3015" s="7">
        <f>E3015/L3015</f>
        <v>32</v>
      </c>
      <c r="Q3015" t="str">
        <f>LEFT(N3015,FIND("/",N3015)-1)</f>
        <v>music</v>
      </c>
      <c r="R3015" t="str">
        <f>REPLACE(N3015,1,FIND("/",N3015),"")</f>
        <v>jazz</v>
      </c>
      <c r="S3015" s="12">
        <f>(((J3015/60)/60)/24)+DATE(1970,1,1)</f>
        <v>41575.880914351852</v>
      </c>
      <c r="T3015" s="12">
        <f>(((I3015/60)/60)/24)+DATE(1970,1,1)</f>
        <v>41605.922581018516</v>
      </c>
      <c r="W3015" s="19">
        <f>_xlfn.DAYS(T3015,S3015)</f>
        <v>30</v>
      </c>
      <c r="X3015" s="20">
        <f>L3015/W3015</f>
        <v>0.16666666666666666</v>
      </c>
      <c r="Y3015" s="21">
        <f>E3015/W3015</f>
        <v>5.333333333333333</v>
      </c>
    </row>
    <row r="3016" spans="1:25" ht="32" x14ac:dyDescent="0.2">
      <c r="A3016">
        <v>662</v>
      </c>
      <c r="B3016" s="3" t="s">
        <v>663</v>
      </c>
      <c r="C3016" s="3" t="s">
        <v>4772</v>
      </c>
      <c r="D3016">
        <v>39000</v>
      </c>
      <c r="E301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6">
        <f>(E3016/D3016)*100</f>
        <v>0.4</v>
      </c>
      <c r="P3016" s="7">
        <f>E3016/L3016</f>
        <v>39</v>
      </c>
      <c r="Q3016" t="str">
        <f>LEFT(N3016,FIND("/",N3016)-1)</f>
        <v>technology</v>
      </c>
      <c r="R3016" t="str">
        <f>REPLACE(N3016,1,FIND("/",N3016),"")</f>
        <v>wearables</v>
      </c>
      <c r="S3016" s="12">
        <f>(((J3016/60)/60)/24)+DATE(1970,1,1)</f>
        <v>41990.438043981485</v>
      </c>
      <c r="T3016" s="12">
        <f>(((I3016/60)/60)/24)+DATE(1970,1,1)</f>
        <v>42020.438043981485</v>
      </c>
      <c r="W3016" s="19">
        <f>_xlfn.DAYS(T3016,S3016)</f>
        <v>30</v>
      </c>
      <c r="X3016" s="20">
        <f>L3016/W3016</f>
        <v>0.13333333333333333</v>
      </c>
      <c r="Y3016" s="21">
        <f>E3016/W3016</f>
        <v>5.2</v>
      </c>
    </row>
    <row r="3017" spans="1:25" ht="32" x14ac:dyDescent="0.2">
      <c r="A3017">
        <v>1761</v>
      </c>
      <c r="B3017" s="3" t="s">
        <v>1762</v>
      </c>
      <c r="C3017" s="3" t="s">
        <v>5871</v>
      </c>
      <c r="D3017">
        <v>100</v>
      </c>
      <c r="E3017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8285</v>
      </c>
      <c r="O3017" s="6">
        <f>(E3017/D3017)*100</f>
        <v>155</v>
      </c>
      <c r="P3017" s="7">
        <f>E3017/L3017</f>
        <v>51.666666666666664</v>
      </c>
      <c r="Q3017" t="str">
        <f>LEFT(N3017,FIND("/",N3017)-1)</f>
        <v>photography</v>
      </c>
      <c r="R3017" t="str">
        <f>REPLACE(N3017,1,FIND("/",N3017),"")</f>
        <v>photobooks</v>
      </c>
      <c r="S3017" s="12">
        <f>(((J3017/60)/60)/24)+DATE(1970,1,1)</f>
        <v>42209.567824074074</v>
      </c>
      <c r="T3017" s="12">
        <f>(((I3017/60)/60)/24)+DATE(1970,1,1)</f>
        <v>42259.567824074074</v>
      </c>
      <c r="W3017" s="19">
        <f>_xlfn.DAYS(T3017,S3017)</f>
        <v>50</v>
      </c>
      <c r="X3017" s="20">
        <f>L3017/W3017</f>
        <v>0.06</v>
      </c>
      <c r="Y3017" s="21">
        <f>E3017/W3017</f>
        <v>3.1</v>
      </c>
    </row>
    <row r="3018" spans="1:25" ht="48" x14ac:dyDescent="0.2">
      <c r="A3018">
        <v>2169</v>
      </c>
      <c r="B3018" s="3" t="s">
        <v>2170</v>
      </c>
      <c r="C3018" s="3" t="s">
        <v>6279</v>
      </c>
      <c r="D3018">
        <v>153</v>
      </c>
      <c r="E3018">
        <v>153</v>
      </c>
      <c r="F3018" t="s">
        <v>8219</v>
      </c>
      <c r="G3018" t="s">
        <v>8224</v>
      </c>
      <c r="H3018" t="s">
        <v>8246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8276</v>
      </c>
      <c r="O3018" s="6">
        <f>(E3018/D3018)*100</f>
        <v>100</v>
      </c>
      <c r="P3018" s="7">
        <f>E3018/L3018</f>
        <v>21.857142857142858</v>
      </c>
      <c r="Q3018" t="str">
        <f>LEFT(N3018,FIND("/",N3018)-1)</f>
        <v>music</v>
      </c>
      <c r="R3018" t="str">
        <f>REPLACE(N3018,1,FIND("/",N3018),"")</f>
        <v>rock</v>
      </c>
      <c r="S3018" s="12">
        <f>(((J3018/60)/60)/24)+DATE(1970,1,1)</f>
        <v>42793.700821759259</v>
      </c>
      <c r="T3018" s="12">
        <f>(((I3018/60)/60)/24)+DATE(1970,1,1)</f>
        <v>42796.700821759259</v>
      </c>
      <c r="W3018" s="19">
        <f>_xlfn.DAYS(T3018,S3018)</f>
        <v>3</v>
      </c>
      <c r="X3018" s="20">
        <f>L3018/W3018</f>
        <v>2.3333333333333335</v>
      </c>
      <c r="Y3018" s="21">
        <f>E3018/W3018</f>
        <v>51</v>
      </c>
    </row>
    <row r="3019" spans="1:25" ht="48" x14ac:dyDescent="0.2">
      <c r="A3019">
        <v>423</v>
      </c>
      <c r="B3019" s="3" t="s">
        <v>424</v>
      </c>
      <c r="C3019" s="3" t="s">
        <v>4533</v>
      </c>
      <c r="D3019">
        <v>20000</v>
      </c>
      <c r="E3019">
        <v>153</v>
      </c>
      <c r="F3019" t="s">
        <v>8221</v>
      </c>
      <c r="G3019" t="s">
        <v>8224</v>
      </c>
      <c r="H3019" t="s">
        <v>8246</v>
      </c>
      <c r="I3019">
        <v>1370470430</v>
      </c>
      <c r="J3019">
        <v>1367878430</v>
      </c>
      <c r="K3019" t="b">
        <v>0</v>
      </c>
      <c r="L3019">
        <v>13</v>
      </c>
      <c r="M3019" t="b">
        <v>0</v>
      </c>
      <c r="N3019" t="s">
        <v>8270</v>
      </c>
      <c r="O3019" s="6">
        <f>(E3019/D3019)*100</f>
        <v>0.76500000000000001</v>
      </c>
      <c r="P3019" s="7">
        <f>E3019/L3019</f>
        <v>11.76923076923077</v>
      </c>
      <c r="Q3019" t="str">
        <f>LEFT(N3019,FIND("/",N3019)-1)</f>
        <v>film &amp; video</v>
      </c>
      <c r="R3019" t="str">
        <f>REPLACE(N3019,1,FIND("/",N3019),"")</f>
        <v>animation</v>
      </c>
      <c r="S3019" s="12">
        <f>(((J3019/60)/60)/24)+DATE(1970,1,1)</f>
        <v>41400.92627314815</v>
      </c>
      <c r="T3019" s="12">
        <f>(((I3019/60)/60)/24)+DATE(1970,1,1)</f>
        <v>41430.92627314815</v>
      </c>
      <c r="W3019" s="19">
        <f>_xlfn.DAYS(T3019,S3019)</f>
        <v>30</v>
      </c>
      <c r="X3019" s="20">
        <f>L3019/W3019</f>
        <v>0.43333333333333335</v>
      </c>
      <c r="Y3019" s="21">
        <f>E3019/W3019</f>
        <v>5.0999999999999996</v>
      </c>
    </row>
    <row r="3020" spans="1:25" ht="32" x14ac:dyDescent="0.2">
      <c r="A3020">
        <v>3907</v>
      </c>
      <c r="B3020" s="3" t="s">
        <v>3904</v>
      </c>
      <c r="C3020" s="3" t="s">
        <v>8015</v>
      </c>
      <c r="D3020">
        <v>1000</v>
      </c>
      <c r="E3020">
        <v>153</v>
      </c>
      <c r="F3020" t="s">
        <v>8221</v>
      </c>
      <c r="G3020" t="s">
        <v>8224</v>
      </c>
      <c r="H3020" t="s">
        <v>8246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8271</v>
      </c>
      <c r="O3020" s="6">
        <f>(E3020/D3020)*100</f>
        <v>15.299999999999999</v>
      </c>
      <c r="P3020" s="7">
        <f>E3020/L3020</f>
        <v>38.25</v>
      </c>
      <c r="Q3020" t="str">
        <f>LEFT(N3020,FIND("/",N3020)-1)</f>
        <v>theater</v>
      </c>
      <c r="R3020" t="str">
        <f>REPLACE(N3020,1,FIND("/",N3020),"")</f>
        <v>plays</v>
      </c>
      <c r="S3020" s="12">
        <f>(((J3020/60)/60)/24)+DATE(1970,1,1)</f>
        <v>41906.819513888891</v>
      </c>
      <c r="T3020" s="12">
        <f>(((I3020/60)/60)/24)+DATE(1970,1,1)</f>
        <v>41938.838888888888</v>
      </c>
      <c r="W3020" s="19">
        <f>_xlfn.DAYS(T3020,S3020)</f>
        <v>32</v>
      </c>
      <c r="X3020" s="20">
        <f>L3020/W3020</f>
        <v>0.125</v>
      </c>
      <c r="Y3020" s="21">
        <f>E3020/W3020</f>
        <v>4.78125</v>
      </c>
    </row>
    <row r="3021" spans="1:25" ht="48" x14ac:dyDescent="0.2">
      <c r="A3021">
        <v>3987</v>
      </c>
      <c r="B3021" s="3" t="s">
        <v>3983</v>
      </c>
      <c r="C3021" s="3" t="s">
        <v>8093</v>
      </c>
      <c r="D3021">
        <v>400</v>
      </c>
      <c r="E3021">
        <v>151</v>
      </c>
      <c r="F3021" t="s">
        <v>8221</v>
      </c>
      <c r="G3021" t="s">
        <v>8225</v>
      </c>
      <c r="H3021" t="s">
        <v>8247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8271</v>
      </c>
      <c r="O3021" s="6">
        <f>(E3021/D3021)*100</f>
        <v>37.75</v>
      </c>
      <c r="P3021" s="7">
        <f>E3021/L3021</f>
        <v>11.615384615384615</v>
      </c>
      <c r="Q3021" t="str">
        <f>LEFT(N3021,FIND("/",N3021)-1)</f>
        <v>theater</v>
      </c>
      <c r="R3021" t="str">
        <f>REPLACE(N3021,1,FIND("/",N3021),"")</f>
        <v>plays</v>
      </c>
      <c r="S3021" s="12">
        <f>(((J3021/60)/60)/24)+DATE(1970,1,1)</f>
        <v>41765.92465277778</v>
      </c>
      <c r="T3021" s="12">
        <f>(((I3021/60)/60)/24)+DATE(1970,1,1)</f>
        <v>41775.92465277778</v>
      </c>
      <c r="W3021" s="19">
        <f>_xlfn.DAYS(T3021,S3021)</f>
        <v>10</v>
      </c>
      <c r="X3021" s="20">
        <f>L3021/W3021</f>
        <v>1.3</v>
      </c>
      <c r="Y3021" s="21">
        <f>E3021/W3021</f>
        <v>15.1</v>
      </c>
    </row>
    <row r="3022" spans="1:25" ht="48" x14ac:dyDescent="0.2">
      <c r="A3022">
        <v>2411</v>
      </c>
      <c r="B3022" s="3" t="s">
        <v>2412</v>
      </c>
      <c r="C3022" s="3" t="s">
        <v>6521</v>
      </c>
      <c r="D3022">
        <v>25000</v>
      </c>
      <c r="E3022">
        <v>151</v>
      </c>
      <c r="F3022" t="s">
        <v>8221</v>
      </c>
      <c r="G3022" t="s">
        <v>8224</v>
      </c>
      <c r="H3022" t="s">
        <v>8246</v>
      </c>
      <c r="I3022">
        <v>1440524082</v>
      </c>
      <c r="J3022">
        <v>1437932082</v>
      </c>
      <c r="K3022" t="b">
        <v>0</v>
      </c>
      <c r="L3022">
        <v>3</v>
      </c>
      <c r="M3022" t="b">
        <v>0</v>
      </c>
      <c r="N3022" t="s">
        <v>8284</v>
      </c>
      <c r="O3022" s="6">
        <f>(E3022/D3022)*100</f>
        <v>0.60399999999999998</v>
      </c>
      <c r="P3022" s="7">
        <f>E3022/L3022</f>
        <v>50.333333333333336</v>
      </c>
      <c r="Q3022" t="str">
        <f>LEFT(N3022,FIND("/",N3022)-1)</f>
        <v>food</v>
      </c>
      <c r="R3022" t="str">
        <f>REPLACE(N3022,1,FIND("/",N3022),"")</f>
        <v>food trucks</v>
      </c>
      <c r="S3022" s="12">
        <f>(((J3022/60)/60)/24)+DATE(1970,1,1)</f>
        <v>42211.732430555552</v>
      </c>
      <c r="T3022" s="12">
        <f>(((I3022/60)/60)/24)+DATE(1970,1,1)</f>
        <v>42241.732430555552</v>
      </c>
      <c r="W3022" s="19">
        <f>_xlfn.DAYS(T3022,S3022)</f>
        <v>30</v>
      </c>
      <c r="X3022" s="20">
        <f>L3022/W3022</f>
        <v>0.1</v>
      </c>
      <c r="Y3022" s="21">
        <f>E3022/W3022</f>
        <v>5.0333333333333332</v>
      </c>
    </row>
    <row r="3023" spans="1:25" ht="48" x14ac:dyDescent="0.2">
      <c r="A3023">
        <v>904</v>
      </c>
      <c r="B3023" s="3" t="s">
        <v>905</v>
      </c>
      <c r="C3023" s="3" t="s">
        <v>5014</v>
      </c>
      <c r="D3023">
        <v>50000</v>
      </c>
      <c r="E3023">
        <v>151</v>
      </c>
      <c r="F3023" t="s">
        <v>8221</v>
      </c>
      <c r="G3023" t="s">
        <v>8224</v>
      </c>
      <c r="H3023" t="s">
        <v>8246</v>
      </c>
      <c r="I3023">
        <v>1451786137</v>
      </c>
      <c r="J3023">
        <v>1449194137</v>
      </c>
      <c r="K3023" t="b">
        <v>0</v>
      </c>
      <c r="L3023">
        <v>3</v>
      </c>
      <c r="M3023" t="b">
        <v>0</v>
      </c>
      <c r="N3023" t="s">
        <v>8278</v>
      </c>
      <c r="O3023" s="6">
        <f>(E3023/D3023)*100</f>
        <v>0.30199999999999999</v>
      </c>
      <c r="P3023" s="7">
        <f>E3023/L3023</f>
        <v>50.333333333333336</v>
      </c>
      <c r="Q3023" t="str">
        <f>LEFT(N3023,FIND("/",N3023)-1)</f>
        <v>music</v>
      </c>
      <c r="R3023" t="str">
        <f>REPLACE(N3023,1,FIND("/",N3023),"")</f>
        <v>jazz</v>
      </c>
      <c r="S3023" s="12">
        <f>(((J3023/60)/60)/24)+DATE(1970,1,1)</f>
        <v>42342.080289351856</v>
      </c>
      <c r="T3023" s="12">
        <f>(((I3023/60)/60)/24)+DATE(1970,1,1)</f>
        <v>42372.080289351856</v>
      </c>
      <c r="W3023" s="19">
        <f>_xlfn.DAYS(T3023,S3023)</f>
        <v>30</v>
      </c>
      <c r="X3023" s="20">
        <f>L3023/W3023</f>
        <v>0.1</v>
      </c>
      <c r="Y3023" s="21">
        <f>E3023/W3023</f>
        <v>5.0333333333333332</v>
      </c>
    </row>
    <row r="3024" spans="1:25" ht="48" x14ac:dyDescent="0.2">
      <c r="A3024">
        <v>123</v>
      </c>
      <c r="B3024" s="3" t="s">
        <v>125</v>
      </c>
      <c r="C3024" s="3" t="s">
        <v>4234</v>
      </c>
      <c r="D3024">
        <v>55000</v>
      </c>
      <c r="E3024">
        <v>151</v>
      </c>
      <c r="F3024" t="s">
        <v>8220</v>
      </c>
      <c r="G3024" t="s">
        <v>8224</v>
      </c>
      <c r="H3024" t="s">
        <v>8246</v>
      </c>
      <c r="I3024">
        <v>1414533600</v>
      </c>
      <c r="J3024">
        <v>1411411564</v>
      </c>
      <c r="K3024" t="b">
        <v>0</v>
      </c>
      <c r="L3024">
        <v>6</v>
      </c>
      <c r="M3024" t="b">
        <v>0</v>
      </c>
      <c r="N3024" t="s">
        <v>8267</v>
      </c>
      <c r="O3024" s="6">
        <f>(E3024/D3024)*100</f>
        <v>0.27454545454545454</v>
      </c>
      <c r="P3024" s="7">
        <f>E3024/L3024</f>
        <v>25.166666666666668</v>
      </c>
      <c r="Q3024" t="str">
        <f>LEFT(N3024,FIND("/",N3024)-1)</f>
        <v>film &amp; video</v>
      </c>
      <c r="R3024" t="str">
        <f>REPLACE(N3024,1,FIND("/",N3024),"")</f>
        <v>science fiction</v>
      </c>
      <c r="S3024" s="12">
        <f>(((J3024/60)/60)/24)+DATE(1970,1,1)</f>
        <v>41904.781990740739</v>
      </c>
      <c r="T3024" s="12">
        <f>(((I3024/60)/60)/24)+DATE(1970,1,1)</f>
        <v>41940.916666666664</v>
      </c>
      <c r="W3024" s="19">
        <f>_xlfn.DAYS(T3024,S3024)</f>
        <v>36</v>
      </c>
      <c r="X3024" s="20">
        <f>L3024/W3024</f>
        <v>0.16666666666666666</v>
      </c>
      <c r="Y3024" s="21">
        <f>E3024/W3024</f>
        <v>4.1944444444444446</v>
      </c>
    </row>
    <row r="3025" spans="1:25" ht="48" x14ac:dyDescent="0.2">
      <c r="A3025">
        <v>3191</v>
      </c>
      <c r="B3025" s="3" t="s">
        <v>3191</v>
      </c>
      <c r="C3025" s="3" t="s">
        <v>7301</v>
      </c>
      <c r="D3025">
        <v>3750</v>
      </c>
      <c r="E3025">
        <v>151</v>
      </c>
      <c r="F3025" t="s">
        <v>8221</v>
      </c>
      <c r="G3025" t="s">
        <v>8224</v>
      </c>
      <c r="H3025" t="s">
        <v>8246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8305</v>
      </c>
      <c r="O3025" s="6">
        <f>(E3025/D3025)*100</f>
        <v>4.0266666666666664</v>
      </c>
      <c r="P3025" s="7">
        <f>E3025/L3025</f>
        <v>37.75</v>
      </c>
      <c r="Q3025" t="str">
        <f>LEFT(N3025,FIND("/",N3025)-1)</f>
        <v>theater</v>
      </c>
      <c r="R3025" t="str">
        <f>REPLACE(N3025,1,FIND("/",N3025),"")</f>
        <v>musical</v>
      </c>
      <c r="S3025" s="12">
        <f>(((J3025/60)/60)/24)+DATE(1970,1,1)</f>
        <v>42538.755428240736</v>
      </c>
      <c r="T3025" s="12">
        <f>(((I3025/60)/60)/24)+DATE(1970,1,1)</f>
        <v>42598.755428240736</v>
      </c>
      <c r="W3025" s="19">
        <f>_xlfn.DAYS(T3025,S3025)</f>
        <v>60</v>
      </c>
      <c r="X3025" s="20">
        <f>L3025/W3025</f>
        <v>6.6666666666666666E-2</v>
      </c>
      <c r="Y3025" s="21">
        <f>E3025/W3025</f>
        <v>2.5166666666666666</v>
      </c>
    </row>
    <row r="3026" spans="1:25" ht="48" x14ac:dyDescent="0.2">
      <c r="A3026">
        <v>1157</v>
      </c>
      <c r="B3026" s="3" t="s">
        <v>1158</v>
      </c>
      <c r="C3026" s="3" t="s">
        <v>5267</v>
      </c>
      <c r="D3026">
        <v>10000</v>
      </c>
      <c r="E3026">
        <v>151</v>
      </c>
      <c r="F3026" t="s">
        <v>8221</v>
      </c>
      <c r="G3026" t="s">
        <v>8224</v>
      </c>
      <c r="H3026" t="s">
        <v>8246</v>
      </c>
      <c r="I3026">
        <v>1417795480</v>
      </c>
      <c r="J3026">
        <v>1412607880</v>
      </c>
      <c r="K3026" t="b">
        <v>0</v>
      </c>
      <c r="L3026">
        <v>3</v>
      </c>
      <c r="M3026" t="b">
        <v>0</v>
      </c>
      <c r="N3026" t="s">
        <v>8284</v>
      </c>
      <c r="O3026" s="6">
        <f>(E3026/D3026)*100</f>
        <v>1.51</v>
      </c>
      <c r="P3026" s="7">
        <f>E3026/L3026</f>
        <v>50.333333333333336</v>
      </c>
      <c r="Q3026" t="str">
        <f>LEFT(N3026,FIND("/",N3026)-1)</f>
        <v>food</v>
      </c>
      <c r="R3026" t="str">
        <f>REPLACE(N3026,1,FIND("/",N3026),"")</f>
        <v>food trucks</v>
      </c>
      <c r="S3026" s="12">
        <f>(((J3026/60)/60)/24)+DATE(1970,1,1)</f>
        <v>41918.628240740742</v>
      </c>
      <c r="T3026" s="12">
        <f>(((I3026/60)/60)/24)+DATE(1970,1,1)</f>
        <v>41978.669907407413</v>
      </c>
      <c r="W3026" s="19">
        <f>_xlfn.DAYS(T3026,S3026)</f>
        <v>60</v>
      </c>
      <c r="X3026" s="20">
        <f>L3026/W3026</f>
        <v>0.05</v>
      </c>
      <c r="Y3026" s="21">
        <f>E3026/W3026</f>
        <v>2.5166666666666666</v>
      </c>
    </row>
    <row r="3027" spans="1:25" ht="32" x14ac:dyDescent="0.2">
      <c r="A3027">
        <v>3737</v>
      </c>
      <c r="B3027" s="3" t="s">
        <v>3734</v>
      </c>
      <c r="C3027" s="3" t="s">
        <v>7847</v>
      </c>
      <c r="D3027">
        <v>700</v>
      </c>
      <c r="E3027">
        <v>150</v>
      </c>
      <c r="F3027" t="s">
        <v>8221</v>
      </c>
      <c r="G3027" t="s">
        <v>8224</v>
      </c>
      <c r="H3027" t="s">
        <v>8246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8271</v>
      </c>
      <c r="O3027" s="6">
        <f>(E3027/D3027)*100</f>
        <v>21.428571428571427</v>
      </c>
      <c r="P3027" s="7">
        <f>E3027/L3027</f>
        <v>37.5</v>
      </c>
      <c r="Q3027" t="str">
        <f>LEFT(N3027,FIND("/",N3027)-1)</f>
        <v>theater</v>
      </c>
      <c r="R3027" t="str">
        <f>REPLACE(N3027,1,FIND("/",N3027),"")</f>
        <v>plays</v>
      </c>
      <c r="S3027" s="12">
        <f>(((J3027/60)/60)/24)+DATE(1970,1,1)</f>
        <v>42297.691006944442</v>
      </c>
      <c r="T3027" s="12">
        <f>(((I3027/60)/60)/24)+DATE(1970,1,1)</f>
        <v>42320.290972222225</v>
      </c>
      <c r="W3027" s="19">
        <f>_xlfn.DAYS(T3027,S3027)</f>
        <v>23</v>
      </c>
      <c r="X3027" s="20">
        <f>L3027/W3027</f>
        <v>0.17391304347826086</v>
      </c>
      <c r="Y3027" s="21">
        <f>E3027/W3027</f>
        <v>6.5217391304347823</v>
      </c>
    </row>
    <row r="3028" spans="1:25" ht="48" x14ac:dyDescent="0.2">
      <c r="A3028">
        <v>511</v>
      </c>
      <c r="B3028" s="3" t="s">
        <v>512</v>
      </c>
      <c r="C3028" s="3" t="s">
        <v>4621</v>
      </c>
      <c r="D3028">
        <v>5000</v>
      </c>
      <c r="E3028">
        <v>150</v>
      </c>
      <c r="F3028" t="s">
        <v>8221</v>
      </c>
      <c r="G3028" t="s">
        <v>8224</v>
      </c>
      <c r="H3028" t="s">
        <v>8246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8270</v>
      </c>
      <c r="O3028" s="6">
        <f>(E3028/D3028)*100</f>
        <v>3</v>
      </c>
      <c r="P3028" s="7">
        <f>E3028/L3028</f>
        <v>30</v>
      </c>
      <c r="Q3028" t="str">
        <f>LEFT(N3028,FIND("/",N3028)-1)</f>
        <v>film &amp; video</v>
      </c>
      <c r="R3028" t="str">
        <f>REPLACE(N3028,1,FIND("/",N3028),"")</f>
        <v>animation</v>
      </c>
      <c r="S3028" s="12">
        <f>(((J3028/60)/60)/24)+DATE(1970,1,1)</f>
        <v>41340.303032407406</v>
      </c>
      <c r="T3028" s="12">
        <f>(((I3028/60)/60)/24)+DATE(1970,1,1)</f>
        <v>41370.261365740742</v>
      </c>
      <c r="W3028" s="19">
        <f>_xlfn.DAYS(T3028,S3028)</f>
        <v>30</v>
      </c>
      <c r="X3028" s="20">
        <f>L3028/W3028</f>
        <v>0.16666666666666666</v>
      </c>
      <c r="Y3028" s="21">
        <f>E3028/W3028</f>
        <v>5</v>
      </c>
    </row>
    <row r="3029" spans="1:25" ht="48" x14ac:dyDescent="0.2">
      <c r="A3029">
        <v>2775</v>
      </c>
      <c r="B3029" s="3" t="s">
        <v>2775</v>
      </c>
      <c r="C3029" s="3" t="s">
        <v>6885</v>
      </c>
      <c r="D3029">
        <v>5000</v>
      </c>
      <c r="E3029">
        <v>150</v>
      </c>
      <c r="F3029" t="s">
        <v>8221</v>
      </c>
      <c r="G3029" t="s">
        <v>8224</v>
      </c>
      <c r="H3029" t="s">
        <v>8246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8304</v>
      </c>
      <c r="O3029" s="6">
        <f>(E3029/D3029)*100</f>
        <v>3</v>
      </c>
      <c r="P3029" s="7">
        <f>E3029/L3029</f>
        <v>75</v>
      </c>
      <c r="Q3029" t="str">
        <f>LEFT(N3029,FIND("/",N3029)-1)</f>
        <v>publishing</v>
      </c>
      <c r="R3029" t="str">
        <f>REPLACE(N3029,1,FIND("/",N3029),"")</f>
        <v>children's books</v>
      </c>
      <c r="S3029" s="12">
        <f>(((J3029/60)/60)/24)+DATE(1970,1,1)</f>
        <v>40863.013356481482</v>
      </c>
      <c r="T3029" s="12">
        <f>(((I3029/60)/60)/24)+DATE(1970,1,1)</f>
        <v>40893.013356481482</v>
      </c>
      <c r="W3029" s="19">
        <f>_xlfn.DAYS(T3029,S3029)</f>
        <v>30</v>
      </c>
      <c r="X3029" s="20">
        <f>L3029/W3029</f>
        <v>6.6666666666666666E-2</v>
      </c>
      <c r="Y3029" s="21">
        <f>E3029/W3029</f>
        <v>5</v>
      </c>
    </row>
    <row r="3030" spans="1:25" ht="48" x14ac:dyDescent="0.2">
      <c r="A3030">
        <v>1716</v>
      </c>
      <c r="B3030" s="3" t="s">
        <v>1717</v>
      </c>
      <c r="C3030" s="3" t="s">
        <v>5826</v>
      </c>
      <c r="D3030">
        <v>2000</v>
      </c>
      <c r="E3030">
        <v>150</v>
      </c>
      <c r="F3030" t="s">
        <v>8221</v>
      </c>
      <c r="G3030" t="s">
        <v>8224</v>
      </c>
      <c r="H3030" t="s">
        <v>8246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8293</v>
      </c>
      <c r="O3030" s="6">
        <f>(E3030/D3030)*100</f>
        <v>7.5</v>
      </c>
      <c r="P3030" s="7">
        <f>E3030/L3030</f>
        <v>50</v>
      </c>
      <c r="Q3030" t="str">
        <f>LEFT(N3030,FIND("/",N3030)-1)</f>
        <v>music</v>
      </c>
      <c r="R3030" t="str">
        <f>REPLACE(N3030,1,FIND("/",N3030),"")</f>
        <v>faith</v>
      </c>
      <c r="S3030" s="12">
        <f>(((J3030/60)/60)/24)+DATE(1970,1,1)</f>
        <v>42673.577534722222</v>
      </c>
      <c r="T3030" s="12">
        <f>(((I3030/60)/60)/24)+DATE(1970,1,1)</f>
        <v>42713.619201388887</v>
      </c>
      <c r="W3030" s="19">
        <f>_xlfn.DAYS(T3030,S3030)</f>
        <v>40</v>
      </c>
      <c r="X3030" s="20">
        <f>L3030/W3030</f>
        <v>7.4999999999999997E-2</v>
      </c>
      <c r="Y3030" s="21">
        <f>E3030/W3030</f>
        <v>3.75</v>
      </c>
    </row>
    <row r="3031" spans="1:25" ht="48" x14ac:dyDescent="0.2">
      <c r="A3031">
        <v>1485</v>
      </c>
      <c r="B3031" s="3" t="s">
        <v>1486</v>
      </c>
      <c r="C3031" s="3" t="s">
        <v>5595</v>
      </c>
      <c r="D3031">
        <v>6700</v>
      </c>
      <c r="E3031">
        <v>150</v>
      </c>
      <c r="F3031" t="s">
        <v>8221</v>
      </c>
      <c r="G3031" t="s">
        <v>8224</v>
      </c>
      <c r="H3031" t="s">
        <v>8246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8275</v>
      </c>
      <c r="O3031" s="6">
        <f>(E3031/D3031)*100</f>
        <v>2.2388059701492535</v>
      </c>
      <c r="P3031" s="7">
        <f>E3031/L3031</f>
        <v>50</v>
      </c>
      <c r="Q3031" t="str">
        <f>LEFT(N3031,FIND("/",N3031)-1)</f>
        <v>publishing</v>
      </c>
      <c r="R3031" t="str">
        <f>REPLACE(N3031,1,FIND("/",N3031),"")</f>
        <v>fiction</v>
      </c>
      <c r="S3031" s="12">
        <f>(((J3031/60)/60)/24)+DATE(1970,1,1)</f>
        <v>42130.795983796299</v>
      </c>
      <c r="T3031" s="12">
        <f>(((I3031/60)/60)/24)+DATE(1970,1,1)</f>
        <v>42175.795983796299</v>
      </c>
      <c r="W3031" s="19">
        <f>_xlfn.DAYS(T3031,S3031)</f>
        <v>45</v>
      </c>
      <c r="X3031" s="20">
        <f>L3031/W3031</f>
        <v>6.6666666666666666E-2</v>
      </c>
      <c r="Y3031" s="21">
        <f>E3031/W3031</f>
        <v>3.3333333333333335</v>
      </c>
    </row>
    <row r="3032" spans="1:25" ht="64" x14ac:dyDescent="0.2">
      <c r="A3032">
        <v>484</v>
      </c>
      <c r="B3032" s="3" t="s">
        <v>485</v>
      </c>
      <c r="C3032" s="3" t="s">
        <v>4594</v>
      </c>
      <c r="D3032">
        <v>80000</v>
      </c>
      <c r="E303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6">
        <f>(E3032/D3032)*100</f>
        <v>0.18625</v>
      </c>
      <c r="P3032" s="7">
        <f>E3032/L3032</f>
        <v>13.545454545454545</v>
      </c>
      <c r="Q3032" t="str">
        <f>LEFT(N3032,FIND("/",N3032)-1)</f>
        <v>film &amp; video</v>
      </c>
      <c r="R3032" t="str">
        <f>REPLACE(N3032,1,FIND("/",N3032),"")</f>
        <v>animation</v>
      </c>
      <c r="S3032" s="12">
        <f>(((J3032/60)/60)/24)+DATE(1970,1,1)</f>
        <v>42272.93949074074</v>
      </c>
      <c r="T3032" s="12">
        <f>(((I3032/60)/60)/24)+DATE(1970,1,1)</f>
        <v>42313.981157407412</v>
      </c>
      <c r="W3032" s="19">
        <f>_xlfn.DAYS(T3032,S3032)</f>
        <v>41</v>
      </c>
      <c r="X3032" s="20">
        <f>L3032/W3032</f>
        <v>0.26829268292682928</v>
      </c>
      <c r="Y3032" s="21">
        <f>E3032/W3032</f>
        <v>3.6341463414634148</v>
      </c>
    </row>
    <row r="3033" spans="1:25" ht="48" x14ac:dyDescent="0.2">
      <c r="A3033">
        <v>2856</v>
      </c>
      <c r="B3033" s="3" t="s">
        <v>2856</v>
      </c>
      <c r="C3033" s="3" t="s">
        <v>6966</v>
      </c>
      <c r="D3033">
        <v>3000</v>
      </c>
      <c r="E3033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6">
        <f>(E3033/D3033)*100</f>
        <v>4.8666666666666663</v>
      </c>
      <c r="P3033" s="7">
        <f>E3033/L3033</f>
        <v>24.333333333333332</v>
      </c>
      <c r="Q3033" t="str">
        <f>LEFT(N3033,FIND("/",N3033)-1)</f>
        <v>theater</v>
      </c>
      <c r="R3033" t="str">
        <f>REPLACE(N3033,1,FIND("/",N3033),"")</f>
        <v>plays</v>
      </c>
      <c r="S3033" s="12">
        <f>(((J3033/60)/60)/24)+DATE(1970,1,1)</f>
        <v>42165.037581018521</v>
      </c>
      <c r="T3033" s="12">
        <f>(((I3033/60)/60)/24)+DATE(1970,1,1)</f>
        <v>42224.898611111115</v>
      </c>
      <c r="W3033" s="19">
        <f>_xlfn.DAYS(T3033,S3033)</f>
        <v>59</v>
      </c>
      <c r="X3033" s="20">
        <f>L3033/W3033</f>
        <v>0.10169491525423729</v>
      </c>
      <c r="Y3033" s="21">
        <f>E3033/W3033</f>
        <v>2.4745762711864407</v>
      </c>
    </row>
    <row r="3034" spans="1:25" ht="32" x14ac:dyDescent="0.2">
      <c r="A3034">
        <v>2916</v>
      </c>
      <c r="B3034" s="3" t="s">
        <v>2916</v>
      </c>
      <c r="C3034" s="3" t="s">
        <v>7026</v>
      </c>
      <c r="D3034">
        <v>1850</v>
      </c>
      <c r="E3034">
        <v>145</v>
      </c>
      <c r="F3034" t="s">
        <v>8221</v>
      </c>
      <c r="G3034" t="s">
        <v>8225</v>
      </c>
      <c r="H3034" t="s">
        <v>8247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8271</v>
      </c>
      <c r="O3034" s="6">
        <f>(E3034/D3034)*100</f>
        <v>7.8378378378378386</v>
      </c>
      <c r="P3034" s="7">
        <f>E3034/L3034</f>
        <v>20.714285714285715</v>
      </c>
      <c r="Q3034" t="str">
        <f>LEFT(N3034,FIND("/",N3034)-1)</f>
        <v>theater</v>
      </c>
      <c r="R3034" t="str">
        <f>REPLACE(N3034,1,FIND("/",N3034),"")</f>
        <v>plays</v>
      </c>
      <c r="S3034" s="12">
        <f>(((J3034/60)/60)/24)+DATE(1970,1,1)</f>
        <v>41755.476724537039</v>
      </c>
      <c r="T3034" s="12">
        <f>(((I3034/60)/60)/24)+DATE(1970,1,1)</f>
        <v>41778.476724537039</v>
      </c>
      <c r="W3034" s="19">
        <f>_xlfn.DAYS(T3034,S3034)</f>
        <v>23</v>
      </c>
      <c r="X3034" s="20">
        <f>L3034/W3034</f>
        <v>0.30434782608695654</v>
      </c>
      <c r="Y3034" s="21">
        <f>E3034/W3034</f>
        <v>6.3043478260869561</v>
      </c>
    </row>
    <row r="3035" spans="1:25" ht="16" x14ac:dyDescent="0.2">
      <c r="A3035">
        <v>1456</v>
      </c>
      <c r="B3035" s="3" t="s">
        <v>1457</v>
      </c>
      <c r="C3035" s="3" t="s">
        <v>5566</v>
      </c>
      <c r="D3035">
        <v>5000</v>
      </c>
      <c r="E3035">
        <v>145</v>
      </c>
      <c r="F3035" t="s">
        <v>8220</v>
      </c>
      <c r="G3035" t="s">
        <v>8237</v>
      </c>
      <c r="H3035" t="s">
        <v>8249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8287</v>
      </c>
      <c r="O3035" s="6">
        <f>(E3035/D3035)*100</f>
        <v>2.9000000000000004</v>
      </c>
      <c r="P3035" s="7">
        <f>E3035/L3035</f>
        <v>48.333333333333336</v>
      </c>
      <c r="Q3035" t="str">
        <f>LEFT(N3035,FIND("/",N3035)-1)</f>
        <v>publishing</v>
      </c>
      <c r="R3035" t="str">
        <f>REPLACE(N3035,1,FIND("/",N3035),"")</f>
        <v>translations</v>
      </c>
      <c r="S3035" s="12">
        <f>(((J3035/60)/60)/24)+DATE(1970,1,1)</f>
        <v>42708.668576388889</v>
      </c>
      <c r="T3035" s="12">
        <f>(((I3035/60)/60)/24)+DATE(1970,1,1)</f>
        <v>42738.668576388889</v>
      </c>
      <c r="W3035" s="19">
        <f>_xlfn.DAYS(T3035,S3035)</f>
        <v>30</v>
      </c>
      <c r="X3035" s="20">
        <f>L3035/W3035</f>
        <v>0.1</v>
      </c>
      <c r="Y3035" s="21">
        <f>E3035/W3035</f>
        <v>4.833333333333333</v>
      </c>
    </row>
    <row r="3036" spans="1:25" ht="48" x14ac:dyDescent="0.2">
      <c r="A3036">
        <v>2569</v>
      </c>
      <c r="B3036" s="3" t="s">
        <v>2569</v>
      </c>
      <c r="C3036" s="3" t="s">
        <v>6679</v>
      </c>
      <c r="D3036">
        <v>6500</v>
      </c>
      <c r="E3036">
        <v>145</v>
      </c>
      <c r="F3036" t="s">
        <v>8220</v>
      </c>
      <c r="G3036" t="s">
        <v>8224</v>
      </c>
      <c r="H3036" t="s">
        <v>8246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8284</v>
      </c>
      <c r="O3036" s="6">
        <f>(E3036/D3036)*100</f>
        <v>2.2307692307692308</v>
      </c>
      <c r="P3036" s="7">
        <f>E3036/L3036</f>
        <v>72.5</v>
      </c>
      <c r="Q3036" t="str">
        <f>LEFT(N3036,FIND("/",N3036)-1)</f>
        <v>food</v>
      </c>
      <c r="R3036" t="str">
        <f>REPLACE(N3036,1,FIND("/",N3036),"")</f>
        <v>food trucks</v>
      </c>
      <c r="S3036" s="12">
        <f>(((J3036/60)/60)/24)+DATE(1970,1,1)</f>
        <v>42234.105462962965</v>
      </c>
      <c r="T3036" s="12">
        <f>(((I3036/60)/60)/24)+DATE(1970,1,1)</f>
        <v>42264.105462962965</v>
      </c>
      <c r="W3036" s="19">
        <f>_xlfn.DAYS(T3036,S3036)</f>
        <v>30</v>
      </c>
      <c r="X3036" s="20">
        <f>L3036/W3036</f>
        <v>6.6666666666666666E-2</v>
      </c>
      <c r="Y3036" s="21">
        <f>E3036/W3036</f>
        <v>4.833333333333333</v>
      </c>
    </row>
    <row r="3037" spans="1:25" ht="32" x14ac:dyDescent="0.2">
      <c r="A3037">
        <v>570</v>
      </c>
      <c r="B3037" s="3" t="s">
        <v>571</v>
      </c>
      <c r="C3037" s="3" t="s">
        <v>4680</v>
      </c>
      <c r="D3037">
        <v>85000</v>
      </c>
      <c r="E3037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6">
        <f>(E3037/D3037)*100</f>
        <v>0.16705882352941176</v>
      </c>
      <c r="P3037" s="7">
        <f>E3037/L3037</f>
        <v>142</v>
      </c>
      <c r="Q3037" t="str">
        <f>LEFT(N3037,FIND("/",N3037)-1)</f>
        <v>technology</v>
      </c>
      <c r="R3037" t="str">
        <f>REPLACE(N3037,1,FIND("/",N3037),"")</f>
        <v>web</v>
      </c>
      <c r="S3037" s="12">
        <f>(((J3037/60)/60)/24)+DATE(1970,1,1)</f>
        <v>42388.798252314817</v>
      </c>
      <c r="T3037" s="12">
        <f>(((I3037/60)/60)/24)+DATE(1970,1,1)</f>
        <v>42418.798252314817</v>
      </c>
      <c r="W3037" s="19">
        <f>_xlfn.DAYS(T3037,S3037)</f>
        <v>30</v>
      </c>
      <c r="X3037" s="20">
        <f>L3037/W3037</f>
        <v>3.3333333333333333E-2</v>
      </c>
      <c r="Y3037" s="21">
        <f>E3037/W3037</f>
        <v>4.7333333333333334</v>
      </c>
    </row>
    <row r="3038" spans="1:25" ht="48" x14ac:dyDescent="0.2">
      <c r="A3038">
        <v>472</v>
      </c>
      <c r="B3038" s="3" t="s">
        <v>473</v>
      </c>
      <c r="C3038" s="3" t="s">
        <v>4582</v>
      </c>
      <c r="D3038">
        <v>800</v>
      </c>
      <c r="E3038">
        <v>141</v>
      </c>
      <c r="F3038" t="s">
        <v>8221</v>
      </c>
      <c r="G3038" t="s">
        <v>8224</v>
      </c>
      <c r="H3038" t="s">
        <v>8246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8270</v>
      </c>
      <c r="O3038" s="6">
        <f>(E3038/D3038)*100</f>
        <v>17.625</v>
      </c>
      <c r="P3038" s="7">
        <f>E3038/L3038</f>
        <v>28.2</v>
      </c>
      <c r="Q3038" t="str">
        <f>LEFT(N3038,FIND("/",N3038)-1)</f>
        <v>film &amp; video</v>
      </c>
      <c r="R3038" t="str">
        <f>REPLACE(N3038,1,FIND("/",N3038),"")</f>
        <v>animation</v>
      </c>
      <c r="S3038" s="12">
        <f>(((J3038/60)/60)/24)+DATE(1970,1,1)</f>
        <v>41844.922662037039</v>
      </c>
      <c r="T3038" s="12">
        <f>(((I3038/60)/60)/24)+DATE(1970,1,1)</f>
        <v>41874.922662037039</v>
      </c>
      <c r="W3038" s="19">
        <f>_xlfn.DAYS(T3038,S3038)</f>
        <v>30</v>
      </c>
      <c r="X3038" s="20">
        <f>L3038/W3038</f>
        <v>0.16666666666666666</v>
      </c>
      <c r="Y3038" s="21">
        <f>E3038/W3038</f>
        <v>4.7</v>
      </c>
    </row>
    <row r="3039" spans="1:25" ht="48" x14ac:dyDescent="0.2">
      <c r="A3039">
        <v>3069</v>
      </c>
      <c r="B3039" s="3" t="s">
        <v>3069</v>
      </c>
      <c r="C3039" s="3" t="s">
        <v>7179</v>
      </c>
      <c r="D3039">
        <v>1000</v>
      </c>
      <c r="E3039">
        <v>141</v>
      </c>
      <c r="F3039" t="s">
        <v>8221</v>
      </c>
      <c r="G3039" t="s">
        <v>8224</v>
      </c>
      <c r="H3039" t="s">
        <v>8246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8303</v>
      </c>
      <c r="O3039" s="6">
        <f>(E3039/D3039)*100</f>
        <v>14.099999999999998</v>
      </c>
      <c r="P3039" s="7">
        <f>E3039/L3039</f>
        <v>20.142857142857142</v>
      </c>
      <c r="Q3039" t="str">
        <f>LEFT(N3039,FIND("/",N3039)-1)</f>
        <v>theater</v>
      </c>
      <c r="R3039" t="str">
        <f>REPLACE(N3039,1,FIND("/",N3039),"")</f>
        <v>spaces</v>
      </c>
      <c r="S3039" s="12">
        <f>(((J3039/60)/60)/24)+DATE(1970,1,1)</f>
        <v>41957.833726851852</v>
      </c>
      <c r="T3039" s="12">
        <f>(((I3039/60)/60)/24)+DATE(1970,1,1)</f>
        <v>41987.833726851852</v>
      </c>
      <c r="W3039" s="19">
        <f>_xlfn.DAYS(T3039,S3039)</f>
        <v>30</v>
      </c>
      <c r="X3039" s="20">
        <f>L3039/W3039</f>
        <v>0.23333333333333334</v>
      </c>
      <c r="Y3039" s="21">
        <f>E3039/W3039</f>
        <v>4.7</v>
      </c>
    </row>
    <row r="3040" spans="1:25" ht="32" x14ac:dyDescent="0.2">
      <c r="A3040">
        <v>1991</v>
      </c>
      <c r="B3040" s="3" t="s">
        <v>1992</v>
      </c>
      <c r="C3040" s="3" t="s">
        <v>6101</v>
      </c>
      <c r="D3040">
        <v>2000</v>
      </c>
      <c r="E3040">
        <v>140</v>
      </c>
      <c r="F3040" t="s">
        <v>8221</v>
      </c>
      <c r="G3040" t="s">
        <v>8224</v>
      </c>
      <c r="H3040" t="s">
        <v>8246</v>
      </c>
      <c r="I3040">
        <v>1435958786</v>
      </c>
      <c r="J3040">
        <v>1434144386</v>
      </c>
      <c r="K3040" t="b">
        <v>0</v>
      </c>
      <c r="L3040">
        <v>3</v>
      </c>
      <c r="M3040" t="b">
        <v>0</v>
      </c>
      <c r="N3040" t="s">
        <v>8296</v>
      </c>
      <c r="O3040" s="6">
        <f>(E3040/D3040)*100</f>
        <v>7.0000000000000009</v>
      </c>
      <c r="P3040" s="7">
        <f>E3040/L3040</f>
        <v>46.666666666666664</v>
      </c>
      <c r="Q3040" t="str">
        <f>LEFT(N3040,FIND("/",N3040)-1)</f>
        <v>photography</v>
      </c>
      <c r="R3040" t="str">
        <f>REPLACE(N3040,1,FIND("/",N3040),"")</f>
        <v>people</v>
      </c>
      <c r="S3040" s="12">
        <f>(((J3040/60)/60)/24)+DATE(1970,1,1)</f>
        <v>42167.89335648148</v>
      </c>
      <c r="T3040" s="12">
        <f>(((I3040/60)/60)/24)+DATE(1970,1,1)</f>
        <v>42188.89335648148</v>
      </c>
      <c r="W3040" s="19">
        <f>_xlfn.DAYS(T3040,S3040)</f>
        <v>21</v>
      </c>
      <c r="X3040" s="20">
        <f>L3040/W3040</f>
        <v>0.14285714285714285</v>
      </c>
      <c r="Y3040" s="21">
        <f>E3040/W3040</f>
        <v>6.666666666666667</v>
      </c>
    </row>
    <row r="3041" spans="1:25" ht="48" x14ac:dyDescent="0.2">
      <c r="A3041">
        <v>601</v>
      </c>
      <c r="B3041" s="3" t="s">
        <v>602</v>
      </c>
      <c r="C3041" s="3" t="s">
        <v>4711</v>
      </c>
      <c r="D3041">
        <v>10000</v>
      </c>
      <c r="E3041">
        <v>140</v>
      </c>
      <c r="F3041" t="s">
        <v>8220</v>
      </c>
      <c r="G3041" t="s">
        <v>8229</v>
      </c>
      <c r="H3041" t="s">
        <v>8251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8272</v>
      </c>
      <c r="O3041" s="6">
        <f>(E3041/D3041)*100</f>
        <v>1.4000000000000001</v>
      </c>
      <c r="P3041" s="7">
        <f>E3041/L3041</f>
        <v>23.333333333333332</v>
      </c>
      <c r="Q3041" t="str">
        <f>LEFT(N3041,FIND("/",N3041)-1)</f>
        <v>technology</v>
      </c>
      <c r="R3041" t="str">
        <f>REPLACE(N3041,1,FIND("/",N3041),"")</f>
        <v>web</v>
      </c>
      <c r="S3041" s="12">
        <f>(((J3041/60)/60)/24)+DATE(1970,1,1)</f>
        <v>41969.858090277776</v>
      </c>
      <c r="T3041" s="12">
        <f>(((I3041/60)/60)/24)+DATE(1970,1,1)</f>
        <v>41999.858090277776</v>
      </c>
      <c r="W3041" s="19">
        <f>_xlfn.DAYS(T3041,S3041)</f>
        <v>30</v>
      </c>
      <c r="X3041" s="20">
        <f>L3041/W3041</f>
        <v>0.2</v>
      </c>
      <c r="Y3041" s="21">
        <f>E3041/W3041</f>
        <v>4.666666666666667</v>
      </c>
    </row>
    <row r="3042" spans="1:25" ht="48" x14ac:dyDescent="0.2">
      <c r="A3042">
        <v>2747</v>
      </c>
      <c r="B3042" s="3" t="s">
        <v>2747</v>
      </c>
      <c r="C3042" s="3" t="s">
        <v>6857</v>
      </c>
      <c r="D3042">
        <v>500</v>
      </c>
      <c r="E3042">
        <v>140</v>
      </c>
      <c r="F3042" t="s">
        <v>8221</v>
      </c>
      <c r="G3042" t="s">
        <v>8224</v>
      </c>
      <c r="H3042" t="s">
        <v>8246</v>
      </c>
      <c r="I3042">
        <v>1339816200</v>
      </c>
      <c r="J3042">
        <v>1337095997</v>
      </c>
      <c r="K3042" t="b">
        <v>0</v>
      </c>
      <c r="L3042">
        <v>4</v>
      </c>
      <c r="M3042" t="b">
        <v>0</v>
      </c>
      <c r="N3042" t="s">
        <v>8304</v>
      </c>
      <c r="O3042" s="6">
        <f>(E3042/D3042)*100</f>
        <v>28.000000000000004</v>
      </c>
      <c r="P3042" s="7">
        <f>E3042/L3042</f>
        <v>35</v>
      </c>
      <c r="Q3042" t="str">
        <f>LEFT(N3042,FIND("/",N3042)-1)</f>
        <v>publishing</v>
      </c>
      <c r="R3042" t="str">
        <f>REPLACE(N3042,1,FIND("/",N3042),"")</f>
        <v>children's books</v>
      </c>
      <c r="S3042" s="12">
        <f>(((J3042/60)/60)/24)+DATE(1970,1,1)</f>
        <v>41044.64811342593</v>
      </c>
      <c r="T3042" s="12">
        <f>(((I3042/60)/60)/24)+DATE(1970,1,1)</f>
        <v>41076.131944444445</v>
      </c>
      <c r="W3042" s="19">
        <f>_xlfn.DAYS(T3042,S3042)</f>
        <v>32</v>
      </c>
      <c r="X3042" s="20">
        <f>L3042/W3042</f>
        <v>0.125</v>
      </c>
      <c r="Y3042" s="21">
        <f>E3042/W3042</f>
        <v>4.375</v>
      </c>
    </row>
    <row r="3043" spans="1:25" ht="48" x14ac:dyDescent="0.2">
      <c r="A3043">
        <v>151</v>
      </c>
      <c r="B3043" s="3" t="s">
        <v>153</v>
      </c>
      <c r="C3043" s="3" t="s">
        <v>4261</v>
      </c>
      <c r="D3043">
        <v>250000</v>
      </c>
      <c r="E3043">
        <v>140</v>
      </c>
      <c r="F3043" t="s">
        <v>8220</v>
      </c>
      <c r="G3043" t="s">
        <v>8226</v>
      </c>
      <c r="H3043" t="s">
        <v>8248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8267</v>
      </c>
      <c r="O3043" s="6">
        <f>(E3043/D3043)*100</f>
        <v>5.5999999999999994E-2</v>
      </c>
      <c r="P3043" s="7">
        <f>E3043/L3043</f>
        <v>28</v>
      </c>
      <c r="Q3043" t="str">
        <f>LEFT(N3043,FIND("/",N3043)-1)</f>
        <v>film &amp; video</v>
      </c>
      <c r="R3043" t="str">
        <f>REPLACE(N3043,1,FIND("/",N3043),"")</f>
        <v>science fiction</v>
      </c>
      <c r="S3043" s="12">
        <f>(((J3043/60)/60)/24)+DATE(1970,1,1)</f>
        <v>42113.550821759258</v>
      </c>
      <c r="T3043" s="12">
        <f>(((I3043/60)/60)/24)+DATE(1970,1,1)</f>
        <v>42173.550821759258</v>
      </c>
      <c r="W3043" s="19">
        <f>_xlfn.DAYS(T3043,S3043)</f>
        <v>60</v>
      </c>
      <c r="X3043" s="20">
        <f>L3043/W3043</f>
        <v>8.3333333333333329E-2</v>
      </c>
      <c r="Y3043" s="21">
        <f>E3043/W3043</f>
        <v>2.3333333333333335</v>
      </c>
    </row>
    <row r="3044" spans="1:25" ht="16" x14ac:dyDescent="0.2">
      <c r="A3044">
        <v>465</v>
      </c>
      <c r="B3044" s="3" t="s">
        <v>466</v>
      </c>
      <c r="C3044" s="3" t="s">
        <v>4575</v>
      </c>
      <c r="D3044">
        <v>512</v>
      </c>
      <c r="E3044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6">
        <f>(E3044/D3044)*100</f>
        <v>26.953125</v>
      </c>
      <c r="P3044" s="7">
        <f>E3044/L3044</f>
        <v>17.25</v>
      </c>
      <c r="Q3044" t="str">
        <f>LEFT(N3044,FIND("/",N3044)-1)</f>
        <v>film &amp; video</v>
      </c>
      <c r="R3044" t="str">
        <f>REPLACE(N3044,1,FIND("/",N3044),"")</f>
        <v>animation</v>
      </c>
      <c r="S3044" s="12">
        <f>(((J3044/60)/60)/24)+DATE(1970,1,1)</f>
        <v>41801.120069444441</v>
      </c>
      <c r="T3044" s="12">
        <f>(((I3044/60)/60)/24)+DATE(1970,1,1)</f>
        <v>41817.120069444441</v>
      </c>
      <c r="W3044" s="19">
        <f>_xlfn.DAYS(T3044,S3044)</f>
        <v>16</v>
      </c>
      <c r="X3044" s="20">
        <f>L3044/W3044</f>
        <v>0.5</v>
      </c>
      <c r="Y3044" s="21">
        <f>E3044/W3044</f>
        <v>8.625</v>
      </c>
    </row>
    <row r="3045" spans="1:25" ht="48" x14ac:dyDescent="0.2">
      <c r="A3045">
        <v>4102</v>
      </c>
      <c r="B3045" s="3" t="s">
        <v>4098</v>
      </c>
      <c r="C3045" s="3" t="s">
        <v>8205</v>
      </c>
      <c r="D3045">
        <v>500</v>
      </c>
      <c r="E3045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6">
        <f>(E3045/D3045)*100</f>
        <v>27.400000000000002</v>
      </c>
      <c r="P3045" s="7">
        <f>E3045/L3045</f>
        <v>22.833333333333332</v>
      </c>
      <c r="Q3045" t="str">
        <f>LEFT(N3045,FIND("/",N3045)-1)</f>
        <v>theater</v>
      </c>
      <c r="R3045" t="str">
        <f>REPLACE(N3045,1,FIND("/",N3045),"")</f>
        <v>plays</v>
      </c>
      <c r="S3045" s="12">
        <f>(((J3045/60)/60)/24)+DATE(1970,1,1)</f>
        <v>42475.848067129627</v>
      </c>
      <c r="T3045" s="12">
        <f>(((I3045/60)/60)/24)+DATE(1970,1,1)</f>
        <v>42505.848067129627</v>
      </c>
      <c r="W3045" s="19">
        <f>_xlfn.DAYS(T3045,S3045)</f>
        <v>30</v>
      </c>
      <c r="X3045" s="20">
        <f>L3045/W3045</f>
        <v>0.2</v>
      </c>
      <c r="Y3045" s="21">
        <f>E3045/W3045</f>
        <v>4.5666666666666664</v>
      </c>
    </row>
    <row r="3046" spans="1:25" ht="48" x14ac:dyDescent="0.2">
      <c r="A3046">
        <v>3971</v>
      </c>
      <c r="B3046" s="3" t="s">
        <v>3968</v>
      </c>
      <c r="C3046" s="3" t="s">
        <v>8078</v>
      </c>
      <c r="D3046">
        <v>14000</v>
      </c>
      <c r="E304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6">
        <f>(E3046/D3046)*100</f>
        <v>0.97142857142857131</v>
      </c>
      <c r="P3046" s="7">
        <f>E3046/L3046</f>
        <v>22.666666666666668</v>
      </c>
      <c r="Q3046" t="str">
        <f>LEFT(N3046,FIND("/",N3046)-1)</f>
        <v>theater</v>
      </c>
      <c r="R3046" t="str">
        <f>REPLACE(N3046,1,FIND("/",N3046),"")</f>
        <v>plays</v>
      </c>
      <c r="S3046" s="12">
        <f>(((J3046/60)/60)/24)+DATE(1970,1,1)</f>
        <v>41811.536180555559</v>
      </c>
      <c r="T3046" s="12">
        <f>(((I3046/60)/60)/24)+DATE(1970,1,1)</f>
        <v>41841.536180555559</v>
      </c>
      <c r="W3046" s="19">
        <f>_xlfn.DAYS(T3046,S3046)</f>
        <v>30</v>
      </c>
      <c r="X3046" s="20">
        <f>L3046/W3046</f>
        <v>0.2</v>
      </c>
      <c r="Y3046" s="21">
        <f>E3046/W3046</f>
        <v>4.5333333333333332</v>
      </c>
    </row>
    <row r="3047" spans="1:25" ht="32" x14ac:dyDescent="0.2">
      <c r="A3047">
        <v>3900</v>
      </c>
      <c r="B3047" s="3" t="s">
        <v>3897</v>
      </c>
      <c r="C3047" s="3" t="s">
        <v>8008</v>
      </c>
      <c r="D3047">
        <v>2500</v>
      </c>
      <c r="E3047">
        <v>135</v>
      </c>
      <c r="F3047" t="s">
        <v>8221</v>
      </c>
      <c r="G3047" t="s">
        <v>8224</v>
      </c>
      <c r="H3047" t="s">
        <v>8246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8271</v>
      </c>
      <c r="O3047" s="6">
        <f>(E3047/D3047)*100</f>
        <v>5.4</v>
      </c>
      <c r="P3047" s="7">
        <f>E3047/L3047</f>
        <v>27</v>
      </c>
      <c r="Q3047" t="str">
        <f>LEFT(N3047,FIND("/",N3047)-1)</f>
        <v>theater</v>
      </c>
      <c r="R3047" t="str">
        <f>REPLACE(N3047,1,FIND("/",N3047),"")</f>
        <v>plays</v>
      </c>
      <c r="S3047" s="12">
        <f>(((J3047/60)/60)/24)+DATE(1970,1,1)</f>
        <v>42136.092488425929</v>
      </c>
      <c r="T3047" s="12">
        <f>(((I3047/60)/60)/24)+DATE(1970,1,1)</f>
        <v>42166.092488425929</v>
      </c>
      <c r="W3047" s="19">
        <f>_xlfn.DAYS(T3047,S3047)</f>
        <v>30</v>
      </c>
      <c r="X3047" s="20">
        <f>L3047/W3047</f>
        <v>0.16666666666666666</v>
      </c>
      <c r="Y3047" s="21">
        <f>E3047/W3047</f>
        <v>4.5</v>
      </c>
    </row>
    <row r="3048" spans="1:25" ht="48" x14ac:dyDescent="0.2">
      <c r="A3048">
        <v>3920</v>
      </c>
      <c r="B3048" s="3" t="s">
        <v>3917</v>
      </c>
      <c r="C3048" s="3" t="s">
        <v>8028</v>
      </c>
      <c r="D3048">
        <v>2500</v>
      </c>
      <c r="E3048">
        <v>135</v>
      </c>
      <c r="F3048" t="s">
        <v>8221</v>
      </c>
      <c r="G3048" t="s">
        <v>8225</v>
      </c>
      <c r="H3048" t="s">
        <v>8247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8271</v>
      </c>
      <c r="O3048" s="6">
        <f>(E3048/D3048)*100</f>
        <v>5.4</v>
      </c>
      <c r="P3048" s="7">
        <f>E3048/L3048</f>
        <v>45</v>
      </c>
      <c r="Q3048" t="str">
        <f>LEFT(N3048,FIND("/",N3048)-1)</f>
        <v>theater</v>
      </c>
      <c r="R3048" t="str">
        <f>REPLACE(N3048,1,FIND("/",N3048),"")</f>
        <v>plays</v>
      </c>
      <c r="S3048" s="12">
        <f>(((J3048/60)/60)/24)+DATE(1970,1,1)</f>
        <v>42657.38726851852</v>
      </c>
      <c r="T3048" s="12">
        <f>(((I3048/60)/60)/24)+DATE(1970,1,1)</f>
        <v>42687.428935185191</v>
      </c>
      <c r="W3048" s="19">
        <f>_xlfn.DAYS(T3048,S3048)</f>
        <v>30</v>
      </c>
      <c r="X3048" s="20">
        <f>L3048/W3048</f>
        <v>0.1</v>
      </c>
      <c r="Y3048" s="21">
        <f>E3048/W3048</f>
        <v>4.5</v>
      </c>
    </row>
    <row r="3049" spans="1:25" ht="48" x14ac:dyDescent="0.2">
      <c r="A3049">
        <v>4063</v>
      </c>
      <c r="B3049" s="3" t="s">
        <v>4059</v>
      </c>
      <c r="C3049" s="3" t="s">
        <v>8167</v>
      </c>
      <c r="D3049">
        <v>9500</v>
      </c>
      <c r="E3049">
        <v>135</v>
      </c>
      <c r="F3049" t="s">
        <v>8221</v>
      </c>
      <c r="G3049" t="s">
        <v>8225</v>
      </c>
      <c r="H3049" t="s">
        <v>8247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8271</v>
      </c>
      <c r="O3049" s="6">
        <f>(E3049/D3049)*100</f>
        <v>1.4210526315789473</v>
      </c>
      <c r="P3049" s="7">
        <f>E3049/L3049</f>
        <v>15</v>
      </c>
      <c r="Q3049" t="str">
        <f>LEFT(N3049,FIND("/",N3049)-1)</f>
        <v>theater</v>
      </c>
      <c r="R3049" t="str">
        <f>REPLACE(N3049,1,FIND("/",N3049),"")</f>
        <v>plays</v>
      </c>
      <c r="S3049" s="12">
        <f>(((J3049/60)/60)/24)+DATE(1970,1,1)</f>
        <v>41787.681527777779</v>
      </c>
      <c r="T3049" s="12">
        <f>(((I3049/60)/60)/24)+DATE(1970,1,1)</f>
        <v>41817.681527777779</v>
      </c>
      <c r="W3049" s="19">
        <f>_xlfn.DAYS(T3049,S3049)</f>
        <v>30</v>
      </c>
      <c r="X3049" s="20">
        <f>L3049/W3049</f>
        <v>0.3</v>
      </c>
      <c r="Y3049" s="21">
        <f>E3049/W3049</f>
        <v>4.5</v>
      </c>
    </row>
    <row r="3050" spans="1:25" ht="48" x14ac:dyDescent="0.2">
      <c r="A3050">
        <v>3909</v>
      </c>
      <c r="B3050" s="3" t="s">
        <v>3906</v>
      </c>
      <c r="C3050" s="3" t="s">
        <v>8017</v>
      </c>
      <c r="D3050">
        <v>60000</v>
      </c>
      <c r="E3050">
        <v>135</v>
      </c>
      <c r="F3050" t="s">
        <v>8221</v>
      </c>
      <c r="G3050" t="s">
        <v>8224</v>
      </c>
      <c r="H3050" t="s">
        <v>8246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8271</v>
      </c>
      <c r="O3050" s="6">
        <f>(E3050/D3050)*100</f>
        <v>0.22499999999999998</v>
      </c>
      <c r="P3050" s="7">
        <f>E3050/L3050</f>
        <v>33.75</v>
      </c>
      <c r="Q3050" t="str">
        <f>LEFT(N3050,FIND("/",N3050)-1)</f>
        <v>theater</v>
      </c>
      <c r="R3050" t="str">
        <f>REPLACE(N3050,1,FIND("/",N3050),"")</f>
        <v>plays</v>
      </c>
      <c r="S3050" s="12">
        <f>(((J3050/60)/60)/24)+DATE(1970,1,1)</f>
        <v>41863.359282407408</v>
      </c>
      <c r="T3050" s="12">
        <f>(((I3050/60)/60)/24)+DATE(1970,1,1)</f>
        <v>41893.359282407408</v>
      </c>
      <c r="W3050" s="19">
        <f>_xlfn.DAYS(T3050,S3050)</f>
        <v>30</v>
      </c>
      <c r="X3050" s="20">
        <f>L3050/W3050</f>
        <v>0.13333333333333333</v>
      </c>
      <c r="Y3050" s="21">
        <f>E3050/W3050</f>
        <v>4.5</v>
      </c>
    </row>
    <row r="3051" spans="1:25" ht="48" x14ac:dyDescent="0.2">
      <c r="A3051">
        <v>426</v>
      </c>
      <c r="B3051" s="3" t="s">
        <v>427</v>
      </c>
      <c r="C3051" s="3" t="s">
        <v>4536</v>
      </c>
      <c r="D3051">
        <v>10000</v>
      </c>
      <c r="E3051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6">
        <f>(E3051/D3051)*100</f>
        <v>1.3299999999999998</v>
      </c>
      <c r="P3051" s="7">
        <f>E3051/L3051</f>
        <v>16.625</v>
      </c>
      <c r="Q3051" t="str">
        <f>LEFT(N3051,FIND("/",N3051)-1)</f>
        <v>film &amp; video</v>
      </c>
      <c r="R3051" t="str">
        <f>REPLACE(N3051,1,FIND("/",N3051),"")</f>
        <v>animation</v>
      </c>
      <c r="S3051" s="12">
        <f>(((J3051/60)/60)/24)+DATE(1970,1,1)</f>
        <v>42400.711967592593</v>
      </c>
      <c r="T3051" s="12">
        <f>(((I3051/60)/60)/24)+DATE(1970,1,1)</f>
        <v>42430.711967592593</v>
      </c>
      <c r="W3051" s="19">
        <f>_xlfn.DAYS(T3051,S3051)</f>
        <v>30</v>
      </c>
      <c r="X3051" s="20">
        <f>L3051/W3051</f>
        <v>0.26666666666666666</v>
      </c>
      <c r="Y3051" s="21">
        <f>E3051/W3051</f>
        <v>4.4333333333333336</v>
      </c>
    </row>
    <row r="3052" spans="1:25" ht="48" x14ac:dyDescent="0.2">
      <c r="A3052">
        <v>2679</v>
      </c>
      <c r="B3052" s="3" t="s">
        <v>2679</v>
      </c>
      <c r="C3052" s="3" t="s">
        <v>6789</v>
      </c>
      <c r="D3052">
        <v>40000</v>
      </c>
      <c r="E3052">
        <v>132</v>
      </c>
      <c r="F3052" t="s">
        <v>8221</v>
      </c>
      <c r="G3052" t="s">
        <v>8224</v>
      </c>
      <c r="H3052" t="s">
        <v>8246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8302</v>
      </c>
      <c r="O3052" s="6">
        <f>(E3052/D3052)*100</f>
        <v>0.33</v>
      </c>
      <c r="P3052" s="7">
        <f>E3052/L3052</f>
        <v>44</v>
      </c>
      <c r="Q3052" t="str">
        <f>LEFT(N3052,FIND("/",N3052)-1)</f>
        <v>technology</v>
      </c>
      <c r="R3052" t="str">
        <f>REPLACE(N3052,1,FIND("/",N3052),"")</f>
        <v>makerspaces</v>
      </c>
      <c r="S3052" s="12">
        <f>(((J3052/60)/60)/24)+DATE(1970,1,1)</f>
        <v>42033.001087962963</v>
      </c>
      <c r="T3052" s="12">
        <f>(((I3052/60)/60)/24)+DATE(1970,1,1)</f>
        <v>42063.001087962963</v>
      </c>
      <c r="W3052" s="19">
        <f>_xlfn.DAYS(T3052,S3052)</f>
        <v>30</v>
      </c>
      <c r="X3052" s="20">
        <f>L3052/W3052</f>
        <v>0.1</v>
      </c>
      <c r="Y3052" s="21">
        <f>E3052/W3052</f>
        <v>4.4000000000000004</v>
      </c>
    </row>
    <row r="3053" spans="1:25" ht="48" x14ac:dyDescent="0.2">
      <c r="A3053">
        <v>1225</v>
      </c>
      <c r="B3053" s="3" t="s">
        <v>1226</v>
      </c>
      <c r="C3053" s="3" t="s">
        <v>5335</v>
      </c>
      <c r="D3053">
        <v>3000</v>
      </c>
      <c r="E3053">
        <v>132</v>
      </c>
      <c r="F3053" t="s">
        <v>8220</v>
      </c>
      <c r="G3053" t="s">
        <v>8224</v>
      </c>
      <c r="H3053" t="s">
        <v>8246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8286</v>
      </c>
      <c r="O3053" s="6">
        <f>(E3053/D3053)*100</f>
        <v>4.3999999999999995</v>
      </c>
      <c r="P3053" s="7">
        <f>E3053/L3053</f>
        <v>44</v>
      </c>
      <c r="Q3053" t="str">
        <f>LEFT(N3053,FIND("/",N3053)-1)</f>
        <v>music</v>
      </c>
      <c r="R3053" t="str">
        <f>REPLACE(N3053,1,FIND("/",N3053),"")</f>
        <v>world music</v>
      </c>
      <c r="S3053" s="12">
        <f>(((J3053/60)/60)/24)+DATE(1970,1,1)</f>
        <v>41509.905995370369</v>
      </c>
      <c r="T3053" s="12">
        <f>(((I3053/60)/60)/24)+DATE(1970,1,1)</f>
        <v>41569.905995370369</v>
      </c>
      <c r="W3053" s="19">
        <f>_xlfn.DAYS(T3053,S3053)</f>
        <v>60</v>
      </c>
      <c r="X3053" s="20">
        <f>L3053/W3053</f>
        <v>0.05</v>
      </c>
      <c r="Y3053" s="21">
        <f>E3053/W3053</f>
        <v>2.2000000000000002</v>
      </c>
    </row>
    <row r="3054" spans="1:25" ht="48" x14ac:dyDescent="0.2">
      <c r="A3054">
        <v>931</v>
      </c>
      <c r="B3054" s="3" t="s">
        <v>932</v>
      </c>
      <c r="C3054" s="3" t="s">
        <v>5041</v>
      </c>
      <c r="D3054">
        <v>2000</v>
      </c>
      <c r="E3054">
        <v>131</v>
      </c>
      <c r="F3054" t="s">
        <v>8221</v>
      </c>
      <c r="G3054" t="s">
        <v>8225</v>
      </c>
      <c r="H3054" t="s">
        <v>8247</v>
      </c>
      <c r="I3054">
        <v>1395007200</v>
      </c>
      <c r="J3054">
        <v>1392021502</v>
      </c>
      <c r="K3054" t="b">
        <v>0</v>
      </c>
      <c r="L3054">
        <v>7</v>
      </c>
      <c r="M3054" t="b">
        <v>0</v>
      </c>
      <c r="N3054" t="s">
        <v>8278</v>
      </c>
      <c r="O3054" s="6">
        <f>(E3054/D3054)*100</f>
        <v>6.5500000000000007</v>
      </c>
      <c r="P3054" s="7">
        <f>E3054/L3054</f>
        <v>18.714285714285715</v>
      </c>
      <c r="Q3054" t="str">
        <f>LEFT(N3054,FIND("/",N3054)-1)</f>
        <v>music</v>
      </c>
      <c r="R3054" t="str">
        <f>REPLACE(N3054,1,FIND("/",N3054),"")</f>
        <v>jazz</v>
      </c>
      <c r="S3054" s="12">
        <f>(((J3054/60)/60)/24)+DATE(1970,1,1)</f>
        <v>41680.359976851854</v>
      </c>
      <c r="T3054" s="12">
        <f>(((I3054/60)/60)/24)+DATE(1970,1,1)</f>
        <v>41714.916666666664</v>
      </c>
      <c r="W3054" s="19">
        <f>_xlfn.DAYS(T3054,S3054)</f>
        <v>34</v>
      </c>
      <c r="X3054" s="20">
        <f>L3054/W3054</f>
        <v>0.20588235294117646</v>
      </c>
      <c r="Y3054" s="21">
        <f>E3054/W3054</f>
        <v>3.8529411764705883</v>
      </c>
    </row>
    <row r="3055" spans="1:25" ht="32" x14ac:dyDescent="0.2">
      <c r="A3055">
        <v>605</v>
      </c>
      <c r="B3055" s="3" t="s">
        <v>606</v>
      </c>
      <c r="C3055" s="3" t="s">
        <v>4715</v>
      </c>
      <c r="D3055">
        <v>5000</v>
      </c>
      <c r="E3055">
        <v>131</v>
      </c>
      <c r="F3055" t="s">
        <v>8220</v>
      </c>
      <c r="G3055" t="s">
        <v>8224</v>
      </c>
      <c r="H3055" t="s">
        <v>8246</v>
      </c>
      <c r="I3055">
        <v>1440318908</v>
      </c>
      <c r="J3055">
        <v>1436430908</v>
      </c>
      <c r="K3055" t="b">
        <v>0</v>
      </c>
      <c r="L3055">
        <v>8</v>
      </c>
      <c r="M3055" t="b">
        <v>0</v>
      </c>
      <c r="N3055" t="s">
        <v>8272</v>
      </c>
      <c r="O3055" s="6">
        <f>(E3055/D3055)*100</f>
        <v>2.62</v>
      </c>
      <c r="P3055" s="7">
        <f>E3055/L3055</f>
        <v>16.375</v>
      </c>
      <c r="Q3055" t="str">
        <f>LEFT(N3055,FIND("/",N3055)-1)</f>
        <v>technology</v>
      </c>
      <c r="R3055" t="str">
        <f>REPLACE(N3055,1,FIND("/",N3055),"")</f>
        <v>web</v>
      </c>
      <c r="S3055" s="12">
        <f>(((J3055/60)/60)/24)+DATE(1970,1,1)</f>
        <v>42194.357731481476</v>
      </c>
      <c r="T3055" s="12">
        <f>(((I3055/60)/60)/24)+DATE(1970,1,1)</f>
        <v>42239.357731481476</v>
      </c>
      <c r="W3055" s="19">
        <f>_xlfn.DAYS(T3055,S3055)</f>
        <v>45</v>
      </c>
      <c r="X3055" s="20">
        <f>L3055/W3055</f>
        <v>0.17777777777777778</v>
      </c>
      <c r="Y3055" s="21">
        <f>E3055/W3055</f>
        <v>2.911111111111111</v>
      </c>
    </row>
    <row r="3056" spans="1:25" ht="32" x14ac:dyDescent="0.2">
      <c r="A3056">
        <v>3732</v>
      </c>
      <c r="B3056" s="3" t="s">
        <v>3729</v>
      </c>
      <c r="C3056" s="3" t="s">
        <v>7842</v>
      </c>
      <c r="D3056">
        <v>850</v>
      </c>
      <c r="E3056">
        <v>131</v>
      </c>
      <c r="F3056" t="s">
        <v>8221</v>
      </c>
      <c r="G3056" t="s">
        <v>8233</v>
      </c>
      <c r="H3056" t="s">
        <v>8249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8271</v>
      </c>
      <c r="O3056" s="6">
        <f>(E3056/D3056)*100</f>
        <v>15.411764705882353</v>
      </c>
      <c r="P3056" s="7">
        <f>E3056/L3056</f>
        <v>32.75</v>
      </c>
      <c r="Q3056" t="str">
        <f>LEFT(N3056,FIND("/",N3056)-1)</f>
        <v>theater</v>
      </c>
      <c r="R3056" t="str">
        <f>REPLACE(N3056,1,FIND("/",N3056),"")</f>
        <v>plays</v>
      </c>
      <c r="S3056" s="12">
        <f>(((J3056/60)/60)/24)+DATE(1970,1,1)</f>
        <v>41968.677465277782</v>
      </c>
      <c r="T3056" s="12">
        <f>(((I3056/60)/60)/24)+DATE(1970,1,1)</f>
        <v>42028.5</v>
      </c>
      <c r="W3056" s="19">
        <f>_xlfn.DAYS(T3056,S3056)</f>
        <v>60</v>
      </c>
      <c r="X3056" s="20">
        <f>L3056/W3056</f>
        <v>6.6666666666666666E-2</v>
      </c>
      <c r="Y3056" s="21">
        <f>E3056/W3056</f>
        <v>2.1833333333333331</v>
      </c>
    </row>
    <row r="3057" spans="1:25" ht="48" x14ac:dyDescent="0.2">
      <c r="A3057">
        <v>3188</v>
      </c>
      <c r="B3057" s="3" t="s">
        <v>3188</v>
      </c>
      <c r="C3057" s="3" t="s">
        <v>7298</v>
      </c>
      <c r="D3057">
        <v>200</v>
      </c>
      <c r="E3057">
        <v>130</v>
      </c>
      <c r="F3057" t="s">
        <v>8221</v>
      </c>
      <c r="G3057" t="s">
        <v>8225</v>
      </c>
      <c r="H3057" t="s">
        <v>8247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8305</v>
      </c>
      <c r="O3057" s="6">
        <f>(E3057/D3057)*100</f>
        <v>65</v>
      </c>
      <c r="P3057" s="7">
        <f>E3057/L3057</f>
        <v>14.444444444444445</v>
      </c>
      <c r="Q3057" t="str">
        <f>LEFT(N3057,FIND("/",N3057)-1)</f>
        <v>theater</v>
      </c>
      <c r="R3057" t="str">
        <f>REPLACE(N3057,1,FIND("/",N3057),"")</f>
        <v>musical</v>
      </c>
      <c r="S3057" s="12">
        <f>(((J3057/60)/60)/24)+DATE(1970,1,1)</f>
        <v>42144.415532407409</v>
      </c>
      <c r="T3057" s="12">
        <f>(((I3057/60)/60)/24)+DATE(1970,1,1)</f>
        <v>42165.415532407409</v>
      </c>
      <c r="W3057" s="19">
        <f>_xlfn.DAYS(T3057,S3057)</f>
        <v>21</v>
      </c>
      <c r="X3057" s="20">
        <f>L3057/W3057</f>
        <v>0.42857142857142855</v>
      </c>
      <c r="Y3057" s="21">
        <f>E3057/W3057</f>
        <v>6.1904761904761907</v>
      </c>
    </row>
    <row r="3058" spans="1:25" ht="32" x14ac:dyDescent="0.2">
      <c r="A3058">
        <v>2885</v>
      </c>
      <c r="B3058" s="3" t="s">
        <v>2885</v>
      </c>
      <c r="C3058" s="3" t="s">
        <v>6995</v>
      </c>
      <c r="D3058">
        <v>400</v>
      </c>
      <c r="E3058">
        <v>130</v>
      </c>
      <c r="F3058" t="s">
        <v>8221</v>
      </c>
      <c r="G3058" t="s">
        <v>8224</v>
      </c>
      <c r="H3058" t="s">
        <v>8246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8271</v>
      </c>
      <c r="O3058" s="6">
        <f>(E3058/D3058)*100</f>
        <v>32.5</v>
      </c>
      <c r="P3058" s="7">
        <f>E3058/L3058</f>
        <v>26</v>
      </c>
      <c r="Q3058" t="str">
        <f>LEFT(N3058,FIND("/",N3058)-1)</f>
        <v>theater</v>
      </c>
      <c r="R3058" t="str">
        <f>REPLACE(N3058,1,FIND("/",N3058),"")</f>
        <v>plays</v>
      </c>
      <c r="S3058" s="12">
        <f>(((J3058/60)/60)/24)+DATE(1970,1,1)</f>
        <v>42047.07640046296</v>
      </c>
      <c r="T3058" s="12">
        <f>(((I3058/60)/60)/24)+DATE(1970,1,1)</f>
        <v>42077.034733796296</v>
      </c>
      <c r="W3058" s="19">
        <f>_xlfn.DAYS(T3058,S3058)</f>
        <v>30</v>
      </c>
      <c r="X3058" s="20">
        <f>L3058/W3058</f>
        <v>0.16666666666666666</v>
      </c>
      <c r="Y3058" s="21">
        <f>E3058/W3058</f>
        <v>4.333333333333333</v>
      </c>
    </row>
    <row r="3059" spans="1:25" ht="48" x14ac:dyDescent="0.2">
      <c r="A3059">
        <v>1067</v>
      </c>
      <c r="B3059" s="3" t="s">
        <v>1068</v>
      </c>
      <c r="C3059" s="3" t="s">
        <v>5177</v>
      </c>
      <c r="D3059">
        <v>500</v>
      </c>
      <c r="E3059">
        <v>130</v>
      </c>
      <c r="F3059" t="s">
        <v>8221</v>
      </c>
      <c r="G3059" t="s">
        <v>8224</v>
      </c>
      <c r="H3059" t="s">
        <v>8246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8282</v>
      </c>
      <c r="O3059" s="6">
        <f>(E3059/D3059)*100</f>
        <v>26</v>
      </c>
      <c r="P3059" s="7">
        <f>E3059/L3059</f>
        <v>13</v>
      </c>
      <c r="Q3059" t="str">
        <f>LEFT(N3059,FIND("/",N3059)-1)</f>
        <v>games</v>
      </c>
      <c r="R3059" t="str">
        <f>REPLACE(N3059,1,FIND("/",N3059),"")</f>
        <v>video games</v>
      </c>
      <c r="S3059" s="12">
        <f>(((J3059/60)/60)/24)+DATE(1970,1,1)</f>
        <v>41599.855682870373</v>
      </c>
      <c r="T3059" s="12">
        <f>(((I3059/60)/60)/24)+DATE(1970,1,1)</f>
        <v>41629.855682870373</v>
      </c>
      <c r="W3059" s="19">
        <f>_xlfn.DAYS(T3059,S3059)</f>
        <v>30</v>
      </c>
      <c r="X3059" s="20">
        <f>L3059/W3059</f>
        <v>0.33333333333333331</v>
      </c>
      <c r="Y3059" s="21">
        <f>E3059/W3059</f>
        <v>4.333333333333333</v>
      </c>
    </row>
    <row r="3060" spans="1:25" ht="32" x14ac:dyDescent="0.2">
      <c r="A3060">
        <v>4018</v>
      </c>
      <c r="B3060" s="3" t="s">
        <v>4014</v>
      </c>
      <c r="C3060" s="3" t="s">
        <v>8123</v>
      </c>
      <c r="D3060">
        <v>1500</v>
      </c>
      <c r="E3060">
        <v>130</v>
      </c>
      <c r="F3060" t="s">
        <v>8221</v>
      </c>
      <c r="G3060" t="s">
        <v>8225</v>
      </c>
      <c r="H3060" t="s">
        <v>8247</v>
      </c>
      <c r="I3060">
        <v>1475877108</v>
      </c>
      <c r="J3060">
        <v>1473285108</v>
      </c>
      <c r="K3060" t="b">
        <v>0</v>
      </c>
      <c r="L3060">
        <v>4</v>
      </c>
      <c r="M3060" t="b">
        <v>0</v>
      </c>
      <c r="N3060" t="s">
        <v>8271</v>
      </c>
      <c r="O3060" s="6">
        <f>(E3060/D3060)*100</f>
        <v>8.6666666666666679</v>
      </c>
      <c r="P3060" s="7">
        <f>E3060/L3060</f>
        <v>32.5</v>
      </c>
      <c r="Q3060" t="str">
        <f>LEFT(N3060,FIND("/",N3060)-1)</f>
        <v>theater</v>
      </c>
      <c r="R3060" t="str">
        <f>REPLACE(N3060,1,FIND("/",N3060),"")</f>
        <v>plays</v>
      </c>
      <c r="S3060" s="12">
        <f>(((J3060/60)/60)/24)+DATE(1970,1,1)</f>
        <v>42620.91097222222</v>
      </c>
      <c r="T3060" s="12">
        <f>(((I3060/60)/60)/24)+DATE(1970,1,1)</f>
        <v>42650.91097222222</v>
      </c>
      <c r="W3060" s="19">
        <f>_xlfn.DAYS(T3060,S3060)</f>
        <v>30</v>
      </c>
      <c r="X3060" s="20">
        <f>L3060/W3060</f>
        <v>0.13333333333333333</v>
      </c>
      <c r="Y3060" s="21">
        <f>E3060/W3060</f>
        <v>4.333333333333333</v>
      </c>
    </row>
    <row r="3061" spans="1:25" ht="48" x14ac:dyDescent="0.2">
      <c r="A3061">
        <v>222</v>
      </c>
      <c r="B3061" s="3" t="s">
        <v>224</v>
      </c>
      <c r="C3061" s="3" t="s">
        <v>4332</v>
      </c>
      <c r="D3061">
        <v>1000</v>
      </c>
      <c r="E3061">
        <v>130</v>
      </c>
      <c r="F3061" t="s">
        <v>8221</v>
      </c>
      <c r="G3061" t="s">
        <v>8224</v>
      </c>
      <c r="H3061" t="s">
        <v>8246</v>
      </c>
      <c r="I3061">
        <v>1427423940</v>
      </c>
      <c r="J3061">
        <v>1422383318</v>
      </c>
      <c r="K3061" t="b">
        <v>0</v>
      </c>
      <c r="L3061">
        <v>2</v>
      </c>
      <c r="M3061" t="b">
        <v>0</v>
      </c>
      <c r="N3061" t="s">
        <v>8268</v>
      </c>
      <c r="O3061" s="6">
        <f>(E3061/D3061)*100</f>
        <v>13</v>
      </c>
      <c r="P3061" s="7">
        <f>E3061/L3061</f>
        <v>65</v>
      </c>
      <c r="Q3061" t="str">
        <f>LEFT(N3061,FIND("/",N3061)-1)</f>
        <v>film &amp; video</v>
      </c>
      <c r="R3061" t="str">
        <f>REPLACE(N3061,1,FIND("/",N3061),"")</f>
        <v>drama</v>
      </c>
      <c r="S3061" s="12">
        <f>(((J3061/60)/60)/24)+DATE(1970,1,1)</f>
        <v>42031.769884259258</v>
      </c>
      <c r="T3061" s="12">
        <f>(((I3061/60)/60)/24)+DATE(1970,1,1)</f>
        <v>42090.110416666663</v>
      </c>
      <c r="W3061" s="19">
        <f>_xlfn.DAYS(T3061,S3061)</f>
        <v>59</v>
      </c>
      <c r="X3061" s="20">
        <f>L3061/W3061</f>
        <v>3.3898305084745763E-2</v>
      </c>
      <c r="Y3061" s="21">
        <f>E3061/W3061</f>
        <v>2.2033898305084745</v>
      </c>
    </row>
    <row r="3062" spans="1:25" ht="32" x14ac:dyDescent="0.2">
      <c r="A3062">
        <v>2921</v>
      </c>
      <c r="B3062" s="3" t="s">
        <v>2921</v>
      </c>
      <c r="C3062" s="3" t="s">
        <v>7031</v>
      </c>
      <c r="D3062">
        <v>100</v>
      </c>
      <c r="E3062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8305</v>
      </c>
      <c r="O3062" s="6">
        <f>(E3062/D3062)*100</f>
        <v>129</v>
      </c>
      <c r="P3062" s="7">
        <f>E3062/L3062</f>
        <v>43</v>
      </c>
      <c r="Q3062" t="str">
        <f>LEFT(N3062,FIND("/",N3062)-1)</f>
        <v>theater</v>
      </c>
      <c r="R3062" t="str">
        <f>REPLACE(N3062,1,FIND("/",N3062),"")</f>
        <v>musical</v>
      </c>
      <c r="S3062" s="12">
        <f>(((J3062/60)/60)/24)+DATE(1970,1,1)</f>
        <v>41877.886620370373</v>
      </c>
      <c r="T3062" s="12">
        <f>(((I3062/60)/60)/24)+DATE(1970,1,1)</f>
        <v>41907.886620370373</v>
      </c>
      <c r="W3062" s="19">
        <f>_xlfn.DAYS(T3062,S3062)</f>
        <v>30</v>
      </c>
      <c r="X3062" s="20">
        <f>L3062/W3062</f>
        <v>0.1</v>
      </c>
      <c r="Y3062" s="21">
        <f>E3062/W3062</f>
        <v>4.3</v>
      </c>
    </row>
    <row r="3063" spans="1:25" ht="32" x14ac:dyDescent="0.2">
      <c r="A3063">
        <v>2138</v>
      </c>
      <c r="B3063" s="3" t="s">
        <v>2139</v>
      </c>
      <c r="C3063" s="3" t="s">
        <v>6248</v>
      </c>
      <c r="D3063">
        <v>1000</v>
      </c>
      <c r="E3063">
        <v>128</v>
      </c>
      <c r="F3063" t="s">
        <v>8221</v>
      </c>
      <c r="G3063" t="s">
        <v>8225</v>
      </c>
      <c r="H3063" t="s">
        <v>8247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8282</v>
      </c>
      <c r="O3063" s="6">
        <f>(E3063/D3063)*100</f>
        <v>12.8</v>
      </c>
      <c r="P3063" s="7">
        <f>E3063/L3063</f>
        <v>10.666666666666666</v>
      </c>
      <c r="Q3063" t="str">
        <f>LEFT(N3063,FIND("/",N3063)-1)</f>
        <v>games</v>
      </c>
      <c r="R3063" t="str">
        <f>REPLACE(N3063,1,FIND("/",N3063),"")</f>
        <v>video games</v>
      </c>
      <c r="S3063" s="12">
        <f>(((J3063/60)/60)/24)+DATE(1970,1,1)</f>
        <v>41557.013182870374</v>
      </c>
      <c r="T3063" s="12">
        <f>(((I3063/60)/60)/24)+DATE(1970,1,1)</f>
        <v>41587.054849537039</v>
      </c>
      <c r="W3063" s="19">
        <f>_xlfn.DAYS(T3063,S3063)</f>
        <v>30</v>
      </c>
      <c r="X3063" s="20">
        <f>L3063/W3063</f>
        <v>0.4</v>
      </c>
      <c r="Y3063" s="21">
        <f>E3063/W3063</f>
        <v>4.2666666666666666</v>
      </c>
    </row>
    <row r="3064" spans="1:25" ht="48" x14ac:dyDescent="0.2">
      <c r="A3064">
        <v>3120</v>
      </c>
      <c r="B3064" s="3" t="s">
        <v>3120</v>
      </c>
      <c r="C3064" s="3" t="s">
        <v>7230</v>
      </c>
      <c r="D3064">
        <v>1300000</v>
      </c>
      <c r="E3064">
        <v>128</v>
      </c>
      <c r="F3064" t="s">
        <v>8221</v>
      </c>
      <c r="G3064" t="s">
        <v>8233</v>
      </c>
      <c r="H3064" t="s">
        <v>8249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8303</v>
      </c>
      <c r="O3064" s="6">
        <f>(E3064/D3064)*100</f>
        <v>9.8461538461538465E-3</v>
      </c>
      <c r="P3064" s="7">
        <f>E3064/L3064</f>
        <v>12.8</v>
      </c>
      <c r="Q3064" t="str">
        <f>LEFT(N3064,FIND("/",N3064)-1)</f>
        <v>theater</v>
      </c>
      <c r="R3064" t="str">
        <f>REPLACE(N3064,1,FIND("/",N3064),"")</f>
        <v>spaces</v>
      </c>
      <c r="S3064" s="12">
        <f>(((J3064/60)/60)/24)+DATE(1970,1,1)</f>
        <v>42435.942083333335</v>
      </c>
      <c r="T3064" s="12">
        <f>(((I3064/60)/60)/24)+DATE(1970,1,1)</f>
        <v>42495.900416666671</v>
      </c>
      <c r="W3064" s="19">
        <f>_xlfn.DAYS(T3064,S3064)</f>
        <v>60</v>
      </c>
      <c r="X3064" s="20">
        <f>L3064/W3064</f>
        <v>0.16666666666666666</v>
      </c>
      <c r="Y3064" s="21">
        <f>E3064/W3064</f>
        <v>2.1333333333333333</v>
      </c>
    </row>
    <row r="3065" spans="1:25" ht="48" x14ac:dyDescent="0.2">
      <c r="A3065">
        <v>953</v>
      </c>
      <c r="B3065" s="3" t="s">
        <v>954</v>
      </c>
      <c r="C3065" s="3" t="s">
        <v>5063</v>
      </c>
      <c r="D3065">
        <v>15000</v>
      </c>
      <c r="E3065">
        <v>126</v>
      </c>
      <c r="F3065" t="s">
        <v>8221</v>
      </c>
      <c r="G3065" t="s">
        <v>8224</v>
      </c>
      <c r="H3065" t="s">
        <v>8246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8273</v>
      </c>
      <c r="O3065" s="6">
        <f>(E3065/D3065)*100</f>
        <v>0.84</v>
      </c>
      <c r="P3065" s="7">
        <f>E3065/L3065</f>
        <v>25.2</v>
      </c>
      <c r="Q3065" t="str">
        <f>LEFT(N3065,FIND("/",N3065)-1)</f>
        <v>technology</v>
      </c>
      <c r="R3065" t="str">
        <f>REPLACE(N3065,1,FIND("/",N3065),"")</f>
        <v>wearables</v>
      </c>
      <c r="S3065" s="12">
        <f>(((J3065/60)/60)/24)+DATE(1970,1,1)</f>
        <v>41999.164340277777</v>
      </c>
      <c r="T3065" s="12">
        <f>(((I3065/60)/60)/24)+DATE(1970,1,1)</f>
        <v>42029.164340277777</v>
      </c>
      <c r="W3065" s="19">
        <f>_xlfn.DAYS(T3065,S3065)</f>
        <v>30</v>
      </c>
      <c r="X3065" s="20">
        <f>L3065/W3065</f>
        <v>0.16666666666666666</v>
      </c>
      <c r="Y3065" s="21">
        <f>E3065/W3065</f>
        <v>4.2</v>
      </c>
    </row>
    <row r="3066" spans="1:25" ht="32" x14ac:dyDescent="0.2">
      <c r="A3066">
        <v>3088</v>
      </c>
      <c r="B3066" s="3" t="s">
        <v>3088</v>
      </c>
      <c r="C3066" s="3" t="s">
        <v>7198</v>
      </c>
      <c r="D3066">
        <v>65000</v>
      </c>
      <c r="E3066">
        <v>126</v>
      </c>
      <c r="F3066" t="s">
        <v>8221</v>
      </c>
      <c r="G3066" t="s">
        <v>8224</v>
      </c>
      <c r="H3066" t="s">
        <v>8246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8303</v>
      </c>
      <c r="O3066" s="6">
        <f>(E3066/D3066)*100</f>
        <v>0.19384615384615383</v>
      </c>
      <c r="P3066" s="7">
        <f>E3066/L3066</f>
        <v>42</v>
      </c>
      <c r="Q3066" t="str">
        <f>LEFT(N3066,FIND("/",N3066)-1)</f>
        <v>theater</v>
      </c>
      <c r="R3066" t="str">
        <f>REPLACE(N3066,1,FIND("/",N3066),"")</f>
        <v>spaces</v>
      </c>
      <c r="S3066" s="12">
        <f>(((J3066/60)/60)/24)+DATE(1970,1,1)</f>
        <v>41981.57230324074</v>
      </c>
      <c r="T3066" s="12">
        <f>(((I3066/60)/60)/24)+DATE(1970,1,1)</f>
        <v>42012.570138888885</v>
      </c>
      <c r="W3066" s="19">
        <f>_xlfn.DAYS(T3066,S3066)</f>
        <v>31</v>
      </c>
      <c r="X3066" s="20">
        <f>L3066/W3066</f>
        <v>9.6774193548387094E-2</v>
      </c>
      <c r="Y3066" s="21">
        <f>E3066/W3066</f>
        <v>4.064516129032258</v>
      </c>
    </row>
    <row r="3067" spans="1:25" ht="48" x14ac:dyDescent="0.2">
      <c r="A3067">
        <v>3964</v>
      </c>
      <c r="B3067" s="3" t="s">
        <v>3961</v>
      </c>
      <c r="C3067" s="3" t="s">
        <v>8071</v>
      </c>
      <c r="D3067">
        <v>2000</v>
      </c>
      <c r="E3067">
        <v>126</v>
      </c>
      <c r="F3067" t="s">
        <v>8221</v>
      </c>
      <c r="G3067" t="s">
        <v>8224</v>
      </c>
      <c r="H3067" t="s">
        <v>8246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8271</v>
      </c>
      <c r="O3067" s="6">
        <f>(E3067/D3067)*100</f>
        <v>6.3</v>
      </c>
      <c r="P3067" s="7">
        <f>E3067/L3067</f>
        <v>42</v>
      </c>
      <c r="Q3067" t="str">
        <f>LEFT(N3067,FIND("/",N3067)-1)</f>
        <v>theater</v>
      </c>
      <c r="R3067" t="str">
        <f>REPLACE(N3067,1,FIND("/",N3067),"")</f>
        <v>plays</v>
      </c>
      <c r="S3067" s="12">
        <f>(((J3067/60)/60)/24)+DATE(1970,1,1)</f>
        <v>42053.722060185188</v>
      </c>
      <c r="T3067" s="12">
        <f>(((I3067/60)/60)/24)+DATE(1970,1,1)</f>
        <v>42113.680393518516</v>
      </c>
      <c r="W3067" s="19">
        <f>_xlfn.DAYS(T3067,S3067)</f>
        <v>60</v>
      </c>
      <c r="X3067" s="20">
        <f>L3067/W3067</f>
        <v>0.05</v>
      </c>
      <c r="Y3067" s="21">
        <f>E3067/W3067</f>
        <v>2.1</v>
      </c>
    </row>
    <row r="3068" spans="1:25" ht="48" x14ac:dyDescent="0.2">
      <c r="A3068">
        <v>3899</v>
      </c>
      <c r="B3068" s="3" t="s">
        <v>3896</v>
      </c>
      <c r="C3068" s="3" t="s">
        <v>8007</v>
      </c>
      <c r="D3068">
        <v>10000</v>
      </c>
      <c r="E3068">
        <v>125</v>
      </c>
      <c r="F3068" t="s">
        <v>8221</v>
      </c>
      <c r="G3068" t="s">
        <v>8224</v>
      </c>
      <c r="H3068" t="s">
        <v>8246</v>
      </c>
      <c r="I3068">
        <v>1407868561</v>
      </c>
      <c r="J3068">
        <v>1406140561</v>
      </c>
      <c r="K3068" t="b">
        <v>0</v>
      </c>
      <c r="L3068">
        <v>2</v>
      </c>
      <c r="M3068" t="b">
        <v>0</v>
      </c>
      <c r="N3068" t="s">
        <v>8271</v>
      </c>
      <c r="O3068" s="6">
        <f>(E3068/D3068)*100</f>
        <v>1.25</v>
      </c>
      <c r="P3068" s="7">
        <f>E3068/L3068</f>
        <v>62.5</v>
      </c>
      <c r="Q3068" t="str">
        <f>LEFT(N3068,FIND("/",N3068)-1)</f>
        <v>theater</v>
      </c>
      <c r="R3068" t="str">
        <f>REPLACE(N3068,1,FIND("/",N3068),"")</f>
        <v>plays</v>
      </c>
      <c r="S3068" s="12">
        <f>(((J3068/60)/60)/24)+DATE(1970,1,1)</f>
        <v>41843.775011574071</v>
      </c>
      <c r="T3068" s="12">
        <f>(((I3068/60)/60)/24)+DATE(1970,1,1)</f>
        <v>41863.775011574071</v>
      </c>
      <c r="W3068" s="19">
        <f>_xlfn.DAYS(T3068,S3068)</f>
        <v>20</v>
      </c>
      <c r="X3068" s="20">
        <f>L3068/W3068</f>
        <v>0.1</v>
      </c>
      <c r="Y3068" s="21">
        <f>E3068/W3068</f>
        <v>6.25</v>
      </c>
    </row>
    <row r="3069" spans="1:25" ht="48" x14ac:dyDescent="0.2">
      <c r="A3069">
        <v>1138</v>
      </c>
      <c r="B3069" s="3" t="s">
        <v>1139</v>
      </c>
      <c r="C3069" s="3" t="s">
        <v>5248</v>
      </c>
      <c r="D3069">
        <v>35000</v>
      </c>
      <c r="E3069">
        <v>125</v>
      </c>
      <c r="F3069" t="s">
        <v>8221</v>
      </c>
      <c r="G3069" t="s">
        <v>8224</v>
      </c>
      <c r="H3069" t="s">
        <v>8246</v>
      </c>
      <c r="I3069">
        <v>1485035131</v>
      </c>
      <c r="J3069">
        <v>1483307131</v>
      </c>
      <c r="K3069" t="b">
        <v>0</v>
      </c>
      <c r="L3069">
        <v>4</v>
      </c>
      <c r="M3069" t="b">
        <v>0</v>
      </c>
      <c r="N3069" t="s">
        <v>8283</v>
      </c>
      <c r="O3069" s="6">
        <f>(E3069/D3069)*100</f>
        <v>0.35714285714285715</v>
      </c>
      <c r="P3069" s="7">
        <f>E3069/L3069</f>
        <v>31.25</v>
      </c>
      <c r="Q3069" t="str">
        <f>LEFT(N3069,FIND("/",N3069)-1)</f>
        <v>games</v>
      </c>
      <c r="R3069" t="str">
        <f>REPLACE(N3069,1,FIND("/",N3069),"")</f>
        <v>mobile games</v>
      </c>
      <c r="S3069" s="12">
        <f>(((J3069/60)/60)/24)+DATE(1970,1,1)</f>
        <v>42736.9066087963</v>
      </c>
      <c r="T3069" s="12">
        <f>(((I3069/60)/60)/24)+DATE(1970,1,1)</f>
        <v>42756.9066087963</v>
      </c>
      <c r="W3069" s="19">
        <f>_xlfn.DAYS(T3069,S3069)</f>
        <v>20</v>
      </c>
      <c r="X3069" s="20">
        <f>L3069/W3069</f>
        <v>0.2</v>
      </c>
      <c r="Y3069" s="21">
        <f>E3069/W3069</f>
        <v>6.25</v>
      </c>
    </row>
    <row r="3070" spans="1:25" ht="48" x14ac:dyDescent="0.2">
      <c r="A3070">
        <v>1572</v>
      </c>
      <c r="B3070" s="3" t="s">
        <v>1573</v>
      </c>
      <c r="C3070" s="3" t="s">
        <v>5682</v>
      </c>
      <c r="D3070">
        <v>2500</v>
      </c>
      <c r="E3070">
        <v>125</v>
      </c>
      <c r="F3070" t="s">
        <v>8220</v>
      </c>
      <c r="G3070" t="s">
        <v>8225</v>
      </c>
      <c r="H3070" t="s">
        <v>8247</v>
      </c>
      <c r="I3070">
        <v>1456703940</v>
      </c>
      <c r="J3070">
        <v>1454546859</v>
      </c>
      <c r="K3070" t="b">
        <v>0</v>
      </c>
      <c r="L3070">
        <v>3</v>
      </c>
      <c r="M3070" t="b">
        <v>0</v>
      </c>
      <c r="N3070" t="s">
        <v>8290</v>
      </c>
      <c r="O3070" s="6">
        <f>(E3070/D3070)*100</f>
        <v>5</v>
      </c>
      <c r="P3070" s="7">
        <f>E3070/L3070</f>
        <v>41.666666666666664</v>
      </c>
      <c r="Q3070" t="str">
        <f>LEFT(N3070,FIND("/",N3070)-1)</f>
        <v>publishing</v>
      </c>
      <c r="R3070" t="str">
        <f>REPLACE(N3070,1,FIND("/",N3070),"")</f>
        <v>art books</v>
      </c>
      <c r="S3070" s="12">
        <f>(((J3070/60)/60)/24)+DATE(1970,1,1)</f>
        <v>42404.033090277779</v>
      </c>
      <c r="T3070" s="12">
        <f>(((I3070/60)/60)/24)+DATE(1970,1,1)</f>
        <v>42428.999305555553</v>
      </c>
      <c r="W3070" s="19">
        <f>_xlfn.DAYS(T3070,S3070)</f>
        <v>24</v>
      </c>
      <c r="X3070" s="20">
        <f>L3070/W3070</f>
        <v>0.125</v>
      </c>
      <c r="Y3070" s="21">
        <f>E3070/W3070</f>
        <v>5.208333333333333</v>
      </c>
    </row>
    <row r="3071" spans="1:25" ht="48" x14ac:dyDescent="0.2">
      <c r="A3071">
        <v>890</v>
      </c>
      <c r="B3071" s="3" t="s">
        <v>891</v>
      </c>
      <c r="C3071" s="3" t="s">
        <v>5000</v>
      </c>
      <c r="D3071">
        <v>3000</v>
      </c>
      <c r="E3071">
        <v>125</v>
      </c>
      <c r="F3071" t="s">
        <v>8221</v>
      </c>
      <c r="G3071" t="s">
        <v>8224</v>
      </c>
      <c r="H3071" t="s">
        <v>8246</v>
      </c>
      <c r="I3071">
        <v>1385055979</v>
      </c>
      <c r="J3071">
        <v>1382460379</v>
      </c>
      <c r="K3071" t="b">
        <v>0</v>
      </c>
      <c r="L3071">
        <v>4</v>
      </c>
      <c r="M3071" t="b">
        <v>0</v>
      </c>
      <c r="N3071" t="s">
        <v>8279</v>
      </c>
      <c r="O3071" s="6">
        <f>(E3071/D3071)*100</f>
        <v>4.1666666666666661</v>
      </c>
      <c r="P3071" s="7">
        <f>E3071/L3071</f>
        <v>31.25</v>
      </c>
      <c r="Q3071" t="str">
        <f>LEFT(N3071,FIND("/",N3071)-1)</f>
        <v>music</v>
      </c>
      <c r="R3071" t="str">
        <f>REPLACE(N3071,1,FIND("/",N3071),"")</f>
        <v>indie rock</v>
      </c>
      <c r="S3071" s="12">
        <f>(((J3071/60)/60)/24)+DATE(1970,1,1)</f>
        <v>41569.698831018519</v>
      </c>
      <c r="T3071" s="12">
        <f>(((I3071/60)/60)/24)+DATE(1970,1,1)</f>
        <v>41599.740497685183</v>
      </c>
      <c r="W3071" s="19">
        <f>_xlfn.DAYS(T3071,S3071)</f>
        <v>30</v>
      </c>
      <c r="X3071" s="20">
        <f>L3071/W3071</f>
        <v>0.13333333333333333</v>
      </c>
      <c r="Y3071" s="21">
        <f>E3071/W3071</f>
        <v>4.166666666666667</v>
      </c>
    </row>
    <row r="3072" spans="1:25" ht="48" x14ac:dyDescent="0.2">
      <c r="A3072">
        <v>434</v>
      </c>
      <c r="B3072" s="3" t="s">
        <v>435</v>
      </c>
      <c r="C3072" s="3" t="s">
        <v>4544</v>
      </c>
      <c r="D3072">
        <v>2500</v>
      </c>
      <c r="E3072">
        <v>125</v>
      </c>
      <c r="F3072" t="s">
        <v>8221</v>
      </c>
      <c r="G3072" t="s">
        <v>8224</v>
      </c>
      <c r="H3072" t="s">
        <v>8246</v>
      </c>
      <c r="I3072">
        <v>1385931702</v>
      </c>
      <c r="J3072">
        <v>1383076902</v>
      </c>
      <c r="K3072" t="b">
        <v>0</v>
      </c>
      <c r="L3072">
        <v>2</v>
      </c>
      <c r="M3072" t="b">
        <v>0</v>
      </c>
      <c r="N3072" t="s">
        <v>8270</v>
      </c>
      <c r="O3072" s="6">
        <f>(E3072/D3072)*100</f>
        <v>5</v>
      </c>
      <c r="P3072" s="7">
        <f>E3072/L3072</f>
        <v>62.5</v>
      </c>
      <c r="Q3072" t="str">
        <f>LEFT(N3072,FIND("/",N3072)-1)</f>
        <v>film &amp; video</v>
      </c>
      <c r="R3072" t="str">
        <f>REPLACE(N3072,1,FIND("/",N3072),"")</f>
        <v>animation</v>
      </c>
      <c r="S3072" s="12">
        <f>(((J3072/60)/60)/24)+DATE(1970,1,1)</f>
        <v>41576.834513888891</v>
      </c>
      <c r="T3072" s="12">
        <f>(((I3072/60)/60)/24)+DATE(1970,1,1)</f>
        <v>41609.876180555555</v>
      </c>
      <c r="W3072" s="19">
        <f>_xlfn.DAYS(T3072,S3072)</f>
        <v>33</v>
      </c>
      <c r="X3072" s="20">
        <f>L3072/W3072</f>
        <v>6.0606060606060608E-2</v>
      </c>
      <c r="Y3072" s="21">
        <f>E3072/W3072</f>
        <v>3.7878787878787881</v>
      </c>
    </row>
    <row r="3073" spans="1:25" ht="48" x14ac:dyDescent="0.2">
      <c r="A3073">
        <v>1866</v>
      </c>
      <c r="B3073" s="3" t="s">
        <v>1867</v>
      </c>
      <c r="C3073" s="3" t="s">
        <v>5976</v>
      </c>
      <c r="D3073">
        <v>25000</v>
      </c>
      <c r="E3073">
        <v>125</v>
      </c>
      <c r="F3073" t="s">
        <v>8221</v>
      </c>
      <c r="G3073" t="s">
        <v>8224</v>
      </c>
      <c r="H3073" t="s">
        <v>8246</v>
      </c>
      <c r="I3073">
        <v>1488340800</v>
      </c>
      <c r="J3073">
        <v>1483768497</v>
      </c>
      <c r="K3073" t="b">
        <v>0</v>
      </c>
      <c r="L3073">
        <v>2</v>
      </c>
      <c r="M3073" t="b">
        <v>0</v>
      </c>
      <c r="N3073" t="s">
        <v>8283</v>
      </c>
      <c r="O3073" s="6">
        <f>(E3073/D3073)*100</f>
        <v>0.5</v>
      </c>
      <c r="P3073" s="7">
        <f>E3073/L3073</f>
        <v>62.5</v>
      </c>
      <c r="Q3073" t="str">
        <f>LEFT(N3073,FIND("/",N3073)-1)</f>
        <v>games</v>
      </c>
      <c r="R3073" t="str">
        <f>REPLACE(N3073,1,FIND("/",N3073),"")</f>
        <v>mobile games</v>
      </c>
      <c r="S3073" s="12">
        <f>(((J3073/60)/60)/24)+DATE(1970,1,1)</f>
        <v>42742.246493055558</v>
      </c>
      <c r="T3073" s="12">
        <f>(((I3073/60)/60)/24)+DATE(1970,1,1)</f>
        <v>42795.166666666672</v>
      </c>
      <c r="W3073" s="19">
        <f>_xlfn.DAYS(T3073,S3073)</f>
        <v>53</v>
      </c>
      <c r="X3073" s="20">
        <f>L3073/W3073</f>
        <v>3.7735849056603772E-2</v>
      </c>
      <c r="Y3073" s="21">
        <f>E3073/W3073</f>
        <v>2.358490566037736</v>
      </c>
    </row>
    <row r="3074" spans="1:25" ht="48" x14ac:dyDescent="0.2">
      <c r="A3074">
        <v>4021</v>
      </c>
      <c r="B3074" s="3" t="s">
        <v>4017</v>
      </c>
      <c r="C3074" s="3" t="s">
        <v>8126</v>
      </c>
      <c r="D3074">
        <v>15000</v>
      </c>
      <c r="E3074">
        <v>125</v>
      </c>
      <c r="F3074" t="s">
        <v>8221</v>
      </c>
      <c r="G3074" t="s">
        <v>8224</v>
      </c>
      <c r="H3074" t="s">
        <v>8246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8271</v>
      </c>
      <c r="O3074" s="6">
        <f>(E3074/D3074)*100</f>
        <v>0.83333333333333337</v>
      </c>
      <c r="P3074" s="7">
        <f>E3074/L3074</f>
        <v>62.5</v>
      </c>
      <c r="Q3074" t="str">
        <f>LEFT(N3074,FIND("/",N3074)-1)</f>
        <v>theater</v>
      </c>
      <c r="R3074" t="str">
        <f>REPLACE(N3074,1,FIND("/",N3074),"")</f>
        <v>plays</v>
      </c>
      <c r="S3074" s="12">
        <f>(((J3074/60)/60)/24)+DATE(1970,1,1)</f>
        <v>41878.911550925928</v>
      </c>
      <c r="T3074" s="12">
        <f>(((I3074/60)/60)/24)+DATE(1970,1,1)</f>
        <v>41938.911550925928</v>
      </c>
      <c r="W3074" s="19">
        <f>_xlfn.DAYS(T3074,S3074)</f>
        <v>60</v>
      </c>
      <c r="X3074" s="20">
        <f>L3074/W3074</f>
        <v>3.3333333333333333E-2</v>
      </c>
      <c r="Y3074" s="21">
        <f>E3074/W3074</f>
        <v>2.0833333333333335</v>
      </c>
    </row>
    <row r="3075" spans="1:25" ht="48" x14ac:dyDescent="0.2">
      <c r="A3075">
        <v>3087</v>
      </c>
      <c r="B3075" s="3" t="s">
        <v>3087</v>
      </c>
      <c r="C3075" s="3" t="s">
        <v>7197</v>
      </c>
      <c r="D3075">
        <v>20000</v>
      </c>
      <c r="E3075">
        <v>125</v>
      </c>
      <c r="F3075" t="s">
        <v>8221</v>
      </c>
      <c r="G3075" t="s">
        <v>8224</v>
      </c>
      <c r="H3075" t="s">
        <v>8246</v>
      </c>
      <c r="I3075">
        <v>1482294990</v>
      </c>
      <c r="J3075">
        <v>1477107390</v>
      </c>
      <c r="K3075" t="b">
        <v>0</v>
      </c>
      <c r="L3075">
        <v>2</v>
      </c>
      <c r="M3075" t="b">
        <v>0</v>
      </c>
      <c r="N3075" t="s">
        <v>8303</v>
      </c>
      <c r="O3075" s="6">
        <f>(E3075/D3075)*100</f>
        <v>0.625</v>
      </c>
      <c r="P3075" s="7">
        <f>E3075/L3075</f>
        <v>62.5</v>
      </c>
      <c r="Q3075" t="str">
        <f>LEFT(N3075,FIND("/",N3075)-1)</f>
        <v>theater</v>
      </c>
      <c r="R3075" t="str">
        <f>REPLACE(N3075,1,FIND("/",N3075),"")</f>
        <v>spaces</v>
      </c>
      <c r="S3075" s="12">
        <f>(((J3075/60)/60)/24)+DATE(1970,1,1)</f>
        <v>42665.150347222225</v>
      </c>
      <c r="T3075" s="12">
        <f>(((I3075/60)/60)/24)+DATE(1970,1,1)</f>
        <v>42725.192013888889</v>
      </c>
      <c r="W3075" s="19">
        <f>_xlfn.DAYS(T3075,S3075)</f>
        <v>60</v>
      </c>
      <c r="X3075" s="20">
        <f>L3075/W3075</f>
        <v>3.3333333333333333E-2</v>
      </c>
      <c r="Y3075" s="21">
        <f>E3075/W3075</f>
        <v>2.0833333333333335</v>
      </c>
    </row>
    <row r="3076" spans="1:25" ht="48" x14ac:dyDescent="0.2">
      <c r="A3076">
        <v>2823</v>
      </c>
      <c r="B3076" s="3" t="s">
        <v>2823</v>
      </c>
      <c r="C3076" s="3" t="s">
        <v>6933</v>
      </c>
      <c r="D3076">
        <v>100</v>
      </c>
      <c r="E3076">
        <v>124</v>
      </c>
      <c r="F3076" t="s">
        <v>8219</v>
      </c>
      <c r="G3076" t="s">
        <v>8225</v>
      </c>
      <c r="H3076" t="s">
        <v>8247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8271</v>
      </c>
      <c r="O3076" s="6">
        <f>(E3076/D3076)*100</f>
        <v>124</v>
      </c>
      <c r="P3076" s="7">
        <f>E3076/L3076</f>
        <v>8.8571428571428577</v>
      </c>
      <c r="Q3076" t="str">
        <f>LEFT(N3076,FIND("/",N3076)-1)</f>
        <v>theater</v>
      </c>
      <c r="R3076" t="str">
        <f>REPLACE(N3076,1,FIND("/",N3076),"")</f>
        <v>plays</v>
      </c>
      <c r="S3076" s="12">
        <f>(((J3076/60)/60)/24)+DATE(1970,1,1)</f>
        <v>42067.011643518519</v>
      </c>
      <c r="T3076" s="12">
        <f>(((I3076/60)/60)/24)+DATE(1970,1,1)</f>
        <v>42094.957638888889</v>
      </c>
      <c r="W3076" s="19">
        <f>_xlfn.DAYS(T3076,S3076)</f>
        <v>27</v>
      </c>
      <c r="X3076" s="20">
        <f>L3076/W3076</f>
        <v>0.51851851851851849</v>
      </c>
      <c r="Y3076" s="21">
        <f>E3076/W3076</f>
        <v>4.5925925925925926</v>
      </c>
    </row>
    <row r="3077" spans="1:25" ht="16" x14ac:dyDescent="0.2">
      <c r="A3077">
        <v>2649</v>
      </c>
      <c r="B3077" s="3" t="s">
        <v>2649</v>
      </c>
      <c r="C3077" s="3" t="s">
        <v>6759</v>
      </c>
      <c r="D3077">
        <v>125000</v>
      </c>
      <c r="E3077">
        <v>124</v>
      </c>
      <c r="F3077" t="s">
        <v>8220</v>
      </c>
      <c r="G3077" t="s">
        <v>8224</v>
      </c>
      <c r="H3077" t="s">
        <v>8246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8301</v>
      </c>
      <c r="O3077" s="6">
        <f>(E3077/D3077)*100</f>
        <v>9.920000000000001E-2</v>
      </c>
      <c r="P3077" s="7">
        <f>E3077/L3077</f>
        <v>41.333333333333336</v>
      </c>
      <c r="Q3077" t="str">
        <f>LEFT(N3077,FIND("/",N3077)-1)</f>
        <v>technology</v>
      </c>
      <c r="R3077" t="str">
        <f>REPLACE(N3077,1,FIND("/",N3077),"")</f>
        <v>space exploration</v>
      </c>
      <c r="S3077" s="12">
        <f>(((J3077/60)/60)/24)+DATE(1970,1,1)</f>
        <v>42341.99700231482</v>
      </c>
      <c r="T3077" s="12">
        <f>(((I3077/60)/60)/24)+DATE(1970,1,1)</f>
        <v>42401.99700231482</v>
      </c>
      <c r="W3077" s="19">
        <f>_xlfn.DAYS(T3077,S3077)</f>
        <v>60</v>
      </c>
      <c r="X3077" s="20">
        <f>L3077/W3077</f>
        <v>0.05</v>
      </c>
      <c r="Y3077" s="21">
        <f>E3077/W3077</f>
        <v>2.0666666666666669</v>
      </c>
    </row>
    <row r="3078" spans="1:25" ht="48" x14ac:dyDescent="0.2">
      <c r="A3078">
        <v>553</v>
      </c>
      <c r="B3078" s="3" t="s">
        <v>554</v>
      </c>
      <c r="C3078" s="3" t="s">
        <v>4663</v>
      </c>
      <c r="D3078">
        <v>25000</v>
      </c>
      <c r="E3078">
        <v>123</v>
      </c>
      <c r="F3078" t="s">
        <v>8221</v>
      </c>
      <c r="G3078" t="s">
        <v>8224</v>
      </c>
      <c r="H3078" t="s">
        <v>8246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8272</v>
      </c>
      <c r="O3078" s="6">
        <f>(E3078/D3078)*100</f>
        <v>0.49199999999999999</v>
      </c>
      <c r="P3078" s="7">
        <f>E3078/L3078</f>
        <v>20.5</v>
      </c>
      <c r="Q3078" t="str">
        <f>LEFT(N3078,FIND("/",N3078)-1)</f>
        <v>technology</v>
      </c>
      <c r="R3078" t="str">
        <f>REPLACE(N3078,1,FIND("/",N3078),"")</f>
        <v>web</v>
      </c>
      <c r="S3078" s="12">
        <f>(((J3078/60)/60)/24)+DATE(1970,1,1)</f>
        <v>41927.71980324074</v>
      </c>
      <c r="T3078" s="12">
        <f>(((I3078/60)/60)/24)+DATE(1970,1,1)</f>
        <v>41957.761469907404</v>
      </c>
      <c r="W3078" s="19">
        <f>_xlfn.DAYS(T3078,S3078)</f>
        <v>30</v>
      </c>
      <c r="X3078" s="20">
        <f>L3078/W3078</f>
        <v>0.2</v>
      </c>
      <c r="Y3078" s="21">
        <f>E3078/W3078</f>
        <v>4.0999999999999996</v>
      </c>
    </row>
    <row r="3079" spans="1:25" ht="48" x14ac:dyDescent="0.2">
      <c r="A3079">
        <v>910</v>
      </c>
      <c r="B3079" s="3" t="s">
        <v>911</v>
      </c>
      <c r="C3079" s="3" t="s">
        <v>5020</v>
      </c>
      <c r="D3079">
        <v>550</v>
      </c>
      <c r="E3079">
        <v>123</v>
      </c>
      <c r="F3079" t="s">
        <v>8221</v>
      </c>
      <c r="G3079" t="s">
        <v>8225</v>
      </c>
      <c r="H3079" t="s">
        <v>8247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8278</v>
      </c>
      <c r="O3079" s="6">
        <f>(E3079/D3079)*100</f>
        <v>22.363636363636363</v>
      </c>
      <c r="P3079" s="7">
        <f>E3079/L3079</f>
        <v>24.6</v>
      </c>
      <c r="Q3079" t="str">
        <f>LEFT(N3079,FIND("/",N3079)-1)</f>
        <v>music</v>
      </c>
      <c r="R3079" t="str">
        <f>REPLACE(N3079,1,FIND("/",N3079),"")</f>
        <v>jazz</v>
      </c>
      <c r="S3079" s="12">
        <f>(((J3079/60)/60)/24)+DATE(1970,1,1)</f>
        <v>42737.545358796298</v>
      </c>
      <c r="T3079" s="12">
        <f>(((I3079/60)/60)/24)+DATE(1970,1,1)</f>
        <v>42797.545358796298</v>
      </c>
      <c r="W3079" s="19">
        <f>_xlfn.DAYS(T3079,S3079)</f>
        <v>60</v>
      </c>
      <c r="X3079" s="20">
        <f>L3079/W3079</f>
        <v>8.3333333333333329E-2</v>
      </c>
      <c r="Y3079" s="21">
        <f>E3079/W3079</f>
        <v>2.0499999999999998</v>
      </c>
    </row>
    <row r="3080" spans="1:25" ht="48" x14ac:dyDescent="0.2">
      <c r="A3080">
        <v>2323</v>
      </c>
      <c r="B3080" s="3" t="s">
        <v>2324</v>
      </c>
      <c r="C3080" s="3" t="s">
        <v>6433</v>
      </c>
      <c r="D3080">
        <v>250</v>
      </c>
      <c r="E3080">
        <v>120</v>
      </c>
      <c r="F3080" t="s">
        <v>8222</v>
      </c>
      <c r="G3080" t="s">
        <v>8224</v>
      </c>
      <c r="H3080" t="s">
        <v>8246</v>
      </c>
      <c r="I3080">
        <v>1490033247</v>
      </c>
      <c r="J3080">
        <v>1489428447</v>
      </c>
      <c r="K3080" t="b">
        <v>0</v>
      </c>
      <c r="L3080">
        <v>4</v>
      </c>
      <c r="M3080" t="b">
        <v>0</v>
      </c>
      <c r="N3080" t="s">
        <v>8298</v>
      </c>
      <c r="O3080" s="6">
        <f>(E3080/D3080)*100</f>
        <v>48</v>
      </c>
      <c r="P3080" s="7">
        <f>E3080/L3080</f>
        <v>30</v>
      </c>
      <c r="Q3080" t="str">
        <f>LEFT(N3080,FIND("/",N3080)-1)</f>
        <v>food</v>
      </c>
      <c r="R3080" t="str">
        <f>REPLACE(N3080,1,FIND("/",N3080),"")</f>
        <v>small batch</v>
      </c>
      <c r="S3080" s="12">
        <f>(((J3080/60)/60)/24)+DATE(1970,1,1)</f>
        <v>42807.755173611105</v>
      </c>
      <c r="T3080" s="12">
        <f>(((I3080/60)/60)/24)+DATE(1970,1,1)</f>
        <v>42814.755173611105</v>
      </c>
      <c r="W3080" s="19">
        <f>_xlfn.DAYS(T3080,S3080)</f>
        <v>7</v>
      </c>
      <c r="X3080" s="20">
        <f>L3080/W3080</f>
        <v>0.5714285714285714</v>
      </c>
      <c r="Y3080" s="21">
        <f>E3080/W3080</f>
        <v>17.142857142857142</v>
      </c>
    </row>
    <row r="3081" spans="1:25" ht="48" x14ac:dyDescent="0.2">
      <c r="A3081">
        <v>3918</v>
      </c>
      <c r="B3081" s="3" t="s">
        <v>3915</v>
      </c>
      <c r="C3081" s="3" t="s">
        <v>8026</v>
      </c>
      <c r="D3081">
        <v>60000</v>
      </c>
      <c r="E3081">
        <v>120</v>
      </c>
      <c r="F3081" t="s">
        <v>8221</v>
      </c>
      <c r="G3081" t="s">
        <v>8225</v>
      </c>
      <c r="H3081" t="s">
        <v>8247</v>
      </c>
      <c r="I3081">
        <v>1407168000</v>
      </c>
      <c r="J3081">
        <v>1406131023</v>
      </c>
      <c r="K3081" t="b">
        <v>0</v>
      </c>
      <c r="L3081">
        <v>3</v>
      </c>
      <c r="M3081" t="b">
        <v>0</v>
      </c>
      <c r="N3081" t="s">
        <v>8271</v>
      </c>
      <c r="O3081" s="6">
        <f>(E3081/D3081)*100</f>
        <v>0.2</v>
      </c>
      <c r="P3081" s="7">
        <f>E3081/L3081</f>
        <v>40</v>
      </c>
      <c r="Q3081" t="str">
        <f>LEFT(N3081,FIND("/",N3081)-1)</f>
        <v>theater</v>
      </c>
      <c r="R3081" t="str">
        <f>REPLACE(N3081,1,FIND("/",N3081),"")</f>
        <v>plays</v>
      </c>
      <c r="S3081" s="12">
        <f>(((J3081/60)/60)/24)+DATE(1970,1,1)</f>
        <v>41843.664618055554</v>
      </c>
      <c r="T3081" s="12">
        <f>(((I3081/60)/60)/24)+DATE(1970,1,1)</f>
        <v>41855.666666666664</v>
      </c>
      <c r="W3081" s="19">
        <f>_xlfn.DAYS(T3081,S3081)</f>
        <v>12</v>
      </c>
      <c r="X3081" s="20">
        <f>L3081/W3081</f>
        <v>0.25</v>
      </c>
      <c r="Y3081" s="21">
        <f>E3081/W3081</f>
        <v>10</v>
      </c>
    </row>
    <row r="3082" spans="1:25" ht="48" x14ac:dyDescent="0.2">
      <c r="A3082">
        <v>2976</v>
      </c>
      <c r="B3082" s="3" t="s">
        <v>2976</v>
      </c>
      <c r="C3082" s="3" t="s">
        <v>7086</v>
      </c>
      <c r="D3082">
        <v>70</v>
      </c>
      <c r="E3082">
        <v>120</v>
      </c>
      <c r="F3082" t="s">
        <v>8219</v>
      </c>
      <c r="G3082" t="s">
        <v>8225</v>
      </c>
      <c r="H3082" t="s">
        <v>8247</v>
      </c>
      <c r="I3082">
        <v>1457870400</v>
      </c>
      <c r="J3082">
        <v>1456421530</v>
      </c>
      <c r="K3082" t="b">
        <v>0</v>
      </c>
      <c r="L3082">
        <v>14</v>
      </c>
      <c r="M3082" t="b">
        <v>1</v>
      </c>
      <c r="N3082" t="s">
        <v>8271</v>
      </c>
      <c r="O3082" s="6">
        <f>(E3082/D3082)*100</f>
        <v>171.42857142857142</v>
      </c>
      <c r="P3082" s="7">
        <f>E3082/L3082</f>
        <v>8.5714285714285712</v>
      </c>
      <c r="Q3082" t="str">
        <f>LEFT(N3082,FIND("/",N3082)-1)</f>
        <v>theater</v>
      </c>
      <c r="R3082" t="str">
        <f>REPLACE(N3082,1,FIND("/",N3082),"")</f>
        <v>plays</v>
      </c>
      <c r="S3082" s="12">
        <f>(((J3082/60)/60)/24)+DATE(1970,1,1)</f>
        <v>42425.730671296296</v>
      </c>
      <c r="T3082" s="12">
        <f>(((I3082/60)/60)/24)+DATE(1970,1,1)</f>
        <v>42442.5</v>
      </c>
      <c r="W3082" s="19">
        <f>_xlfn.DAYS(T3082,S3082)</f>
        <v>17</v>
      </c>
      <c r="X3082" s="20">
        <f>L3082/W3082</f>
        <v>0.82352941176470584</v>
      </c>
      <c r="Y3082" s="21">
        <f>E3082/W3082</f>
        <v>7.0588235294117645</v>
      </c>
    </row>
    <row r="3083" spans="1:25" ht="32" x14ac:dyDescent="0.2">
      <c r="A3083">
        <v>2362</v>
      </c>
      <c r="B3083" s="3" t="s">
        <v>2363</v>
      </c>
      <c r="C3083" s="3" t="s">
        <v>6472</v>
      </c>
      <c r="D3083">
        <v>420</v>
      </c>
      <c r="E3083">
        <v>120</v>
      </c>
      <c r="F3083" t="s">
        <v>8220</v>
      </c>
      <c r="G3083" t="s">
        <v>8224</v>
      </c>
      <c r="H3083" t="s">
        <v>8246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8272</v>
      </c>
      <c r="O3083" s="6">
        <f>(E3083/D3083)*100</f>
        <v>28.571428571428569</v>
      </c>
      <c r="P3083" s="7">
        <f>E3083/L3083</f>
        <v>60</v>
      </c>
      <c r="Q3083" t="str">
        <f>LEFT(N3083,FIND("/",N3083)-1)</f>
        <v>technology</v>
      </c>
      <c r="R3083" t="str">
        <f>REPLACE(N3083,1,FIND("/",N3083),"")</f>
        <v>web</v>
      </c>
      <c r="S3083" s="12">
        <f>(((J3083/60)/60)/24)+DATE(1970,1,1)</f>
        <v>41954.688310185185</v>
      </c>
      <c r="T3083" s="12">
        <f>(((I3083/60)/60)/24)+DATE(1970,1,1)</f>
        <v>41984.688310185185</v>
      </c>
      <c r="W3083" s="19">
        <f>_xlfn.DAYS(T3083,S3083)</f>
        <v>30</v>
      </c>
      <c r="X3083" s="20">
        <f>L3083/W3083</f>
        <v>6.6666666666666666E-2</v>
      </c>
      <c r="Y3083" s="21">
        <f>E3083/W3083</f>
        <v>4</v>
      </c>
    </row>
    <row r="3084" spans="1:25" ht="48" x14ac:dyDescent="0.2">
      <c r="A3084">
        <v>2567</v>
      </c>
      <c r="B3084" s="3" t="s">
        <v>2567</v>
      </c>
      <c r="C3084" s="3" t="s">
        <v>6677</v>
      </c>
      <c r="D3084">
        <v>45000</v>
      </c>
      <c r="E3084">
        <v>120</v>
      </c>
      <c r="F3084" t="s">
        <v>8220</v>
      </c>
      <c r="G3084" t="s">
        <v>8224</v>
      </c>
      <c r="H3084" t="s">
        <v>8246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8284</v>
      </c>
      <c r="O3084" s="6">
        <f>(E3084/D3084)*100</f>
        <v>0.26666666666666666</v>
      </c>
      <c r="P3084" s="7">
        <f>E3084/L3084</f>
        <v>60</v>
      </c>
      <c r="Q3084" t="str">
        <f>LEFT(N3084,FIND("/",N3084)-1)</f>
        <v>food</v>
      </c>
      <c r="R3084" t="str">
        <f>REPLACE(N3084,1,FIND("/",N3084),"")</f>
        <v>food trucks</v>
      </c>
      <c r="S3084" s="12">
        <f>(((J3084/60)/60)/24)+DATE(1970,1,1)</f>
        <v>42087.878912037035</v>
      </c>
      <c r="T3084" s="12">
        <f>(((I3084/60)/60)/24)+DATE(1970,1,1)</f>
        <v>42117.878912037035</v>
      </c>
      <c r="W3084" s="19">
        <f>_xlfn.DAYS(T3084,S3084)</f>
        <v>30</v>
      </c>
      <c r="X3084" s="20">
        <f>L3084/W3084</f>
        <v>6.6666666666666666E-2</v>
      </c>
      <c r="Y3084" s="21">
        <f>E3084/W3084</f>
        <v>4</v>
      </c>
    </row>
    <row r="3085" spans="1:25" ht="48" x14ac:dyDescent="0.2">
      <c r="A3085">
        <v>933</v>
      </c>
      <c r="B3085" s="3" t="s">
        <v>934</v>
      </c>
      <c r="C3085" s="3" t="s">
        <v>5043</v>
      </c>
      <c r="D3085">
        <v>2000</v>
      </c>
      <c r="E3085">
        <v>120</v>
      </c>
      <c r="F3085" t="s">
        <v>8221</v>
      </c>
      <c r="G3085" t="s">
        <v>8224</v>
      </c>
      <c r="H3085" t="s">
        <v>8246</v>
      </c>
      <c r="I3085">
        <v>1399867409</v>
      </c>
      <c r="J3085">
        <v>1394683409</v>
      </c>
      <c r="K3085" t="b">
        <v>0</v>
      </c>
      <c r="L3085">
        <v>2</v>
      </c>
      <c r="M3085" t="b">
        <v>0</v>
      </c>
      <c r="N3085" t="s">
        <v>8278</v>
      </c>
      <c r="O3085" s="6">
        <f>(E3085/D3085)*100</f>
        <v>6</v>
      </c>
      <c r="P3085" s="7">
        <f>E3085/L3085</f>
        <v>60</v>
      </c>
      <c r="Q3085" t="str">
        <f>LEFT(N3085,FIND("/",N3085)-1)</f>
        <v>music</v>
      </c>
      <c r="R3085" t="str">
        <f>REPLACE(N3085,1,FIND("/",N3085),"")</f>
        <v>jazz</v>
      </c>
      <c r="S3085" s="12">
        <f>(((J3085/60)/60)/24)+DATE(1970,1,1)</f>
        <v>41711.169085648151</v>
      </c>
      <c r="T3085" s="12">
        <f>(((I3085/60)/60)/24)+DATE(1970,1,1)</f>
        <v>41771.169085648151</v>
      </c>
      <c r="W3085" s="19">
        <f>_xlfn.DAYS(T3085,S3085)</f>
        <v>60</v>
      </c>
      <c r="X3085" s="20">
        <f>L3085/W3085</f>
        <v>3.3333333333333333E-2</v>
      </c>
      <c r="Y3085" s="21">
        <f>E3085/W3085</f>
        <v>2</v>
      </c>
    </row>
    <row r="3086" spans="1:25" ht="48" x14ac:dyDescent="0.2">
      <c r="A3086">
        <v>2151</v>
      </c>
      <c r="B3086" s="3" t="s">
        <v>2152</v>
      </c>
      <c r="C3086" s="3" t="s">
        <v>6261</v>
      </c>
      <c r="D3086">
        <v>45000</v>
      </c>
      <c r="E3086">
        <v>118</v>
      </c>
      <c r="F3086" t="s">
        <v>8221</v>
      </c>
      <c r="G3086" t="s">
        <v>8224</v>
      </c>
      <c r="H3086" t="s">
        <v>8246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8282</v>
      </c>
      <c r="O3086" s="6">
        <f>(E3086/D3086)*100</f>
        <v>0.26222222222222225</v>
      </c>
      <c r="P3086" s="7">
        <f>E3086/L3086</f>
        <v>19.666666666666668</v>
      </c>
      <c r="Q3086" t="str">
        <f>LEFT(N3086,FIND("/",N3086)-1)</f>
        <v>games</v>
      </c>
      <c r="R3086" t="str">
        <f>REPLACE(N3086,1,FIND("/",N3086),"")</f>
        <v>video games</v>
      </c>
      <c r="S3086" s="12">
        <f>(((J3086/60)/60)/24)+DATE(1970,1,1)</f>
        <v>42520.847384259265</v>
      </c>
      <c r="T3086" s="12">
        <f>(((I3086/60)/60)/24)+DATE(1970,1,1)</f>
        <v>42550.847384259265</v>
      </c>
      <c r="W3086" s="19">
        <f>_xlfn.DAYS(T3086,S3086)</f>
        <v>30</v>
      </c>
      <c r="X3086" s="20">
        <f>L3086/W3086</f>
        <v>0.2</v>
      </c>
      <c r="Y3086" s="21">
        <f>E3086/W3086</f>
        <v>3.9333333333333331</v>
      </c>
    </row>
    <row r="3087" spans="1:25" ht="48" x14ac:dyDescent="0.2">
      <c r="A3087">
        <v>3889</v>
      </c>
      <c r="B3087" s="3" t="s">
        <v>3886</v>
      </c>
      <c r="C3087" s="3" t="s">
        <v>7997</v>
      </c>
      <c r="D3087">
        <v>8000</v>
      </c>
      <c r="E3087">
        <v>118</v>
      </c>
      <c r="F3087" t="s">
        <v>8221</v>
      </c>
      <c r="G3087" t="s">
        <v>8224</v>
      </c>
      <c r="H3087" t="s">
        <v>8246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8271</v>
      </c>
      <c r="O3087" s="6">
        <f>(E3087/D3087)*100</f>
        <v>1.4749999999999999</v>
      </c>
      <c r="P3087" s="7">
        <f>E3087/L3087</f>
        <v>13.111111111111111</v>
      </c>
      <c r="Q3087" t="str">
        <f>LEFT(N3087,FIND("/",N3087)-1)</f>
        <v>theater</v>
      </c>
      <c r="R3087" t="str">
        <f>REPLACE(N3087,1,FIND("/",N3087),"")</f>
        <v>plays</v>
      </c>
      <c r="S3087" s="12">
        <f>(((J3087/60)/60)/24)+DATE(1970,1,1)</f>
        <v>41977.004976851851</v>
      </c>
      <c r="T3087" s="12">
        <f>(((I3087/60)/60)/24)+DATE(1970,1,1)</f>
        <v>42008.976388888885</v>
      </c>
      <c r="W3087" s="19">
        <f>_xlfn.DAYS(T3087,S3087)</f>
        <v>31</v>
      </c>
      <c r="X3087" s="20">
        <f>L3087/W3087</f>
        <v>0.29032258064516131</v>
      </c>
      <c r="Y3087" s="21">
        <f>E3087/W3087</f>
        <v>3.806451612903226</v>
      </c>
    </row>
    <row r="3088" spans="1:25" ht="16" x14ac:dyDescent="0.2">
      <c r="A3088">
        <v>3122</v>
      </c>
      <c r="B3088" s="3" t="s">
        <v>3122</v>
      </c>
      <c r="C3088" s="3" t="s">
        <v>7232</v>
      </c>
      <c r="D3088">
        <v>199</v>
      </c>
      <c r="E3088">
        <v>116</v>
      </c>
      <c r="F3088" t="s">
        <v>8220</v>
      </c>
      <c r="G3088" t="s">
        <v>8224</v>
      </c>
      <c r="H3088" t="s">
        <v>8246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8303</v>
      </c>
      <c r="O3088" s="6">
        <f>(E3088/D3088)*100</f>
        <v>58.291457286432156</v>
      </c>
      <c r="P3088" s="7">
        <f>E3088/L3088</f>
        <v>58</v>
      </c>
      <c r="Q3088" t="str">
        <f>LEFT(N3088,FIND("/",N3088)-1)</f>
        <v>theater</v>
      </c>
      <c r="R3088" t="str">
        <f>REPLACE(N3088,1,FIND("/",N3088),"")</f>
        <v>spaces</v>
      </c>
      <c r="S3088" s="12">
        <f>(((J3088/60)/60)/24)+DATE(1970,1,1)</f>
        <v>42678.932083333333</v>
      </c>
      <c r="T3088" s="12">
        <f>(((I3088/60)/60)/24)+DATE(1970,1,1)</f>
        <v>42683.973750000005</v>
      </c>
      <c r="W3088" s="19">
        <f>_xlfn.DAYS(T3088,S3088)</f>
        <v>5</v>
      </c>
      <c r="X3088" s="20">
        <f>L3088/W3088</f>
        <v>0.4</v>
      </c>
      <c r="Y3088" s="21">
        <f>E3088/W3088</f>
        <v>23.2</v>
      </c>
    </row>
    <row r="3089" spans="1:25" ht="48" x14ac:dyDescent="0.2">
      <c r="A3089">
        <v>1233</v>
      </c>
      <c r="B3089" s="3" t="s">
        <v>1234</v>
      </c>
      <c r="C3089" s="3" t="s">
        <v>5343</v>
      </c>
      <c r="D3089">
        <v>1000</v>
      </c>
      <c r="E3089">
        <v>116</v>
      </c>
      <c r="F3089" t="s">
        <v>8220</v>
      </c>
      <c r="G3089" t="s">
        <v>8224</v>
      </c>
      <c r="H3089" t="s">
        <v>8246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8286</v>
      </c>
      <c r="O3089" s="6">
        <f>(E3089/D3089)*100</f>
        <v>11.600000000000001</v>
      </c>
      <c r="P3089" s="7">
        <f>E3089/L3089</f>
        <v>19.333333333333332</v>
      </c>
      <c r="Q3089" t="str">
        <f>LEFT(N3089,FIND("/",N3089)-1)</f>
        <v>music</v>
      </c>
      <c r="R3089" t="str">
        <f>REPLACE(N3089,1,FIND("/",N3089),"")</f>
        <v>world music</v>
      </c>
      <c r="S3089" s="12">
        <f>(((J3089/60)/60)/24)+DATE(1970,1,1)</f>
        <v>40939.948773148149</v>
      </c>
      <c r="T3089" s="12">
        <f>(((I3089/60)/60)/24)+DATE(1970,1,1)</f>
        <v>40960.948773148149</v>
      </c>
      <c r="W3089" s="19">
        <f>_xlfn.DAYS(T3089,S3089)</f>
        <v>21</v>
      </c>
      <c r="X3089" s="20">
        <f>L3089/W3089</f>
        <v>0.2857142857142857</v>
      </c>
      <c r="Y3089" s="21">
        <f>E3089/W3089</f>
        <v>5.5238095238095237</v>
      </c>
    </row>
    <row r="3090" spans="1:25" ht="48" x14ac:dyDescent="0.2">
      <c r="A3090">
        <v>3789</v>
      </c>
      <c r="B3090" s="3" t="s">
        <v>3786</v>
      </c>
      <c r="C3090" s="3" t="s">
        <v>7899</v>
      </c>
      <c r="D3090">
        <v>3550</v>
      </c>
      <c r="E3090">
        <v>116</v>
      </c>
      <c r="F3090" t="s">
        <v>8221</v>
      </c>
      <c r="G3090" t="s">
        <v>8225</v>
      </c>
      <c r="H3090" t="s">
        <v>8247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8305</v>
      </c>
      <c r="O3090" s="6">
        <f>(E3090/D3090)*100</f>
        <v>3.267605633802817</v>
      </c>
      <c r="P3090" s="7">
        <f>E3090/L3090</f>
        <v>29</v>
      </c>
      <c r="Q3090" t="str">
        <f>LEFT(N3090,FIND("/",N3090)-1)</f>
        <v>theater</v>
      </c>
      <c r="R3090" t="str">
        <f>REPLACE(N3090,1,FIND("/",N3090),"")</f>
        <v>musical</v>
      </c>
      <c r="S3090" s="12">
        <f>(((J3090/60)/60)/24)+DATE(1970,1,1)</f>
        <v>42138.798819444448</v>
      </c>
      <c r="T3090" s="12">
        <f>(((I3090/60)/60)/24)+DATE(1970,1,1)</f>
        <v>42170.798819444448</v>
      </c>
      <c r="W3090" s="19">
        <f>_xlfn.DAYS(T3090,S3090)</f>
        <v>32</v>
      </c>
      <c r="X3090" s="20">
        <f>L3090/W3090</f>
        <v>0.125</v>
      </c>
      <c r="Y3090" s="21">
        <f>E3090/W3090</f>
        <v>3.625</v>
      </c>
    </row>
    <row r="3091" spans="1:25" ht="48" x14ac:dyDescent="0.2">
      <c r="A3091">
        <v>593</v>
      </c>
      <c r="B3091" s="3" t="s">
        <v>594</v>
      </c>
      <c r="C3091" s="3" t="s">
        <v>4703</v>
      </c>
      <c r="D3091">
        <v>500</v>
      </c>
      <c r="E3091">
        <v>115</v>
      </c>
      <c r="F3091" t="s">
        <v>8221</v>
      </c>
      <c r="G3091" t="s">
        <v>8225</v>
      </c>
      <c r="H3091" t="s">
        <v>8247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8272</v>
      </c>
      <c r="O3091" s="6">
        <f>(E3091/D3091)*100</f>
        <v>23</v>
      </c>
      <c r="P3091" s="7">
        <f>E3091/L3091</f>
        <v>16.428571428571427</v>
      </c>
      <c r="Q3091" t="str">
        <f>LEFT(N3091,FIND("/",N3091)-1)</f>
        <v>technology</v>
      </c>
      <c r="R3091" t="str">
        <f>REPLACE(N3091,1,FIND("/",N3091),"")</f>
        <v>web</v>
      </c>
      <c r="S3091" s="12">
        <f>(((J3091/60)/60)/24)+DATE(1970,1,1)</f>
        <v>42070.677604166667</v>
      </c>
      <c r="T3091" s="12">
        <f>(((I3091/60)/60)/24)+DATE(1970,1,1)</f>
        <v>42100.635937500003</v>
      </c>
      <c r="W3091" s="19">
        <f>_xlfn.DAYS(T3091,S3091)</f>
        <v>30</v>
      </c>
      <c r="X3091" s="20">
        <f>L3091/W3091</f>
        <v>0.23333333333333334</v>
      </c>
      <c r="Y3091" s="21">
        <f>E3091/W3091</f>
        <v>3.8333333333333335</v>
      </c>
    </row>
    <row r="3092" spans="1:25" ht="48" x14ac:dyDescent="0.2">
      <c r="A3092">
        <v>2155</v>
      </c>
      <c r="B3092" s="3" t="s">
        <v>2156</v>
      </c>
      <c r="C3092" s="3" t="s">
        <v>6265</v>
      </c>
      <c r="D3092">
        <v>5000</v>
      </c>
      <c r="E3092">
        <v>115</v>
      </c>
      <c r="F3092" t="s">
        <v>8221</v>
      </c>
      <c r="G3092" t="s">
        <v>8225</v>
      </c>
      <c r="H3092" t="s">
        <v>8247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8282</v>
      </c>
      <c r="O3092" s="6">
        <f>(E3092/D3092)*100</f>
        <v>2.2999999999999998</v>
      </c>
      <c r="P3092" s="7">
        <f>E3092/L3092</f>
        <v>23</v>
      </c>
      <c r="Q3092" t="str">
        <f>LEFT(N3092,FIND("/",N3092)-1)</f>
        <v>games</v>
      </c>
      <c r="R3092" t="str">
        <f>REPLACE(N3092,1,FIND("/",N3092),"")</f>
        <v>video games</v>
      </c>
      <c r="S3092" s="12">
        <f>(((J3092/60)/60)/24)+DATE(1970,1,1)</f>
        <v>42430.747511574074</v>
      </c>
      <c r="T3092" s="12">
        <f>(((I3092/60)/60)/24)+DATE(1970,1,1)</f>
        <v>42460.70584490741</v>
      </c>
      <c r="W3092" s="19">
        <f>_xlfn.DAYS(T3092,S3092)</f>
        <v>30</v>
      </c>
      <c r="X3092" s="20">
        <f>L3092/W3092</f>
        <v>0.16666666666666666</v>
      </c>
      <c r="Y3092" s="21">
        <f>E3092/W3092</f>
        <v>3.8333333333333335</v>
      </c>
    </row>
    <row r="3093" spans="1:25" ht="48" x14ac:dyDescent="0.2">
      <c r="A3093">
        <v>2124</v>
      </c>
      <c r="B3093" s="3" t="s">
        <v>2125</v>
      </c>
      <c r="C3093" s="3" t="s">
        <v>6234</v>
      </c>
      <c r="D3093">
        <v>1100</v>
      </c>
      <c r="E3093">
        <v>115</v>
      </c>
      <c r="F3093" t="s">
        <v>8221</v>
      </c>
      <c r="G3093" t="s">
        <v>8224</v>
      </c>
      <c r="H3093" t="s">
        <v>8246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8282</v>
      </c>
      <c r="O3093" s="6">
        <f>(E3093/D3093)*100</f>
        <v>10.454545454545453</v>
      </c>
      <c r="P3093" s="7">
        <f>E3093/L3093</f>
        <v>23</v>
      </c>
      <c r="Q3093" t="str">
        <f>LEFT(N3093,FIND("/",N3093)-1)</f>
        <v>games</v>
      </c>
      <c r="R3093" t="str">
        <f>REPLACE(N3093,1,FIND("/",N3093),"")</f>
        <v>video games</v>
      </c>
      <c r="S3093" s="12">
        <f>(((J3093/60)/60)/24)+DATE(1970,1,1)</f>
        <v>40464.028182870366</v>
      </c>
      <c r="T3093" s="12">
        <f>(((I3093/60)/60)/24)+DATE(1970,1,1)</f>
        <v>40512.208333333336</v>
      </c>
      <c r="W3093" s="19">
        <f>_xlfn.DAYS(T3093,S3093)</f>
        <v>48</v>
      </c>
      <c r="X3093" s="20">
        <f>L3093/W3093</f>
        <v>0.10416666666666667</v>
      </c>
      <c r="Y3093" s="21">
        <f>E3093/W3093</f>
        <v>2.3958333333333335</v>
      </c>
    </row>
    <row r="3094" spans="1:25" ht="48" x14ac:dyDescent="0.2">
      <c r="A3094">
        <v>146</v>
      </c>
      <c r="B3094" s="3" t="s">
        <v>148</v>
      </c>
      <c r="C3094" s="3" t="s">
        <v>4256</v>
      </c>
      <c r="D3094">
        <v>20000</v>
      </c>
      <c r="E3094">
        <v>115</v>
      </c>
      <c r="F3094" t="s">
        <v>8220</v>
      </c>
      <c r="G3094" t="s">
        <v>8224</v>
      </c>
      <c r="H3094" t="s">
        <v>8246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8267</v>
      </c>
      <c r="O3094" s="6">
        <f>(E3094/D3094)*100</f>
        <v>0.57499999999999996</v>
      </c>
      <c r="P3094" s="7">
        <f>E3094/L3094</f>
        <v>38.333333333333336</v>
      </c>
      <c r="Q3094" t="str">
        <f>LEFT(N3094,FIND("/",N3094)-1)</f>
        <v>film &amp; video</v>
      </c>
      <c r="R3094" t="str">
        <f>REPLACE(N3094,1,FIND("/",N3094),"")</f>
        <v>science fiction</v>
      </c>
      <c r="S3094" s="12">
        <f>(((J3094/60)/60)/24)+DATE(1970,1,1)</f>
        <v>42693.016180555554</v>
      </c>
      <c r="T3094" s="12">
        <f>(((I3094/60)/60)/24)+DATE(1970,1,1)</f>
        <v>42753.016180555554</v>
      </c>
      <c r="W3094" s="19">
        <f>_xlfn.DAYS(T3094,S3094)</f>
        <v>60</v>
      </c>
      <c r="X3094" s="20">
        <f>L3094/W3094</f>
        <v>0.05</v>
      </c>
      <c r="Y3094" s="21">
        <f>E3094/W3094</f>
        <v>1.9166666666666667</v>
      </c>
    </row>
    <row r="3095" spans="1:25" ht="48" x14ac:dyDescent="0.2">
      <c r="A3095">
        <v>503</v>
      </c>
      <c r="B3095" s="3" t="s">
        <v>504</v>
      </c>
      <c r="C3095" s="3" t="s">
        <v>4613</v>
      </c>
      <c r="D3095">
        <v>6500</v>
      </c>
      <c r="E3095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6">
        <f>(E3095/D3095)*100</f>
        <v>1.7538461538461538</v>
      </c>
      <c r="P3095" s="7">
        <f>E3095/L3095</f>
        <v>12.666666666666666</v>
      </c>
      <c r="Q3095" t="str">
        <f>LEFT(N3095,FIND("/",N3095)-1)</f>
        <v>film &amp; video</v>
      </c>
      <c r="R3095" t="str">
        <f>REPLACE(N3095,1,FIND("/",N3095),"")</f>
        <v>animation</v>
      </c>
      <c r="S3095" s="12">
        <f>(((J3095/60)/60)/24)+DATE(1970,1,1)</f>
        <v>41991.526655092588</v>
      </c>
      <c r="T3095" s="12">
        <f>(((I3095/60)/60)/24)+DATE(1970,1,1)</f>
        <v>42021.526655092588</v>
      </c>
      <c r="W3095" s="19">
        <f>_xlfn.DAYS(T3095,S3095)</f>
        <v>30</v>
      </c>
      <c r="X3095" s="20">
        <f>L3095/W3095</f>
        <v>0.3</v>
      </c>
      <c r="Y3095" s="21">
        <f>E3095/W3095</f>
        <v>3.8</v>
      </c>
    </row>
    <row r="3096" spans="1:25" ht="48" x14ac:dyDescent="0.2">
      <c r="A3096">
        <v>880</v>
      </c>
      <c r="B3096" s="3" t="s">
        <v>881</v>
      </c>
      <c r="C3096" s="3" t="s">
        <v>4990</v>
      </c>
      <c r="D3096">
        <v>3780</v>
      </c>
      <c r="E309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6">
        <f>(E3096/D3096)*100</f>
        <v>2.9894179894179893</v>
      </c>
      <c r="P3096" s="7">
        <f>E3096/L3096</f>
        <v>14.125</v>
      </c>
      <c r="Q3096" t="str">
        <f>LEFT(N3096,FIND("/",N3096)-1)</f>
        <v>music</v>
      </c>
      <c r="R3096" t="str">
        <f>REPLACE(N3096,1,FIND("/",N3096),"")</f>
        <v>indie rock</v>
      </c>
      <c r="S3096" s="12">
        <f>(((J3096/60)/60)/24)+DATE(1970,1,1)</f>
        <v>41179.32104166667</v>
      </c>
      <c r="T3096" s="12">
        <f>(((I3096/60)/60)/24)+DATE(1970,1,1)</f>
        <v>41212.32104166667</v>
      </c>
      <c r="W3096" s="19">
        <f>_xlfn.DAYS(T3096,S3096)</f>
        <v>33</v>
      </c>
      <c r="X3096" s="20">
        <f>L3096/W3096</f>
        <v>0.24242424242424243</v>
      </c>
      <c r="Y3096" s="21">
        <f>E3096/W3096</f>
        <v>3.4242424242424243</v>
      </c>
    </row>
    <row r="3097" spans="1:25" ht="48" x14ac:dyDescent="0.2">
      <c r="A3097">
        <v>3979</v>
      </c>
      <c r="B3097" s="3" t="s">
        <v>3976</v>
      </c>
      <c r="C3097" s="3" t="s">
        <v>8086</v>
      </c>
      <c r="D3097">
        <v>6000</v>
      </c>
      <c r="E3097">
        <v>110</v>
      </c>
      <c r="F3097" t="s">
        <v>8221</v>
      </c>
      <c r="G3097" t="s">
        <v>8225</v>
      </c>
      <c r="H3097" t="s">
        <v>8247</v>
      </c>
      <c r="I3097">
        <v>1427659200</v>
      </c>
      <c r="J3097">
        <v>1425678057</v>
      </c>
      <c r="K3097" t="b">
        <v>0</v>
      </c>
      <c r="L3097">
        <v>6</v>
      </c>
      <c r="M3097" t="b">
        <v>0</v>
      </c>
      <c r="N3097" t="s">
        <v>8271</v>
      </c>
      <c r="O3097" s="6">
        <f>(E3097/D3097)*100</f>
        <v>1.8333333333333333</v>
      </c>
      <c r="P3097" s="7">
        <f>E3097/L3097</f>
        <v>18.333333333333332</v>
      </c>
      <c r="Q3097" t="str">
        <f>LEFT(N3097,FIND("/",N3097)-1)</f>
        <v>theater</v>
      </c>
      <c r="R3097" t="str">
        <f>REPLACE(N3097,1,FIND("/",N3097),"")</f>
        <v>plays</v>
      </c>
      <c r="S3097" s="12">
        <f>(((J3097/60)/60)/24)+DATE(1970,1,1)</f>
        <v>42069.903437500005</v>
      </c>
      <c r="T3097" s="12">
        <f>(((I3097/60)/60)/24)+DATE(1970,1,1)</f>
        <v>42092.833333333328</v>
      </c>
      <c r="W3097" s="19">
        <f>_xlfn.DAYS(T3097,S3097)</f>
        <v>23</v>
      </c>
      <c r="X3097" s="20">
        <f>L3097/W3097</f>
        <v>0.2608695652173913</v>
      </c>
      <c r="Y3097" s="21">
        <f>E3097/W3097</f>
        <v>4.7826086956521738</v>
      </c>
    </row>
    <row r="3098" spans="1:25" ht="48" x14ac:dyDescent="0.2">
      <c r="A3098">
        <v>4047</v>
      </c>
      <c r="B3098" s="3" t="s">
        <v>4043</v>
      </c>
      <c r="C3098" s="3" t="s">
        <v>8151</v>
      </c>
      <c r="D3098">
        <v>5000</v>
      </c>
      <c r="E3098">
        <v>110</v>
      </c>
      <c r="F3098" t="s">
        <v>8221</v>
      </c>
      <c r="G3098" t="s">
        <v>8224</v>
      </c>
      <c r="H3098" t="s">
        <v>8246</v>
      </c>
      <c r="I3098">
        <v>1420938000</v>
      </c>
      <c r="J3098">
        <v>1418862743</v>
      </c>
      <c r="K3098" t="b">
        <v>0</v>
      </c>
      <c r="L3098">
        <v>4</v>
      </c>
      <c r="M3098" t="b">
        <v>0</v>
      </c>
      <c r="N3098" t="s">
        <v>8271</v>
      </c>
      <c r="O3098" s="6">
        <f>(E3098/D3098)*100</f>
        <v>2.1999999999999997</v>
      </c>
      <c r="P3098" s="7">
        <f>E3098/L3098</f>
        <v>27.5</v>
      </c>
      <c r="Q3098" t="str">
        <f>LEFT(N3098,FIND("/",N3098)-1)</f>
        <v>theater</v>
      </c>
      <c r="R3098" t="str">
        <f>REPLACE(N3098,1,FIND("/",N3098),"")</f>
        <v>plays</v>
      </c>
      <c r="S3098" s="12">
        <f>(((J3098/60)/60)/24)+DATE(1970,1,1)</f>
        <v>41991.022488425922</v>
      </c>
      <c r="T3098" s="12">
        <f>(((I3098/60)/60)/24)+DATE(1970,1,1)</f>
        <v>42015.041666666672</v>
      </c>
      <c r="W3098" s="19">
        <f>_xlfn.DAYS(T3098,S3098)</f>
        <v>24</v>
      </c>
      <c r="X3098" s="20">
        <f>L3098/W3098</f>
        <v>0.16666666666666666</v>
      </c>
      <c r="Y3098" s="21">
        <f>E3098/W3098</f>
        <v>4.583333333333333</v>
      </c>
    </row>
    <row r="3099" spans="1:25" ht="48" x14ac:dyDescent="0.2">
      <c r="A3099">
        <v>4053</v>
      </c>
      <c r="B3099" s="3" t="s">
        <v>4049</v>
      </c>
      <c r="C3099" s="3" t="s">
        <v>8157</v>
      </c>
      <c r="D3099">
        <v>500</v>
      </c>
      <c r="E3099">
        <v>110</v>
      </c>
      <c r="F3099" t="s">
        <v>8221</v>
      </c>
      <c r="G3099" t="s">
        <v>8225</v>
      </c>
      <c r="H3099" t="s">
        <v>8247</v>
      </c>
      <c r="I3099">
        <v>1416081600</v>
      </c>
      <c r="J3099">
        <v>1413477228</v>
      </c>
      <c r="K3099" t="b">
        <v>0</v>
      </c>
      <c r="L3099">
        <v>2</v>
      </c>
      <c r="M3099" t="b">
        <v>0</v>
      </c>
      <c r="N3099" t="s">
        <v>8271</v>
      </c>
      <c r="O3099" s="6">
        <f>(E3099/D3099)*100</f>
        <v>22</v>
      </c>
      <c r="P3099" s="7">
        <f>E3099/L3099</f>
        <v>55</v>
      </c>
      <c r="Q3099" t="str">
        <f>LEFT(N3099,FIND("/",N3099)-1)</f>
        <v>theater</v>
      </c>
      <c r="R3099" t="str">
        <f>REPLACE(N3099,1,FIND("/",N3099),"")</f>
        <v>plays</v>
      </c>
      <c r="S3099" s="12">
        <f>(((J3099/60)/60)/24)+DATE(1970,1,1)</f>
        <v>41928.690138888887</v>
      </c>
      <c r="T3099" s="12">
        <f>(((I3099/60)/60)/24)+DATE(1970,1,1)</f>
        <v>41958.833333333328</v>
      </c>
      <c r="W3099" s="19">
        <f>_xlfn.DAYS(T3099,S3099)</f>
        <v>30</v>
      </c>
      <c r="X3099" s="20">
        <f>L3099/W3099</f>
        <v>6.6666666666666666E-2</v>
      </c>
      <c r="Y3099" s="21">
        <f>E3099/W3099</f>
        <v>3.6666666666666665</v>
      </c>
    </row>
    <row r="3100" spans="1:25" ht="48" x14ac:dyDescent="0.2">
      <c r="A3100">
        <v>1735</v>
      </c>
      <c r="B3100" s="3" t="s">
        <v>1736</v>
      </c>
      <c r="C3100" s="3" t="s">
        <v>5845</v>
      </c>
      <c r="D3100">
        <v>1000</v>
      </c>
      <c r="E3100">
        <v>110</v>
      </c>
      <c r="F3100" t="s">
        <v>8221</v>
      </c>
      <c r="G3100" t="s">
        <v>8224</v>
      </c>
      <c r="H3100" t="s">
        <v>8246</v>
      </c>
      <c r="I3100">
        <v>1470598345</v>
      </c>
      <c r="J3100">
        <v>1468006345</v>
      </c>
      <c r="K3100" t="b">
        <v>0</v>
      </c>
      <c r="L3100">
        <v>2</v>
      </c>
      <c r="M3100" t="b">
        <v>0</v>
      </c>
      <c r="N3100" t="s">
        <v>8293</v>
      </c>
      <c r="O3100" s="6">
        <f>(E3100/D3100)*100</f>
        <v>11</v>
      </c>
      <c r="P3100" s="7">
        <f>E3100/L3100</f>
        <v>55</v>
      </c>
      <c r="Q3100" t="str">
        <f>LEFT(N3100,FIND("/",N3100)-1)</f>
        <v>music</v>
      </c>
      <c r="R3100" t="str">
        <f>REPLACE(N3100,1,FIND("/",N3100),"")</f>
        <v>faith</v>
      </c>
      <c r="S3100" s="12">
        <f>(((J3100/60)/60)/24)+DATE(1970,1,1)</f>
        <v>42559.814178240747</v>
      </c>
      <c r="T3100" s="12">
        <f>(((I3100/60)/60)/24)+DATE(1970,1,1)</f>
        <v>42589.814178240747</v>
      </c>
      <c r="W3100" s="19">
        <f>_xlfn.DAYS(T3100,S3100)</f>
        <v>30</v>
      </c>
      <c r="X3100" s="20">
        <f>L3100/W3100</f>
        <v>6.6666666666666666E-2</v>
      </c>
      <c r="Y3100" s="21">
        <f>E3100/W3100</f>
        <v>3.6666666666666665</v>
      </c>
    </row>
    <row r="3101" spans="1:25" ht="48" x14ac:dyDescent="0.2">
      <c r="A3101">
        <v>232</v>
      </c>
      <c r="B3101" s="3" t="s">
        <v>234</v>
      </c>
      <c r="C3101" s="3" t="s">
        <v>4342</v>
      </c>
      <c r="D3101">
        <v>4000</v>
      </c>
      <c r="E3101">
        <v>110</v>
      </c>
      <c r="F3101" t="s">
        <v>8221</v>
      </c>
      <c r="G3101" t="s">
        <v>8225</v>
      </c>
      <c r="H3101" t="s">
        <v>8247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8268</v>
      </c>
      <c r="O3101" s="6">
        <f>(E3101/D3101)*100</f>
        <v>2.75</v>
      </c>
      <c r="P3101" s="7">
        <f>E3101/L3101</f>
        <v>15.714285714285714</v>
      </c>
      <c r="Q3101" t="str">
        <f>LEFT(N3101,FIND("/",N3101)-1)</f>
        <v>film &amp; video</v>
      </c>
      <c r="R3101" t="str">
        <f>REPLACE(N3101,1,FIND("/",N3101),"")</f>
        <v>drama</v>
      </c>
      <c r="S3101" s="12">
        <f>(((J3101/60)/60)/24)+DATE(1970,1,1)</f>
        <v>42032.82576388889</v>
      </c>
      <c r="T3101" s="12">
        <f>(((I3101/60)/60)/24)+DATE(1970,1,1)</f>
        <v>42062.82576388889</v>
      </c>
      <c r="W3101" s="19">
        <f>_xlfn.DAYS(T3101,S3101)</f>
        <v>30</v>
      </c>
      <c r="X3101" s="20">
        <f>L3101/W3101</f>
        <v>0.23333333333333334</v>
      </c>
      <c r="Y3101" s="21">
        <f>E3101/W3101</f>
        <v>3.6666666666666665</v>
      </c>
    </row>
    <row r="3102" spans="1:25" ht="32" x14ac:dyDescent="0.2">
      <c r="A3102">
        <v>2749</v>
      </c>
      <c r="B3102" s="3" t="s">
        <v>2749</v>
      </c>
      <c r="C3102" s="3" t="s">
        <v>6859</v>
      </c>
      <c r="D3102">
        <v>10000</v>
      </c>
      <c r="E3102">
        <v>110</v>
      </c>
      <c r="F3102" t="s">
        <v>8221</v>
      </c>
      <c r="G3102" t="s">
        <v>8224</v>
      </c>
      <c r="H3102" t="s">
        <v>8246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8304</v>
      </c>
      <c r="O3102" s="6">
        <f>(E3102/D3102)*100</f>
        <v>1.0999999999999999</v>
      </c>
      <c r="P3102" s="7">
        <f>E3102/L3102</f>
        <v>55</v>
      </c>
      <c r="Q3102" t="str">
        <f>LEFT(N3102,FIND("/",N3102)-1)</f>
        <v>publishing</v>
      </c>
      <c r="R3102" t="str">
        <f>REPLACE(N3102,1,FIND("/",N3102),"")</f>
        <v>children's books</v>
      </c>
      <c r="S3102" s="12">
        <f>(((J3102/60)/60)/24)+DATE(1970,1,1)</f>
        <v>42068.799039351856</v>
      </c>
      <c r="T3102" s="12">
        <f>(((I3102/60)/60)/24)+DATE(1970,1,1)</f>
        <v>42098.757372685184</v>
      </c>
      <c r="W3102" s="19">
        <f>_xlfn.DAYS(T3102,S3102)</f>
        <v>30</v>
      </c>
      <c r="X3102" s="20">
        <f>L3102/W3102</f>
        <v>6.6666666666666666E-2</v>
      </c>
      <c r="Y3102" s="21">
        <f>E3102/W3102</f>
        <v>3.6666666666666665</v>
      </c>
    </row>
    <row r="3103" spans="1:25" ht="48" x14ac:dyDescent="0.2">
      <c r="A3103">
        <v>3198</v>
      </c>
      <c r="B3103" s="3" t="s">
        <v>3198</v>
      </c>
      <c r="C3103" s="3" t="s">
        <v>7308</v>
      </c>
      <c r="D3103">
        <v>30000</v>
      </c>
      <c r="E3103">
        <v>110</v>
      </c>
      <c r="F3103" t="s">
        <v>8221</v>
      </c>
      <c r="G3103" t="s">
        <v>8232</v>
      </c>
      <c r="H3103" t="s">
        <v>8253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8305</v>
      </c>
      <c r="O3103" s="6">
        <f>(E3103/D3103)*100</f>
        <v>0.36666666666666664</v>
      </c>
      <c r="P3103" s="7">
        <f>E3103/L3103</f>
        <v>36.666666666666664</v>
      </c>
      <c r="Q3103" t="str">
        <f>LEFT(N3103,FIND("/",N3103)-1)</f>
        <v>theater</v>
      </c>
      <c r="R3103" t="str">
        <f>REPLACE(N3103,1,FIND("/",N3103),"")</f>
        <v>musical</v>
      </c>
      <c r="S3103" s="12">
        <f>(((J3103/60)/60)/24)+DATE(1970,1,1)</f>
        <v>42013.424502314811</v>
      </c>
      <c r="T3103" s="12">
        <f>(((I3103/60)/60)/24)+DATE(1970,1,1)</f>
        <v>42051.424502314811</v>
      </c>
      <c r="W3103" s="19">
        <f>_xlfn.DAYS(T3103,S3103)</f>
        <v>38</v>
      </c>
      <c r="X3103" s="20">
        <f>L3103/W3103</f>
        <v>7.8947368421052627E-2</v>
      </c>
      <c r="Y3103" s="21">
        <f>E3103/W3103</f>
        <v>2.8947368421052633</v>
      </c>
    </row>
    <row r="3104" spans="1:25" ht="48" x14ac:dyDescent="0.2">
      <c r="A3104">
        <v>1118</v>
      </c>
      <c r="B3104" s="3" t="s">
        <v>1119</v>
      </c>
      <c r="C3104" s="3" t="s">
        <v>5228</v>
      </c>
      <c r="D3104">
        <v>4500</v>
      </c>
      <c r="E3104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6">
        <f>(E3104/D3104)*100</f>
        <v>2.4222222222222221</v>
      </c>
      <c r="P3104" s="7">
        <f>E3104/L3104</f>
        <v>36.333333333333336</v>
      </c>
      <c r="Q3104" t="str">
        <f>LEFT(N3104,FIND("/",N3104)-1)</f>
        <v>games</v>
      </c>
      <c r="R3104" t="str">
        <f>REPLACE(N3104,1,FIND("/",N3104),"")</f>
        <v>video games</v>
      </c>
      <c r="S3104" s="12">
        <f>(((J3104/60)/60)/24)+DATE(1970,1,1)</f>
        <v>41704.16642361111</v>
      </c>
      <c r="T3104" s="12">
        <f>(((I3104/60)/60)/24)+DATE(1970,1,1)</f>
        <v>41734.124756944446</v>
      </c>
      <c r="W3104" s="19">
        <f>_xlfn.DAYS(T3104,S3104)</f>
        <v>30</v>
      </c>
      <c r="X3104" s="20">
        <f>L3104/W3104</f>
        <v>0.1</v>
      </c>
      <c r="Y3104" s="21">
        <f>E3104/W3104</f>
        <v>3.6333333333333333</v>
      </c>
    </row>
    <row r="3105" spans="1:25" ht="32" x14ac:dyDescent="0.2">
      <c r="A3105">
        <v>2351</v>
      </c>
      <c r="B3105" s="3" t="s">
        <v>2352</v>
      </c>
      <c r="C3105" s="3" t="s">
        <v>6461</v>
      </c>
      <c r="D3105">
        <v>18900</v>
      </c>
      <c r="E3105">
        <v>108</v>
      </c>
      <c r="F3105" t="s">
        <v>8220</v>
      </c>
      <c r="G3105" t="s">
        <v>8228</v>
      </c>
      <c r="H3105" t="s">
        <v>8250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8272</v>
      </c>
      <c r="O3105" s="6">
        <f>(E3105/D3105)*100</f>
        <v>0.5714285714285714</v>
      </c>
      <c r="P3105" s="7">
        <f>E3105/L3105</f>
        <v>15.428571428571429</v>
      </c>
      <c r="Q3105" t="str">
        <f>LEFT(N3105,FIND("/",N3105)-1)</f>
        <v>technology</v>
      </c>
      <c r="R3105" t="str">
        <f>REPLACE(N3105,1,FIND("/",N3105),"")</f>
        <v>web</v>
      </c>
      <c r="S3105" s="12">
        <f>(((J3105/60)/60)/24)+DATE(1970,1,1)</f>
        <v>42094.101145833338</v>
      </c>
      <c r="T3105" s="12">
        <f>(((I3105/60)/60)/24)+DATE(1970,1,1)</f>
        <v>42124.101145833338</v>
      </c>
      <c r="W3105" s="19">
        <f>_xlfn.DAYS(T3105,S3105)</f>
        <v>30</v>
      </c>
      <c r="X3105" s="20">
        <f>L3105/W3105</f>
        <v>0.23333333333333334</v>
      </c>
      <c r="Y3105" s="21">
        <f>E3105/W3105</f>
        <v>3.6</v>
      </c>
    </row>
    <row r="3106" spans="1:25" ht="48" x14ac:dyDescent="0.2">
      <c r="A3106">
        <v>2326</v>
      </c>
      <c r="B3106" s="3" t="s">
        <v>2327</v>
      </c>
      <c r="C3106" s="3" t="s">
        <v>6436</v>
      </c>
      <c r="D3106">
        <v>15000</v>
      </c>
      <c r="E3106">
        <v>108</v>
      </c>
      <c r="F3106" t="s">
        <v>8222</v>
      </c>
      <c r="G3106" t="s">
        <v>8224</v>
      </c>
      <c r="H3106" t="s">
        <v>8246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8298</v>
      </c>
      <c r="O3106" s="6">
        <f>(E3106/D3106)*100</f>
        <v>0.72</v>
      </c>
      <c r="P3106" s="7">
        <f>E3106/L3106</f>
        <v>108</v>
      </c>
      <c r="Q3106" t="str">
        <f>LEFT(N3106,FIND("/",N3106)-1)</f>
        <v>food</v>
      </c>
      <c r="R3106" t="str">
        <f>REPLACE(N3106,1,FIND("/",N3106),"")</f>
        <v>small batch</v>
      </c>
      <c r="S3106" s="12">
        <f>(((J3106/60)/60)/24)+DATE(1970,1,1)</f>
        <v>42804.034120370372</v>
      </c>
      <c r="T3106" s="12">
        <f>(((I3106/60)/60)/24)+DATE(1970,1,1)</f>
        <v>42855.708333333328</v>
      </c>
      <c r="W3106" s="19">
        <f>_xlfn.DAYS(T3106,S3106)</f>
        <v>51</v>
      </c>
      <c r="X3106" s="20">
        <f>L3106/W3106</f>
        <v>1.9607843137254902E-2</v>
      </c>
      <c r="Y3106" s="21">
        <f>E3106/W3106</f>
        <v>2.1176470588235294</v>
      </c>
    </row>
    <row r="3107" spans="1:25" ht="32" x14ac:dyDescent="0.2">
      <c r="A3107">
        <v>1791</v>
      </c>
      <c r="B3107" s="3" t="s">
        <v>1792</v>
      </c>
      <c r="C3107" s="3" t="s">
        <v>5901</v>
      </c>
      <c r="D3107">
        <v>3000</v>
      </c>
      <c r="E3107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6">
        <f>(E3107/D3107)*100</f>
        <v>3.5666666666666664</v>
      </c>
      <c r="P3107" s="7">
        <f>E3107/L3107</f>
        <v>26.75</v>
      </c>
      <c r="Q3107" t="str">
        <f>LEFT(N3107,FIND("/",N3107)-1)</f>
        <v>photography</v>
      </c>
      <c r="R3107" t="str">
        <f>REPLACE(N3107,1,FIND("/",N3107),"")</f>
        <v>photobooks</v>
      </c>
      <c r="S3107" s="12">
        <f>(((J3107/60)/60)/24)+DATE(1970,1,1)</f>
        <v>41973.740335648152</v>
      </c>
      <c r="T3107" s="12">
        <f>(((I3107/60)/60)/24)+DATE(1970,1,1)</f>
        <v>42033.740335648152</v>
      </c>
      <c r="W3107" s="19">
        <f>_xlfn.DAYS(T3107,S3107)</f>
        <v>60</v>
      </c>
      <c r="X3107" s="20">
        <f>L3107/W3107</f>
        <v>6.6666666666666666E-2</v>
      </c>
      <c r="Y3107" s="21">
        <f>E3107/W3107</f>
        <v>1.7833333333333334</v>
      </c>
    </row>
    <row r="3108" spans="1:25" ht="48" x14ac:dyDescent="0.2">
      <c r="A3108">
        <v>571</v>
      </c>
      <c r="B3108" s="3" t="s">
        <v>572</v>
      </c>
      <c r="C3108" s="3" t="s">
        <v>4681</v>
      </c>
      <c r="D3108">
        <v>25000</v>
      </c>
      <c r="E3108">
        <v>106</v>
      </c>
      <c r="F3108" t="s">
        <v>8221</v>
      </c>
      <c r="G3108" t="s">
        <v>8224</v>
      </c>
      <c r="H3108" t="s">
        <v>8246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8272</v>
      </c>
      <c r="O3108" s="6">
        <f>(E3108/D3108)*100</f>
        <v>0.42399999999999999</v>
      </c>
      <c r="P3108" s="7">
        <f>E3108/L3108</f>
        <v>53</v>
      </c>
      <c r="Q3108" t="str">
        <f>LEFT(N3108,FIND("/",N3108)-1)</f>
        <v>technology</v>
      </c>
      <c r="R3108" t="str">
        <f>REPLACE(N3108,1,FIND("/",N3108),"")</f>
        <v>web</v>
      </c>
      <c r="S3108" s="12">
        <f>(((J3108/60)/60)/24)+DATE(1970,1,1)</f>
        <v>42192.816238425927</v>
      </c>
      <c r="T3108" s="12">
        <f>(((I3108/60)/60)/24)+DATE(1970,1,1)</f>
        <v>42212.165972222225</v>
      </c>
      <c r="W3108" s="19">
        <f>_xlfn.DAYS(T3108,S3108)</f>
        <v>20</v>
      </c>
      <c r="X3108" s="20">
        <f>L3108/W3108</f>
        <v>0.1</v>
      </c>
      <c r="Y3108" s="21">
        <f>E3108/W3108</f>
        <v>5.3</v>
      </c>
    </row>
    <row r="3109" spans="1:25" ht="32" x14ac:dyDescent="0.2">
      <c r="A3109">
        <v>1380</v>
      </c>
      <c r="B3109" s="3" t="s">
        <v>1381</v>
      </c>
      <c r="C3109" s="3" t="s">
        <v>5490</v>
      </c>
      <c r="D3109">
        <v>25</v>
      </c>
      <c r="E3109">
        <v>106</v>
      </c>
      <c r="F3109" t="s">
        <v>8219</v>
      </c>
      <c r="G3109" t="s">
        <v>8224</v>
      </c>
      <c r="H3109" t="s">
        <v>8246</v>
      </c>
      <c r="I3109">
        <v>1433815200</v>
      </c>
      <c r="J3109">
        <v>1431886706</v>
      </c>
      <c r="K3109" t="b">
        <v>0</v>
      </c>
      <c r="L3109">
        <v>5</v>
      </c>
      <c r="M3109" t="b">
        <v>1</v>
      </c>
      <c r="N3109" t="s">
        <v>8276</v>
      </c>
      <c r="O3109" s="6">
        <f>(E3109/D3109)*100</f>
        <v>424</v>
      </c>
      <c r="P3109" s="7">
        <f>E3109/L3109</f>
        <v>21.2</v>
      </c>
      <c r="Q3109" t="str">
        <f>LEFT(N3109,FIND("/",N3109)-1)</f>
        <v>music</v>
      </c>
      <c r="R3109" t="str">
        <f>REPLACE(N3109,1,FIND("/",N3109),"")</f>
        <v>rock</v>
      </c>
      <c r="S3109" s="12">
        <f>(((J3109/60)/60)/24)+DATE(1970,1,1)</f>
        <v>42141.762800925921</v>
      </c>
      <c r="T3109" s="12">
        <f>(((I3109/60)/60)/24)+DATE(1970,1,1)</f>
        <v>42164.083333333328</v>
      </c>
      <c r="W3109" s="19">
        <f>_xlfn.DAYS(T3109,S3109)</f>
        <v>23</v>
      </c>
      <c r="X3109" s="20">
        <f>L3109/W3109</f>
        <v>0.21739130434782608</v>
      </c>
      <c r="Y3109" s="21">
        <f>E3109/W3109</f>
        <v>4.6086956521739131</v>
      </c>
    </row>
    <row r="3110" spans="1:25" ht="48" x14ac:dyDescent="0.2">
      <c r="A3110">
        <v>968</v>
      </c>
      <c r="B3110" s="3" t="s">
        <v>969</v>
      </c>
      <c r="C3110" s="3" t="s">
        <v>5078</v>
      </c>
      <c r="D3110">
        <v>8000</v>
      </c>
      <c r="E3110">
        <v>106</v>
      </c>
      <c r="F3110" t="s">
        <v>8221</v>
      </c>
      <c r="G3110" t="s">
        <v>8224</v>
      </c>
      <c r="H3110" t="s">
        <v>8246</v>
      </c>
      <c r="I3110">
        <v>1408134034</v>
      </c>
      <c r="J3110">
        <v>1405542034</v>
      </c>
      <c r="K3110" t="b">
        <v>0</v>
      </c>
      <c r="L3110">
        <v>4</v>
      </c>
      <c r="M3110" t="b">
        <v>0</v>
      </c>
      <c r="N3110" t="s">
        <v>8273</v>
      </c>
      <c r="O3110" s="6">
        <f>(E3110/D3110)*100</f>
        <v>1.325</v>
      </c>
      <c r="P3110" s="7">
        <f>E3110/L3110</f>
        <v>26.5</v>
      </c>
      <c r="Q3110" t="str">
        <f>LEFT(N3110,FIND("/",N3110)-1)</f>
        <v>technology</v>
      </c>
      <c r="R3110" t="str">
        <f>REPLACE(N3110,1,FIND("/",N3110),"")</f>
        <v>wearables</v>
      </c>
      <c r="S3110" s="12">
        <f>(((J3110/60)/60)/24)+DATE(1970,1,1)</f>
        <v>41836.847615740742</v>
      </c>
      <c r="T3110" s="12">
        <f>(((I3110/60)/60)/24)+DATE(1970,1,1)</f>
        <v>41866.847615740742</v>
      </c>
      <c r="W3110" s="19">
        <f>_xlfn.DAYS(T3110,S3110)</f>
        <v>30</v>
      </c>
      <c r="X3110" s="20">
        <f>L3110/W3110</f>
        <v>0.13333333333333333</v>
      </c>
      <c r="Y3110" s="21">
        <f>E3110/W3110</f>
        <v>3.5333333333333332</v>
      </c>
    </row>
    <row r="3111" spans="1:25" ht="80" x14ac:dyDescent="0.2">
      <c r="A3111">
        <v>984</v>
      </c>
      <c r="B3111" s="3" t="s">
        <v>985</v>
      </c>
      <c r="C3111" s="3" t="s">
        <v>5094</v>
      </c>
      <c r="D3111">
        <v>10000</v>
      </c>
      <c r="E3111">
        <v>106</v>
      </c>
      <c r="F3111" t="s">
        <v>8221</v>
      </c>
      <c r="G3111" t="s">
        <v>8224</v>
      </c>
      <c r="H3111" t="s">
        <v>8246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8273</v>
      </c>
      <c r="O3111" s="6">
        <f>(E3111/D3111)*100</f>
        <v>1.06</v>
      </c>
      <c r="P3111" s="7">
        <f>E3111/L3111</f>
        <v>35.333333333333336</v>
      </c>
      <c r="Q3111" t="str">
        <f>LEFT(N3111,FIND("/",N3111)-1)</f>
        <v>technology</v>
      </c>
      <c r="R3111" t="str">
        <f>REPLACE(N3111,1,FIND("/",N3111),"")</f>
        <v>wearables</v>
      </c>
      <c r="S3111" s="12">
        <f>(((J3111/60)/60)/24)+DATE(1970,1,1)</f>
        <v>42061.11583333333</v>
      </c>
      <c r="T3111" s="12">
        <f>(((I3111/60)/60)/24)+DATE(1970,1,1)</f>
        <v>42091.074166666673</v>
      </c>
      <c r="W3111" s="19">
        <f>_xlfn.DAYS(T3111,S3111)</f>
        <v>30</v>
      </c>
      <c r="X3111" s="20">
        <f>L3111/W3111</f>
        <v>0.1</v>
      </c>
      <c r="Y3111" s="21">
        <f>E3111/W3111</f>
        <v>3.5333333333333332</v>
      </c>
    </row>
    <row r="3112" spans="1:25" ht="48" x14ac:dyDescent="0.2">
      <c r="A3112">
        <v>2648</v>
      </c>
      <c r="B3112" s="3" t="s">
        <v>2648</v>
      </c>
      <c r="C3112" s="3" t="s">
        <v>6758</v>
      </c>
      <c r="D3112">
        <v>12000</v>
      </c>
      <c r="E3112">
        <v>106</v>
      </c>
      <c r="F3112" t="s">
        <v>8220</v>
      </c>
      <c r="G3112" t="s">
        <v>8224</v>
      </c>
      <c r="H3112" t="s">
        <v>8246</v>
      </c>
      <c r="I3112">
        <v>1457543360</v>
      </c>
      <c r="J3112">
        <v>1454951360</v>
      </c>
      <c r="K3112" t="b">
        <v>0</v>
      </c>
      <c r="L3112">
        <v>6</v>
      </c>
      <c r="M3112" t="b">
        <v>0</v>
      </c>
      <c r="N3112" t="s">
        <v>8301</v>
      </c>
      <c r="O3112" s="6">
        <f>(E3112/D3112)*100</f>
        <v>0.88333333333333341</v>
      </c>
      <c r="P3112" s="7">
        <f>E3112/L3112</f>
        <v>17.666666666666668</v>
      </c>
      <c r="Q3112" t="str">
        <f>LEFT(N3112,FIND("/",N3112)-1)</f>
        <v>technology</v>
      </c>
      <c r="R3112" t="str">
        <f>REPLACE(N3112,1,FIND("/",N3112),"")</f>
        <v>space exploration</v>
      </c>
      <c r="S3112" s="12">
        <f>(((J3112/60)/60)/24)+DATE(1970,1,1)</f>
        <v>42408.714814814812</v>
      </c>
      <c r="T3112" s="12">
        <f>(((I3112/60)/60)/24)+DATE(1970,1,1)</f>
        <v>42438.714814814812</v>
      </c>
      <c r="W3112" s="19">
        <f>_xlfn.DAYS(T3112,S3112)</f>
        <v>30</v>
      </c>
      <c r="X3112" s="20">
        <f>L3112/W3112</f>
        <v>0.2</v>
      </c>
      <c r="Y3112" s="21">
        <f>E3112/W3112</f>
        <v>3.5333333333333332</v>
      </c>
    </row>
    <row r="3113" spans="1:25" ht="48" x14ac:dyDescent="0.2">
      <c r="A3113">
        <v>1322</v>
      </c>
      <c r="B3113" s="3" t="s">
        <v>1323</v>
      </c>
      <c r="C3113" s="3" t="s">
        <v>5432</v>
      </c>
      <c r="D3113">
        <v>35000</v>
      </c>
      <c r="E3113">
        <v>106</v>
      </c>
      <c r="F3113" t="s">
        <v>8220</v>
      </c>
      <c r="G3113" t="s">
        <v>8225</v>
      </c>
      <c r="H3113" t="s">
        <v>8247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8273</v>
      </c>
      <c r="O3113" s="6">
        <f>(E3113/D3113)*100</f>
        <v>0.30285714285714288</v>
      </c>
      <c r="P3113" s="7">
        <f>E3113/L3113</f>
        <v>26.5</v>
      </c>
      <c r="Q3113" t="str">
        <f>LEFT(N3113,FIND("/",N3113)-1)</f>
        <v>technology</v>
      </c>
      <c r="R3113" t="str">
        <f>REPLACE(N3113,1,FIND("/",N3113),"")</f>
        <v>wearables</v>
      </c>
      <c r="S3113" s="12">
        <f>(((J3113/60)/60)/24)+DATE(1970,1,1)</f>
        <v>42115.656539351854</v>
      </c>
      <c r="T3113" s="12">
        <f>(((I3113/60)/60)/24)+DATE(1970,1,1)</f>
        <v>42145.656539351854</v>
      </c>
      <c r="W3113" s="19">
        <f>_xlfn.DAYS(T3113,S3113)</f>
        <v>30</v>
      </c>
      <c r="X3113" s="20">
        <f>L3113/W3113</f>
        <v>0.13333333333333333</v>
      </c>
      <c r="Y3113" s="21">
        <f>E3113/W3113</f>
        <v>3.5333333333333332</v>
      </c>
    </row>
    <row r="3114" spans="1:25" ht="48" x14ac:dyDescent="0.2">
      <c r="A3114">
        <v>1481</v>
      </c>
      <c r="B3114" s="3" t="s">
        <v>1482</v>
      </c>
      <c r="C3114" s="3" t="s">
        <v>5591</v>
      </c>
      <c r="D3114">
        <v>5000</v>
      </c>
      <c r="E3114">
        <v>105</v>
      </c>
      <c r="F3114" t="s">
        <v>8221</v>
      </c>
      <c r="G3114" t="s">
        <v>8229</v>
      </c>
      <c r="H3114" t="s">
        <v>8251</v>
      </c>
      <c r="I3114">
        <v>1383430145</v>
      </c>
      <c r="J3114">
        <v>1380838145</v>
      </c>
      <c r="K3114" t="b">
        <v>0</v>
      </c>
      <c r="L3114">
        <v>6</v>
      </c>
      <c r="M3114" t="b">
        <v>0</v>
      </c>
      <c r="N3114" t="s">
        <v>8275</v>
      </c>
      <c r="O3114" s="6">
        <f>(E3114/D3114)*100</f>
        <v>2.1</v>
      </c>
      <c r="P3114" s="7">
        <f>E3114/L3114</f>
        <v>17.5</v>
      </c>
      <c r="Q3114" t="str">
        <f>LEFT(N3114,FIND("/",N3114)-1)</f>
        <v>publishing</v>
      </c>
      <c r="R3114" t="str">
        <f>REPLACE(N3114,1,FIND("/",N3114),"")</f>
        <v>fiction</v>
      </c>
      <c r="S3114" s="12">
        <f>(((J3114/60)/60)/24)+DATE(1970,1,1)</f>
        <v>41550.922974537039</v>
      </c>
      <c r="T3114" s="12">
        <f>(((I3114/60)/60)/24)+DATE(1970,1,1)</f>
        <v>41580.922974537039</v>
      </c>
      <c r="W3114" s="19">
        <f>_xlfn.DAYS(T3114,S3114)</f>
        <v>30</v>
      </c>
      <c r="X3114" s="20">
        <f>L3114/W3114</f>
        <v>0.2</v>
      </c>
      <c r="Y3114" s="21">
        <f>E3114/W3114</f>
        <v>3.5</v>
      </c>
    </row>
    <row r="3115" spans="1:25" ht="48" x14ac:dyDescent="0.2">
      <c r="A3115">
        <v>4017</v>
      </c>
      <c r="B3115" s="3" t="s">
        <v>4013</v>
      </c>
      <c r="C3115" s="3" t="s">
        <v>8122</v>
      </c>
      <c r="D3115">
        <v>10000</v>
      </c>
      <c r="E3115">
        <v>105</v>
      </c>
      <c r="F3115" t="s">
        <v>8221</v>
      </c>
      <c r="G3115" t="s">
        <v>8224</v>
      </c>
      <c r="H3115" t="s">
        <v>8246</v>
      </c>
      <c r="I3115">
        <v>1409846874</v>
      </c>
      <c r="J3115">
        <v>1407254874</v>
      </c>
      <c r="K3115" t="b">
        <v>0</v>
      </c>
      <c r="L3115">
        <v>2</v>
      </c>
      <c r="M3115" t="b">
        <v>0</v>
      </c>
      <c r="N3115" t="s">
        <v>8271</v>
      </c>
      <c r="O3115" s="6">
        <f>(E3115/D3115)*100</f>
        <v>1.05</v>
      </c>
      <c r="P3115" s="7">
        <f>E3115/L3115</f>
        <v>52.5</v>
      </c>
      <c r="Q3115" t="str">
        <f>LEFT(N3115,FIND("/",N3115)-1)</f>
        <v>theater</v>
      </c>
      <c r="R3115" t="str">
        <f>REPLACE(N3115,1,FIND("/",N3115),"")</f>
        <v>plays</v>
      </c>
      <c r="S3115" s="12">
        <f>(((J3115/60)/60)/24)+DATE(1970,1,1)</f>
        <v>41856.672152777777</v>
      </c>
      <c r="T3115" s="12">
        <f>(((I3115/60)/60)/24)+DATE(1970,1,1)</f>
        <v>41886.672152777777</v>
      </c>
      <c r="W3115" s="19">
        <f>_xlfn.DAYS(T3115,S3115)</f>
        <v>30</v>
      </c>
      <c r="X3115" s="20">
        <f>L3115/W3115</f>
        <v>6.6666666666666666E-2</v>
      </c>
      <c r="Y3115" s="21">
        <f>E3115/W3115</f>
        <v>3.5</v>
      </c>
    </row>
    <row r="3116" spans="1:25" ht="48" x14ac:dyDescent="0.2">
      <c r="A3116">
        <v>3077</v>
      </c>
      <c r="B3116" s="3" t="s">
        <v>3077</v>
      </c>
      <c r="C3116" s="3" t="s">
        <v>7187</v>
      </c>
      <c r="D3116">
        <v>22000</v>
      </c>
      <c r="E3116">
        <v>105</v>
      </c>
      <c r="F3116" t="s">
        <v>8221</v>
      </c>
      <c r="G3116" t="s">
        <v>8229</v>
      </c>
      <c r="H3116" t="s">
        <v>8251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8303</v>
      </c>
      <c r="O3116" s="6">
        <f>(E3116/D3116)*100</f>
        <v>0.47727272727272729</v>
      </c>
      <c r="P3116" s="7">
        <f>E3116/L3116</f>
        <v>52.5</v>
      </c>
      <c r="Q3116" t="str">
        <f>LEFT(N3116,FIND("/",N3116)-1)</f>
        <v>theater</v>
      </c>
      <c r="R3116" t="str">
        <f>REPLACE(N3116,1,FIND("/",N3116),"")</f>
        <v>spaces</v>
      </c>
      <c r="S3116" s="12">
        <f>(((J3116/60)/60)/24)+DATE(1970,1,1)</f>
        <v>42766.956921296296</v>
      </c>
      <c r="T3116" s="12">
        <f>(((I3116/60)/60)/24)+DATE(1970,1,1)</f>
        <v>42796.956921296296</v>
      </c>
      <c r="W3116" s="19">
        <f>_xlfn.DAYS(T3116,S3116)</f>
        <v>30</v>
      </c>
      <c r="X3116" s="20">
        <f>L3116/W3116</f>
        <v>6.6666666666666666E-2</v>
      </c>
      <c r="Y3116" s="21">
        <f>E3116/W3116</f>
        <v>3.5</v>
      </c>
    </row>
    <row r="3117" spans="1:25" ht="32" x14ac:dyDescent="0.2">
      <c r="A3117">
        <v>1405</v>
      </c>
      <c r="B3117" s="3" t="s">
        <v>1406</v>
      </c>
      <c r="C3117" s="3" t="s">
        <v>5515</v>
      </c>
      <c r="D3117">
        <v>25000</v>
      </c>
      <c r="E3117">
        <v>105</v>
      </c>
      <c r="F3117" t="s">
        <v>8221</v>
      </c>
      <c r="G3117" t="s">
        <v>8224</v>
      </c>
      <c r="H3117" t="s">
        <v>8246</v>
      </c>
      <c r="I3117">
        <v>1417195201</v>
      </c>
      <c r="J3117">
        <v>1414599601</v>
      </c>
      <c r="K3117" t="b">
        <v>1</v>
      </c>
      <c r="L3117">
        <v>17</v>
      </c>
      <c r="M3117" t="b">
        <v>0</v>
      </c>
      <c r="N3117" t="s">
        <v>8287</v>
      </c>
      <c r="O3117" s="6">
        <f>(E3117/D3117)*100</f>
        <v>0.42</v>
      </c>
      <c r="P3117" s="7">
        <f>E3117/L3117</f>
        <v>6.1764705882352944</v>
      </c>
      <c r="Q3117" t="str">
        <f>LEFT(N3117,FIND("/",N3117)-1)</f>
        <v>publishing</v>
      </c>
      <c r="R3117" t="str">
        <f>REPLACE(N3117,1,FIND("/",N3117),"")</f>
        <v>translations</v>
      </c>
      <c r="S3117" s="12">
        <f>(((J3117/60)/60)/24)+DATE(1970,1,1)</f>
        <v>41941.680567129632</v>
      </c>
      <c r="T3117" s="12">
        <f>(((I3117/60)/60)/24)+DATE(1970,1,1)</f>
        <v>41971.722233796296</v>
      </c>
      <c r="W3117" s="19">
        <f>_xlfn.DAYS(T3117,S3117)</f>
        <v>30</v>
      </c>
      <c r="X3117" s="20">
        <f>L3117/W3117</f>
        <v>0.56666666666666665</v>
      </c>
      <c r="Y3117" s="21">
        <f>E3117/W3117</f>
        <v>3.5</v>
      </c>
    </row>
    <row r="3118" spans="1:25" ht="48" x14ac:dyDescent="0.2">
      <c r="A3118">
        <v>712</v>
      </c>
      <c r="B3118" s="3" t="s">
        <v>713</v>
      </c>
      <c r="C3118" s="3" t="s">
        <v>4822</v>
      </c>
      <c r="D3118">
        <v>48500</v>
      </c>
      <c r="E3118">
        <v>105</v>
      </c>
      <c r="F3118" t="s">
        <v>8221</v>
      </c>
      <c r="G3118" t="s">
        <v>8224</v>
      </c>
      <c r="H3118" t="s">
        <v>8246</v>
      </c>
      <c r="I3118">
        <v>1455466832</v>
      </c>
      <c r="J3118">
        <v>1452874832</v>
      </c>
      <c r="K3118" t="b">
        <v>0</v>
      </c>
      <c r="L3118">
        <v>4</v>
      </c>
      <c r="M3118" t="b">
        <v>0</v>
      </c>
      <c r="N3118" t="s">
        <v>8273</v>
      </c>
      <c r="O3118" s="6">
        <f>(E3118/D3118)*100</f>
        <v>0.21649484536082475</v>
      </c>
      <c r="P3118" s="7">
        <f>E3118/L3118</f>
        <v>26.25</v>
      </c>
      <c r="Q3118" t="str">
        <f>LEFT(N3118,FIND("/",N3118)-1)</f>
        <v>technology</v>
      </c>
      <c r="R3118" t="str">
        <f>REPLACE(N3118,1,FIND("/",N3118),"")</f>
        <v>wearables</v>
      </c>
      <c r="S3118" s="12">
        <f>(((J3118/60)/60)/24)+DATE(1970,1,1)</f>
        <v>42384.680925925932</v>
      </c>
      <c r="T3118" s="12">
        <f>(((I3118/60)/60)/24)+DATE(1970,1,1)</f>
        <v>42414.680925925932</v>
      </c>
      <c r="W3118" s="19">
        <f>_xlfn.DAYS(T3118,S3118)</f>
        <v>30</v>
      </c>
      <c r="X3118" s="20">
        <f>L3118/W3118</f>
        <v>0.13333333333333333</v>
      </c>
      <c r="Y3118" s="21">
        <f>E3118/W3118</f>
        <v>3.5</v>
      </c>
    </row>
    <row r="3119" spans="1:25" ht="48" x14ac:dyDescent="0.2">
      <c r="A3119">
        <v>2759</v>
      </c>
      <c r="B3119" s="3" t="s">
        <v>2759</v>
      </c>
      <c r="C3119" s="3" t="s">
        <v>6869</v>
      </c>
      <c r="D3119">
        <v>1000</v>
      </c>
      <c r="E3119">
        <v>105</v>
      </c>
      <c r="F3119" t="s">
        <v>8221</v>
      </c>
      <c r="G3119" t="s">
        <v>8226</v>
      </c>
      <c r="H3119" t="s">
        <v>8248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8304</v>
      </c>
      <c r="O3119" s="6">
        <f>(E3119/D3119)*100</f>
        <v>10.5</v>
      </c>
      <c r="P3119" s="7">
        <f>E3119/L3119</f>
        <v>52.5</v>
      </c>
      <c r="Q3119" t="str">
        <f>LEFT(N3119,FIND("/",N3119)-1)</f>
        <v>publishing</v>
      </c>
      <c r="R3119" t="str">
        <f>REPLACE(N3119,1,FIND("/",N3119),"")</f>
        <v>children's books</v>
      </c>
      <c r="S3119" s="12">
        <f>(((J3119/60)/60)/24)+DATE(1970,1,1)</f>
        <v>42524.36650462963</v>
      </c>
      <c r="T3119" s="12">
        <f>(((I3119/60)/60)/24)+DATE(1970,1,1)</f>
        <v>42567.36650462963</v>
      </c>
      <c r="W3119" s="19">
        <f>_xlfn.DAYS(T3119,S3119)</f>
        <v>43</v>
      </c>
      <c r="X3119" s="20">
        <f>L3119/W3119</f>
        <v>4.6511627906976744E-2</v>
      </c>
      <c r="Y3119" s="21">
        <f>E3119/W3119</f>
        <v>2.441860465116279</v>
      </c>
    </row>
    <row r="3120" spans="1:25" ht="48" x14ac:dyDescent="0.2">
      <c r="A3120">
        <v>2134</v>
      </c>
      <c r="B3120" s="3" t="s">
        <v>2135</v>
      </c>
      <c r="C3120" s="3" t="s">
        <v>6244</v>
      </c>
      <c r="D3120">
        <v>6000</v>
      </c>
      <c r="E3120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6">
        <f>(E3120/D3120)*100</f>
        <v>1.7333333333333332</v>
      </c>
      <c r="P3120" s="7">
        <f>E3120/L3120</f>
        <v>34.666666666666664</v>
      </c>
      <c r="Q3120" t="str">
        <f>LEFT(N3120,FIND("/",N3120)-1)</f>
        <v>games</v>
      </c>
      <c r="R3120" t="str">
        <f>REPLACE(N3120,1,FIND("/",N3120),"")</f>
        <v>video games</v>
      </c>
      <c r="S3120" s="12">
        <f>(((J3120/60)/60)/24)+DATE(1970,1,1)</f>
        <v>41361.886469907404</v>
      </c>
      <c r="T3120" s="12">
        <f>(((I3120/60)/60)/24)+DATE(1970,1,1)</f>
        <v>41391.886469907404</v>
      </c>
      <c r="W3120" s="19">
        <f>_xlfn.DAYS(T3120,S3120)</f>
        <v>30</v>
      </c>
      <c r="X3120" s="20">
        <f>L3120/W3120</f>
        <v>0.1</v>
      </c>
      <c r="Y3120" s="21">
        <f>E3120/W3120</f>
        <v>3.4666666666666668</v>
      </c>
    </row>
    <row r="3121" spans="1:25" ht="32" x14ac:dyDescent="0.2">
      <c r="A3121">
        <v>1916</v>
      </c>
      <c r="B3121" s="3" t="s">
        <v>1917</v>
      </c>
      <c r="C3121" s="3" t="s">
        <v>6026</v>
      </c>
      <c r="D3121">
        <v>20000</v>
      </c>
      <c r="E3121">
        <v>102</v>
      </c>
      <c r="F3121" t="s">
        <v>8221</v>
      </c>
      <c r="G3121" t="s">
        <v>8224</v>
      </c>
      <c r="H3121" t="s">
        <v>8246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8294</v>
      </c>
      <c r="O3121" s="6">
        <f>(E3121/D3121)*100</f>
        <v>0.51</v>
      </c>
      <c r="P3121" s="7">
        <f>E3121/L3121</f>
        <v>17</v>
      </c>
      <c r="Q3121" t="str">
        <f>LEFT(N3121,FIND("/",N3121)-1)</f>
        <v>technology</v>
      </c>
      <c r="R3121" t="str">
        <f>REPLACE(N3121,1,FIND("/",N3121),"")</f>
        <v>gadgets</v>
      </c>
      <c r="S3121" s="12">
        <f>(((J3121/60)/60)/24)+DATE(1970,1,1)</f>
        <v>42656.717303240745</v>
      </c>
      <c r="T3121" s="12">
        <f>(((I3121/60)/60)/24)+DATE(1970,1,1)</f>
        <v>42681.758969907409</v>
      </c>
      <c r="W3121" s="19">
        <f>_xlfn.DAYS(T3121,S3121)</f>
        <v>25</v>
      </c>
      <c r="X3121" s="20">
        <f>L3121/W3121</f>
        <v>0.24</v>
      </c>
      <c r="Y3121" s="21">
        <f>E3121/W3121</f>
        <v>4.08</v>
      </c>
    </row>
    <row r="3122" spans="1:25" ht="48" x14ac:dyDescent="0.2">
      <c r="A3122">
        <v>3192</v>
      </c>
      <c r="B3122" s="3" t="s">
        <v>3192</v>
      </c>
      <c r="C3122" s="3" t="s">
        <v>7302</v>
      </c>
      <c r="D3122">
        <v>10000</v>
      </c>
      <c r="E3122">
        <v>102</v>
      </c>
      <c r="F3122" t="s">
        <v>8221</v>
      </c>
      <c r="G3122" t="s">
        <v>8225</v>
      </c>
      <c r="H3122" t="s">
        <v>8247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8305</v>
      </c>
      <c r="O3122" s="6">
        <f>(E3122/D3122)*100</f>
        <v>1.02</v>
      </c>
      <c r="P3122" s="7">
        <f>E3122/L3122</f>
        <v>12.75</v>
      </c>
      <c r="Q3122" t="str">
        <f>LEFT(N3122,FIND("/",N3122)-1)</f>
        <v>theater</v>
      </c>
      <c r="R3122" t="str">
        <f>REPLACE(N3122,1,FIND("/",N3122),"")</f>
        <v>musical</v>
      </c>
      <c r="S3122" s="12">
        <f>(((J3122/60)/60)/24)+DATE(1970,1,1)</f>
        <v>42018.94049768518</v>
      </c>
      <c r="T3122" s="12">
        <f>(((I3122/60)/60)/24)+DATE(1970,1,1)</f>
        <v>42063.916666666672</v>
      </c>
      <c r="W3122" s="19">
        <f>_xlfn.DAYS(T3122,S3122)</f>
        <v>45</v>
      </c>
      <c r="X3122" s="20">
        <f>L3122/W3122</f>
        <v>0.17777777777777778</v>
      </c>
      <c r="Y3122" s="21">
        <f>E3122/W3122</f>
        <v>2.2666666666666666</v>
      </c>
    </row>
    <row r="3123" spans="1:25" ht="48" x14ac:dyDescent="0.2">
      <c r="A3123">
        <v>640</v>
      </c>
      <c r="B3123" s="3" t="s">
        <v>641</v>
      </c>
      <c r="C3123" s="3" t="s">
        <v>4750</v>
      </c>
      <c r="D3123">
        <v>70</v>
      </c>
      <c r="E3123">
        <v>101</v>
      </c>
      <c r="F3123" t="s">
        <v>8219</v>
      </c>
      <c r="G3123" t="s">
        <v>8230</v>
      </c>
      <c r="H3123" t="s">
        <v>8249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8273</v>
      </c>
      <c r="O3123" s="6">
        <f>(E3123/D3123)*100</f>
        <v>144.28571428571428</v>
      </c>
      <c r="P3123" s="7">
        <f>E3123/L3123</f>
        <v>50.5</v>
      </c>
      <c r="Q3123" t="str">
        <f>LEFT(N3123,FIND("/",N3123)-1)</f>
        <v>technology</v>
      </c>
      <c r="R3123" t="str">
        <f>REPLACE(N3123,1,FIND("/",N3123),"")</f>
        <v>wearables</v>
      </c>
      <c r="S3123" s="12">
        <f>(((J3123/60)/60)/24)+DATE(1970,1,1)</f>
        <v>42683.420312500006</v>
      </c>
      <c r="T3123" s="12">
        <f>(((I3123/60)/60)/24)+DATE(1970,1,1)</f>
        <v>42698.958333333328</v>
      </c>
      <c r="W3123" s="19">
        <f>_xlfn.DAYS(T3123,S3123)</f>
        <v>15</v>
      </c>
      <c r="X3123" s="20">
        <f>L3123/W3123</f>
        <v>0.13333333333333333</v>
      </c>
      <c r="Y3123" s="21">
        <f>E3123/W3123</f>
        <v>6.7333333333333334</v>
      </c>
    </row>
    <row r="3124" spans="1:25" ht="48" x14ac:dyDescent="0.2">
      <c r="A3124">
        <v>1550</v>
      </c>
      <c r="B3124" s="3" t="s">
        <v>1551</v>
      </c>
      <c r="C3124" s="3" t="s">
        <v>5660</v>
      </c>
      <c r="D3124">
        <v>750</v>
      </c>
      <c r="E3124">
        <v>101</v>
      </c>
      <c r="F3124" t="s">
        <v>8221</v>
      </c>
      <c r="G3124" t="s">
        <v>8225</v>
      </c>
      <c r="H3124" t="s">
        <v>8247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8289</v>
      </c>
      <c r="O3124" s="6">
        <f>(E3124/D3124)*100</f>
        <v>13.466666666666665</v>
      </c>
      <c r="P3124" s="7">
        <f>E3124/L3124</f>
        <v>14.428571428571429</v>
      </c>
      <c r="Q3124" t="str">
        <f>LEFT(N3124,FIND("/",N3124)-1)</f>
        <v>photography</v>
      </c>
      <c r="R3124" t="str">
        <f>REPLACE(N3124,1,FIND("/",N3124),"")</f>
        <v>nature</v>
      </c>
      <c r="S3124" s="12">
        <f>(((J3124/60)/60)/24)+DATE(1970,1,1)</f>
        <v>42472.449467592596</v>
      </c>
      <c r="T3124" s="12">
        <f>(((I3124/60)/60)/24)+DATE(1970,1,1)</f>
        <v>42502.449467592596</v>
      </c>
      <c r="W3124" s="19">
        <f>_xlfn.DAYS(T3124,S3124)</f>
        <v>30</v>
      </c>
      <c r="X3124" s="20">
        <f>L3124/W3124</f>
        <v>0.23333333333333334</v>
      </c>
      <c r="Y3124" s="21">
        <f>E3124/W3124</f>
        <v>3.3666666666666667</v>
      </c>
    </row>
    <row r="3125" spans="1:25" ht="48" x14ac:dyDescent="0.2">
      <c r="A3125">
        <v>3947</v>
      </c>
      <c r="B3125" s="3" t="s">
        <v>3944</v>
      </c>
      <c r="C3125" s="3" t="s">
        <v>8055</v>
      </c>
      <c r="D3125">
        <v>3000</v>
      </c>
      <c r="E3125">
        <v>101</v>
      </c>
      <c r="F3125" t="s">
        <v>8221</v>
      </c>
      <c r="G3125" t="s">
        <v>8224</v>
      </c>
      <c r="H3125" t="s">
        <v>8246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8271</v>
      </c>
      <c r="O3125" s="6">
        <f>(E3125/D3125)*100</f>
        <v>3.3666666666666663</v>
      </c>
      <c r="P3125" s="7">
        <f>E3125/L3125</f>
        <v>50.5</v>
      </c>
      <c r="Q3125" t="str">
        <f>LEFT(N3125,FIND("/",N3125)-1)</f>
        <v>theater</v>
      </c>
      <c r="R3125" t="str">
        <f>REPLACE(N3125,1,FIND("/",N3125),"")</f>
        <v>plays</v>
      </c>
      <c r="S3125" s="12">
        <f>(((J3125/60)/60)/24)+DATE(1970,1,1)</f>
        <v>42615.142870370371</v>
      </c>
      <c r="T3125" s="12">
        <f>(((I3125/60)/60)/24)+DATE(1970,1,1)</f>
        <v>42645.142870370371</v>
      </c>
      <c r="W3125" s="19">
        <f>_xlfn.DAYS(T3125,S3125)</f>
        <v>30</v>
      </c>
      <c r="X3125" s="20">
        <f>L3125/W3125</f>
        <v>6.6666666666666666E-2</v>
      </c>
      <c r="Y3125" s="21">
        <f>E3125/W3125</f>
        <v>3.3666666666666667</v>
      </c>
    </row>
    <row r="3126" spans="1:25" ht="48" x14ac:dyDescent="0.2">
      <c r="A3126">
        <v>861</v>
      </c>
      <c r="B3126" s="3" t="s">
        <v>862</v>
      </c>
      <c r="C3126" s="3" t="s">
        <v>4971</v>
      </c>
      <c r="D3126">
        <v>4500</v>
      </c>
      <c r="E3126">
        <v>101</v>
      </c>
      <c r="F3126" t="s">
        <v>8221</v>
      </c>
      <c r="G3126" t="s">
        <v>8224</v>
      </c>
      <c r="H3126" t="s">
        <v>8246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8278</v>
      </c>
      <c r="O3126" s="6">
        <f>(E3126/D3126)*100</f>
        <v>2.2444444444444445</v>
      </c>
      <c r="P3126" s="7">
        <f>E3126/L3126</f>
        <v>50.5</v>
      </c>
      <c r="Q3126" t="str">
        <f>LEFT(N3126,FIND("/",N3126)-1)</f>
        <v>music</v>
      </c>
      <c r="R3126" t="str">
        <f>REPLACE(N3126,1,FIND("/",N3126),"")</f>
        <v>jazz</v>
      </c>
      <c r="S3126" s="12">
        <f>(((J3126/60)/60)/24)+DATE(1970,1,1)</f>
        <v>42599.965324074074</v>
      </c>
      <c r="T3126" s="12">
        <f>(((I3126/60)/60)/24)+DATE(1970,1,1)</f>
        <v>42629.965324074074</v>
      </c>
      <c r="W3126" s="19">
        <f>_xlfn.DAYS(T3126,S3126)</f>
        <v>30</v>
      </c>
      <c r="X3126" s="20">
        <f>L3126/W3126</f>
        <v>6.6666666666666666E-2</v>
      </c>
      <c r="Y3126" s="21">
        <f>E3126/W3126</f>
        <v>3.3666666666666667</v>
      </c>
    </row>
    <row r="3127" spans="1:25" ht="48" x14ac:dyDescent="0.2">
      <c r="A3127">
        <v>3632</v>
      </c>
      <c r="B3127" s="3" t="s">
        <v>3630</v>
      </c>
      <c r="C3127" s="3" t="s">
        <v>7742</v>
      </c>
      <c r="D3127">
        <v>500</v>
      </c>
      <c r="E3127">
        <v>100</v>
      </c>
      <c r="F3127" t="s">
        <v>8221</v>
      </c>
      <c r="G3127" t="s">
        <v>8225</v>
      </c>
      <c r="H3127" t="s">
        <v>8247</v>
      </c>
      <c r="I3127">
        <v>1416781749</v>
      </c>
      <c r="J3127">
        <v>1415053749</v>
      </c>
      <c r="K3127" t="b">
        <v>0</v>
      </c>
      <c r="L3127">
        <v>1</v>
      </c>
      <c r="M3127" t="b">
        <v>0</v>
      </c>
      <c r="N3127" t="s">
        <v>8305</v>
      </c>
      <c r="O3127" s="6">
        <f>(E3127/D3127)*100</f>
        <v>20</v>
      </c>
      <c r="P3127" s="7">
        <f>E3127/L3127</f>
        <v>100</v>
      </c>
      <c r="Q3127" t="str">
        <f>LEFT(N3127,FIND("/",N3127)-1)</f>
        <v>theater</v>
      </c>
      <c r="R3127" t="str">
        <f>REPLACE(N3127,1,FIND("/",N3127),"")</f>
        <v>musical</v>
      </c>
      <c r="S3127" s="12">
        <f>(((J3127/60)/60)/24)+DATE(1970,1,1)</f>
        <v>41946.936909722222</v>
      </c>
      <c r="T3127" s="12">
        <f>(((I3127/60)/60)/24)+DATE(1970,1,1)</f>
        <v>41966.936909722222</v>
      </c>
      <c r="W3127" s="19">
        <f>_xlfn.DAYS(T3127,S3127)</f>
        <v>20</v>
      </c>
      <c r="X3127" s="20">
        <f>L3127/W3127</f>
        <v>0.05</v>
      </c>
      <c r="Y3127" s="21">
        <f>E3127/W3127</f>
        <v>5</v>
      </c>
    </row>
    <row r="3128" spans="1:25" ht="48" x14ac:dyDescent="0.2">
      <c r="A3128">
        <v>1183</v>
      </c>
      <c r="B3128" s="3" t="s">
        <v>1184</v>
      </c>
      <c r="C3128" s="3" t="s">
        <v>5293</v>
      </c>
      <c r="D3128">
        <v>2500</v>
      </c>
      <c r="E3128">
        <v>100</v>
      </c>
      <c r="F3128" t="s">
        <v>8221</v>
      </c>
      <c r="G3128" t="s">
        <v>8224</v>
      </c>
      <c r="H3128" t="s">
        <v>8246</v>
      </c>
      <c r="I3128">
        <v>1478059140</v>
      </c>
      <c r="J3128">
        <v>1476391223</v>
      </c>
      <c r="K3128" t="b">
        <v>0</v>
      </c>
      <c r="L3128">
        <v>3</v>
      </c>
      <c r="M3128" t="b">
        <v>0</v>
      </c>
      <c r="N3128" t="s">
        <v>8284</v>
      </c>
      <c r="O3128" s="6">
        <f>(E3128/D3128)*100</f>
        <v>4</v>
      </c>
      <c r="P3128" s="7">
        <f>E3128/L3128</f>
        <v>33.333333333333336</v>
      </c>
      <c r="Q3128" t="str">
        <f>LEFT(N3128,FIND("/",N3128)-1)</f>
        <v>food</v>
      </c>
      <c r="R3128" t="str">
        <f>REPLACE(N3128,1,FIND("/",N3128),"")</f>
        <v>food trucks</v>
      </c>
      <c r="S3128" s="12">
        <f>(((J3128/60)/60)/24)+DATE(1970,1,1)</f>
        <v>42656.86137731481</v>
      </c>
      <c r="T3128" s="12">
        <f>(((I3128/60)/60)/24)+DATE(1970,1,1)</f>
        <v>42676.165972222225</v>
      </c>
      <c r="W3128" s="19">
        <f>_xlfn.DAYS(T3128,S3128)</f>
        <v>20</v>
      </c>
      <c r="X3128" s="20">
        <f>L3128/W3128</f>
        <v>0.15</v>
      </c>
      <c r="Y3128" s="21">
        <f>E3128/W3128</f>
        <v>5</v>
      </c>
    </row>
    <row r="3129" spans="1:25" ht="32" x14ac:dyDescent="0.2">
      <c r="A3129">
        <v>3991</v>
      </c>
      <c r="B3129" s="3" t="s">
        <v>3987</v>
      </c>
      <c r="C3129" s="3" t="s">
        <v>8097</v>
      </c>
      <c r="D3129">
        <v>500</v>
      </c>
      <c r="E3129">
        <v>100</v>
      </c>
      <c r="F3129" t="s">
        <v>8221</v>
      </c>
      <c r="G3129" t="s">
        <v>8224</v>
      </c>
      <c r="H3129" t="s">
        <v>8246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8271</v>
      </c>
      <c r="O3129" s="6">
        <f>(E3129/D3129)*100</f>
        <v>20</v>
      </c>
      <c r="P3129" s="7">
        <f>E3129/L3129</f>
        <v>100</v>
      </c>
      <c r="Q3129" t="str">
        <f>LEFT(N3129,FIND("/",N3129)-1)</f>
        <v>theater</v>
      </c>
      <c r="R3129" t="str">
        <f>REPLACE(N3129,1,FIND("/",N3129),"")</f>
        <v>plays</v>
      </c>
      <c r="S3129" s="12">
        <f>(((J3129/60)/60)/24)+DATE(1970,1,1)</f>
        <v>42125.644467592589</v>
      </c>
      <c r="T3129" s="12">
        <f>(((I3129/60)/60)/24)+DATE(1970,1,1)</f>
        <v>42155.644467592589</v>
      </c>
      <c r="W3129" s="19">
        <f>_xlfn.DAYS(T3129,S3129)</f>
        <v>30</v>
      </c>
      <c r="X3129" s="20">
        <f>L3129/W3129</f>
        <v>3.3333333333333333E-2</v>
      </c>
      <c r="Y3129" s="21">
        <f>E3129/W3129</f>
        <v>3.3333333333333335</v>
      </c>
    </row>
    <row r="3130" spans="1:25" ht="48" x14ac:dyDescent="0.2">
      <c r="A3130">
        <v>4020</v>
      </c>
      <c r="B3130" s="3" t="s">
        <v>4016</v>
      </c>
      <c r="C3130" s="3" t="s">
        <v>8125</v>
      </c>
      <c r="D3130">
        <v>600</v>
      </c>
      <c r="E3130">
        <v>100</v>
      </c>
      <c r="F3130" t="s">
        <v>8221</v>
      </c>
      <c r="G3130" t="s">
        <v>8224</v>
      </c>
      <c r="H3130" t="s">
        <v>8246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8271</v>
      </c>
      <c r="O3130" s="6">
        <f>(E3130/D3130)*100</f>
        <v>16.666666666666664</v>
      </c>
      <c r="P3130" s="7">
        <f>E3130/L3130</f>
        <v>33.333333333333336</v>
      </c>
      <c r="Q3130" t="str">
        <f>LEFT(N3130,FIND("/",N3130)-1)</f>
        <v>theater</v>
      </c>
      <c r="R3130" t="str">
        <f>REPLACE(N3130,1,FIND("/",N3130),"")</f>
        <v>plays</v>
      </c>
      <c r="S3130" s="12">
        <f>(((J3130/60)/60)/24)+DATE(1970,1,1)</f>
        <v>42057.190960648149</v>
      </c>
      <c r="T3130" s="12">
        <f>(((I3130/60)/60)/24)+DATE(1970,1,1)</f>
        <v>42087.149293981478</v>
      </c>
      <c r="W3130" s="19">
        <f>_xlfn.DAYS(T3130,S3130)</f>
        <v>30</v>
      </c>
      <c r="X3130" s="20">
        <f>L3130/W3130</f>
        <v>0.1</v>
      </c>
      <c r="Y3130" s="21">
        <f>E3130/W3130</f>
        <v>3.3333333333333335</v>
      </c>
    </row>
    <row r="3131" spans="1:25" ht="48" x14ac:dyDescent="0.2">
      <c r="A3131">
        <v>3730</v>
      </c>
      <c r="B3131" s="3" t="s">
        <v>3727</v>
      </c>
      <c r="C3131" s="3" t="s">
        <v>7840</v>
      </c>
      <c r="D3131">
        <v>1000</v>
      </c>
      <c r="E3131">
        <v>100</v>
      </c>
      <c r="F3131" t="s">
        <v>8221</v>
      </c>
      <c r="G3131" t="s">
        <v>8224</v>
      </c>
      <c r="H3131" t="s">
        <v>8246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8271</v>
      </c>
      <c r="O3131" s="6">
        <f>(E3131/D3131)*100</f>
        <v>10</v>
      </c>
      <c r="P3131" s="7">
        <f>E3131/L3131</f>
        <v>100</v>
      </c>
      <c r="Q3131" t="str">
        <f>LEFT(N3131,FIND("/",N3131)-1)</f>
        <v>theater</v>
      </c>
      <c r="R3131" t="str">
        <f>REPLACE(N3131,1,FIND("/",N3131),"")</f>
        <v>plays</v>
      </c>
      <c r="S3131" s="12">
        <f>(((J3131/60)/60)/24)+DATE(1970,1,1)</f>
        <v>42203.677766203706</v>
      </c>
      <c r="T3131" s="12">
        <f>(((I3131/60)/60)/24)+DATE(1970,1,1)</f>
        <v>42233.677766203706</v>
      </c>
      <c r="W3131" s="19">
        <f>_xlfn.DAYS(T3131,S3131)</f>
        <v>30</v>
      </c>
      <c r="X3131" s="20">
        <f>L3131/W3131</f>
        <v>3.3333333333333333E-2</v>
      </c>
      <c r="Y3131" s="21">
        <f>E3131/W3131</f>
        <v>3.3333333333333335</v>
      </c>
    </row>
    <row r="3132" spans="1:25" ht="48" x14ac:dyDescent="0.2">
      <c r="A3132">
        <v>1100</v>
      </c>
      <c r="B3132" s="3" t="s">
        <v>1101</v>
      </c>
      <c r="C3132" s="3" t="s">
        <v>5210</v>
      </c>
      <c r="D3132">
        <v>4000</v>
      </c>
      <c r="E3132">
        <v>100</v>
      </c>
      <c r="F3132" t="s">
        <v>8221</v>
      </c>
      <c r="G3132" t="s">
        <v>8236</v>
      </c>
      <c r="H3132" t="s">
        <v>8249</v>
      </c>
      <c r="I3132">
        <v>1455417571</v>
      </c>
      <c r="J3132">
        <v>1452825571</v>
      </c>
      <c r="K3132" t="b">
        <v>0</v>
      </c>
      <c r="L3132">
        <v>10</v>
      </c>
      <c r="M3132" t="b">
        <v>0</v>
      </c>
      <c r="N3132" t="s">
        <v>8282</v>
      </c>
      <c r="O3132" s="6">
        <f>(E3132/D3132)*100</f>
        <v>2.5</v>
      </c>
      <c r="P3132" s="7">
        <f>E3132/L3132</f>
        <v>10</v>
      </c>
      <c r="Q3132" t="str">
        <f>LEFT(N3132,FIND("/",N3132)-1)</f>
        <v>games</v>
      </c>
      <c r="R3132" t="str">
        <f>REPLACE(N3132,1,FIND("/",N3132),"")</f>
        <v>video games</v>
      </c>
      <c r="S3132" s="12">
        <f>(((J3132/60)/60)/24)+DATE(1970,1,1)</f>
        <v>42384.110775462963</v>
      </c>
      <c r="T3132" s="12">
        <f>(((I3132/60)/60)/24)+DATE(1970,1,1)</f>
        <v>42414.110775462963</v>
      </c>
      <c r="W3132" s="19">
        <f>_xlfn.DAYS(T3132,S3132)</f>
        <v>30</v>
      </c>
      <c r="X3132" s="20">
        <f>L3132/W3132</f>
        <v>0.33333333333333331</v>
      </c>
      <c r="Y3132" s="21">
        <f>E3132/W3132</f>
        <v>3.3333333333333335</v>
      </c>
    </row>
    <row r="3133" spans="1:25" ht="48" x14ac:dyDescent="0.2">
      <c r="A3133">
        <v>1565</v>
      </c>
      <c r="B3133" s="3" t="s">
        <v>1566</v>
      </c>
      <c r="C3133" s="3" t="s">
        <v>5675</v>
      </c>
      <c r="D3133">
        <v>4000</v>
      </c>
      <c r="E3133">
        <v>100</v>
      </c>
      <c r="F3133" t="s">
        <v>8220</v>
      </c>
      <c r="G3133" t="s">
        <v>8224</v>
      </c>
      <c r="H3133" t="s">
        <v>8246</v>
      </c>
      <c r="I3133">
        <v>1307554261</v>
      </c>
      <c r="J3133">
        <v>1304962261</v>
      </c>
      <c r="K3133" t="b">
        <v>0</v>
      </c>
      <c r="L3133">
        <v>1</v>
      </c>
      <c r="M3133" t="b">
        <v>0</v>
      </c>
      <c r="N3133" t="s">
        <v>8290</v>
      </c>
      <c r="O3133" s="6">
        <f>(E3133/D3133)*100</f>
        <v>2.5</v>
      </c>
      <c r="P3133" s="7">
        <f>E3133/L3133</f>
        <v>100</v>
      </c>
      <c r="Q3133" t="str">
        <f>LEFT(N3133,FIND("/",N3133)-1)</f>
        <v>publishing</v>
      </c>
      <c r="R3133" t="str">
        <f>REPLACE(N3133,1,FIND("/",N3133),"")</f>
        <v>art books</v>
      </c>
      <c r="S3133" s="12">
        <f>(((J3133/60)/60)/24)+DATE(1970,1,1)</f>
        <v>40672.729872685188</v>
      </c>
      <c r="T3133" s="12">
        <f>(((I3133/60)/60)/24)+DATE(1970,1,1)</f>
        <v>40702.729872685188</v>
      </c>
      <c r="W3133" s="19">
        <f>_xlfn.DAYS(T3133,S3133)</f>
        <v>30</v>
      </c>
      <c r="X3133" s="20">
        <f>L3133/W3133</f>
        <v>3.3333333333333333E-2</v>
      </c>
      <c r="Y3133" s="21">
        <f>E3133/W3133</f>
        <v>3.3333333333333335</v>
      </c>
    </row>
    <row r="3134" spans="1:25" ht="48" x14ac:dyDescent="0.2">
      <c r="A3134">
        <v>2766</v>
      </c>
      <c r="B3134" s="3" t="s">
        <v>2766</v>
      </c>
      <c r="C3134" s="3" t="s">
        <v>6876</v>
      </c>
      <c r="D3134">
        <v>5000</v>
      </c>
      <c r="E3134">
        <v>100</v>
      </c>
      <c r="F3134" t="s">
        <v>8221</v>
      </c>
      <c r="G3134" t="s">
        <v>8224</v>
      </c>
      <c r="H3134" t="s">
        <v>8246</v>
      </c>
      <c r="I3134">
        <v>1313078518</v>
      </c>
      <c r="J3134">
        <v>1310486518</v>
      </c>
      <c r="K3134" t="b">
        <v>0</v>
      </c>
      <c r="L3134">
        <v>4</v>
      </c>
      <c r="M3134" t="b">
        <v>0</v>
      </c>
      <c r="N3134" t="s">
        <v>8304</v>
      </c>
      <c r="O3134" s="6">
        <f>(E3134/D3134)*100</f>
        <v>2</v>
      </c>
      <c r="P3134" s="7">
        <f>E3134/L3134</f>
        <v>25</v>
      </c>
      <c r="Q3134" t="str">
        <f>LEFT(N3134,FIND("/",N3134)-1)</f>
        <v>publishing</v>
      </c>
      <c r="R3134" t="str">
        <f>REPLACE(N3134,1,FIND("/",N3134),"")</f>
        <v>children's books</v>
      </c>
      <c r="S3134" s="12">
        <f>(((J3134/60)/60)/24)+DATE(1970,1,1)</f>
        <v>40736.668032407404</v>
      </c>
      <c r="T3134" s="12">
        <f>(((I3134/60)/60)/24)+DATE(1970,1,1)</f>
        <v>40766.668032407404</v>
      </c>
      <c r="W3134" s="19">
        <f>_xlfn.DAYS(T3134,S3134)</f>
        <v>30</v>
      </c>
      <c r="X3134" s="20">
        <f>L3134/W3134</f>
        <v>0.13333333333333333</v>
      </c>
      <c r="Y3134" s="21">
        <f>E3134/W3134</f>
        <v>3.3333333333333335</v>
      </c>
    </row>
    <row r="3135" spans="1:25" ht="48" x14ac:dyDescent="0.2">
      <c r="A3135">
        <v>3742</v>
      </c>
      <c r="B3135" s="3" t="s">
        <v>3739</v>
      </c>
      <c r="C3135" s="3" t="s">
        <v>7852</v>
      </c>
      <c r="D3135">
        <v>5000</v>
      </c>
      <c r="E3135">
        <v>100</v>
      </c>
      <c r="F3135" t="s">
        <v>8221</v>
      </c>
      <c r="G3135" t="s">
        <v>8224</v>
      </c>
      <c r="H3135" t="s">
        <v>8246</v>
      </c>
      <c r="I3135">
        <v>1409980144</v>
      </c>
      <c r="J3135">
        <v>1407388144</v>
      </c>
      <c r="K3135" t="b">
        <v>0</v>
      </c>
      <c r="L3135">
        <v>4</v>
      </c>
      <c r="M3135" t="b">
        <v>0</v>
      </c>
      <c r="N3135" t="s">
        <v>8271</v>
      </c>
      <c r="O3135" s="6">
        <f>(E3135/D3135)*100</f>
        <v>2</v>
      </c>
      <c r="P3135" s="7">
        <f>E3135/L3135</f>
        <v>25</v>
      </c>
      <c r="Q3135" t="str">
        <f>LEFT(N3135,FIND("/",N3135)-1)</f>
        <v>theater</v>
      </c>
      <c r="R3135" t="str">
        <f>REPLACE(N3135,1,FIND("/",N3135),"")</f>
        <v>plays</v>
      </c>
      <c r="S3135" s="12">
        <f>(((J3135/60)/60)/24)+DATE(1970,1,1)</f>
        <v>41858.214629629627</v>
      </c>
      <c r="T3135" s="12">
        <f>(((I3135/60)/60)/24)+DATE(1970,1,1)</f>
        <v>41888.214629629627</v>
      </c>
      <c r="W3135" s="19">
        <f>_xlfn.DAYS(T3135,S3135)</f>
        <v>30</v>
      </c>
      <c r="X3135" s="20">
        <f>L3135/W3135</f>
        <v>0.13333333333333333</v>
      </c>
      <c r="Y3135" s="21">
        <f>E3135/W3135</f>
        <v>3.3333333333333335</v>
      </c>
    </row>
    <row r="3136" spans="1:25" ht="32" x14ac:dyDescent="0.2">
      <c r="A3136">
        <v>2944</v>
      </c>
      <c r="B3136" s="3" t="s">
        <v>2944</v>
      </c>
      <c r="C3136" s="3" t="s">
        <v>7054</v>
      </c>
      <c r="D3136">
        <v>10000</v>
      </c>
      <c r="E3136">
        <v>100</v>
      </c>
      <c r="F3136" t="s">
        <v>8221</v>
      </c>
      <c r="G3136" t="s">
        <v>8224</v>
      </c>
      <c r="H3136" t="s">
        <v>8246</v>
      </c>
      <c r="I3136">
        <v>1433714198</v>
      </c>
      <c r="J3136">
        <v>1431122198</v>
      </c>
      <c r="K3136" t="b">
        <v>0</v>
      </c>
      <c r="L3136">
        <v>1</v>
      </c>
      <c r="M3136" t="b">
        <v>0</v>
      </c>
      <c r="N3136" t="s">
        <v>8303</v>
      </c>
      <c r="O3136" s="6">
        <f>(E3136/D3136)*100</f>
        <v>1</v>
      </c>
      <c r="P3136" s="7">
        <f>E3136/L3136</f>
        <v>100</v>
      </c>
      <c r="Q3136" t="str">
        <f>LEFT(N3136,FIND("/",N3136)-1)</f>
        <v>theater</v>
      </c>
      <c r="R3136" t="str">
        <f>REPLACE(N3136,1,FIND("/",N3136),"")</f>
        <v>spaces</v>
      </c>
      <c r="S3136" s="12">
        <f>(((J3136/60)/60)/24)+DATE(1970,1,1)</f>
        <v>42132.9143287037</v>
      </c>
      <c r="T3136" s="12">
        <f>(((I3136/60)/60)/24)+DATE(1970,1,1)</f>
        <v>42162.9143287037</v>
      </c>
      <c r="W3136" s="19">
        <f>_xlfn.DAYS(T3136,S3136)</f>
        <v>30</v>
      </c>
      <c r="X3136" s="20">
        <f>L3136/W3136</f>
        <v>3.3333333333333333E-2</v>
      </c>
      <c r="Y3136" s="21">
        <f>E3136/W3136</f>
        <v>3.3333333333333335</v>
      </c>
    </row>
    <row r="3137" spans="1:25" ht="48" x14ac:dyDescent="0.2">
      <c r="A3137">
        <v>1170</v>
      </c>
      <c r="B3137" s="3" t="s">
        <v>1171</v>
      </c>
      <c r="C3137" s="3" t="s">
        <v>5280</v>
      </c>
      <c r="D3137">
        <v>25000</v>
      </c>
      <c r="E3137">
        <v>100</v>
      </c>
      <c r="F3137" t="s">
        <v>8221</v>
      </c>
      <c r="G3137" t="s">
        <v>8225</v>
      </c>
      <c r="H3137" t="s">
        <v>8247</v>
      </c>
      <c r="I3137">
        <v>1433021171</v>
      </c>
      <c r="J3137">
        <v>1430429171</v>
      </c>
      <c r="K3137" t="b">
        <v>0</v>
      </c>
      <c r="L3137">
        <v>2</v>
      </c>
      <c r="M3137" t="b">
        <v>0</v>
      </c>
      <c r="N3137" t="s">
        <v>8284</v>
      </c>
      <c r="O3137" s="6">
        <f>(E3137/D3137)*100</f>
        <v>0.4</v>
      </c>
      <c r="P3137" s="7">
        <f>E3137/L3137</f>
        <v>50</v>
      </c>
      <c r="Q3137" t="str">
        <f>LEFT(N3137,FIND("/",N3137)-1)</f>
        <v>food</v>
      </c>
      <c r="R3137" t="str">
        <f>REPLACE(N3137,1,FIND("/",N3137),"")</f>
        <v>food trucks</v>
      </c>
      <c r="S3137" s="12">
        <f>(((J3137/60)/60)/24)+DATE(1970,1,1)</f>
        <v>42124.893182870372</v>
      </c>
      <c r="T3137" s="12">
        <f>(((I3137/60)/60)/24)+DATE(1970,1,1)</f>
        <v>42154.893182870372</v>
      </c>
      <c r="W3137" s="19">
        <f>_xlfn.DAYS(T3137,S3137)</f>
        <v>30</v>
      </c>
      <c r="X3137" s="20">
        <f>L3137/W3137</f>
        <v>6.6666666666666666E-2</v>
      </c>
      <c r="Y3137" s="21">
        <f>E3137/W3137</f>
        <v>3.3333333333333335</v>
      </c>
    </row>
    <row r="3138" spans="1:25" ht="48" x14ac:dyDescent="0.2">
      <c r="A3138">
        <v>1423</v>
      </c>
      <c r="B3138" s="3" t="s">
        <v>1424</v>
      </c>
      <c r="C3138" s="3" t="s">
        <v>5533</v>
      </c>
      <c r="D3138">
        <v>30000</v>
      </c>
      <c r="E3138">
        <v>100</v>
      </c>
      <c r="F3138" t="s">
        <v>8221</v>
      </c>
      <c r="G3138" t="s">
        <v>8226</v>
      </c>
      <c r="H3138" t="s">
        <v>8248</v>
      </c>
      <c r="I3138">
        <v>1451637531</v>
      </c>
      <c r="J3138">
        <v>1449045531</v>
      </c>
      <c r="K3138" t="b">
        <v>0</v>
      </c>
      <c r="L3138">
        <v>1</v>
      </c>
      <c r="M3138" t="b">
        <v>0</v>
      </c>
      <c r="N3138" t="s">
        <v>8287</v>
      </c>
      <c r="O3138" s="6">
        <f>(E3138/D3138)*100</f>
        <v>0.33333333333333337</v>
      </c>
      <c r="P3138" s="7">
        <f>E3138/L3138</f>
        <v>100</v>
      </c>
      <c r="Q3138" t="str">
        <f>LEFT(N3138,FIND("/",N3138)-1)</f>
        <v>publishing</v>
      </c>
      <c r="R3138" t="str">
        <f>REPLACE(N3138,1,FIND("/",N3138),"")</f>
        <v>translations</v>
      </c>
      <c r="S3138" s="12">
        <f>(((J3138/60)/60)/24)+DATE(1970,1,1)</f>
        <v>42340.360312500001</v>
      </c>
      <c r="T3138" s="12">
        <f>(((I3138/60)/60)/24)+DATE(1970,1,1)</f>
        <v>42370.360312500001</v>
      </c>
      <c r="W3138" s="19">
        <f>_xlfn.DAYS(T3138,S3138)</f>
        <v>30</v>
      </c>
      <c r="X3138" s="20">
        <f>L3138/W3138</f>
        <v>3.3333333333333333E-2</v>
      </c>
      <c r="Y3138" s="21">
        <f>E3138/W3138</f>
        <v>3.3333333333333335</v>
      </c>
    </row>
    <row r="3139" spans="1:25" ht="48" x14ac:dyDescent="0.2">
      <c r="A3139">
        <v>1342</v>
      </c>
      <c r="B3139" s="3" t="s">
        <v>1343</v>
      </c>
      <c r="C3139" s="3" t="s">
        <v>5452</v>
      </c>
      <c r="D3139">
        <v>50000</v>
      </c>
      <c r="E3139">
        <v>100</v>
      </c>
      <c r="F3139" t="s">
        <v>8220</v>
      </c>
      <c r="G3139" t="s">
        <v>8224</v>
      </c>
      <c r="H3139" t="s">
        <v>8246</v>
      </c>
      <c r="I3139">
        <v>1437161739</v>
      </c>
      <c r="J3139">
        <v>1434569739</v>
      </c>
      <c r="K3139" t="b">
        <v>0</v>
      </c>
      <c r="L3139">
        <v>1</v>
      </c>
      <c r="M3139" t="b">
        <v>0</v>
      </c>
      <c r="N3139" t="s">
        <v>8273</v>
      </c>
      <c r="O3139" s="6">
        <f>(E3139/D3139)*100</f>
        <v>0.2</v>
      </c>
      <c r="P3139" s="7">
        <f>E3139/L3139</f>
        <v>100</v>
      </c>
      <c r="Q3139" t="str">
        <f>LEFT(N3139,FIND("/",N3139)-1)</f>
        <v>technology</v>
      </c>
      <c r="R3139" t="str">
        <f>REPLACE(N3139,1,FIND("/",N3139),"")</f>
        <v>wearables</v>
      </c>
      <c r="S3139" s="12">
        <f>(((J3139/60)/60)/24)+DATE(1970,1,1)</f>
        <v>42172.816423611104</v>
      </c>
      <c r="T3139" s="12">
        <f>(((I3139/60)/60)/24)+DATE(1970,1,1)</f>
        <v>42202.816423611104</v>
      </c>
      <c r="W3139" s="19">
        <f>_xlfn.DAYS(T3139,S3139)</f>
        <v>30</v>
      </c>
      <c r="X3139" s="20">
        <f>L3139/W3139</f>
        <v>3.3333333333333333E-2</v>
      </c>
      <c r="Y3139" s="21">
        <f>E3139/W3139</f>
        <v>3.3333333333333335</v>
      </c>
    </row>
    <row r="3140" spans="1:25" ht="48" x14ac:dyDescent="0.2">
      <c r="A3140">
        <v>1557</v>
      </c>
      <c r="B3140" s="3" t="s">
        <v>1558</v>
      </c>
      <c r="C3140" s="3" t="s">
        <v>5667</v>
      </c>
      <c r="D3140">
        <v>2500</v>
      </c>
      <c r="E3140">
        <v>100</v>
      </c>
      <c r="F3140" t="s">
        <v>8221</v>
      </c>
      <c r="G3140" t="s">
        <v>8224</v>
      </c>
      <c r="H3140" t="s">
        <v>8246</v>
      </c>
      <c r="I3140">
        <v>1411227633</v>
      </c>
      <c r="J3140">
        <v>1408549233</v>
      </c>
      <c r="K3140" t="b">
        <v>0</v>
      </c>
      <c r="L3140">
        <v>1</v>
      </c>
      <c r="M3140" t="b">
        <v>0</v>
      </c>
      <c r="N3140" t="s">
        <v>8289</v>
      </c>
      <c r="O3140" s="6">
        <f>(E3140/D3140)*100</f>
        <v>4</v>
      </c>
      <c r="P3140" s="7">
        <f>E3140/L3140</f>
        <v>100</v>
      </c>
      <c r="Q3140" t="str">
        <f>LEFT(N3140,FIND("/",N3140)-1)</f>
        <v>photography</v>
      </c>
      <c r="R3140" t="str">
        <f>REPLACE(N3140,1,FIND("/",N3140),"")</f>
        <v>nature</v>
      </c>
      <c r="S3140" s="12">
        <f>(((J3140/60)/60)/24)+DATE(1970,1,1)</f>
        <v>41871.65315972222</v>
      </c>
      <c r="T3140" s="12">
        <f>(((I3140/60)/60)/24)+DATE(1970,1,1)</f>
        <v>41902.65315972222</v>
      </c>
      <c r="W3140" s="19">
        <f>_xlfn.DAYS(T3140,S3140)</f>
        <v>31</v>
      </c>
      <c r="X3140" s="20">
        <f>L3140/W3140</f>
        <v>3.2258064516129031E-2</v>
      </c>
      <c r="Y3140" s="21">
        <f>E3140/W3140</f>
        <v>3.225806451612903</v>
      </c>
    </row>
    <row r="3141" spans="1:25" ht="16" x14ac:dyDescent="0.2">
      <c r="A3141">
        <v>919</v>
      </c>
      <c r="B3141" s="3" t="s">
        <v>920</v>
      </c>
      <c r="C3141" s="3" t="s">
        <v>5029</v>
      </c>
      <c r="D3141">
        <v>20000</v>
      </c>
      <c r="E3141">
        <v>100</v>
      </c>
      <c r="F3141" t="s">
        <v>8221</v>
      </c>
      <c r="G3141" t="s">
        <v>8224</v>
      </c>
      <c r="H3141" t="s">
        <v>8246</v>
      </c>
      <c r="I3141">
        <v>1355930645</v>
      </c>
      <c r="J3141">
        <v>1352906645</v>
      </c>
      <c r="K3141" t="b">
        <v>0</v>
      </c>
      <c r="L3141">
        <v>1</v>
      </c>
      <c r="M3141" t="b">
        <v>0</v>
      </c>
      <c r="N3141" t="s">
        <v>8278</v>
      </c>
      <c r="O3141" s="6">
        <f>(E3141/D3141)*100</f>
        <v>0.5</v>
      </c>
      <c r="P3141" s="7">
        <f>E3141/L3141</f>
        <v>100</v>
      </c>
      <c r="Q3141" t="str">
        <f>LEFT(N3141,FIND("/",N3141)-1)</f>
        <v>music</v>
      </c>
      <c r="R3141" t="str">
        <f>REPLACE(N3141,1,FIND("/",N3141),"")</f>
        <v>jazz</v>
      </c>
      <c r="S3141" s="12">
        <f>(((J3141/60)/60)/24)+DATE(1970,1,1)</f>
        <v>41227.641724537039</v>
      </c>
      <c r="T3141" s="12">
        <f>(((I3141/60)/60)/24)+DATE(1970,1,1)</f>
        <v>41262.641724537039</v>
      </c>
      <c r="W3141" s="19">
        <f>_xlfn.DAYS(T3141,S3141)</f>
        <v>35</v>
      </c>
      <c r="X3141" s="20">
        <f>L3141/W3141</f>
        <v>2.8571428571428571E-2</v>
      </c>
      <c r="Y3141" s="21">
        <f>E3141/W3141</f>
        <v>2.8571428571428572</v>
      </c>
    </row>
    <row r="3142" spans="1:25" ht="16" x14ac:dyDescent="0.2">
      <c r="A3142">
        <v>3861</v>
      </c>
      <c r="B3142" s="3" t="s">
        <v>3858</v>
      </c>
      <c r="C3142" s="3" t="s">
        <v>7970</v>
      </c>
      <c r="D3142">
        <v>2000</v>
      </c>
      <c r="E3142">
        <v>100</v>
      </c>
      <c r="F3142" t="s">
        <v>8221</v>
      </c>
      <c r="G3142" t="s">
        <v>8224</v>
      </c>
      <c r="H3142" t="s">
        <v>8246</v>
      </c>
      <c r="I3142">
        <v>1415828820</v>
      </c>
      <c r="J3142">
        <v>1412258977</v>
      </c>
      <c r="K3142" t="b">
        <v>0</v>
      </c>
      <c r="L3142">
        <v>1</v>
      </c>
      <c r="M3142" t="b">
        <v>0</v>
      </c>
      <c r="N3142" t="s">
        <v>8271</v>
      </c>
      <c r="O3142" s="6">
        <f>(E3142/D3142)*100</f>
        <v>5</v>
      </c>
      <c r="P3142" s="7">
        <f>E3142/L3142</f>
        <v>100</v>
      </c>
      <c r="Q3142" t="str">
        <f>LEFT(N3142,FIND("/",N3142)-1)</f>
        <v>theater</v>
      </c>
      <c r="R3142" t="str">
        <f>REPLACE(N3142,1,FIND("/",N3142),"")</f>
        <v>plays</v>
      </c>
      <c r="S3142" s="12">
        <f>(((J3142/60)/60)/24)+DATE(1970,1,1)</f>
        <v>41914.590011574073</v>
      </c>
      <c r="T3142" s="12">
        <f>(((I3142/60)/60)/24)+DATE(1970,1,1)</f>
        <v>41955.907638888893</v>
      </c>
      <c r="W3142" s="19">
        <f>_xlfn.DAYS(T3142,S3142)</f>
        <v>41</v>
      </c>
      <c r="X3142" s="20">
        <f>L3142/W3142</f>
        <v>2.4390243902439025E-2</v>
      </c>
      <c r="Y3142" s="21">
        <f>E3142/W3142</f>
        <v>2.4390243902439024</v>
      </c>
    </row>
    <row r="3143" spans="1:25" ht="48" x14ac:dyDescent="0.2">
      <c r="A3143">
        <v>2368</v>
      </c>
      <c r="B3143" s="3" t="s">
        <v>2369</v>
      </c>
      <c r="C3143" s="3" t="s">
        <v>6478</v>
      </c>
      <c r="D3143">
        <v>40000</v>
      </c>
      <c r="E3143">
        <v>100</v>
      </c>
      <c r="F3143" t="s">
        <v>8220</v>
      </c>
      <c r="G3143" t="s">
        <v>8224</v>
      </c>
      <c r="H3143" t="s">
        <v>8246</v>
      </c>
      <c r="I3143">
        <v>1429028365</v>
      </c>
      <c r="J3143">
        <v>1425143965</v>
      </c>
      <c r="K3143" t="b">
        <v>0</v>
      </c>
      <c r="L3143">
        <v>2</v>
      </c>
      <c r="M3143" t="b">
        <v>0</v>
      </c>
      <c r="N3143" t="s">
        <v>8272</v>
      </c>
      <c r="O3143" s="6">
        <f>(E3143/D3143)*100</f>
        <v>0.25</v>
      </c>
      <c r="P3143" s="7">
        <f>E3143/L3143</f>
        <v>50</v>
      </c>
      <c r="Q3143" t="str">
        <f>LEFT(N3143,FIND("/",N3143)-1)</f>
        <v>technology</v>
      </c>
      <c r="R3143" t="str">
        <f>REPLACE(N3143,1,FIND("/",N3143),"")</f>
        <v>web</v>
      </c>
      <c r="S3143" s="12">
        <f>(((J3143/60)/60)/24)+DATE(1970,1,1)</f>
        <v>42063.721817129626</v>
      </c>
      <c r="T3143" s="12">
        <f>(((I3143/60)/60)/24)+DATE(1970,1,1)</f>
        <v>42108.680150462969</v>
      </c>
      <c r="W3143" s="19">
        <f>_xlfn.DAYS(T3143,S3143)</f>
        <v>45</v>
      </c>
      <c r="X3143" s="20">
        <f>L3143/W3143</f>
        <v>4.4444444444444446E-2</v>
      </c>
      <c r="Y3143" s="21">
        <f>E3143/W3143</f>
        <v>2.2222222222222223</v>
      </c>
    </row>
    <row r="3144" spans="1:25" ht="48" x14ac:dyDescent="0.2">
      <c r="A3144">
        <v>4103</v>
      </c>
      <c r="B3144" s="3" t="s">
        <v>4099</v>
      </c>
      <c r="C3144" s="3" t="s">
        <v>8206</v>
      </c>
      <c r="D3144">
        <v>1000</v>
      </c>
      <c r="E3144">
        <v>100</v>
      </c>
      <c r="F3144" t="s">
        <v>8221</v>
      </c>
      <c r="G3144" t="s">
        <v>8224</v>
      </c>
      <c r="H3144" t="s">
        <v>8246</v>
      </c>
      <c r="I3144">
        <v>1440613920</v>
      </c>
      <c r="J3144">
        <v>1435953566</v>
      </c>
      <c r="K3144" t="b">
        <v>0</v>
      </c>
      <c r="L3144">
        <v>6</v>
      </c>
      <c r="M3144" t="b">
        <v>0</v>
      </c>
      <c r="N3144" t="s">
        <v>8271</v>
      </c>
      <c r="O3144" s="6">
        <f>(E3144/D3144)*100</f>
        <v>10</v>
      </c>
      <c r="P3144" s="7">
        <f>E3144/L3144</f>
        <v>16.666666666666668</v>
      </c>
      <c r="Q3144" t="str">
        <f>LEFT(N3144,FIND("/",N3144)-1)</f>
        <v>theater</v>
      </c>
      <c r="R3144" t="str">
        <f>REPLACE(N3144,1,FIND("/",N3144),"")</f>
        <v>plays</v>
      </c>
      <c r="S3144" s="12">
        <f>(((J3144/60)/60)/24)+DATE(1970,1,1)</f>
        <v>42188.83293981482</v>
      </c>
      <c r="T3144" s="12">
        <f>(((I3144/60)/60)/24)+DATE(1970,1,1)</f>
        <v>42242.772222222222</v>
      </c>
      <c r="W3144" s="19">
        <f>_xlfn.DAYS(T3144,S3144)</f>
        <v>54</v>
      </c>
      <c r="X3144" s="20">
        <f>L3144/W3144</f>
        <v>0.1111111111111111</v>
      </c>
      <c r="Y3144" s="21">
        <f>E3144/W3144</f>
        <v>1.8518518518518519</v>
      </c>
    </row>
    <row r="3145" spans="1:25" ht="32" x14ac:dyDescent="0.2">
      <c r="A3145">
        <v>1491</v>
      </c>
      <c r="B3145" s="3" t="s">
        <v>1492</v>
      </c>
      <c r="C3145" s="3" t="s">
        <v>5601</v>
      </c>
      <c r="D3145">
        <v>1200</v>
      </c>
      <c r="E3145">
        <v>100</v>
      </c>
      <c r="F3145" t="s">
        <v>8221</v>
      </c>
      <c r="G3145" t="s">
        <v>8224</v>
      </c>
      <c r="H3145" t="s">
        <v>8246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8275</v>
      </c>
      <c r="O3145" s="6">
        <f>(E3145/D3145)*100</f>
        <v>8.3333333333333321</v>
      </c>
      <c r="P3145" s="7">
        <f>E3145/L3145</f>
        <v>100</v>
      </c>
      <c r="Q3145" t="str">
        <f>LEFT(N3145,FIND("/",N3145)-1)</f>
        <v>publishing</v>
      </c>
      <c r="R3145" t="str">
        <f>REPLACE(N3145,1,FIND("/",N3145),"")</f>
        <v>fiction</v>
      </c>
      <c r="S3145" s="12">
        <f>(((J3145/60)/60)/24)+DATE(1970,1,1)</f>
        <v>41991.713460648149</v>
      </c>
      <c r="T3145" s="12">
        <f>(((I3145/60)/60)/24)+DATE(1970,1,1)</f>
        <v>42050.651388888888</v>
      </c>
      <c r="W3145" s="19">
        <f>_xlfn.DAYS(T3145,S3145)</f>
        <v>59</v>
      </c>
      <c r="X3145" s="20">
        <f>L3145/W3145</f>
        <v>1.6949152542372881E-2</v>
      </c>
      <c r="Y3145" s="21">
        <f>E3145/W3145</f>
        <v>1.6949152542372881</v>
      </c>
    </row>
    <row r="3146" spans="1:25" ht="48" x14ac:dyDescent="0.2">
      <c r="A3146">
        <v>2565</v>
      </c>
      <c r="B3146" s="3" t="s">
        <v>2565</v>
      </c>
      <c r="C3146" s="3" t="s">
        <v>6675</v>
      </c>
      <c r="D3146">
        <v>10000</v>
      </c>
      <c r="E3146">
        <v>100</v>
      </c>
      <c r="F3146" t="s">
        <v>8220</v>
      </c>
      <c r="G3146" t="s">
        <v>8224</v>
      </c>
      <c r="H3146" t="s">
        <v>8246</v>
      </c>
      <c r="I3146">
        <v>1462827000</v>
      </c>
      <c r="J3146">
        <v>1457710589</v>
      </c>
      <c r="K3146" t="b">
        <v>0</v>
      </c>
      <c r="L3146">
        <v>1</v>
      </c>
      <c r="M3146" t="b">
        <v>0</v>
      </c>
      <c r="N3146" t="s">
        <v>8284</v>
      </c>
      <c r="O3146" s="6">
        <f>(E3146/D3146)*100</f>
        <v>1</v>
      </c>
      <c r="P3146" s="7">
        <f>E3146/L3146</f>
        <v>100</v>
      </c>
      <c r="Q3146" t="str">
        <f>LEFT(N3146,FIND("/",N3146)-1)</f>
        <v>food</v>
      </c>
      <c r="R3146" t="str">
        <f>REPLACE(N3146,1,FIND("/",N3146),"")</f>
        <v>food trucks</v>
      </c>
      <c r="S3146" s="12">
        <f>(((J3146/60)/60)/24)+DATE(1970,1,1)</f>
        <v>42440.650335648148</v>
      </c>
      <c r="T3146" s="12">
        <f>(((I3146/60)/60)/24)+DATE(1970,1,1)</f>
        <v>42499.868055555555</v>
      </c>
      <c r="W3146" s="19">
        <f>_xlfn.DAYS(T3146,S3146)</f>
        <v>59</v>
      </c>
      <c r="X3146" s="20">
        <f>L3146/W3146</f>
        <v>1.6949152542372881E-2</v>
      </c>
      <c r="Y3146" s="21">
        <f>E3146/W3146</f>
        <v>1.6949152542372881</v>
      </c>
    </row>
    <row r="3147" spans="1:25" ht="48" x14ac:dyDescent="0.2">
      <c r="A3147">
        <v>3576</v>
      </c>
      <c r="B3147" s="3" t="s">
        <v>3575</v>
      </c>
      <c r="C3147" s="3" t="s">
        <v>7686</v>
      </c>
      <c r="D3147">
        <v>100</v>
      </c>
      <c r="E3147">
        <v>100</v>
      </c>
      <c r="F3147" t="s">
        <v>8219</v>
      </c>
      <c r="G3147" t="s">
        <v>8224</v>
      </c>
      <c r="H3147" t="s">
        <v>8246</v>
      </c>
      <c r="I3147">
        <v>1480947054</v>
      </c>
      <c r="J3147">
        <v>1475759454</v>
      </c>
      <c r="K3147" t="b">
        <v>0</v>
      </c>
      <c r="L3147">
        <v>5</v>
      </c>
      <c r="M3147" t="b">
        <v>1</v>
      </c>
      <c r="N3147" t="s">
        <v>8271</v>
      </c>
      <c r="O3147" s="6">
        <f>(E3147/D3147)*100</f>
        <v>100</v>
      </c>
      <c r="P3147" s="7">
        <f>E3147/L3147</f>
        <v>20</v>
      </c>
      <c r="Q3147" t="str">
        <f>LEFT(N3147,FIND("/",N3147)-1)</f>
        <v>theater</v>
      </c>
      <c r="R3147" t="str">
        <f>REPLACE(N3147,1,FIND("/",N3147),"")</f>
        <v>plays</v>
      </c>
      <c r="S3147" s="12">
        <f>(((J3147/60)/60)/24)+DATE(1970,1,1)</f>
        <v>42649.54923611111</v>
      </c>
      <c r="T3147" s="12">
        <f>(((I3147/60)/60)/24)+DATE(1970,1,1)</f>
        <v>42709.590902777782</v>
      </c>
      <c r="W3147" s="19">
        <f>_xlfn.DAYS(T3147,S3147)</f>
        <v>60</v>
      </c>
      <c r="X3147" s="20">
        <f>L3147/W3147</f>
        <v>8.3333333333333329E-2</v>
      </c>
      <c r="Y3147" s="21">
        <f>E3147/W3147</f>
        <v>1.6666666666666667</v>
      </c>
    </row>
    <row r="3148" spans="1:25" ht="48" x14ac:dyDescent="0.2">
      <c r="A3148">
        <v>1413</v>
      </c>
      <c r="B3148" s="3" t="s">
        <v>1414</v>
      </c>
      <c r="C3148" s="3" t="s">
        <v>5523</v>
      </c>
      <c r="D3148">
        <v>2000</v>
      </c>
      <c r="E3148">
        <v>100</v>
      </c>
      <c r="F3148" t="s">
        <v>8221</v>
      </c>
      <c r="G3148" t="s">
        <v>8237</v>
      </c>
      <c r="H3148" t="s">
        <v>8249</v>
      </c>
      <c r="I3148">
        <v>1455964170</v>
      </c>
      <c r="J3148">
        <v>1450780170</v>
      </c>
      <c r="K3148" t="b">
        <v>0</v>
      </c>
      <c r="L3148">
        <v>1</v>
      </c>
      <c r="M3148" t="b">
        <v>0</v>
      </c>
      <c r="N3148" t="s">
        <v>8287</v>
      </c>
      <c r="O3148" s="6">
        <f>(E3148/D3148)*100</f>
        <v>5</v>
      </c>
      <c r="P3148" s="7">
        <f>E3148/L3148</f>
        <v>100</v>
      </c>
      <c r="Q3148" t="str">
        <f>LEFT(N3148,FIND("/",N3148)-1)</f>
        <v>publishing</v>
      </c>
      <c r="R3148" t="str">
        <f>REPLACE(N3148,1,FIND("/",N3148),"")</f>
        <v>translations</v>
      </c>
      <c r="S3148" s="12">
        <f>(((J3148/60)/60)/24)+DATE(1970,1,1)</f>
        <v>42360.437152777777</v>
      </c>
      <c r="T3148" s="12">
        <f>(((I3148/60)/60)/24)+DATE(1970,1,1)</f>
        <v>42420.437152777777</v>
      </c>
      <c r="W3148" s="19">
        <f>_xlfn.DAYS(T3148,S3148)</f>
        <v>60</v>
      </c>
      <c r="X3148" s="20">
        <f>L3148/W3148</f>
        <v>1.6666666666666666E-2</v>
      </c>
      <c r="Y3148" s="21">
        <f>E3148/W3148</f>
        <v>1.6666666666666667</v>
      </c>
    </row>
    <row r="3149" spans="1:25" ht="48" x14ac:dyDescent="0.2">
      <c r="A3149">
        <v>218</v>
      </c>
      <c r="B3149" s="3" t="s">
        <v>220</v>
      </c>
      <c r="C3149" s="3" t="s">
        <v>4328</v>
      </c>
      <c r="D3149">
        <v>5000</v>
      </c>
      <c r="E3149">
        <v>100</v>
      </c>
      <c r="F3149" t="s">
        <v>8221</v>
      </c>
      <c r="G3149" t="s">
        <v>8224</v>
      </c>
      <c r="H3149" t="s">
        <v>8246</v>
      </c>
      <c r="I3149">
        <v>1431702289</v>
      </c>
      <c r="J3149">
        <v>1426518289</v>
      </c>
      <c r="K3149" t="b">
        <v>0</v>
      </c>
      <c r="L3149">
        <v>1</v>
      </c>
      <c r="M3149" t="b">
        <v>0</v>
      </c>
      <c r="N3149" t="s">
        <v>8268</v>
      </c>
      <c r="O3149" s="6">
        <f>(E3149/D3149)*100</f>
        <v>2</v>
      </c>
      <c r="P3149" s="7">
        <f>E3149/L3149</f>
        <v>100</v>
      </c>
      <c r="Q3149" t="str">
        <f>LEFT(N3149,FIND("/",N3149)-1)</f>
        <v>film &amp; video</v>
      </c>
      <c r="R3149" t="str">
        <f>REPLACE(N3149,1,FIND("/",N3149),"")</f>
        <v>drama</v>
      </c>
      <c r="S3149" s="12">
        <f>(((J3149/60)/60)/24)+DATE(1970,1,1)</f>
        <v>42079.628344907411</v>
      </c>
      <c r="T3149" s="12">
        <f>(((I3149/60)/60)/24)+DATE(1970,1,1)</f>
        <v>42139.628344907411</v>
      </c>
      <c r="W3149" s="19">
        <f>_xlfn.DAYS(T3149,S3149)</f>
        <v>60</v>
      </c>
      <c r="X3149" s="20">
        <f>L3149/W3149</f>
        <v>1.6666666666666666E-2</v>
      </c>
      <c r="Y3149" s="21">
        <f>E3149/W3149</f>
        <v>1.6666666666666667</v>
      </c>
    </row>
    <row r="3150" spans="1:25" ht="32" x14ac:dyDescent="0.2">
      <c r="A3150">
        <v>600</v>
      </c>
      <c r="B3150" s="3" t="s">
        <v>601</v>
      </c>
      <c r="C3150" s="3" t="s">
        <v>4710</v>
      </c>
      <c r="D3150">
        <v>5000</v>
      </c>
      <c r="E3150">
        <v>100</v>
      </c>
      <c r="F3150" t="s">
        <v>8220</v>
      </c>
      <c r="G3150" t="s">
        <v>8224</v>
      </c>
      <c r="H3150" t="s">
        <v>8246</v>
      </c>
      <c r="I3150">
        <v>1431198562</v>
      </c>
      <c r="J3150">
        <v>1426014562</v>
      </c>
      <c r="K3150" t="b">
        <v>0</v>
      </c>
      <c r="L3150">
        <v>1</v>
      </c>
      <c r="M3150" t="b">
        <v>0</v>
      </c>
      <c r="N3150" t="s">
        <v>8272</v>
      </c>
      <c r="O3150" s="6">
        <f>(E3150/D3150)*100</f>
        <v>2</v>
      </c>
      <c r="P3150" s="7">
        <f>E3150/L3150</f>
        <v>100</v>
      </c>
      <c r="Q3150" t="str">
        <f>LEFT(N3150,FIND("/",N3150)-1)</f>
        <v>technology</v>
      </c>
      <c r="R3150" t="str">
        <f>REPLACE(N3150,1,FIND("/",N3150),"")</f>
        <v>web</v>
      </c>
      <c r="S3150" s="12">
        <f>(((J3150/60)/60)/24)+DATE(1970,1,1)</f>
        <v>42073.798171296294</v>
      </c>
      <c r="T3150" s="12">
        <f>(((I3150/60)/60)/24)+DATE(1970,1,1)</f>
        <v>42133.798171296294</v>
      </c>
      <c r="W3150" s="19">
        <f>_xlfn.DAYS(T3150,S3150)</f>
        <v>60</v>
      </c>
      <c r="X3150" s="20">
        <f>L3150/W3150</f>
        <v>1.6666666666666666E-2</v>
      </c>
      <c r="Y3150" s="21">
        <f>E3150/W3150</f>
        <v>1.6666666666666667</v>
      </c>
    </row>
    <row r="3151" spans="1:25" ht="48" x14ac:dyDescent="0.2">
      <c r="A3151">
        <v>1145</v>
      </c>
      <c r="B3151" s="3" t="s">
        <v>1146</v>
      </c>
      <c r="C3151" s="3" t="s">
        <v>5255</v>
      </c>
      <c r="D3151">
        <v>80000</v>
      </c>
      <c r="E3151">
        <v>100</v>
      </c>
      <c r="F3151" t="s">
        <v>8221</v>
      </c>
      <c r="G3151" t="s">
        <v>8224</v>
      </c>
      <c r="H3151" t="s">
        <v>8246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8284</v>
      </c>
      <c r="O3151" s="6">
        <f>(E3151/D3151)*100</f>
        <v>0.125</v>
      </c>
      <c r="P3151" s="7">
        <f>E3151/L3151</f>
        <v>100</v>
      </c>
      <c r="Q3151" t="str">
        <f>LEFT(N3151,FIND("/",N3151)-1)</f>
        <v>food</v>
      </c>
      <c r="R3151" t="str">
        <f>REPLACE(N3151,1,FIND("/",N3151),"")</f>
        <v>food trucks</v>
      </c>
      <c r="S3151" s="12">
        <f>(((J3151/60)/60)/24)+DATE(1970,1,1)</f>
        <v>41854.747592592597</v>
      </c>
      <c r="T3151" s="12">
        <f>(((I3151/60)/60)/24)+DATE(1970,1,1)</f>
        <v>41914.747592592597</v>
      </c>
      <c r="W3151" s="19">
        <f>_xlfn.DAYS(T3151,S3151)</f>
        <v>60</v>
      </c>
      <c r="X3151" s="20">
        <f>L3151/W3151</f>
        <v>1.6666666666666666E-2</v>
      </c>
      <c r="Y3151" s="21">
        <f>E3151/W3151</f>
        <v>1.6666666666666667</v>
      </c>
    </row>
    <row r="3152" spans="1:25" ht="48" x14ac:dyDescent="0.2">
      <c r="A3152">
        <v>3140</v>
      </c>
      <c r="B3152" s="3" t="s">
        <v>3140</v>
      </c>
      <c r="C3152" s="3" t="s">
        <v>7250</v>
      </c>
      <c r="D3152">
        <v>10000</v>
      </c>
      <c r="E3152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6">
        <f>(E3152/D3152)*100</f>
        <v>0.96</v>
      </c>
      <c r="P3152" s="7">
        <f>E3152/L3152</f>
        <v>24</v>
      </c>
      <c r="Q3152" t="str">
        <f>LEFT(N3152,FIND("/",N3152)-1)</f>
        <v>theater</v>
      </c>
      <c r="R3152" t="str">
        <f>REPLACE(N3152,1,FIND("/",N3152),"")</f>
        <v>plays</v>
      </c>
      <c r="S3152" s="12">
        <f>(((J3152/60)/60)/24)+DATE(1970,1,1)</f>
        <v>42802.718784722223</v>
      </c>
      <c r="T3152" s="12">
        <f>(((I3152/60)/60)/24)+DATE(1970,1,1)</f>
        <v>42832.677118055552</v>
      </c>
      <c r="W3152" s="19">
        <f>_xlfn.DAYS(T3152,S3152)</f>
        <v>30</v>
      </c>
      <c r="X3152" s="20">
        <f>L3152/W3152</f>
        <v>0.13333333333333333</v>
      </c>
      <c r="Y3152" s="21">
        <f>E3152/W3152</f>
        <v>3.2</v>
      </c>
    </row>
    <row r="3153" spans="1:25" ht="48" x14ac:dyDescent="0.2">
      <c r="A3153">
        <v>4058</v>
      </c>
      <c r="B3153" s="3" t="s">
        <v>4054</v>
      </c>
      <c r="C3153" s="3" t="s">
        <v>8162</v>
      </c>
      <c r="D3153">
        <v>3750</v>
      </c>
      <c r="E3153">
        <v>95</v>
      </c>
      <c r="F3153" t="s">
        <v>8221</v>
      </c>
      <c r="G3153" t="s">
        <v>8224</v>
      </c>
      <c r="H3153" t="s">
        <v>8246</v>
      </c>
      <c r="I3153">
        <v>1459483140</v>
      </c>
      <c r="J3153">
        <v>1458178044</v>
      </c>
      <c r="K3153" t="b">
        <v>0</v>
      </c>
      <c r="L3153">
        <v>4</v>
      </c>
      <c r="M3153" t="b">
        <v>0</v>
      </c>
      <c r="N3153" t="s">
        <v>8271</v>
      </c>
      <c r="O3153" s="6">
        <f>(E3153/D3153)*100</f>
        <v>2.5333333333333332</v>
      </c>
      <c r="P3153" s="7">
        <f>E3153/L3153</f>
        <v>23.75</v>
      </c>
      <c r="Q3153" t="str">
        <f>LEFT(N3153,FIND("/",N3153)-1)</f>
        <v>theater</v>
      </c>
      <c r="R3153" t="str">
        <f>REPLACE(N3153,1,FIND("/",N3153),"")</f>
        <v>plays</v>
      </c>
      <c r="S3153" s="12">
        <f>(((J3153/60)/60)/24)+DATE(1970,1,1)</f>
        <v>42446.060694444444</v>
      </c>
      <c r="T3153" s="12">
        <f>(((I3153/60)/60)/24)+DATE(1970,1,1)</f>
        <v>42461.165972222225</v>
      </c>
      <c r="W3153" s="19">
        <f>_xlfn.DAYS(T3153,S3153)</f>
        <v>15</v>
      </c>
      <c r="X3153" s="20">
        <f>L3153/W3153</f>
        <v>0.26666666666666666</v>
      </c>
      <c r="Y3153" s="21">
        <f>E3153/W3153</f>
        <v>6.333333333333333</v>
      </c>
    </row>
    <row r="3154" spans="1:25" ht="48" x14ac:dyDescent="0.2">
      <c r="A3154">
        <v>2852</v>
      </c>
      <c r="B3154" s="3" t="s">
        <v>2852</v>
      </c>
      <c r="C3154" s="3" t="s">
        <v>6962</v>
      </c>
      <c r="D3154">
        <v>5000</v>
      </c>
      <c r="E3154">
        <v>95</v>
      </c>
      <c r="F3154" t="s">
        <v>8221</v>
      </c>
      <c r="G3154" t="s">
        <v>8224</v>
      </c>
      <c r="H3154" t="s">
        <v>8246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8271</v>
      </c>
      <c r="O3154" s="6">
        <f>(E3154/D3154)*100</f>
        <v>1.9</v>
      </c>
      <c r="P3154" s="7">
        <f>E3154/L3154</f>
        <v>15.833333333333334</v>
      </c>
      <c r="Q3154" t="str">
        <f>LEFT(N3154,FIND("/",N3154)-1)</f>
        <v>theater</v>
      </c>
      <c r="R3154" t="str">
        <f>REPLACE(N3154,1,FIND("/",N3154),"")</f>
        <v>plays</v>
      </c>
      <c r="S3154" s="12">
        <f>(((J3154/60)/60)/24)+DATE(1970,1,1)</f>
        <v>41781.045173611114</v>
      </c>
      <c r="T3154" s="12">
        <f>(((I3154/60)/60)/24)+DATE(1970,1,1)</f>
        <v>41811.045173611114</v>
      </c>
      <c r="W3154" s="19">
        <f>_xlfn.DAYS(T3154,S3154)</f>
        <v>30</v>
      </c>
      <c r="X3154" s="20">
        <f>L3154/W3154</f>
        <v>0.2</v>
      </c>
      <c r="Y3154" s="21">
        <f>E3154/W3154</f>
        <v>3.1666666666666665</v>
      </c>
    </row>
    <row r="3155" spans="1:25" ht="48" x14ac:dyDescent="0.2">
      <c r="A3155">
        <v>661</v>
      </c>
      <c r="B3155" s="3" t="s">
        <v>662</v>
      </c>
      <c r="C3155" s="3" t="s">
        <v>4771</v>
      </c>
      <c r="D3155">
        <v>10000</v>
      </c>
      <c r="E3155">
        <v>95</v>
      </c>
      <c r="F3155" t="s">
        <v>8221</v>
      </c>
      <c r="G3155" t="s">
        <v>8224</v>
      </c>
      <c r="H3155" t="s">
        <v>8246</v>
      </c>
      <c r="I3155">
        <v>1477236559</v>
      </c>
      <c r="J3155">
        <v>1474644559</v>
      </c>
      <c r="K3155" t="b">
        <v>0</v>
      </c>
      <c r="L3155">
        <v>9</v>
      </c>
      <c r="M3155" t="b">
        <v>0</v>
      </c>
      <c r="N3155" t="s">
        <v>8273</v>
      </c>
      <c r="O3155" s="6">
        <f>(E3155/D3155)*100</f>
        <v>0.95</v>
      </c>
      <c r="P3155" s="7">
        <f>E3155/L3155</f>
        <v>10.555555555555555</v>
      </c>
      <c r="Q3155" t="str">
        <f>LEFT(N3155,FIND("/",N3155)-1)</f>
        <v>technology</v>
      </c>
      <c r="R3155" t="str">
        <f>REPLACE(N3155,1,FIND("/",N3155),"")</f>
        <v>wearables</v>
      </c>
      <c r="S3155" s="12">
        <f>(((J3155/60)/60)/24)+DATE(1970,1,1)</f>
        <v>42636.645358796297</v>
      </c>
      <c r="T3155" s="12">
        <f>(((I3155/60)/60)/24)+DATE(1970,1,1)</f>
        <v>42666.645358796297</v>
      </c>
      <c r="W3155" s="19">
        <f>_xlfn.DAYS(T3155,S3155)</f>
        <v>30</v>
      </c>
      <c r="X3155" s="20">
        <f>L3155/W3155</f>
        <v>0.3</v>
      </c>
      <c r="Y3155" s="21">
        <f>E3155/W3155</f>
        <v>3.1666666666666665</v>
      </c>
    </row>
    <row r="3156" spans="1:25" ht="48" x14ac:dyDescent="0.2">
      <c r="A3156">
        <v>3984</v>
      </c>
      <c r="B3156" s="3" t="s">
        <v>3980</v>
      </c>
      <c r="C3156" s="3" t="s">
        <v>8090</v>
      </c>
      <c r="D3156">
        <v>1500</v>
      </c>
      <c r="E3156">
        <v>95</v>
      </c>
      <c r="F3156" t="s">
        <v>8221</v>
      </c>
      <c r="G3156" t="s">
        <v>8225</v>
      </c>
      <c r="H3156" t="s">
        <v>8247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8271</v>
      </c>
      <c r="O3156" s="6">
        <f>(E3156/D3156)*100</f>
        <v>6.3333333333333339</v>
      </c>
      <c r="P3156" s="7">
        <f>E3156/L3156</f>
        <v>9.5</v>
      </c>
      <c r="Q3156" t="str">
        <f>LEFT(N3156,FIND("/",N3156)-1)</f>
        <v>theater</v>
      </c>
      <c r="R3156" t="str">
        <f>REPLACE(N3156,1,FIND("/",N3156),"")</f>
        <v>plays</v>
      </c>
      <c r="S3156" s="12">
        <f>(((J3156/60)/60)/24)+DATE(1970,1,1)</f>
        <v>41920.963472222218</v>
      </c>
      <c r="T3156" s="12">
        <f>(((I3156/60)/60)/24)+DATE(1970,1,1)</f>
        <v>41951</v>
      </c>
      <c r="W3156" s="19">
        <f>_xlfn.DAYS(T3156,S3156)</f>
        <v>31</v>
      </c>
      <c r="X3156" s="20">
        <f>L3156/W3156</f>
        <v>0.32258064516129031</v>
      </c>
      <c r="Y3156" s="21">
        <f>E3156/W3156</f>
        <v>3.064516129032258</v>
      </c>
    </row>
    <row r="3157" spans="1:25" ht="48" x14ac:dyDescent="0.2">
      <c r="A3157">
        <v>1560</v>
      </c>
      <c r="B3157" s="3" t="s">
        <v>1561</v>
      </c>
      <c r="C3157" s="3" t="s">
        <v>5670</v>
      </c>
      <c r="D3157">
        <v>2500</v>
      </c>
      <c r="E3157">
        <v>94</v>
      </c>
      <c r="F3157" t="s">
        <v>8221</v>
      </c>
      <c r="G3157" t="s">
        <v>8224</v>
      </c>
      <c r="H3157" t="s">
        <v>8246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8289</v>
      </c>
      <c r="O3157" s="6">
        <f>(E3157/D3157)*100</f>
        <v>3.7600000000000002</v>
      </c>
      <c r="P3157" s="7">
        <f>E3157/L3157</f>
        <v>23.5</v>
      </c>
      <c r="Q3157" t="str">
        <f>LEFT(N3157,FIND("/",N3157)-1)</f>
        <v>photography</v>
      </c>
      <c r="R3157" t="str">
        <f>REPLACE(N3157,1,FIND("/",N3157),"")</f>
        <v>nature</v>
      </c>
      <c r="S3157" s="12">
        <f>(((J3157/60)/60)/24)+DATE(1970,1,1)</f>
        <v>41936.020752314813</v>
      </c>
      <c r="T3157" s="12">
        <f>(((I3157/60)/60)/24)+DATE(1970,1,1)</f>
        <v>41956.062418981484</v>
      </c>
      <c r="W3157" s="19">
        <f>_xlfn.DAYS(T3157,S3157)</f>
        <v>20</v>
      </c>
      <c r="X3157" s="20">
        <f>L3157/W3157</f>
        <v>0.2</v>
      </c>
      <c r="Y3157" s="21">
        <f>E3157/W3157</f>
        <v>4.7</v>
      </c>
    </row>
    <row r="3158" spans="1:25" ht="48" x14ac:dyDescent="0.2">
      <c r="A3158">
        <v>4111</v>
      </c>
      <c r="B3158" s="3" t="s">
        <v>4107</v>
      </c>
      <c r="C3158" s="3" t="s">
        <v>8214</v>
      </c>
      <c r="D3158">
        <v>3000</v>
      </c>
      <c r="E3158">
        <v>94</v>
      </c>
      <c r="F3158" t="s">
        <v>8221</v>
      </c>
      <c r="G3158" t="s">
        <v>8224</v>
      </c>
      <c r="H3158" t="s">
        <v>8246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8271</v>
      </c>
      <c r="O3158" s="6">
        <f>(E3158/D3158)*100</f>
        <v>3.1333333333333333</v>
      </c>
      <c r="P3158" s="7">
        <f>E3158/L3158</f>
        <v>15.666666666666666</v>
      </c>
      <c r="Q3158" t="str">
        <f>LEFT(N3158,FIND("/",N3158)-1)</f>
        <v>theater</v>
      </c>
      <c r="R3158" t="str">
        <f>REPLACE(N3158,1,FIND("/",N3158),"")</f>
        <v>plays</v>
      </c>
      <c r="S3158" s="12">
        <f>(((J3158/60)/60)/24)+DATE(1970,1,1)</f>
        <v>42029.135879629626</v>
      </c>
      <c r="T3158" s="12">
        <f>(((I3158/60)/60)/24)+DATE(1970,1,1)</f>
        <v>42059.135879629626</v>
      </c>
      <c r="W3158" s="19">
        <f>_xlfn.DAYS(T3158,S3158)</f>
        <v>30</v>
      </c>
      <c r="X3158" s="20">
        <f>L3158/W3158</f>
        <v>0.2</v>
      </c>
      <c r="Y3158" s="21">
        <f>E3158/W3158</f>
        <v>3.1333333333333333</v>
      </c>
    </row>
    <row r="3159" spans="1:25" ht="32" x14ac:dyDescent="0.2">
      <c r="A3159">
        <v>1582</v>
      </c>
      <c r="B3159" s="3" t="s">
        <v>1583</v>
      </c>
      <c r="C3159" s="3" t="s">
        <v>5692</v>
      </c>
      <c r="D3159">
        <v>1000</v>
      </c>
      <c r="E3159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6">
        <f>(E3159/D3159)*100</f>
        <v>9.3000000000000007</v>
      </c>
      <c r="P3159" s="7">
        <f>E3159/L3159</f>
        <v>31</v>
      </c>
      <c r="Q3159" t="str">
        <f>LEFT(N3159,FIND("/",N3159)-1)</f>
        <v>photography</v>
      </c>
      <c r="R3159" t="str">
        <f>REPLACE(N3159,1,FIND("/",N3159),"")</f>
        <v>places</v>
      </c>
      <c r="S3159" s="12">
        <f>(((J3159/60)/60)/24)+DATE(1970,1,1)</f>
        <v>42246.789965277778</v>
      </c>
      <c r="T3159" s="12">
        <f>(((I3159/60)/60)/24)+DATE(1970,1,1)</f>
        <v>42303.888888888891</v>
      </c>
      <c r="W3159" s="19">
        <f>_xlfn.DAYS(T3159,S3159)</f>
        <v>57</v>
      </c>
      <c r="X3159" s="20">
        <f>L3159/W3159</f>
        <v>5.2631578947368418E-2</v>
      </c>
      <c r="Y3159" s="21">
        <f>E3159/W3159</f>
        <v>1.631578947368421</v>
      </c>
    </row>
    <row r="3160" spans="1:25" ht="48" x14ac:dyDescent="0.2">
      <c r="A3160">
        <v>149</v>
      </c>
      <c r="B3160" s="3" t="s">
        <v>151</v>
      </c>
      <c r="C3160" s="3" t="s">
        <v>4259</v>
      </c>
      <c r="D3160">
        <v>10000</v>
      </c>
      <c r="E3160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6">
        <f>(E3160/D3160)*100</f>
        <v>0.91999999999999993</v>
      </c>
      <c r="P3160" s="7">
        <f>E3160/L3160</f>
        <v>15.333333333333334</v>
      </c>
      <c r="Q3160" t="str">
        <f>LEFT(N3160,FIND("/",N3160)-1)</f>
        <v>film &amp; video</v>
      </c>
      <c r="R3160" t="str">
        <f>REPLACE(N3160,1,FIND("/",N3160),"")</f>
        <v>science fiction</v>
      </c>
      <c r="S3160" s="12">
        <f>(((J3160/60)/60)/24)+DATE(1970,1,1)</f>
        <v>41968.172106481477</v>
      </c>
      <c r="T3160" s="12">
        <f>(((I3160/60)/60)/24)+DATE(1970,1,1)</f>
        <v>41998.333333333328</v>
      </c>
      <c r="W3160" s="19">
        <f>_xlfn.DAYS(T3160,S3160)</f>
        <v>30</v>
      </c>
      <c r="X3160" s="20">
        <f>L3160/W3160</f>
        <v>0.2</v>
      </c>
      <c r="Y3160" s="21">
        <f>E3160/W3160</f>
        <v>3.0666666666666669</v>
      </c>
    </row>
    <row r="3161" spans="1:25" ht="48" x14ac:dyDescent="0.2">
      <c r="A3161">
        <v>2658</v>
      </c>
      <c r="B3161" s="3" t="s">
        <v>2658</v>
      </c>
      <c r="C3161" s="3" t="s">
        <v>6768</v>
      </c>
      <c r="D3161">
        <v>98000</v>
      </c>
      <c r="E3161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6">
        <f>(E3161/D3161)*100</f>
        <v>9.285714285714286E-2</v>
      </c>
      <c r="P3161" s="7">
        <f>E3161/L3161</f>
        <v>22.75</v>
      </c>
      <c r="Q3161" t="str">
        <f>LEFT(N3161,FIND("/",N3161)-1)</f>
        <v>technology</v>
      </c>
      <c r="R3161" t="str">
        <f>REPLACE(N3161,1,FIND("/",N3161),"")</f>
        <v>space exploration</v>
      </c>
      <c r="S3161" s="12">
        <f>(((J3161/60)/60)/24)+DATE(1970,1,1)</f>
        <v>42551.884189814817</v>
      </c>
      <c r="T3161" s="12">
        <f>(((I3161/60)/60)/24)+DATE(1970,1,1)</f>
        <v>42581.884189814817</v>
      </c>
      <c r="W3161" s="19">
        <f>_xlfn.DAYS(T3161,S3161)</f>
        <v>30</v>
      </c>
      <c r="X3161" s="20">
        <f>L3161/W3161</f>
        <v>0.13333333333333333</v>
      </c>
      <c r="Y3161" s="21">
        <f>E3161/W3161</f>
        <v>3.0333333333333332</v>
      </c>
    </row>
    <row r="3162" spans="1:25" ht="48" x14ac:dyDescent="0.2">
      <c r="A3162">
        <v>3919</v>
      </c>
      <c r="B3162" s="3" t="s">
        <v>3916</v>
      </c>
      <c r="C3162" s="3" t="s">
        <v>8027</v>
      </c>
      <c r="D3162">
        <v>5000</v>
      </c>
      <c r="E3162">
        <v>90</v>
      </c>
      <c r="F3162" t="s">
        <v>8221</v>
      </c>
      <c r="G3162" t="s">
        <v>8225</v>
      </c>
      <c r="H3162" t="s">
        <v>8247</v>
      </c>
      <c r="I3162">
        <v>1453075200</v>
      </c>
      <c r="J3162">
        <v>1450628773</v>
      </c>
      <c r="K3162" t="b">
        <v>0</v>
      </c>
      <c r="L3162">
        <v>3</v>
      </c>
      <c r="M3162" t="b">
        <v>0</v>
      </c>
      <c r="N3162" t="s">
        <v>8271</v>
      </c>
      <c r="O3162" s="6">
        <f>(E3162/D3162)*100</f>
        <v>1.7999999999999998</v>
      </c>
      <c r="P3162" s="7">
        <f>E3162/L3162</f>
        <v>30</v>
      </c>
      <c r="Q3162" t="str">
        <f>LEFT(N3162,FIND("/",N3162)-1)</f>
        <v>theater</v>
      </c>
      <c r="R3162" t="str">
        <f>REPLACE(N3162,1,FIND("/",N3162),"")</f>
        <v>plays</v>
      </c>
      <c r="S3162" s="12">
        <f>(((J3162/60)/60)/24)+DATE(1970,1,1)</f>
        <v>42358.684872685189</v>
      </c>
      <c r="T3162" s="12">
        <f>(((I3162/60)/60)/24)+DATE(1970,1,1)</f>
        <v>42387</v>
      </c>
      <c r="W3162" s="19">
        <f>_xlfn.DAYS(T3162,S3162)</f>
        <v>29</v>
      </c>
      <c r="X3162" s="20">
        <f>L3162/W3162</f>
        <v>0.10344827586206896</v>
      </c>
      <c r="Y3162" s="21">
        <f>E3162/W3162</f>
        <v>3.103448275862069</v>
      </c>
    </row>
    <row r="3163" spans="1:25" ht="48" x14ac:dyDescent="0.2">
      <c r="A3163">
        <v>863</v>
      </c>
      <c r="B3163" s="3" t="s">
        <v>864</v>
      </c>
      <c r="C3163" s="3" t="s">
        <v>4973</v>
      </c>
      <c r="D3163">
        <v>2000</v>
      </c>
      <c r="E3163">
        <v>90</v>
      </c>
      <c r="F3163" t="s">
        <v>8221</v>
      </c>
      <c r="G3163" t="s">
        <v>8224</v>
      </c>
      <c r="H3163" t="s">
        <v>8246</v>
      </c>
      <c r="I3163">
        <v>1329014966</v>
      </c>
      <c r="J3163">
        <v>1326422966</v>
      </c>
      <c r="K3163" t="b">
        <v>0</v>
      </c>
      <c r="L3163">
        <v>5</v>
      </c>
      <c r="M3163" t="b">
        <v>0</v>
      </c>
      <c r="N3163" t="s">
        <v>8278</v>
      </c>
      <c r="O3163" s="6">
        <f>(E3163/D3163)*100</f>
        <v>4.5</v>
      </c>
      <c r="P3163" s="7">
        <f>E3163/L3163</f>
        <v>18</v>
      </c>
      <c r="Q3163" t="str">
        <f>LEFT(N3163,FIND("/",N3163)-1)</f>
        <v>music</v>
      </c>
      <c r="R3163" t="str">
        <f>REPLACE(N3163,1,FIND("/",N3163),"")</f>
        <v>jazz</v>
      </c>
      <c r="S3163" s="12">
        <f>(((J3163/60)/60)/24)+DATE(1970,1,1)</f>
        <v>40921.117662037039</v>
      </c>
      <c r="T3163" s="12">
        <f>(((I3163/60)/60)/24)+DATE(1970,1,1)</f>
        <v>40951.117662037039</v>
      </c>
      <c r="W3163" s="19">
        <f>_xlfn.DAYS(T3163,S3163)</f>
        <v>30</v>
      </c>
      <c r="X3163" s="20">
        <f>L3163/W3163</f>
        <v>0.16666666666666666</v>
      </c>
      <c r="Y3163" s="21">
        <f>E3163/W3163</f>
        <v>3</v>
      </c>
    </row>
    <row r="3164" spans="1:25" ht="48" x14ac:dyDescent="0.2">
      <c r="A3164">
        <v>718</v>
      </c>
      <c r="B3164" s="3" t="s">
        <v>719</v>
      </c>
      <c r="C3164" s="3" t="s">
        <v>4828</v>
      </c>
      <c r="D3164">
        <v>12000</v>
      </c>
      <c r="E3164">
        <v>90</v>
      </c>
      <c r="F3164" t="s">
        <v>8221</v>
      </c>
      <c r="G3164" t="s">
        <v>8224</v>
      </c>
      <c r="H3164" t="s">
        <v>8246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8273</v>
      </c>
      <c r="O3164" s="6">
        <f>(E3164/D3164)*100</f>
        <v>0.75</v>
      </c>
      <c r="P3164" s="7">
        <f>E3164/L3164</f>
        <v>22.5</v>
      </c>
      <c r="Q3164" t="str">
        <f>LEFT(N3164,FIND("/",N3164)-1)</f>
        <v>technology</v>
      </c>
      <c r="R3164" t="str">
        <f>REPLACE(N3164,1,FIND("/",N3164),"")</f>
        <v>wearables</v>
      </c>
      <c r="S3164" s="12">
        <f>(((J3164/60)/60)/24)+DATE(1970,1,1)</f>
        <v>42752.845451388886</v>
      </c>
      <c r="T3164" s="12">
        <f>(((I3164/60)/60)/24)+DATE(1970,1,1)</f>
        <v>42784.249305555553</v>
      </c>
      <c r="W3164" s="19">
        <f>_xlfn.DAYS(T3164,S3164)</f>
        <v>32</v>
      </c>
      <c r="X3164" s="20">
        <f>L3164/W3164</f>
        <v>0.125</v>
      </c>
      <c r="Y3164" s="21">
        <f>E3164/W3164</f>
        <v>2.8125</v>
      </c>
    </row>
    <row r="3165" spans="1:25" ht="32" x14ac:dyDescent="0.2">
      <c r="A3165">
        <v>2599</v>
      </c>
      <c r="B3165" s="3" t="s">
        <v>2599</v>
      </c>
      <c r="C3165" s="3" t="s">
        <v>6709</v>
      </c>
      <c r="D3165">
        <v>9041</v>
      </c>
      <c r="E3165">
        <v>90</v>
      </c>
      <c r="F3165" t="s">
        <v>8221</v>
      </c>
      <c r="G3165" t="s">
        <v>8224</v>
      </c>
      <c r="H3165" t="s">
        <v>8246</v>
      </c>
      <c r="I3165">
        <v>1407089147</v>
      </c>
      <c r="J3165">
        <v>1403201147</v>
      </c>
      <c r="K3165" t="b">
        <v>0</v>
      </c>
      <c r="L3165">
        <v>5</v>
      </c>
      <c r="M3165" t="b">
        <v>0</v>
      </c>
      <c r="N3165" t="s">
        <v>8284</v>
      </c>
      <c r="O3165" s="6">
        <f>(E3165/D3165)*100</f>
        <v>0.99546510341776351</v>
      </c>
      <c r="P3165" s="7">
        <f>E3165/L3165</f>
        <v>18</v>
      </c>
      <c r="Q3165" t="str">
        <f>LEFT(N3165,FIND("/",N3165)-1)</f>
        <v>food</v>
      </c>
      <c r="R3165" t="str">
        <f>REPLACE(N3165,1,FIND("/",N3165),"")</f>
        <v>food trucks</v>
      </c>
      <c r="S3165" s="12">
        <f>(((J3165/60)/60)/24)+DATE(1970,1,1)</f>
        <v>41809.754016203704</v>
      </c>
      <c r="T3165" s="12">
        <f>(((I3165/60)/60)/24)+DATE(1970,1,1)</f>
        <v>41854.754016203704</v>
      </c>
      <c r="W3165" s="19">
        <f>_xlfn.DAYS(T3165,S3165)</f>
        <v>45</v>
      </c>
      <c r="X3165" s="20">
        <f>L3165/W3165</f>
        <v>0.1111111111111111</v>
      </c>
      <c r="Y3165" s="21">
        <f>E3165/W3165</f>
        <v>2</v>
      </c>
    </row>
    <row r="3166" spans="1:25" ht="32" x14ac:dyDescent="0.2">
      <c r="A3166">
        <v>2763</v>
      </c>
      <c r="B3166" s="3" t="s">
        <v>2763</v>
      </c>
      <c r="C3166" s="3" t="s">
        <v>6873</v>
      </c>
      <c r="D3166">
        <v>39400</v>
      </c>
      <c r="E3166">
        <v>90</v>
      </c>
      <c r="F3166" t="s">
        <v>8221</v>
      </c>
      <c r="G3166" t="s">
        <v>8224</v>
      </c>
      <c r="H3166" t="s">
        <v>8246</v>
      </c>
      <c r="I3166">
        <v>1369403684</v>
      </c>
      <c r="J3166">
        <v>1365515684</v>
      </c>
      <c r="K3166" t="b">
        <v>0</v>
      </c>
      <c r="L3166">
        <v>3</v>
      </c>
      <c r="M3166" t="b">
        <v>0</v>
      </c>
      <c r="N3166" t="s">
        <v>8304</v>
      </c>
      <c r="O3166" s="6">
        <f>(E3166/D3166)*100</f>
        <v>0.22842639593908631</v>
      </c>
      <c r="P3166" s="7">
        <f>E3166/L3166</f>
        <v>30</v>
      </c>
      <c r="Q3166" t="str">
        <f>LEFT(N3166,FIND("/",N3166)-1)</f>
        <v>publishing</v>
      </c>
      <c r="R3166" t="str">
        <f>REPLACE(N3166,1,FIND("/",N3166),"")</f>
        <v>children's books</v>
      </c>
      <c r="S3166" s="12">
        <f>(((J3166/60)/60)/24)+DATE(1970,1,1)</f>
        <v>41373.579675925925</v>
      </c>
      <c r="T3166" s="12">
        <f>(((I3166/60)/60)/24)+DATE(1970,1,1)</f>
        <v>41418.579675925925</v>
      </c>
      <c r="W3166" s="19">
        <f>_xlfn.DAYS(T3166,S3166)</f>
        <v>45</v>
      </c>
      <c r="X3166" s="20">
        <f>L3166/W3166</f>
        <v>6.6666666666666666E-2</v>
      </c>
      <c r="Y3166" s="21">
        <f>E3166/W3166</f>
        <v>2</v>
      </c>
    </row>
    <row r="3167" spans="1:25" ht="48" x14ac:dyDescent="0.2">
      <c r="A3167">
        <v>902</v>
      </c>
      <c r="B3167" s="3" t="s">
        <v>903</v>
      </c>
      <c r="C3167" s="3" t="s">
        <v>5012</v>
      </c>
      <c r="D3167">
        <v>30000</v>
      </c>
      <c r="E3167">
        <v>90</v>
      </c>
      <c r="F3167" t="s">
        <v>8221</v>
      </c>
      <c r="G3167" t="s">
        <v>8224</v>
      </c>
      <c r="H3167" t="s">
        <v>8246</v>
      </c>
      <c r="I3167">
        <v>1409412600</v>
      </c>
      <c r="J3167">
        <v>1404947422</v>
      </c>
      <c r="K3167" t="b">
        <v>0</v>
      </c>
      <c r="L3167">
        <v>3</v>
      </c>
      <c r="M3167" t="b">
        <v>0</v>
      </c>
      <c r="N3167" t="s">
        <v>8278</v>
      </c>
      <c r="O3167" s="6">
        <f>(E3167/D3167)*100</f>
        <v>0.3</v>
      </c>
      <c r="P3167" s="7">
        <f>E3167/L3167</f>
        <v>30</v>
      </c>
      <c r="Q3167" t="str">
        <f>LEFT(N3167,FIND("/",N3167)-1)</f>
        <v>music</v>
      </c>
      <c r="R3167" t="str">
        <f>REPLACE(N3167,1,FIND("/",N3167),"")</f>
        <v>jazz</v>
      </c>
      <c r="S3167" s="12">
        <f>(((J3167/60)/60)/24)+DATE(1970,1,1)</f>
        <v>41829.965532407405</v>
      </c>
      <c r="T3167" s="12">
        <f>(((I3167/60)/60)/24)+DATE(1970,1,1)</f>
        <v>41881.645833333336</v>
      </c>
      <c r="W3167" s="19">
        <f>_xlfn.DAYS(T3167,S3167)</f>
        <v>52</v>
      </c>
      <c r="X3167" s="20">
        <f>L3167/W3167</f>
        <v>5.7692307692307696E-2</v>
      </c>
      <c r="Y3167" s="21">
        <f>E3167/W3167</f>
        <v>1.7307692307692308</v>
      </c>
    </row>
    <row r="3168" spans="1:25" ht="48" x14ac:dyDescent="0.2">
      <c r="A3168">
        <v>627</v>
      </c>
      <c r="B3168" s="3" t="s">
        <v>628</v>
      </c>
      <c r="C3168" s="3" t="s">
        <v>4737</v>
      </c>
      <c r="D3168">
        <v>450000</v>
      </c>
      <c r="E3168">
        <v>90</v>
      </c>
      <c r="F3168" t="s">
        <v>8220</v>
      </c>
      <c r="G3168" t="s">
        <v>8235</v>
      </c>
      <c r="H3168" t="s">
        <v>8255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8272</v>
      </c>
      <c r="O3168" s="6">
        <f>(E3168/D3168)*100</f>
        <v>0.02</v>
      </c>
      <c r="P3168" s="7">
        <f>E3168/L3168</f>
        <v>90</v>
      </c>
      <c r="Q3168" t="str">
        <f>LEFT(N3168,FIND("/",N3168)-1)</f>
        <v>technology</v>
      </c>
      <c r="R3168" t="str">
        <f>REPLACE(N3168,1,FIND("/",N3168),"")</f>
        <v>web</v>
      </c>
      <c r="S3168" s="12">
        <f>(((J3168/60)/60)/24)+DATE(1970,1,1)</f>
        <v>42384.306840277779</v>
      </c>
      <c r="T3168" s="12">
        <f>(((I3168/60)/60)/24)+DATE(1970,1,1)</f>
        <v>42443.958333333328</v>
      </c>
      <c r="W3168" s="19">
        <f>_xlfn.DAYS(T3168,S3168)</f>
        <v>59</v>
      </c>
      <c r="X3168" s="20">
        <f>L3168/W3168</f>
        <v>1.6949152542372881E-2</v>
      </c>
      <c r="Y3168" s="21">
        <f>E3168/W3168</f>
        <v>1.5254237288135593</v>
      </c>
    </row>
    <row r="3169" spans="1:25" ht="48" x14ac:dyDescent="0.2">
      <c r="A3169">
        <v>2502</v>
      </c>
      <c r="B3169" s="3" t="s">
        <v>2502</v>
      </c>
      <c r="C3169" s="3" t="s">
        <v>6612</v>
      </c>
      <c r="D3169">
        <v>110000</v>
      </c>
      <c r="E3169">
        <v>86</v>
      </c>
      <c r="F3169" t="s">
        <v>8221</v>
      </c>
      <c r="G3169" t="s">
        <v>8224</v>
      </c>
      <c r="H3169" t="s">
        <v>8246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8299</v>
      </c>
      <c r="O3169" s="6">
        <f>(E3169/D3169)*100</f>
        <v>7.8181818181818186E-2</v>
      </c>
      <c r="P3169" s="7">
        <f>E3169/L3169</f>
        <v>17.2</v>
      </c>
      <c r="Q3169" t="str">
        <f>LEFT(N3169,FIND("/",N3169)-1)</f>
        <v>food</v>
      </c>
      <c r="R3169" t="str">
        <f>REPLACE(N3169,1,FIND("/",N3169),"")</f>
        <v>restaurants</v>
      </c>
      <c r="S3169" s="12">
        <f>(((J3169/60)/60)/24)+DATE(1970,1,1)</f>
        <v>41858.825439814813</v>
      </c>
      <c r="T3169" s="12">
        <f>(((I3169/60)/60)/24)+DATE(1970,1,1)</f>
        <v>41903.825439814813</v>
      </c>
      <c r="W3169" s="19">
        <f>_xlfn.DAYS(T3169,S3169)</f>
        <v>45</v>
      </c>
      <c r="X3169" s="20">
        <f>L3169/W3169</f>
        <v>0.1111111111111111</v>
      </c>
      <c r="Y3169" s="21">
        <f>E3169/W3169</f>
        <v>1.9111111111111112</v>
      </c>
    </row>
    <row r="3170" spans="1:25" ht="48" x14ac:dyDescent="0.2">
      <c r="A3170">
        <v>4110</v>
      </c>
      <c r="B3170" s="3" t="s">
        <v>4106</v>
      </c>
      <c r="C3170" s="3" t="s">
        <v>8213</v>
      </c>
      <c r="D3170">
        <v>300</v>
      </c>
      <c r="E3170">
        <v>86</v>
      </c>
      <c r="F3170" t="s">
        <v>8221</v>
      </c>
      <c r="G3170" t="s">
        <v>8225</v>
      </c>
      <c r="H3170" t="s">
        <v>8247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8271</v>
      </c>
      <c r="O3170" s="6">
        <f>(E3170/D3170)*100</f>
        <v>28.666666666666668</v>
      </c>
      <c r="P3170" s="7">
        <f>E3170/L3170</f>
        <v>14.333333333333334</v>
      </c>
      <c r="Q3170" t="str">
        <f>LEFT(N3170,FIND("/",N3170)-1)</f>
        <v>theater</v>
      </c>
      <c r="R3170" t="str">
        <f>REPLACE(N3170,1,FIND("/",N3170),"")</f>
        <v>plays</v>
      </c>
      <c r="S3170" s="12">
        <f>(((J3170/60)/60)/24)+DATE(1970,1,1)</f>
        <v>42512.626747685179</v>
      </c>
      <c r="T3170" s="12">
        <f>(((I3170/60)/60)/24)+DATE(1970,1,1)</f>
        <v>42572.626747685179</v>
      </c>
      <c r="W3170" s="19">
        <f>_xlfn.DAYS(T3170,S3170)</f>
        <v>60</v>
      </c>
      <c r="X3170" s="20">
        <f>L3170/W3170</f>
        <v>0.1</v>
      </c>
      <c r="Y3170" s="21">
        <f>E3170/W3170</f>
        <v>1.4333333333333333</v>
      </c>
    </row>
    <row r="3171" spans="1:25" ht="48" x14ac:dyDescent="0.2">
      <c r="A3171">
        <v>1907</v>
      </c>
      <c r="B3171" s="3" t="s">
        <v>1908</v>
      </c>
      <c r="C3171" s="3" t="s">
        <v>6017</v>
      </c>
      <c r="D3171">
        <v>30000</v>
      </c>
      <c r="E3171">
        <v>85</v>
      </c>
      <c r="F3171" t="s">
        <v>8221</v>
      </c>
      <c r="G3171" t="s">
        <v>8224</v>
      </c>
      <c r="H3171" t="s">
        <v>8246</v>
      </c>
      <c r="I3171">
        <v>1400853925</v>
      </c>
      <c r="J3171">
        <v>1399557925</v>
      </c>
      <c r="K3171" t="b">
        <v>0</v>
      </c>
      <c r="L3171">
        <v>4</v>
      </c>
      <c r="M3171" t="b">
        <v>0</v>
      </c>
      <c r="N3171" t="s">
        <v>8294</v>
      </c>
      <c r="O3171" s="6">
        <f>(E3171/D3171)*100</f>
        <v>0.28333333333333333</v>
      </c>
      <c r="P3171" s="7">
        <f>E3171/L3171</f>
        <v>21.25</v>
      </c>
      <c r="Q3171" t="str">
        <f>LEFT(N3171,FIND("/",N3171)-1)</f>
        <v>technology</v>
      </c>
      <c r="R3171" t="str">
        <f>REPLACE(N3171,1,FIND("/",N3171),"")</f>
        <v>gadgets</v>
      </c>
      <c r="S3171" s="12">
        <f>(((J3171/60)/60)/24)+DATE(1970,1,1)</f>
        <v>41767.587094907409</v>
      </c>
      <c r="T3171" s="12">
        <f>(((I3171/60)/60)/24)+DATE(1970,1,1)</f>
        <v>41782.587094907409</v>
      </c>
      <c r="W3171" s="19">
        <f>_xlfn.DAYS(T3171,S3171)</f>
        <v>15</v>
      </c>
      <c r="X3171" s="20">
        <f>L3171/W3171</f>
        <v>0.26666666666666666</v>
      </c>
      <c r="Y3171" s="21">
        <f>E3171/W3171</f>
        <v>5.666666666666667</v>
      </c>
    </row>
    <row r="3172" spans="1:25" ht="48" x14ac:dyDescent="0.2">
      <c r="A3172">
        <v>2597</v>
      </c>
      <c r="B3172" s="3" t="s">
        <v>2597</v>
      </c>
      <c r="C3172" s="3" t="s">
        <v>6707</v>
      </c>
      <c r="D3172">
        <v>1500</v>
      </c>
      <c r="E3172">
        <v>85</v>
      </c>
      <c r="F3172" t="s">
        <v>8221</v>
      </c>
      <c r="G3172" t="s">
        <v>8225</v>
      </c>
      <c r="H3172" t="s">
        <v>8247</v>
      </c>
      <c r="I3172">
        <v>1466323917</v>
      </c>
      <c r="J3172">
        <v>1463731917</v>
      </c>
      <c r="K3172" t="b">
        <v>0</v>
      </c>
      <c r="L3172">
        <v>7</v>
      </c>
      <c r="M3172" t="b">
        <v>0</v>
      </c>
      <c r="N3172" t="s">
        <v>8284</v>
      </c>
      <c r="O3172" s="6">
        <f>(E3172/D3172)*100</f>
        <v>5.6666666666666661</v>
      </c>
      <c r="P3172" s="7">
        <f>E3172/L3172</f>
        <v>12.142857142857142</v>
      </c>
      <c r="Q3172" t="str">
        <f>LEFT(N3172,FIND("/",N3172)-1)</f>
        <v>food</v>
      </c>
      <c r="R3172" t="str">
        <f>REPLACE(N3172,1,FIND("/",N3172),"")</f>
        <v>food trucks</v>
      </c>
      <c r="S3172" s="12">
        <f>(((J3172/60)/60)/24)+DATE(1970,1,1)</f>
        <v>42510.341631944444</v>
      </c>
      <c r="T3172" s="12">
        <f>(((I3172/60)/60)/24)+DATE(1970,1,1)</f>
        <v>42540.341631944444</v>
      </c>
      <c r="W3172" s="19">
        <f>_xlfn.DAYS(T3172,S3172)</f>
        <v>30</v>
      </c>
      <c r="X3172" s="20">
        <f>L3172/W3172</f>
        <v>0.23333333333333334</v>
      </c>
      <c r="Y3172" s="21">
        <f>E3172/W3172</f>
        <v>2.8333333333333335</v>
      </c>
    </row>
    <row r="3173" spans="1:25" ht="48" x14ac:dyDescent="0.2">
      <c r="A3173">
        <v>2322</v>
      </c>
      <c r="B3173" s="3" t="s">
        <v>2323</v>
      </c>
      <c r="C3173" s="3" t="s">
        <v>6432</v>
      </c>
      <c r="D3173">
        <v>2700</v>
      </c>
      <c r="E3173">
        <v>85</v>
      </c>
      <c r="F3173" t="s">
        <v>8222</v>
      </c>
      <c r="G3173" t="s">
        <v>8224</v>
      </c>
      <c r="H3173" t="s">
        <v>8246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8298</v>
      </c>
      <c r="O3173" s="6">
        <f>(E3173/D3173)*100</f>
        <v>3.1481481481481479</v>
      </c>
      <c r="P3173" s="7">
        <f>E3173/L3173</f>
        <v>21.25</v>
      </c>
      <c r="Q3173" t="str">
        <f>LEFT(N3173,FIND("/",N3173)-1)</f>
        <v>food</v>
      </c>
      <c r="R3173" t="str">
        <f>REPLACE(N3173,1,FIND("/",N3173),"")</f>
        <v>small batch</v>
      </c>
      <c r="S3173" s="12">
        <f>(((J3173/60)/60)/24)+DATE(1970,1,1)</f>
        <v>42804.895474537043</v>
      </c>
      <c r="T3173" s="12">
        <f>(((I3173/60)/60)/24)+DATE(1970,1,1)</f>
        <v>42834.853807870371</v>
      </c>
      <c r="W3173" s="19">
        <f>_xlfn.DAYS(T3173,S3173)</f>
        <v>30</v>
      </c>
      <c r="X3173" s="20">
        <f>L3173/W3173</f>
        <v>0.13333333333333333</v>
      </c>
      <c r="Y3173" s="21">
        <f>E3173/W3173</f>
        <v>2.8333333333333335</v>
      </c>
    </row>
    <row r="3174" spans="1:25" ht="48" x14ac:dyDescent="0.2">
      <c r="A3174">
        <v>2160</v>
      </c>
      <c r="B3174" s="3" t="s">
        <v>2161</v>
      </c>
      <c r="C3174" s="3" t="s">
        <v>6270</v>
      </c>
      <c r="D3174">
        <v>10000</v>
      </c>
      <c r="E3174">
        <v>85</v>
      </c>
      <c r="F3174" t="s">
        <v>8221</v>
      </c>
      <c r="G3174" t="s">
        <v>8224</v>
      </c>
      <c r="H3174" t="s">
        <v>8246</v>
      </c>
      <c r="I3174">
        <v>1337447105</v>
      </c>
      <c r="J3174">
        <v>1334855105</v>
      </c>
      <c r="K3174" t="b">
        <v>0</v>
      </c>
      <c r="L3174">
        <v>16</v>
      </c>
      <c r="M3174" t="b">
        <v>0</v>
      </c>
      <c r="N3174" t="s">
        <v>8282</v>
      </c>
      <c r="O3174" s="6">
        <f>(E3174/D3174)*100</f>
        <v>0.85000000000000009</v>
      </c>
      <c r="P3174" s="7">
        <f>E3174/L3174</f>
        <v>5.3125</v>
      </c>
      <c r="Q3174" t="str">
        <f>LEFT(N3174,FIND("/",N3174)-1)</f>
        <v>games</v>
      </c>
      <c r="R3174" t="str">
        <f>REPLACE(N3174,1,FIND("/",N3174),"")</f>
        <v>video games</v>
      </c>
      <c r="S3174" s="12">
        <f>(((J3174/60)/60)/24)+DATE(1970,1,1)</f>
        <v>41018.711863425924</v>
      </c>
      <c r="T3174" s="12">
        <f>(((I3174/60)/60)/24)+DATE(1970,1,1)</f>
        <v>41048.711863425924</v>
      </c>
      <c r="W3174" s="19">
        <f>_xlfn.DAYS(T3174,S3174)</f>
        <v>30</v>
      </c>
      <c r="X3174" s="20">
        <f>L3174/W3174</f>
        <v>0.53333333333333333</v>
      </c>
      <c r="Y3174" s="21">
        <f>E3174/W3174</f>
        <v>2.8333333333333335</v>
      </c>
    </row>
    <row r="3175" spans="1:25" ht="32" x14ac:dyDescent="0.2">
      <c r="A3175">
        <v>2130</v>
      </c>
      <c r="B3175" s="3" t="s">
        <v>2131</v>
      </c>
      <c r="C3175" s="3" t="s">
        <v>6240</v>
      </c>
      <c r="D3175">
        <v>42000</v>
      </c>
      <c r="E3175">
        <v>85</v>
      </c>
      <c r="F3175" t="s">
        <v>8221</v>
      </c>
      <c r="G3175" t="s">
        <v>8224</v>
      </c>
      <c r="H3175" t="s">
        <v>8246</v>
      </c>
      <c r="I3175">
        <v>1408154663</v>
      </c>
      <c r="J3175">
        <v>1405130663</v>
      </c>
      <c r="K3175" t="b">
        <v>0</v>
      </c>
      <c r="L3175">
        <v>4</v>
      </c>
      <c r="M3175" t="b">
        <v>0</v>
      </c>
      <c r="N3175" t="s">
        <v>8282</v>
      </c>
      <c r="O3175" s="6">
        <f>(E3175/D3175)*100</f>
        <v>0.20238095238095236</v>
      </c>
      <c r="P3175" s="7">
        <f>E3175/L3175</f>
        <v>21.25</v>
      </c>
      <c r="Q3175" t="str">
        <f>LEFT(N3175,FIND("/",N3175)-1)</f>
        <v>games</v>
      </c>
      <c r="R3175" t="str">
        <f>REPLACE(N3175,1,FIND("/",N3175),"")</f>
        <v>video games</v>
      </c>
      <c r="S3175" s="12">
        <f>(((J3175/60)/60)/24)+DATE(1970,1,1)</f>
        <v>41832.086377314816</v>
      </c>
      <c r="T3175" s="12">
        <f>(((I3175/60)/60)/24)+DATE(1970,1,1)</f>
        <v>41867.086377314816</v>
      </c>
      <c r="W3175" s="19">
        <f>_xlfn.DAYS(T3175,S3175)</f>
        <v>35</v>
      </c>
      <c r="X3175" s="20">
        <f>L3175/W3175</f>
        <v>0.11428571428571428</v>
      </c>
      <c r="Y3175" s="21">
        <f>E3175/W3175</f>
        <v>2.4285714285714284</v>
      </c>
    </row>
    <row r="3176" spans="1:25" ht="48" x14ac:dyDescent="0.2">
      <c r="A3176">
        <v>1709</v>
      </c>
      <c r="B3176" s="3" t="s">
        <v>1710</v>
      </c>
      <c r="C3176" s="3" t="s">
        <v>5819</v>
      </c>
      <c r="D3176">
        <v>1750</v>
      </c>
      <c r="E3176">
        <v>85</v>
      </c>
      <c r="F3176" t="s">
        <v>8221</v>
      </c>
      <c r="G3176" t="s">
        <v>8224</v>
      </c>
      <c r="H3176" t="s">
        <v>8246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8293</v>
      </c>
      <c r="O3176" s="6">
        <f>(E3176/D3176)*100</f>
        <v>4.8571428571428568</v>
      </c>
      <c r="P3176" s="7">
        <f>E3176/L3176</f>
        <v>21.25</v>
      </c>
      <c r="Q3176" t="str">
        <f>LEFT(N3176,FIND("/",N3176)-1)</f>
        <v>music</v>
      </c>
      <c r="R3176" t="str">
        <f>REPLACE(N3176,1,FIND("/",N3176),"")</f>
        <v>faith</v>
      </c>
      <c r="S3176" s="12">
        <f>(((J3176/60)/60)/24)+DATE(1970,1,1)</f>
        <v>41841.56381944444</v>
      </c>
      <c r="T3176" s="12">
        <f>(((I3176/60)/60)/24)+DATE(1970,1,1)</f>
        <v>41882.818749999999</v>
      </c>
      <c r="W3176" s="19">
        <f>_xlfn.DAYS(T3176,S3176)</f>
        <v>41</v>
      </c>
      <c r="X3176" s="20">
        <f>L3176/W3176</f>
        <v>9.7560975609756101E-2</v>
      </c>
      <c r="Y3176" s="21">
        <f>E3176/W3176</f>
        <v>2.0731707317073171</v>
      </c>
    </row>
    <row r="3177" spans="1:25" ht="48" x14ac:dyDescent="0.2">
      <c r="A3177">
        <v>1563</v>
      </c>
      <c r="B3177" s="3" t="s">
        <v>1564</v>
      </c>
      <c r="C3177" s="3" t="s">
        <v>5673</v>
      </c>
      <c r="D3177">
        <v>6000</v>
      </c>
      <c r="E3177">
        <v>85</v>
      </c>
      <c r="F3177" t="s">
        <v>8220</v>
      </c>
      <c r="G3177" t="s">
        <v>8225</v>
      </c>
      <c r="H3177" t="s">
        <v>8247</v>
      </c>
      <c r="I3177">
        <v>1394815751</v>
      </c>
      <c r="J3177">
        <v>1389635351</v>
      </c>
      <c r="K3177" t="b">
        <v>0</v>
      </c>
      <c r="L3177">
        <v>2</v>
      </c>
      <c r="M3177" t="b">
        <v>0</v>
      </c>
      <c r="N3177" t="s">
        <v>8290</v>
      </c>
      <c r="O3177" s="6">
        <f>(E3177/D3177)*100</f>
        <v>1.4166666666666665</v>
      </c>
      <c r="P3177" s="7">
        <f>E3177/L3177</f>
        <v>42.5</v>
      </c>
      <c r="Q3177" t="str">
        <f>LEFT(N3177,FIND("/",N3177)-1)</f>
        <v>publishing</v>
      </c>
      <c r="R3177" t="str">
        <f>REPLACE(N3177,1,FIND("/",N3177),"")</f>
        <v>art books</v>
      </c>
      <c r="S3177" s="12">
        <f>(((J3177/60)/60)/24)+DATE(1970,1,1)</f>
        <v>41652.742488425924</v>
      </c>
      <c r="T3177" s="12">
        <f>(((I3177/60)/60)/24)+DATE(1970,1,1)</f>
        <v>41712.700821759259</v>
      </c>
      <c r="W3177" s="19">
        <f>_xlfn.DAYS(T3177,S3177)</f>
        <v>60</v>
      </c>
      <c r="X3177" s="20">
        <f>L3177/W3177</f>
        <v>3.3333333333333333E-2</v>
      </c>
      <c r="Y3177" s="21">
        <f>E3177/W3177</f>
        <v>1.4166666666666667</v>
      </c>
    </row>
    <row r="3178" spans="1:25" ht="48" x14ac:dyDescent="0.2">
      <c r="A3178">
        <v>1117</v>
      </c>
      <c r="B3178" s="3" t="s">
        <v>1118</v>
      </c>
      <c r="C3178" s="3" t="s">
        <v>5227</v>
      </c>
      <c r="D3178">
        <v>1000</v>
      </c>
      <c r="E3178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6">
        <f>(E3178/D3178)*100</f>
        <v>8.3000000000000007</v>
      </c>
      <c r="P3178" s="7">
        <f>E3178/L3178</f>
        <v>10.375</v>
      </c>
      <c r="Q3178" t="str">
        <f>LEFT(N3178,FIND("/",N3178)-1)</f>
        <v>games</v>
      </c>
      <c r="R3178" t="str">
        <f>REPLACE(N3178,1,FIND("/",N3178),"")</f>
        <v>video games</v>
      </c>
      <c r="S3178" s="12">
        <f>(((J3178/60)/60)/24)+DATE(1970,1,1)</f>
        <v>42333.598530092597</v>
      </c>
      <c r="T3178" s="12">
        <f>(((I3178/60)/60)/24)+DATE(1970,1,1)</f>
        <v>42363.598530092597</v>
      </c>
      <c r="W3178" s="19">
        <f>_xlfn.DAYS(T3178,S3178)</f>
        <v>30</v>
      </c>
      <c r="X3178" s="20">
        <f>L3178/W3178</f>
        <v>0.26666666666666666</v>
      </c>
      <c r="Y3178" s="21">
        <f>E3178/W3178</f>
        <v>2.7666666666666666</v>
      </c>
    </row>
    <row r="3179" spans="1:25" ht="48" x14ac:dyDescent="0.2">
      <c r="A3179">
        <v>448</v>
      </c>
      <c r="B3179" s="3" t="s">
        <v>449</v>
      </c>
      <c r="C3179" s="3" t="s">
        <v>4558</v>
      </c>
      <c r="D3179">
        <v>2500</v>
      </c>
      <c r="E3179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6">
        <f>(E3179/D3179)*100</f>
        <v>3.2804000000000002</v>
      </c>
      <c r="P3179" s="7">
        <f>E3179/L3179</f>
        <v>20.502500000000001</v>
      </c>
      <c r="Q3179" t="str">
        <f>LEFT(N3179,FIND("/",N3179)-1)</f>
        <v>film &amp; video</v>
      </c>
      <c r="R3179" t="str">
        <f>REPLACE(N3179,1,FIND("/",N3179),"")</f>
        <v>animation</v>
      </c>
      <c r="S3179" s="12">
        <f>(((J3179/60)/60)/24)+DATE(1970,1,1)</f>
        <v>41753.758043981477</v>
      </c>
      <c r="T3179" s="12">
        <f>(((I3179/60)/60)/24)+DATE(1970,1,1)</f>
        <v>41773.758043981477</v>
      </c>
      <c r="W3179" s="19">
        <f>_xlfn.DAYS(T3179,S3179)</f>
        <v>20</v>
      </c>
      <c r="X3179" s="20">
        <f>L3179/W3179</f>
        <v>0.2</v>
      </c>
      <c r="Y3179" s="21">
        <f>E3179/W3179</f>
        <v>4.1005000000000003</v>
      </c>
    </row>
    <row r="3180" spans="1:25" ht="48" x14ac:dyDescent="0.2">
      <c r="A3180">
        <v>2370</v>
      </c>
      <c r="B3180" s="3" t="s">
        <v>2371</v>
      </c>
      <c r="C3180" s="3" t="s">
        <v>6480</v>
      </c>
      <c r="D3180">
        <v>25000</v>
      </c>
      <c r="E3180">
        <v>82</v>
      </c>
      <c r="F3180" t="s">
        <v>8220</v>
      </c>
      <c r="G3180" t="s">
        <v>8224</v>
      </c>
      <c r="H3180" t="s">
        <v>8246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8272</v>
      </c>
      <c r="O3180" s="6">
        <f>(E3180/D3180)*100</f>
        <v>0.32800000000000001</v>
      </c>
      <c r="P3180" s="7">
        <f>E3180/L3180</f>
        <v>20.5</v>
      </c>
      <c r="Q3180" t="str">
        <f>LEFT(N3180,FIND("/",N3180)-1)</f>
        <v>technology</v>
      </c>
      <c r="R3180" t="str">
        <f>REPLACE(N3180,1,FIND("/",N3180),"")</f>
        <v>web</v>
      </c>
      <c r="S3180" s="12">
        <f>(((J3180/60)/60)/24)+DATE(1970,1,1)</f>
        <v>41961.18913194444</v>
      </c>
      <c r="T3180" s="12">
        <f>(((I3180/60)/60)/24)+DATE(1970,1,1)</f>
        <v>41991.18913194444</v>
      </c>
      <c r="W3180" s="19">
        <f>_xlfn.DAYS(T3180,S3180)</f>
        <v>30</v>
      </c>
      <c r="X3180" s="20">
        <f>L3180/W3180</f>
        <v>0.13333333333333333</v>
      </c>
      <c r="Y3180" s="21">
        <f>E3180/W3180</f>
        <v>2.7333333333333334</v>
      </c>
    </row>
    <row r="3181" spans="1:25" ht="48" x14ac:dyDescent="0.2">
      <c r="A3181">
        <v>454</v>
      </c>
      <c r="B3181" s="3" t="s">
        <v>455</v>
      </c>
      <c r="C3181" s="3" t="s">
        <v>4564</v>
      </c>
      <c r="D3181">
        <v>10000</v>
      </c>
      <c r="E3181">
        <v>82</v>
      </c>
      <c r="F3181" t="s">
        <v>8221</v>
      </c>
      <c r="G3181" t="s">
        <v>8224</v>
      </c>
      <c r="H3181" t="s">
        <v>8246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8270</v>
      </c>
      <c r="O3181" s="6">
        <f>(E3181/D3181)*100</f>
        <v>0.82000000000000006</v>
      </c>
      <c r="P3181" s="7">
        <f>E3181/L3181</f>
        <v>16.399999999999999</v>
      </c>
      <c r="Q3181" t="str">
        <f>LEFT(N3181,FIND("/",N3181)-1)</f>
        <v>film &amp; video</v>
      </c>
      <c r="R3181" t="str">
        <f>REPLACE(N3181,1,FIND("/",N3181),"")</f>
        <v>animation</v>
      </c>
      <c r="S3181" s="12">
        <f>(((J3181/60)/60)/24)+DATE(1970,1,1)</f>
        <v>41938.717256944445</v>
      </c>
      <c r="T3181" s="12">
        <f>(((I3181/60)/60)/24)+DATE(1970,1,1)</f>
        <v>41969.551388888889</v>
      </c>
      <c r="W3181" s="19">
        <f>_xlfn.DAYS(T3181,S3181)</f>
        <v>31</v>
      </c>
      <c r="X3181" s="20">
        <f>L3181/W3181</f>
        <v>0.16129032258064516</v>
      </c>
      <c r="Y3181" s="21">
        <f>E3181/W3181</f>
        <v>2.6451612903225805</v>
      </c>
    </row>
    <row r="3182" spans="1:25" ht="48" x14ac:dyDescent="0.2">
      <c r="A3182">
        <v>1065</v>
      </c>
      <c r="B3182" s="3" t="s">
        <v>1066</v>
      </c>
      <c r="C3182" s="3" t="s">
        <v>5175</v>
      </c>
      <c r="D3182">
        <v>3000</v>
      </c>
      <c r="E3182">
        <v>81</v>
      </c>
      <c r="F3182" t="s">
        <v>8221</v>
      </c>
      <c r="G3182" t="s">
        <v>8226</v>
      </c>
      <c r="H3182" t="s">
        <v>8248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8282</v>
      </c>
      <c r="O3182" s="6">
        <f>(E3182/D3182)*100</f>
        <v>2.7</v>
      </c>
      <c r="P3182" s="7">
        <f>E3182/L3182</f>
        <v>16.2</v>
      </c>
      <c r="Q3182" t="str">
        <f>LEFT(N3182,FIND("/",N3182)-1)</f>
        <v>games</v>
      </c>
      <c r="R3182" t="str">
        <f>REPLACE(N3182,1,FIND("/",N3182),"")</f>
        <v>video games</v>
      </c>
      <c r="S3182" s="12">
        <f>(((J3182/60)/60)/24)+DATE(1970,1,1)</f>
        <v>41661.381041666667</v>
      </c>
      <c r="T3182" s="12">
        <f>(((I3182/60)/60)/24)+DATE(1970,1,1)</f>
        <v>41689.381041666667</v>
      </c>
      <c r="W3182" s="19">
        <f>_xlfn.DAYS(T3182,S3182)</f>
        <v>28</v>
      </c>
      <c r="X3182" s="20">
        <f>L3182/W3182</f>
        <v>0.17857142857142858</v>
      </c>
      <c r="Y3182" s="21">
        <f>E3182/W3182</f>
        <v>2.8928571428571428</v>
      </c>
    </row>
    <row r="3183" spans="1:25" ht="64" x14ac:dyDescent="0.2">
      <c r="A3183">
        <v>155</v>
      </c>
      <c r="B3183" s="3" t="s">
        <v>157</v>
      </c>
      <c r="C3183" s="3" t="s">
        <v>4265</v>
      </c>
      <c r="D3183">
        <v>1350000</v>
      </c>
      <c r="E3183">
        <v>81</v>
      </c>
      <c r="F3183" t="s">
        <v>8220</v>
      </c>
      <c r="G3183" t="s">
        <v>8224</v>
      </c>
      <c r="H3183" t="s">
        <v>8246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8267</v>
      </c>
      <c r="O3183" s="6">
        <f>(E3183/D3183)*100</f>
        <v>6.0000000000000001E-3</v>
      </c>
      <c r="P3183" s="7">
        <f>E3183/L3183</f>
        <v>20.25</v>
      </c>
      <c r="Q3183" t="str">
        <f>LEFT(N3183,FIND("/",N3183)-1)</f>
        <v>film &amp; video</v>
      </c>
      <c r="R3183" t="str">
        <f>REPLACE(N3183,1,FIND("/",N3183),"")</f>
        <v>science fiction</v>
      </c>
      <c r="S3183" s="12">
        <f>(((J3183/60)/60)/24)+DATE(1970,1,1)</f>
        <v>42168.559432870374</v>
      </c>
      <c r="T3183" s="12">
        <f>(((I3183/60)/60)/24)+DATE(1970,1,1)</f>
        <v>42208.559432870374</v>
      </c>
      <c r="W3183" s="19">
        <f>_xlfn.DAYS(T3183,S3183)</f>
        <v>40</v>
      </c>
      <c r="X3183" s="20">
        <f>L3183/W3183</f>
        <v>0.1</v>
      </c>
      <c r="Y3183" s="21">
        <f>E3183/W3183</f>
        <v>2.0249999999999999</v>
      </c>
    </row>
    <row r="3184" spans="1:25" ht="48" x14ac:dyDescent="0.2">
      <c r="A3184">
        <v>2861</v>
      </c>
      <c r="B3184" s="3" t="s">
        <v>2861</v>
      </c>
      <c r="C3184" s="3" t="s">
        <v>6971</v>
      </c>
      <c r="D3184">
        <v>250</v>
      </c>
      <c r="E3184">
        <v>80</v>
      </c>
      <c r="F3184" t="s">
        <v>8221</v>
      </c>
      <c r="G3184" t="s">
        <v>8226</v>
      </c>
      <c r="H3184" t="s">
        <v>8248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8271</v>
      </c>
      <c r="O3184" s="6">
        <f>(E3184/D3184)*100</f>
        <v>32</v>
      </c>
      <c r="P3184" s="7">
        <f>E3184/L3184</f>
        <v>26.666666666666668</v>
      </c>
      <c r="Q3184" t="str">
        <f>LEFT(N3184,FIND("/",N3184)-1)</f>
        <v>theater</v>
      </c>
      <c r="R3184" t="str">
        <f>REPLACE(N3184,1,FIND("/",N3184),"")</f>
        <v>plays</v>
      </c>
      <c r="S3184" s="12">
        <f>(((J3184/60)/60)/24)+DATE(1970,1,1)</f>
        <v>42257.590833333335</v>
      </c>
      <c r="T3184" s="12">
        <f>(((I3184/60)/60)/24)+DATE(1970,1,1)</f>
        <v>42271.590833333335</v>
      </c>
      <c r="W3184" s="19">
        <f>_xlfn.DAYS(T3184,S3184)</f>
        <v>14</v>
      </c>
      <c r="X3184" s="20">
        <f>L3184/W3184</f>
        <v>0.21428571428571427</v>
      </c>
      <c r="Y3184" s="21">
        <f>E3184/W3184</f>
        <v>5.7142857142857144</v>
      </c>
    </row>
    <row r="3185" spans="1:25" ht="48" x14ac:dyDescent="0.2">
      <c r="A3185">
        <v>4037</v>
      </c>
      <c r="B3185" s="3" t="s">
        <v>4033</v>
      </c>
      <c r="C3185" s="3" t="s">
        <v>8141</v>
      </c>
      <c r="D3185">
        <v>700</v>
      </c>
      <c r="E3185">
        <v>80</v>
      </c>
      <c r="F3185" t="s">
        <v>8221</v>
      </c>
      <c r="G3185" t="s">
        <v>8224</v>
      </c>
      <c r="H3185" t="s">
        <v>8246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8271</v>
      </c>
      <c r="O3185" s="6">
        <f>(E3185/D3185)*100</f>
        <v>11.428571428571429</v>
      </c>
      <c r="P3185" s="7">
        <f>E3185/L3185</f>
        <v>40</v>
      </c>
      <c r="Q3185" t="str">
        <f>LEFT(N3185,FIND("/",N3185)-1)</f>
        <v>theater</v>
      </c>
      <c r="R3185" t="str">
        <f>REPLACE(N3185,1,FIND("/",N3185),"")</f>
        <v>plays</v>
      </c>
      <c r="S3185" s="12">
        <f>(((J3185/60)/60)/24)+DATE(1970,1,1)</f>
        <v>42497.070775462969</v>
      </c>
      <c r="T3185" s="12">
        <f>(((I3185/60)/60)/24)+DATE(1970,1,1)</f>
        <v>42514.600694444445</v>
      </c>
      <c r="W3185" s="19">
        <f>_xlfn.DAYS(T3185,S3185)</f>
        <v>17</v>
      </c>
      <c r="X3185" s="20">
        <f>L3185/W3185</f>
        <v>0.11764705882352941</v>
      </c>
      <c r="Y3185" s="21">
        <f>E3185/W3185</f>
        <v>4.7058823529411766</v>
      </c>
    </row>
    <row r="3186" spans="1:25" ht="48" x14ac:dyDescent="0.2">
      <c r="A3186">
        <v>2325</v>
      </c>
      <c r="B3186" s="3" t="s">
        <v>2326</v>
      </c>
      <c r="C3186" s="3" t="s">
        <v>6435</v>
      </c>
      <c r="D3186">
        <v>1000</v>
      </c>
      <c r="E3186">
        <v>80</v>
      </c>
      <c r="F3186" t="s">
        <v>8222</v>
      </c>
      <c r="G3186" t="s">
        <v>8224</v>
      </c>
      <c r="H3186" t="s">
        <v>8246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8298</v>
      </c>
      <c r="O3186" s="6">
        <f>(E3186/D3186)*100</f>
        <v>8</v>
      </c>
      <c r="P3186" s="7">
        <f>E3186/L3186</f>
        <v>11.428571428571429</v>
      </c>
      <c r="Q3186" t="str">
        <f>LEFT(N3186,FIND("/",N3186)-1)</f>
        <v>food</v>
      </c>
      <c r="R3186" t="str">
        <f>REPLACE(N3186,1,FIND("/",N3186),"")</f>
        <v>small batch</v>
      </c>
      <c r="S3186" s="12">
        <f>(((J3186/60)/60)/24)+DATE(1970,1,1)</f>
        <v>42794.022349537037</v>
      </c>
      <c r="T3186" s="12">
        <f>(((I3186/60)/60)/24)+DATE(1970,1,1)</f>
        <v>42823.980682870373</v>
      </c>
      <c r="W3186" s="19">
        <f>_xlfn.DAYS(T3186,S3186)</f>
        <v>29</v>
      </c>
      <c r="X3186" s="20">
        <f>L3186/W3186</f>
        <v>0.2413793103448276</v>
      </c>
      <c r="Y3186" s="21">
        <f>E3186/W3186</f>
        <v>2.7586206896551726</v>
      </c>
    </row>
    <row r="3187" spans="1:25" ht="48" x14ac:dyDescent="0.2">
      <c r="A3187">
        <v>574</v>
      </c>
      <c r="B3187" s="3" t="s">
        <v>575</v>
      </c>
      <c r="C3187" s="3" t="s">
        <v>4684</v>
      </c>
      <c r="D3187">
        <v>11180</v>
      </c>
      <c r="E3187">
        <v>80</v>
      </c>
      <c r="F3187" t="s">
        <v>8221</v>
      </c>
      <c r="G3187" t="s">
        <v>8225</v>
      </c>
      <c r="H3187" t="s">
        <v>8247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8272</v>
      </c>
      <c r="O3187" s="6">
        <f>(E3187/D3187)*100</f>
        <v>0.7155635062611807</v>
      </c>
      <c r="P3187" s="7">
        <f>E3187/L3187</f>
        <v>20</v>
      </c>
      <c r="Q3187" t="str">
        <f>LEFT(N3187,FIND("/",N3187)-1)</f>
        <v>technology</v>
      </c>
      <c r="R3187" t="str">
        <f>REPLACE(N3187,1,FIND("/",N3187),"")</f>
        <v>web</v>
      </c>
      <c r="S3187" s="12">
        <f>(((J3187/60)/60)/24)+DATE(1970,1,1)</f>
        <v>42632.443368055552</v>
      </c>
      <c r="T3187" s="12">
        <f>(((I3187/60)/60)/24)+DATE(1970,1,1)</f>
        <v>42662.443368055552</v>
      </c>
      <c r="W3187" s="19">
        <f>_xlfn.DAYS(T3187,S3187)</f>
        <v>30</v>
      </c>
      <c r="X3187" s="20">
        <f>L3187/W3187</f>
        <v>0.13333333333333333</v>
      </c>
      <c r="Y3187" s="21">
        <f>E3187/W3187</f>
        <v>2.6666666666666665</v>
      </c>
    </row>
    <row r="3188" spans="1:25" ht="48" x14ac:dyDescent="0.2">
      <c r="A3188">
        <v>1571</v>
      </c>
      <c r="B3188" s="3" t="s">
        <v>1572</v>
      </c>
      <c r="C3188" s="3" t="s">
        <v>5681</v>
      </c>
      <c r="D3188">
        <v>12100</v>
      </c>
      <c r="E3188">
        <v>80</v>
      </c>
      <c r="F3188" t="s">
        <v>8220</v>
      </c>
      <c r="G3188" t="s">
        <v>8225</v>
      </c>
      <c r="H3188" t="s">
        <v>8247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8290</v>
      </c>
      <c r="O3188" s="6">
        <f>(E3188/D3188)*100</f>
        <v>0.66115702479338845</v>
      </c>
      <c r="P3188" s="7">
        <f>E3188/L3188</f>
        <v>20</v>
      </c>
      <c r="Q3188" t="str">
        <f>LEFT(N3188,FIND("/",N3188)-1)</f>
        <v>publishing</v>
      </c>
      <c r="R3188" t="str">
        <f>REPLACE(N3188,1,FIND("/",N3188),"")</f>
        <v>art books</v>
      </c>
      <c r="S3188" s="12">
        <f>(((J3188/60)/60)/24)+DATE(1970,1,1)</f>
        <v>42144.769479166673</v>
      </c>
      <c r="T3188" s="12">
        <f>(((I3188/60)/60)/24)+DATE(1970,1,1)</f>
        <v>42174.769479166673</v>
      </c>
      <c r="W3188" s="19">
        <f>_xlfn.DAYS(T3188,S3188)</f>
        <v>30</v>
      </c>
      <c r="X3188" s="20">
        <f>L3188/W3188</f>
        <v>0.13333333333333333</v>
      </c>
      <c r="Y3188" s="21">
        <f>E3188/W3188</f>
        <v>2.6666666666666665</v>
      </c>
    </row>
    <row r="3189" spans="1:25" ht="48" x14ac:dyDescent="0.2">
      <c r="A3189">
        <v>1995</v>
      </c>
      <c r="B3189" s="3" t="s">
        <v>1996</v>
      </c>
      <c r="C3189" s="3" t="s">
        <v>6105</v>
      </c>
      <c r="D3189">
        <v>1000</v>
      </c>
      <c r="E3189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6">
        <f>(E3189/D3189)*100</f>
        <v>7.8</v>
      </c>
      <c r="P3189" s="7">
        <f>E3189/L3189</f>
        <v>26</v>
      </c>
      <c r="Q3189" t="str">
        <f>LEFT(N3189,FIND("/",N3189)-1)</f>
        <v>photography</v>
      </c>
      <c r="R3189" t="str">
        <f>REPLACE(N3189,1,FIND("/",N3189),"")</f>
        <v>people</v>
      </c>
      <c r="S3189" s="12">
        <f>(((J3189/60)/60)/24)+DATE(1970,1,1)</f>
        <v>42181.902037037042</v>
      </c>
      <c r="T3189" s="12">
        <f>(((I3189/60)/60)/24)+DATE(1970,1,1)</f>
        <v>42201.902037037042</v>
      </c>
      <c r="W3189" s="19">
        <f>_xlfn.DAYS(T3189,S3189)</f>
        <v>20</v>
      </c>
      <c r="X3189" s="20">
        <f>L3189/W3189</f>
        <v>0.15</v>
      </c>
      <c r="Y3189" s="21">
        <f>E3189/W3189</f>
        <v>3.9</v>
      </c>
    </row>
    <row r="3190" spans="1:25" ht="48" x14ac:dyDescent="0.2">
      <c r="A3190">
        <v>1436</v>
      </c>
      <c r="B3190" s="3" t="s">
        <v>1437</v>
      </c>
      <c r="C3190" s="3" t="s">
        <v>5546</v>
      </c>
      <c r="D3190">
        <v>10000</v>
      </c>
      <c r="E3190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6">
        <f>(E3190/D3190)*100</f>
        <v>0.77</v>
      </c>
      <c r="P3190" s="7">
        <f>E3190/L3190</f>
        <v>38.5</v>
      </c>
      <c r="Q3190" t="str">
        <f>LEFT(N3190,FIND("/",N3190)-1)</f>
        <v>publishing</v>
      </c>
      <c r="R3190" t="str">
        <f>REPLACE(N3190,1,FIND("/",N3190),"")</f>
        <v>translations</v>
      </c>
      <c r="S3190" s="12">
        <f>(((J3190/60)/60)/24)+DATE(1970,1,1)</f>
        <v>42391.35019675926</v>
      </c>
      <c r="T3190" s="12">
        <f>(((I3190/60)/60)/24)+DATE(1970,1,1)</f>
        <v>42421.35019675926</v>
      </c>
      <c r="W3190" s="19">
        <f>_xlfn.DAYS(T3190,S3190)</f>
        <v>30</v>
      </c>
      <c r="X3190" s="20">
        <f>L3190/W3190</f>
        <v>6.6666666666666666E-2</v>
      </c>
      <c r="Y3190" s="21">
        <f>E3190/W3190</f>
        <v>2.5666666666666669</v>
      </c>
    </row>
    <row r="3191" spans="1:25" ht="48" x14ac:dyDescent="0.2">
      <c r="A3191">
        <v>1788</v>
      </c>
      <c r="B3191" s="3" t="s">
        <v>1789</v>
      </c>
      <c r="C3191" s="3" t="s">
        <v>5898</v>
      </c>
      <c r="D3191">
        <v>5500</v>
      </c>
      <c r="E3191">
        <v>76</v>
      </c>
      <c r="F3191" t="s">
        <v>8221</v>
      </c>
      <c r="G3191" t="s">
        <v>8225</v>
      </c>
      <c r="H3191" t="s">
        <v>8247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8285</v>
      </c>
      <c r="O3191" s="6">
        <f>(E3191/D3191)*100</f>
        <v>1.3818181818181818</v>
      </c>
      <c r="P3191" s="7">
        <f>E3191/L3191</f>
        <v>19</v>
      </c>
      <c r="Q3191" t="str">
        <f>LEFT(N3191,FIND("/",N3191)-1)</f>
        <v>photography</v>
      </c>
      <c r="R3191" t="str">
        <f>REPLACE(N3191,1,FIND("/",N3191),"")</f>
        <v>photobooks</v>
      </c>
      <c r="S3191" s="12">
        <f>(((J3191/60)/60)/24)+DATE(1970,1,1)</f>
        <v>41913.94840277778</v>
      </c>
      <c r="T3191" s="12">
        <f>(((I3191/60)/60)/24)+DATE(1970,1,1)</f>
        <v>41943.94840277778</v>
      </c>
      <c r="W3191" s="19">
        <f>_xlfn.DAYS(T3191,S3191)</f>
        <v>30</v>
      </c>
      <c r="X3191" s="20">
        <f>L3191/W3191</f>
        <v>0.13333333333333333</v>
      </c>
      <c r="Y3191" s="21">
        <f>E3191/W3191</f>
        <v>2.5333333333333332</v>
      </c>
    </row>
    <row r="3192" spans="1:25" ht="48" x14ac:dyDescent="0.2">
      <c r="A3192">
        <v>466</v>
      </c>
      <c r="B3192" s="3" t="s">
        <v>467</v>
      </c>
      <c r="C3192" s="3" t="s">
        <v>4576</v>
      </c>
      <c r="D3192">
        <v>10000</v>
      </c>
      <c r="E3192">
        <v>76</v>
      </c>
      <c r="F3192" t="s">
        <v>8221</v>
      </c>
      <c r="G3192" t="s">
        <v>8224</v>
      </c>
      <c r="H3192" t="s">
        <v>8246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8270</v>
      </c>
      <c r="O3192" s="6">
        <f>(E3192/D3192)*100</f>
        <v>0.76</v>
      </c>
      <c r="P3192" s="7">
        <f>E3192/L3192</f>
        <v>15.2</v>
      </c>
      <c r="Q3192" t="str">
        <f>LEFT(N3192,FIND("/",N3192)-1)</f>
        <v>film &amp; video</v>
      </c>
      <c r="R3192" t="str">
        <f>REPLACE(N3192,1,FIND("/",N3192),"")</f>
        <v>animation</v>
      </c>
      <c r="S3192" s="12">
        <f>(((J3192/60)/60)/24)+DATE(1970,1,1)</f>
        <v>41129.942870370374</v>
      </c>
      <c r="T3192" s="12">
        <f>(((I3192/60)/60)/24)+DATE(1970,1,1)</f>
        <v>41159.942870370374</v>
      </c>
      <c r="W3192" s="19">
        <f>_xlfn.DAYS(T3192,S3192)</f>
        <v>30</v>
      </c>
      <c r="X3192" s="20">
        <f>L3192/W3192</f>
        <v>0.16666666666666666</v>
      </c>
      <c r="Y3192" s="21">
        <f>E3192/W3192</f>
        <v>2.5333333333333332</v>
      </c>
    </row>
    <row r="3193" spans="1:25" ht="48" x14ac:dyDescent="0.2">
      <c r="A3193">
        <v>2904</v>
      </c>
      <c r="B3193" s="3" t="s">
        <v>2904</v>
      </c>
      <c r="C3193" s="3" t="s">
        <v>7014</v>
      </c>
      <c r="D3193">
        <v>1500</v>
      </c>
      <c r="E3193">
        <v>75</v>
      </c>
      <c r="F3193" t="s">
        <v>8221</v>
      </c>
      <c r="G3193" t="s">
        <v>8225</v>
      </c>
      <c r="H3193" t="s">
        <v>8247</v>
      </c>
      <c r="I3193">
        <v>1415534400</v>
      </c>
      <c r="J3193">
        <v>1414538031</v>
      </c>
      <c r="K3193" t="b">
        <v>0</v>
      </c>
      <c r="L3193">
        <v>4</v>
      </c>
      <c r="M3193" t="b">
        <v>0</v>
      </c>
      <c r="N3193" t="s">
        <v>8271</v>
      </c>
      <c r="O3193" s="6">
        <f>(E3193/D3193)*100</f>
        <v>5</v>
      </c>
      <c r="P3193" s="7">
        <f>E3193/L3193</f>
        <v>18.75</v>
      </c>
      <c r="Q3193" t="str">
        <f>LEFT(N3193,FIND("/",N3193)-1)</f>
        <v>theater</v>
      </c>
      <c r="R3193" t="str">
        <f>REPLACE(N3193,1,FIND("/",N3193),"")</f>
        <v>plays</v>
      </c>
      <c r="S3193" s="12">
        <f>(((J3193/60)/60)/24)+DATE(1970,1,1)</f>
        <v>41940.967951388891</v>
      </c>
      <c r="T3193" s="12">
        <f>(((I3193/60)/60)/24)+DATE(1970,1,1)</f>
        <v>41952.5</v>
      </c>
      <c r="W3193" s="19">
        <f>_xlfn.DAYS(T3193,S3193)</f>
        <v>12</v>
      </c>
      <c r="X3193" s="20">
        <f>L3193/W3193</f>
        <v>0.33333333333333331</v>
      </c>
      <c r="Y3193" s="21">
        <f>E3193/W3193</f>
        <v>6.25</v>
      </c>
    </row>
    <row r="3194" spans="1:25" ht="48" x14ac:dyDescent="0.2">
      <c r="A3194">
        <v>2794</v>
      </c>
      <c r="B3194" s="3" t="s">
        <v>2794</v>
      </c>
      <c r="C3194" s="3" t="s">
        <v>6904</v>
      </c>
      <c r="D3194">
        <v>50</v>
      </c>
      <c r="E3194">
        <v>75</v>
      </c>
      <c r="F3194" t="s">
        <v>8219</v>
      </c>
      <c r="G3194" t="s">
        <v>8225</v>
      </c>
      <c r="H3194" t="s">
        <v>8247</v>
      </c>
      <c r="I3194">
        <v>1457031600</v>
      </c>
      <c r="J3194">
        <v>1455640559</v>
      </c>
      <c r="K3194" t="b">
        <v>0</v>
      </c>
      <c r="L3194">
        <v>3</v>
      </c>
      <c r="M3194" t="b">
        <v>1</v>
      </c>
      <c r="N3194" t="s">
        <v>8271</v>
      </c>
      <c r="O3194" s="6">
        <f>(E3194/D3194)*100</f>
        <v>150</v>
      </c>
      <c r="P3194" s="7">
        <f>E3194/L3194</f>
        <v>25</v>
      </c>
      <c r="Q3194" t="str">
        <f>LEFT(N3194,FIND("/",N3194)-1)</f>
        <v>theater</v>
      </c>
      <c r="R3194" t="str">
        <f>REPLACE(N3194,1,FIND("/",N3194),"")</f>
        <v>plays</v>
      </c>
      <c r="S3194" s="12">
        <f>(((J3194/60)/60)/24)+DATE(1970,1,1)</f>
        <v>42416.691655092596</v>
      </c>
      <c r="T3194" s="12">
        <f>(((I3194/60)/60)/24)+DATE(1970,1,1)</f>
        <v>42432.791666666672</v>
      </c>
      <c r="W3194" s="19">
        <f>_xlfn.DAYS(T3194,S3194)</f>
        <v>16</v>
      </c>
      <c r="X3194" s="20">
        <f>L3194/W3194</f>
        <v>0.1875</v>
      </c>
      <c r="Y3194" s="21">
        <f>E3194/W3194</f>
        <v>4.6875</v>
      </c>
    </row>
    <row r="3195" spans="1:25" ht="64" x14ac:dyDescent="0.2">
      <c r="A3195">
        <v>2382</v>
      </c>
      <c r="B3195" s="3" t="s">
        <v>2383</v>
      </c>
      <c r="C3195" s="3" t="s">
        <v>6492</v>
      </c>
      <c r="D3195">
        <v>3000</v>
      </c>
      <c r="E3195">
        <v>75</v>
      </c>
      <c r="F3195" t="s">
        <v>8220</v>
      </c>
      <c r="G3195" t="s">
        <v>8224</v>
      </c>
      <c r="H3195" t="s">
        <v>8246</v>
      </c>
      <c r="I3195">
        <v>1438662603</v>
      </c>
      <c r="J3195">
        <v>1436502603</v>
      </c>
      <c r="K3195" t="b">
        <v>0</v>
      </c>
      <c r="L3195">
        <v>2</v>
      </c>
      <c r="M3195" t="b">
        <v>0</v>
      </c>
      <c r="N3195" t="s">
        <v>8272</v>
      </c>
      <c r="O3195" s="6">
        <f>(E3195/D3195)*100</f>
        <v>2.5</v>
      </c>
      <c r="P3195" s="7">
        <f>E3195/L3195</f>
        <v>37.5</v>
      </c>
      <c r="Q3195" t="str">
        <f>LEFT(N3195,FIND("/",N3195)-1)</f>
        <v>technology</v>
      </c>
      <c r="R3195" t="str">
        <f>REPLACE(N3195,1,FIND("/",N3195),"")</f>
        <v>web</v>
      </c>
      <c r="S3195" s="12">
        <f>(((J3195/60)/60)/24)+DATE(1970,1,1)</f>
        <v>42195.187534722223</v>
      </c>
      <c r="T3195" s="12">
        <f>(((I3195/60)/60)/24)+DATE(1970,1,1)</f>
        <v>42220.187534722223</v>
      </c>
      <c r="W3195" s="19">
        <f>_xlfn.DAYS(T3195,S3195)</f>
        <v>25</v>
      </c>
      <c r="X3195" s="20">
        <f>L3195/W3195</f>
        <v>0.08</v>
      </c>
      <c r="Y3195" s="21">
        <f>E3195/W3195</f>
        <v>3</v>
      </c>
    </row>
    <row r="3196" spans="1:25" ht="32" x14ac:dyDescent="0.2">
      <c r="A3196">
        <v>1149</v>
      </c>
      <c r="B3196" s="3" t="s">
        <v>1150</v>
      </c>
      <c r="C3196" s="3" t="s">
        <v>5259</v>
      </c>
      <c r="D3196">
        <v>50000</v>
      </c>
      <c r="E3196">
        <v>75</v>
      </c>
      <c r="F3196" t="s">
        <v>8221</v>
      </c>
      <c r="G3196" t="s">
        <v>8224</v>
      </c>
      <c r="H3196" t="s">
        <v>8246</v>
      </c>
      <c r="I3196">
        <v>1466096566</v>
      </c>
      <c r="J3196">
        <v>1463504566</v>
      </c>
      <c r="K3196" t="b">
        <v>0</v>
      </c>
      <c r="L3196">
        <v>2</v>
      </c>
      <c r="M3196" t="b">
        <v>0</v>
      </c>
      <c r="N3196" t="s">
        <v>8284</v>
      </c>
      <c r="O3196" s="6">
        <f>(E3196/D3196)*100</f>
        <v>0.15</v>
      </c>
      <c r="P3196" s="7">
        <f>E3196/L3196</f>
        <v>37.5</v>
      </c>
      <c r="Q3196" t="str">
        <f>LEFT(N3196,FIND("/",N3196)-1)</f>
        <v>food</v>
      </c>
      <c r="R3196" t="str">
        <f>REPLACE(N3196,1,FIND("/",N3196),"")</f>
        <v>food trucks</v>
      </c>
      <c r="S3196" s="12">
        <f>(((J3196/60)/60)/24)+DATE(1970,1,1)</f>
        <v>42507.71025462963</v>
      </c>
      <c r="T3196" s="12">
        <f>(((I3196/60)/60)/24)+DATE(1970,1,1)</f>
        <v>42537.71025462963</v>
      </c>
      <c r="W3196" s="19">
        <f>_xlfn.DAYS(T3196,S3196)</f>
        <v>30</v>
      </c>
      <c r="X3196" s="20">
        <f>L3196/W3196</f>
        <v>6.6666666666666666E-2</v>
      </c>
      <c r="Y3196" s="21">
        <f>E3196/W3196</f>
        <v>2.5</v>
      </c>
    </row>
    <row r="3197" spans="1:25" ht="32" x14ac:dyDescent="0.2">
      <c r="A3197">
        <v>3052</v>
      </c>
      <c r="B3197" s="3" t="s">
        <v>3052</v>
      </c>
      <c r="C3197" s="3" t="s">
        <v>7162</v>
      </c>
      <c r="D3197">
        <v>50000</v>
      </c>
      <c r="E3197">
        <v>75</v>
      </c>
      <c r="F3197" t="s">
        <v>8221</v>
      </c>
      <c r="G3197" t="s">
        <v>8224</v>
      </c>
      <c r="H3197" t="s">
        <v>8246</v>
      </c>
      <c r="I3197">
        <v>1432828740</v>
      </c>
      <c r="J3197">
        <v>1430237094</v>
      </c>
      <c r="K3197" t="b">
        <v>0</v>
      </c>
      <c r="L3197">
        <v>2</v>
      </c>
      <c r="M3197" t="b">
        <v>0</v>
      </c>
      <c r="N3197" t="s">
        <v>8303</v>
      </c>
      <c r="O3197" s="6">
        <f>(E3197/D3197)*100</f>
        <v>0.15</v>
      </c>
      <c r="P3197" s="7">
        <f>E3197/L3197</f>
        <v>37.5</v>
      </c>
      <c r="Q3197" t="str">
        <f>LEFT(N3197,FIND("/",N3197)-1)</f>
        <v>theater</v>
      </c>
      <c r="R3197" t="str">
        <f>REPLACE(N3197,1,FIND("/",N3197),"")</f>
        <v>spaces</v>
      </c>
      <c r="S3197" s="12">
        <f>(((J3197/60)/60)/24)+DATE(1970,1,1)</f>
        <v>42122.670069444444</v>
      </c>
      <c r="T3197" s="12">
        <f>(((I3197/60)/60)/24)+DATE(1970,1,1)</f>
        <v>42152.665972222225</v>
      </c>
      <c r="W3197" s="19">
        <f>_xlfn.DAYS(T3197,S3197)</f>
        <v>30</v>
      </c>
      <c r="X3197" s="20">
        <f>L3197/W3197</f>
        <v>6.6666666666666666E-2</v>
      </c>
      <c r="Y3197" s="21">
        <f>E3197/W3197</f>
        <v>2.5</v>
      </c>
    </row>
    <row r="3198" spans="1:25" ht="32" x14ac:dyDescent="0.2">
      <c r="A3198">
        <v>1447</v>
      </c>
      <c r="B3198" s="3" t="s">
        <v>1448</v>
      </c>
      <c r="C3198" s="3" t="s">
        <v>5557</v>
      </c>
      <c r="D3198">
        <v>500000</v>
      </c>
      <c r="E3198">
        <v>75</v>
      </c>
      <c r="F3198" t="s">
        <v>8221</v>
      </c>
      <c r="G3198" t="s">
        <v>8224</v>
      </c>
      <c r="H3198" t="s">
        <v>8246</v>
      </c>
      <c r="I3198">
        <v>1467999134</v>
      </c>
      <c r="J3198">
        <v>1465407134</v>
      </c>
      <c r="K3198" t="b">
        <v>0</v>
      </c>
      <c r="L3198">
        <v>3</v>
      </c>
      <c r="M3198" t="b">
        <v>0</v>
      </c>
      <c r="N3198" t="s">
        <v>8287</v>
      </c>
      <c r="O3198" s="6">
        <f>(E3198/D3198)*100</f>
        <v>1.4999999999999999E-2</v>
      </c>
      <c r="P3198" s="7">
        <f>E3198/L3198</f>
        <v>25</v>
      </c>
      <c r="Q3198" t="str">
        <f>LEFT(N3198,FIND("/",N3198)-1)</f>
        <v>publishing</v>
      </c>
      <c r="R3198" t="str">
        <f>REPLACE(N3198,1,FIND("/",N3198),"")</f>
        <v>translations</v>
      </c>
      <c r="S3198" s="12">
        <f>(((J3198/60)/60)/24)+DATE(1970,1,1)</f>
        <v>42529.730717592596</v>
      </c>
      <c r="T3198" s="12">
        <f>(((I3198/60)/60)/24)+DATE(1970,1,1)</f>
        <v>42559.730717592596</v>
      </c>
      <c r="W3198" s="19">
        <f>_xlfn.DAYS(T3198,S3198)</f>
        <v>30</v>
      </c>
      <c r="X3198" s="20">
        <f>L3198/W3198</f>
        <v>0.1</v>
      </c>
      <c r="Y3198" s="21">
        <f>E3198/W3198</f>
        <v>2.5</v>
      </c>
    </row>
    <row r="3199" spans="1:25" ht="48" x14ac:dyDescent="0.2">
      <c r="A3199">
        <v>4009</v>
      </c>
      <c r="B3199" s="3" t="s">
        <v>4005</v>
      </c>
      <c r="C3199" s="3" t="s">
        <v>8114</v>
      </c>
      <c r="D3199">
        <v>1930</v>
      </c>
      <c r="E3199">
        <v>75</v>
      </c>
      <c r="F3199" t="s">
        <v>8221</v>
      </c>
      <c r="G3199" t="s">
        <v>8225</v>
      </c>
      <c r="H3199" t="s">
        <v>8247</v>
      </c>
      <c r="I3199">
        <v>1410281360</v>
      </c>
      <c r="J3199">
        <v>1406825360</v>
      </c>
      <c r="K3199" t="b">
        <v>0</v>
      </c>
      <c r="L3199">
        <v>3</v>
      </c>
      <c r="M3199" t="b">
        <v>0</v>
      </c>
      <c r="N3199" t="s">
        <v>8271</v>
      </c>
      <c r="O3199" s="6">
        <f>(E3199/D3199)*100</f>
        <v>3.8860103626943006</v>
      </c>
      <c r="P3199" s="7">
        <f>E3199/L3199</f>
        <v>25</v>
      </c>
      <c r="Q3199" t="str">
        <f>LEFT(N3199,FIND("/",N3199)-1)</f>
        <v>theater</v>
      </c>
      <c r="R3199" t="str">
        <f>REPLACE(N3199,1,FIND("/",N3199),"")</f>
        <v>plays</v>
      </c>
      <c r="S3199" s="12">
        <f>(((J3199/60)/60)/24)+DATE(1970,1,1)</f>
        <v>41851.700925925928</v>
      </c>
      <c r="T3199" s="12">
        <f>(((I3199/60)/60)/24)+DATE(1970,1,1)</f>
        <v>41891.700925925928</v>
      </c>
      <c r="W3199" s="19">
        <f>_xlfn.DAYS(T3199,S3199)</f>
        <v>40</v>
      </c>
      <c r="X3199" s="20">
        <f>L3199/W3199</f>
        <v>7.4999999999999997E-2</v>
      </c>
      <c r="Y3199" s="21">
        <f>E3199/W3199</f>
        <v>1.875</v>
      </c>
    </row>
    <row r="3200" spans="1:25" ht="16" x14ac:dyDescent="0.2">
      <c r="A3200">
        <v>1718</v>
      </c>
      <c r="B3200" s="3" t="s">
        <v>1719</v>
      </c>
      <c r="C3200" s="3" t="s">
        <v>5828</v>
      </c>
      <c r="D3200">
        <v>35000</v>
      </c>
      <c r="E3200">
        <v>75</v>
      </c>
      <c r="F3200" t="s">
        <v>8221</v>
      </c>
      <c r="G3200" t="s">
        <v>8224</v>
      </c>
      <c r="H3200" t="s">
        <v>8246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8293</v>
      </c>
      <c r="O3200" s="6">
        <f>(E3200/D3200)*100</f>
        <v>0.2142857142857143</v>
      </c>
      <c r="P3200" s="7">
        <f>E3200/L3200</f>
        <v>37.5</v>
      </c>
      <c r="Q3200" t="str">
        <f>LEFT(N3200,FIND("/",N3200)-1)</f>
        <v>music</v>
      </c>
      <c r="R3200" t="str">
        <f>REPLACE(N3200,1,FIND("/",N3200),"")</f>
        <v>faith</v>
      </c>
      <c r="S3200" s="12">
        <f>(((J3200/60)/60)/24)+DATE(1970,1,1)</f>
        <v>42460.610520833332</v>
      </c>
      <c r="T3200" s="12">
        <f>(((I3200/60)/60)/24)+DATE(1970,1,1)</f>
        <v>42504.207638888889</v>
      </c>
      <c r="W3200" s="19">
        <f>_xlfn.DAYS(T3200,S3200)</f>
        <v>44</v>
      </c>
      <c r="X3200" s="20">
        <f>L3200/W3200</f>
        <v>4.5454545454545456E-2</v>
      </c>
      <c r="Y3200" s="21">
        <f>E3200/W3200</f>
        <v>1.7045454545454546</v>
      </c>
    </row>
    <row r="3201" spans="1:25" ht="32" x14ac:dyDescent="0.2">
      <c r="A3201">
        <v>1596</v>
      </c>
      <c r="B3201" s="3" t="s">
        <v>1597</v>
      </c>
      <c r="C3201" s="3" t="s">
        <v>5706</v>
      </c>
      <c r="D3201">
        <v>3250</v>
      </c>
      <c r="E3201">
        <v>75</v>
      </c>
      <c r="F3201" t="s">
        <v>8221</v>
      </c>
      <c r="G3201" t="s">
        <v>8225</v>
      </c>
      <c r="H3201" t="s">
        <v>8247</v>
      </c>
      <c r="I3201">
        <v>1418469569</v>
      </c>
      <c r="J3201">
        <v>1414577969</v>
      </c>
      <c r="K3201" t="b">
        <v>0</v>
      </c>
      <c r="L3201">
        <v>3</v>
      </c>
      <c r="M3201" t="b">
        <v>0</v>
      </c>
      <c r="N3201" t="s">
        <v>8291</v>
      </c>
      <c r="O3201" s="6">
        <f>(E3201/D3201)*100</f>
        <v>2.3076923076923079</v>
      </c>
      <c r="P3201" s="7">
        <f>E3201/L3201</f>
        <v>25</v>
      </c>
      <c r="Q3201" t="str">
        <f>LEFT(N3201,FIND("/",N3201)-1)</f>
        <v>photography</v>
      </c>
      <c r="R3201" t="str">
        <f>REPLACE(N3201,1,FIND("/",N3201),"")</f>
        <v>places</v>
      </c>
      <c r="S3201" s="12">
        <f>(((J3201/60)/60)/24)+DATE(1970,1,1)</f>
        <v>41941.430196759262</v>
      </c>
      <c r="T3201" s="12">
        <f>(((I3201/60)/60)/24)+DATE(1970,1,1)</f>
        <v>41986.471863425926</v>
      </c>
      <c r="W3201" s="19">
        <f>_xlfn.DAYS(T3201,S3201)</f>
        <v>45</v>
      </c>
      <c r="X3201" s="20">
        <f>L3201/W3201</f>
        <v>6.6666666666666666E-2</v>
      </c>
      <c r="Y3201" s="21">
        <f>E3201/W3201</f>
        <v>1.6666666666666667</v>
      </c>
    </row>
    <row r="3202" spans="1:25" ht="48" x14ac:dyDescent="0.2">
      <c r="A3202">
        <v>1011</v>
      </c>
      <c r="B3202" s="3" t="s">
        <v>1012</v>
      </c>
      <c r="C3202" s="3" t="s">
        <v>5121</v>
      </c>
      <c r="D3202">
        <v>20000</v>
      </c>
      <c r="E3202">
        <v>75</v>
      </c>
      <c r="F3202" t="s">
        <v>8220</v>
      </c>
      <c r="G3202" t="s">
        <v>8224</v>
      </c>
      <c r="H3202" t="s">
        <v>8246</v>
      </c>
      <c r="I3202">
        <v>1418938395</v>
      </c>
      <c r="J3202">
        <v>1415050395</v>
      </c>
      <c r="K3202" t="b">
        <v>0</v>
      </c>
      <c r="L3202">
        <v>1</v>
      </c>
      <c r="M3202" t="b">
        <v>0</v>
      </c>
      <c r="N3202" t="s">
        <v>8273</v>
      </c>
      <c r="O3202" s="6">
        <f>(E3202/D3202)*100</f>
        <v>0.375</v>
      </c>
      <c r="P3202" s="7">
        <f>E3202/L3202</f>
        <v>75</v>
      </c>
      <c r="Q3202" t="str">
        <f>LEFT(N3202,FIND("/",N3202)-1)</f>
        <v>technology</v>
      </c>
      <c r="R3202" t="str">
        <f>REPLACE(N3202,1,FIND("/",N3202),"")</f>
        <v>wearables</v>
      </c>
      <c r="S3202" s="12">
        <f>(((J3202/60)/60)/24)+DATE(1970,1,1)</f>
        <v>41946.898090277777</v>
      </c>
      <c r="T3202" s="12">
        <f>(((I3202/60)/60)/24)+DATE(1970,1,1)</f>
        <v>41991.898090277777</v>
      </c>
      <c r="W3202" s="19">
        <f>_xlfn.DAYS(T3202,S3202)</f>
        <v>45</v>
      </c>
      <c r="X3202" s="20">
        <f>L3202/W3202</f>
        <v>2.2222222222222223E-2</v>
      </c>
      <c r="Y3202" s="21">
        <f>E3202/W3202</f>
        <v>1.6666666666666667</v>
      </c>
    </row>
    <row r="3203" spans="1:25" ht="48" x14ac:dyDescent="0.2">
      <c r="A3203">
        <v>2562</v>
      </c>
      <c r="B3203" s="3" t="s">
        <v>2562</v>
      </c>
      <c r="C3203" s="3" t="s">
        <v>6672</v>
      </c>
      <c r="D3203">
        <v>10000</v>
      </c>
      <c r="E3203">
        <v>75</v>
      </c>
      <c r="F3203" t="s">
        <v>8220</v>
      </c>
      <c r="G3203" t="s">
        <v>8236</v>
      </c>
      <c r="H3203" t="s">
        <v>8249</v>
      </c>
      <c r="I3203">
        <v>1476189339</v>
      </c>
      <c r="J3203">
        <v>1471005339</v>
      </c>
      <c r="K3203" t="b">
        <v>0</v>
      </c>
      <c r="L3203">
        <v>3</v>
      </c>
      <c r="M3203" t="b">
        <v>0</v>
      </c>
      <c r="N3203" t="s">
        <v>8284</v>
      </c>
      <c r="O3203" s="6">
        <f>(E3203/D3203)*100</f>
        <v>0.75</v>
      </c>
      <c r="P3203" s="7">
        <f>E3203/L3203</f>
        <v>25</v>
      </c>
      <c r="Q3203" t="str">
        <f>LEFT(N3203,FIND("/",N3203)-1)</f>
        <v>food</v>
      </c>
      <c r="R3203" t="str">
        <f>REPLACE(N3203,1,FIND("/",N3203),"")</f>
        <v>food trucks</v>
      </c>
      <c r="S3203" s="12">
        <f>(((J3203/60)/60)/24)+DATE(1970,1,1)</f>
        <v>42594.524756944447</v>
      </c>
      <c r="T3203" s="12">
        <f>(((I3203/60)/60)/24)+DATE(1970,1,1)</f>
        <v>42654.524756944447</v>
      </c>
      <c r="W3203" s="19">
        <f>_xlfn.DAYS(T3203,S3203)</f>
        <v>60</v>
      </c>
      <c r="X3203" s="20">
        <f>L3203/W3203</f>
        <v>0.05</v>
      </c>
      <c r="Y3203" s="21">
        <f>E3203/W3203</f>
        <v>1.25</v>
      </c>
    </row>
    <row r="3204" spans="1:25" ht="48" x14ac:dyDescent="0.2">
      <c r="A3204">
        <v>2510</v>
      </c>
      <c r="B3204" s="3" t="s">
        <v>2510</v>
      </c>
      <c r="C3204" s="3" t="s">
        <v>6620</v>
      </c>
      <c r="D3204">
        <v>50000</v>
      </c>
      <c r="E3204">
        <v>75</v>
      </c>
      <c r="F3204" t="s">
        <v>8221</v>
      </c>
      <c r="G3204" t="s">
        <v>8224</v>
      </c>
      <c r="H3204" t="s">
        <v>8246</v>
      </c>
      <c r="I3204">
        <v>1431647772</v>
      </c>
      <c r="J3204">
        <v>1426463772</v>
      </c>
      <c r="K3204" t="b">
        <v>0</v>
      </c>
      <c r="L3204">
        <v>2</v>
      </c>
      <c r="M3204" t="b">
        <v>0</v>
      </c>
      <c r="N3204" t="s">
        <v>8299</v>
      </c>
      <c r="O3204" s="6">
        <f>(E3204/D3204)*100</f>
        <v>0.15</v>
      </c>
      <c r="P3204" s="7">
        <f>E3204/L3204</f>
        <v>37.5</v>
      </c>
      <c r="Q3204" t="str">
        <f>LEFT(N3204,FIND("/",N3204)-1)</f>
        <v>food</v>
      </c>
      <c r="R3204" t="str">
        <f>REPLACE(N3204,1,FIND("/",N3204),"")</f>
        <v>restaurants</v>
      </c>
      <c r="S3204" s="12">
        <f>(((J3204/60)/60)/24)+DATE(1970,1,1)</f>
        <v>42078.997361111105</v>
      </c>
      <c r="T3204" s="12">
        <f>(((I3204/60)/60)/24)+DATE(1970,1,1)</f>
        <v>42138.997361111105</v>
      </c>
      <c r="W3204" s="19">
        <f>_xlfn.DAYS(T3204,S3204)</f>
        <v>60</v>
      </c>
      <c r="X3204" s="20">
        <f>L3204/W3204</f>
        <v>3.3333333333333333E-2</v>
      </c>
      <c r="Y3204" s="21">
        <f>E3204/W3204</f>
        <v>1.25</v>
      </c>
    </row>
    <row r="3205" spans="1:25" ht="32" x14ac:dyDescent="0.2">
      <c r="A3205">
        <v>2688</v>
      </c>
      <c r="B3205" s="3" t="s">
        <v>2688</v>
      </c>
      <c r="C3205" s="3" t="s">
        <v>6798</v>
      </c>
      <c r="D3205">
        <v>50000</v>
      </c>
      <c r="E3205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6">
        <f>(E3205/D3205)*100</f>
        <v>0.14799999999999999</v>
      </c>
      <c r="P3205" s="7">
        <f>E3205/L3205</f>
        <v>5.2857142857142856</v>
      </c>
      <c r="Q3205" t="str">
        <f>LEFT(N3205,FIND("/",N3205)-1)</f>
        <v>food</v>
      </c>
      <c r="R3205" t="str">
        <f>REPLACE(N3205,1,FIND("/",N3205),"")</f>
        <v>food trucks</v>
      </c>
      <c r="S3205" s="12">
        <f>(((J3205/60)/60)/24)+DATE(1970,1,1)</f>
        <v>42028.118865740747</v>
      </c>
      <c r="T3205" s="12">
        <f>(((I3205/60)/60)/24)+DATE(1970,1,1)</f>
        <v>42059.125</v>
      </c>
      <c r="W3205" s="19">
        <f>_xlfn.DAYS(T3205,S3205)</f>
        <v>31</v>
      </c>
      <c r="X3205" s="20">
        <f>L3205/W3205</f>
        <v>0.45161290322580644</v>
      </c>
      <c r="Y3205" s="21">
        <f>E3205/W3205</f>
        <v>2.3870967741935485</v>
      </c>
    </row>
    <row r="3206" spans="1:25" ht="32" x14ac:dyDescent="0.2">
      <c r="A3206">
        <v>1148</v>
      </c>
      <c r="B3206" s="3" t="s">
        <v>1149</v>
      </c>
      <c r="C3206" s="3" t="s">
        <v>5258</v>
      </c>
      <c r="D3206">
        <v>15000</v>
      </c>
      <c r="E3206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6">
        <f>(E3206/D3206)*100</f>
        <v>0.48666666666666669</v>
      </c>
      <c r="P3206" s="7">
        <f>E3206/L3206</f>
        <v>24.333333333333332</v>
      </c>
      <c r="Q3206" t="str">
        <f>LEFT(N3206,FIND("/",N3206)-1)</f>
        <v>food</v>
      </c>
      <c r="R3206" t="str">
        <f>REPLACE(N3206,1,FIND("/",N3206),"")</f>
        <v>food trucks</v>
      </c>
      <c r="S3206" s="12">
        <f>(((J3206/60)/60)/24)+DATE(1970,1,1)</f>
        <v>42675.171076388884</v>
      </c>
      <c r="T3206" s="12">
        <f>(((I3206/60)/60)/24)+DATE(1970,1,1)</f>
        <v>42705.212743055556</v>
      </c>
      <c r="W3206" s="19">
        <f>_xlfn.DAYS(T3206,S3206)</f>
        <v>30</v>
      </c>
      <c r="X3206" s="20">
        <f>L3206/W3206</f>
        <v>0.1</v>
      </c>
      <c r="Y3206" s="21">
        <f>E3206/W3206</f>
        <v>2.4333333333333331</v>
      </c>
    </row>
    <row r="3207" spans="1:25" ht="48" x14ac:dyDescent="0.2">
      <c r="A3207">
        <v>1408</v>
      </c>
      <c r="B3207" s="3" t="s">
        <v>1409</v>
      </c>
      <c r="C3207" s="3" t="s">
        <v>5518</v>
      </c>
      <c r="D3207">
        <v>1000</v>
      </c>
      <c r="E3207">
        <v>72</v>
      </c>
      <c r="F3207" t="s">
        <v>8221</v>
      </c>
      <c r="G3207" t="s">
        <v>8225</v>
      </c>
      <c r="H3207" t="s">
        <v>8247</v>
      </c>
      <c r="I3207">
        <v>1447451756</v>
      </c>
      <c r="J3207">
        <v>1444856156</v>
      </c>
      <c r="K3207" t="b">
        <v>0</v>
      </c>
      <c r="L3207">
        <v>6</v>
      </c>
      <c r="M3207" t="b">
        <v>0</v>
      </c>
      <c r="N3207" t="s">
        <v>8287</v>
      </c>
      <c r="O3207" s="6">
        <f>(E3207/D3207)*100</f>
        <v>7.1999999999999993</v>
      </c>
      <c r="P3207" s="7">
        <f>E3207/L3207</f>
        <v>12</v>
      </c>
      <c r="Q3207" t="str">
        <f>LEFT(N3207,FIND("/",N3207)-1)</f>
        <v>publishing</v>
      </c>
      <c r="R3207" t="str">
        <f>REPLACE(N3207,1,FIND("/",N3207),"")</f>
        <v>translations</v>
      </c>
      <c r="S3207" s="12">
        <f>(((J3207/60)/60)/24)+DATE(1970,1,1)</f>
        <v>42291.872175925921</v>
      </c>
      <c r="T3207" s="12">
        <f>(((I3207/60)/60)/24)+DATE(1970,1,1)</f>
        <v>42321.913842592592</v>
      </c>
      <c r="W3207" s="19">
        <f>_xlfn.DAYS(T3207,S3207)</f>
        <v>30</v>
      </c>
      <c r="X3207" s="20">
        <f>L3207/W3207</f>
        <v>0.2</v>
      </c>
      <c r="Y3207" s="21">
        <f>E3207/W3207</f>
        <v>2.4</v>
      </c>
    </row>
    <row r="3208" spans="1:25" ht="48" x14ac:dyDescent="0.2">
      <c r="A3208">
        <v>888</v>
      </c>
      <c r="B3208" s="3" t="s">
        <v>889</v>
      </c>
      <c r="C3208" s="3" t="s">
        <v>4998</v>
      </c>
      <c r="D3208">
        <v>1000</v>
      </c>
      <c r="E3208">
        <v>72</v>
      </c>
      <c r="F3208" t="s">
        <v>8221</v>
      </c>
      <c r="G3208" t="s">
        <v>8224</v>
      </c>
      <c r="H3208" t="s">
        <v>8246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8279</v>
      </c>
      <c r="O3208" s="6">
        <f>(E3208/D3208)*100</f>
        <v>7.1999999999999993</v>
      </c>
      <c r="P3208" s="7">
        <f>E3208/L3208</f>
        <v>18</v>
      </c>
      <c r="Q3208" t="str">
        <f>LEFT(N3208,FIND("/",N3208)-1)</f>
        <v>music</v>
      </c>
      <c r="R3208" t="str">
        <f>REPLACE(N3208,1,FIND("/",N3208),"")</f>
        <v>indie rock</v>
      </c>
      <c r="S3208" s="12">
        <f>(((J3208/60)/60)/24)+DATE(1970,1,1)</f>
        <v>40751.753298611111</v>
      </c>
      <c r="T3208" s="12">
        <f>(((I3208/60)/60)/24)+DATE(1970,1,1)</f>
        <v>40787.25</v>
      </c>
      <c r="W3208" s="19">
        <f>_xlfn.DAYS(T3208,S3208)</f>
        <v>36</v>
      </c>
      <c r="X3208" s="20">
        <f>L3208/W3208</f>
        <v>0.1111111111111111</v>
      </c>
      <c r="Y3208" s="21">
        <f>E3208/W3208</f>
        <v>2</v>
      </c>
    </row>
    <row r="3209" spans="1:25" ht="48" x14ac:dyDescent="0.2">
      <c r="A3209">
        <v>3078</v>
      </c>
      <c r="B3209" s="3" t="s">
        <v>3078</v>
      </c>
      <c r="C3209" s="3" t="s">
        <v>7188</v>
      </c>
      <c r="D3209">
        <v>60000</v>
      </c>
      <c r="E3209">
        <v>71</v>
      </c>
      <c r="F3209" t="s">
        <v>8221</v>
      </c>
      <c r="G3209" t="s">
        <v>8224</v>
      </c>
      <c r="H3209" t="s">
        <v>8246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8303</v>
      </c>
      <c r="O3209" s="6">
        <f>(E3209/D3209)*100</f>
        <v>0.11833333333333333</v>
      </c>
      <c r="P3209" s="7">
        <f>E3209/L3209</f>
        <v>23.666666666666668</v>
      </c>
      <c r="Q3209" t="str">
        <f>LEFT(N3209,FIND("/",N3209)-1)</f>
        <v>theater</v>
      </c>
      <c r="R3209" t="str">
        <f>REPLACE(N3209,1,FIND("/",N3209),"")</f>
        <v>spaces</v>
      </c>
      <c r="S3209" s="12">
        <f>(((J3209/60)/60)/24)+DATE(1970,1,1)</f>
        <v>42031.138831018514</v>
      </c>
      <c r="T3209" s="12">
        <f>(((I3209/60)/60)/24)+DATE(1970,1,1)</f>
        <v>42061.138831018514</v>
      </c>
      <c r="W3209" s="19">
        <f>_xlfn.DAYS(T3209,S3209)</f>
        <v>30</v>
      </c>
      <c r="X3209" s="20">
        <f>L3209/W3209</f>
        <v>0.1</v>
      </c>
      <c r="Y3209" s="21">
        <f>E3209/W3209</f>
        <v>2.3666666666666667</v>
      </c>
    </row>
    <row r="3210" spans="1:25" ht="32" x14ac:dyDescent="0.2">
      <c r="A3210">
        <v>2695</v>
      </c>
      <c r="B3210" s="3" t="s">
        <v>2695</v>
      </c>
      <c r="C3210" s="3" t="s">
        <v>6805</v>
      </c>
      <c r="D3210">
        <v>15000</v>
      </c>
      <c r="E3210">
        <v>71</v>
      </c>
      <c r="F3210" t="s">
        <v>8221</v>
      </c>
      <c r="G3210" t="s">
        <v>8224</v>
      </c>
      <c r="H3210" t="s">
        <v>8246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8284</v>
      </c>
      <c r="O3210" s="6">
        <f>(E3210/D3210)*100</f>
        <v>0.47333333333333333</v>
      </c>
      <c r="P3210" s="7">
        <f>E3210/L3210</f>
        <v>23.666666666666668</v>
      </c>
      <c r="Q3210" t="str">
        <f>LEFT(N3210,FIND("/",N3210)-1)</f>
        <v>food</v>
      </c>
      <c r="R3210" t="str">
        <f>REPLACE(N3210,1,FIND("/",N3210),"")</f>
        <v>food trucks</v>
      </c>
      <c r="S3210" s="12">
        <f>(((J3210/60)/60)/24)+DATE(1970,1,1)</f>
        <v>42048.181921296295</v>
      </c>
      <c r="T3210" s="12">
        <f>(((I3210/60)/60)/24)+DATE(1970,1,1)</f>
        <v>42108.14025462963</v>
      </c>
      <c r="W3210" s="19">
        <f>_xlfn.DAYS(T3210,S3210)</f>
        <v>60</v>
      </c>
      <c r="X3210" s="20">
        <f>L3210/W3210</f>
        <v>0.05</v>
      </c>
      <c r="Y3210" s="21">
        <f>E3210/W3210</f>
        <v>1.1833333333333333</v>
      </c>
    </row>
    <row r="3211" spans="1:25" ht="48" x14ac:dyDescent="0.2">
      <c r="A3211">
        <v>3675</v>
      </c>
      <c r="B3211" s="3" t="s">
        <v>3672</v>
      </c>
      <c r="C3211" s="3" t="s">
        <v>7785</v>
      </c>
      <c r="D3211">
        <v>50</v>
      </c>
      <c r="E3211">
        <v>70</v>
      </c>
      <c r="F3211" t="s">
        <v>8219</v>
      </c>
      <c r="G3211" t="s">
        <v>8225</v>
      </c>
      <c r="H3211" t="s">
        <v>8247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8271</v>
      </c>
      <c r="O3211" s="6">
        <f>(E3211/D3211)*100</f>
        <v>140</v>
      </c>
      <c r="P3211" s="7">
        <f>E3211/L3211</f>
        <v>23.333333333333332</v>
      </c>
      <c r="Q3211" t="str">
        <f>LEFT(N3211,FIND("/",N3211)-1)</f>
        <v>theater</v>
      </c>
      <c r="R3211" t="str">
        <f>REPLACE(N3211,1,FIND("/",N3211),"")</f>
        <v>plays</v>
      </c>
      <c r="S3211" s="12">
        <f>(((J3211/60)/60)/24)+DATE(1970,1,1)</f>
        <v>42493.597013888888</v>
      </c>
      <c r="T3211" s="12">
        <f>(((I3211/60)/60)/24)+DATE(1970,1,1)</f>
        <v>42505.958333333328</v>
      </c>
      <c r="W3211" s="19">
        <f>_xlfn.DAYS(T3211,S3211)</f>
        <v>12</v>
      </c>
      <c r="X3211" s="20">
        <f>L3211/W3211</f>
        <v>0.25</v>
      </c>
      <c r="Y3211" s="21">
        <f>E3211/W3211</f>
        <v>5.833333333333333</v>
      </c>
    </row>
    <row r="3212" spans="1:25" ht="48" x14ac:dyDescent="0.2">
      <c r="A3212">
        <v>1070</v>
      </c>
      <c r="B3212" s="3" t="s">
        <v>1071</v>
      </c>
      <c r="C3212" s="3" t="s">
        <v>5180</v>
      </c>
      <c r="D3212">
        <v>10000</v>
      </c>
      <c r="E3212">
        <v>70</v>
      </c>
      <c r="F3212" t="s">
        <v>8221</v>
      </c>
      <c r="G3212" t="s">
        <v>8224</v>
      </c>
      <c r="H3212" t="s">
        <v>8246</v>
      </c>
      <c r="I3212">
        <v>1349050622</v>
      </c>
      <c r="J3212">
        <v>1347322622</v>
      </c>
      <c r="K3212" t="b">
        <v>0</v>
      </c>
      <c r="L3212">
        <v>2</v>
      </c>
      <c r="M3212" t="b">
        <v>0</v>
      </c>
      <c r="N3212" t="s">
        <v>8282</v>
      </c>
      <c r="O3212" s="6">
        <f>(E3212/D3212)*100</f>
        <v>0.70000000000000007</v>
      </c>
      <c r="P3212" s="7">
        <f>E3212/L3212</f>
        <v>35</v>
      </c>
      <c r="Q3212" t="str">
        <f>LEFT(N3212,FIND("/",N3212)-1)</f>
        <v>games</v>
      </c>
      <c r="R3212" t="str">
        <f>REPLACE(N3212,1,FIND("/",N3212),"")</f>
        <v>video games</v>
      </c>
      <c r="S3212" s="12">
        <f>(((J3212/60)/60)/24)+DATE(1970,1,1)</f>
        <v>41163.011828703704</v>
      </c>
      <c r="T3212" s="12">
        <f>(((I3212/60)/60)/24)+DATE(1970,1,1)</f>
        <v>41183.011828703704</v>
      </c>
      <c r="W3212" s="19">
        <f>_xlfn.DAYS(T3212,S3212)</f>
        <v>20</v>
      </c>
      <c r="X3212" s="20">
        <f>L3212/W3212</f>
        <v>0.1</v>
      </c>
      <c r="Y3212" s="21">
        <f>E3212/W3212</f>
        <v>3.5</v>
      </c>
    </row>
    <row r="3213" spans="1:25" ht="48" x14ac:dyDescent="0.2">
      <c r="A3213">
        <v>3995</v>
      </c>
      <c r="B3213" s="3" t="s">
        <v>3991</v>
      </c>
      <c r="C3213" s="3" t="s">
        <v>8101</v>
      </c>
      <c r="D3213">
        <v>200</v>
      </c>
      <c r="E3213">
        <v>70</v>
      </c>
      <c r="F3213" t="s">
        <v>8221</v>
      </c>
      <c r="G3213" t="s">
        <v>8225</v>
      </c>
      <c r="H3213" t="s">
        <v>8247</v>
      </c>
      <c r="I3213">
        <v>1423913220</v>
      </c>
      <c r="J3213">
        <v>1421339077</v>
      </c>
      <c r="K3213" t="b">
        <v>0</v>
      </c>
      <c r="L3213">
        <v>4</v>
      </c>
      <c r="M3213" t="b">
        <v>0</v>
      </c>
      <c r="N3213" t="s">
        <v>8271</v>
      </c>
      <c r="O3213" s="6">
        <f>(E3213/D3213)*100</f>
        <v>35</v>
      </c>
      <c r="P3213" s="7">
        <f>E3213/L3213</f>
        <v>17.5</v>
      </c>
      <c r="Q3213" t="str">
        <f>LEFT(N3213,FIND("/",N3213)-1)</f>
        <v>theater</v>
      </c>
      <c r="R3213" t="str">
        <f>REPLACE(N3213,1,FIND("/",N3213),"")</f>
        <v>plays</v>
      </c>
      <c r="S3213" s="12">
        <f>(((J3213/60)/60)/24)+DATE(1970,1,1)</f>
        <v>42019.683761574073</v>
      </c>
      <c r="T3213" s="12">
        <f>(((I3213/60)/60)/24)+DATE(1970,1,1)</f>
        <v>42049.477083333331</v>
      </c>
      <c r="W3213" s="19">
        <f>_xlfn.DAYS(T3213,S3213)</f>
        <v>30</v>
      </c>
      <c r="X3213" s="20">
        <f>L3213/W3213</f>
        <v>0.13333333333333333</v>
      </c>
      <c r="Y3213" s="21">
        <f>E3213/W3213</f>
        <v>2.3333333333333335</v>
      </c>
    </row>
    <row r="3214" spans="1:25" ht="48" x14ac:dyDescent="0.2">
      <c r="A3214">
        <v>4016</v>
      </c>
      <c r="B3214" s="3" t="s">
        <v>4012</v>
      </c>
      <c r="C3214" s="3" t="s">
        <v>8121</v>
      </c>
      <c r="D3214">
        <v>500</v>
      </c>
      <c r="E3214">
        <v>70</v>
      </c>
      <c r="F3214" t="s">
        <v>8221</v>
      </c>
      <c r="G3214" t="s">
        <v>8225</v>
      </c>
      <c r="H3214" t="s">
        <v>8247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8271</v>
      </c>
      <c r="O3214" s="6">
        <f>(E3214/D3214)*100</f>
        <v>14.000000000000002</v>
      </c>
      <c r="P3214" s="7">
        <f>E3214/L3214</f>
        <v>10</v>
      </c>
      <c r="Q3214" t="str">
        <f>LEFT(N3214,FIND("/",N3214)-1)</f>
        <v>theater</v>
      </c>
      <c r="R3214" t="str">
        <f>REPLACE(N3214,1,FIND("/",N3214),"")</f>
        <v>plays</v>
      </c>
      <c r="S3214" s="12">
        <f>(((J3214/60)/60)/24)+DATE(1970,1,1)</f>
        <v>41869.872685185182</v>
      </c>
      <c r="T3214" s="12">
        <f>(((I3214/60)/60)/24)+DATE(1970,1,1)</f>
        <v>41899.872685185182</v>
      </c>
      <c r="W3214" s="19">
        <f>_xlfn.DAYS(T3214,S3214)</f>
        <v>30</v>
      </c>
      <c r="X3214" s="20">
        <f>L3214/W3214</f>
        <v>0.23333333333333334</v>
      </c>
      <c r="Y3214" s="21">
        <f>E3214/W3214</f>
        <v>2.3333333333333335</v>
      </c>
    </row>
    <row r="3215" spans="1:25" ht="48" x14ac:dyDescent="0.2">
      <c r="A3215">
        <v>2700</v>
      </c>
      <c r="B3215" s="3" t="s">
        <v>2700</v>
      </c>
      <c r="C3215" s="3" t="s">
        <v>6810</v>
      </c>
      <c r="D3215">
        <v>9999</v>
      </c>
      <c r="E3215">
        <v>70</v>
      </c>
      <c r="F3215" t="s">
        <v>8221</v>
      </c>
      <c r="G3215" t="s">
        <v>8224</v>
      </c>
      <c r="H3215" t="s">
        <v>8246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8284</v>
      </c>
      <c r="O3215" s="6">
        <f>(E3215/D3215)*100</f>
        <v>0.7000700070007001</v>
      </c>
      <c r="P3215" s="7">
        <f>E3215/L3215</f>
        <v>17.5</v>
      </c>
      <c r="Q3215" t="str">
        <f>LEFT(N3215,FIND("/",N3215)-1)</f>
        <v>food</v>
      </c>
      <c r="R3215" t="str">
        <f>REPLACE(N3215,1,FIND("/",N3215),"")</f>
        <v>food trucks</v>
      </c>
      <c r="S3215" s="12">
        <f>(((J3215/60)/60)/24)+DATE(1970,1,1)</f>
        <v>41870.87467592593</v>
      </c>
      <c r="T3215" s="12">
        <f>(((I3215/60)/60)/24)+DATE(1970,1,1)</f>
        <v>41900.87467592593</v>
      </c>
      <c r="W3215" s="19">
        <f>_xlfn.DAYS(T3215,S3215)</f>
        <v>30</v>
      </c>
      <c r="X3215" s="20">
        <f>L3215/W3215</f>
        <v>0.13333333333333333</v>
      </c>
      <c r="Y3215" s="21">
        <f>E3215/W3215</f>
        <v>2.3333333333333335</v>
      </c>
    </row>
    <row r="3216" spans="1:25" ht="48" x14ac:dyDescent="0.2">
      <c r="A3216">
        <v>543</v>
      </c>
      <c r="B3216" s="3" t="s">
        <v>544</v>
      </c>
      <c r="C3216" s="3" t="s">
        <v>4653</v>
      </c>
      <c r="D3216">
        <v>22000</v>
      </c>
      <c r="E3216">
        <v>70</v>
      </c>
      <c r="F3216" t="s">
        <v>8221</v>
      </c>
      <c r="G3216" t="s">
        <v>8226</v>
      </c>
      <c r="H3216" t="s">
        <v>8248</v>
      </c>
      <c r="I3216">
        <v>1414807962</v>
      </c>
      <c r="J3216">
        <v>1412215962</v>
      </c>
      <c r="K3216" t="b">
        <v>0</v>
      </c>
      <c r="L3216">
        <v>2</v>
      </c>
      <c r="M3216" t="b">
        <v>0</v>
      </c>
      <c r="N3216" t="s">
        <v>8272</v>
      </c>
      <c r="O3216" s="6">
        <f>(E3216/D3216)*100</f>
        <v>0.31818181818181818</v>
      </c>
      <c r="P3216" s="7">
        <f>E3216/L3216</f>
        <v>35</v>
      </c>
      <c r="Q3216" t="str">
        <f>LEFT(N3216,FIND("/",N3216)-1)</f>
        <v>technology</v>
      </c>
      <c r="R3216" t="str">
        <f>REPLACE(N3216,1,FIND("/",N3216),"")</f>
        <v>web</v>
      </c>
      <c r="S3216" s="12">
        <f>(((J3216/60)/60)/24)+DATE(1970,1,1)</f>
        <v>41914.092152777775</v>
      </c>
      <c r="T3216" s="12">
        <f>(((I3216/60)/60)/24)+DATE(1970,1,1)</f>
        <v>41944.092152777775</v>
      </c>
      <c r="W3216" s="19">
        <f>_xlfn.DAYS(T3216,S3216)</f>
        <v>30</v>
      </c>
      <c r="X3216" s="20">
        <f>L3216/W3216</f>
        <v>6.6666666666666666E-2</v>
      </c>
      <c r="Y3216" s="21">
        <f>E3216/W3216</f>
        <v>2.3333333333333335</v>
      </c>
    </row>
    <row r="3217" spans="1:25" ht="48" x14ac:dyDescent="0.2">
      <c r="A3217">
        <v>2848</v>
      </c>
      <c r="B3217" s="3" t="s">
        <v>2848</v>
      </c>
      <c r="C3217" s="3" t="s">
        <v>6958</v>
      </c>
      <c r="D3217">
        <v>35000</v>
      </c>
      <c r="E3217">
        <v>70</v>
      </c>
      <c r="F3217" t="s">
        <v>8221</v>
      </c>
      <c r="G3217" t="s">
        <v>8224</v>
      </c>
      <c r="H3217" t="s">
        <v>8246</v>
      </c>
      <c r="I3217">
        <v>1432913659</v>
      </c>
      <c r="J3217">
        <v>1430321659</v>
      </c>
      <c r="K3217" t="b">
        <v>0</v>
      </c>
      <c r="L3217">
        <v>3</v>
      </c>
      <c r="M3217" t="b">
        <v>0</v>
      </c>
      <c r="N3217" t="s">
        <v>8271</v>
      </c>
      <c r="O3217" s="6">
        <f>(E3217/D3217)*100</f>
        <v>0.2</v>
      </c>
      <c r="P3217" s="7">
        <f>E3217/L3217</f>
        <v>23.333333333333332</v>
      </c>
      <c r="Q3217" t="str">
        <f>LEFT(N3217,FIND("/",N3217)-1)</f>
        <v>theater</v>
      </c>
      <c r="R3217" t="str">
        <f>REPLACE(N3217,1,FIND("/",N3217),"")</f>
        <v>plays</v>
      </c>
      <c r="S3217" s="12">
        <f>(((J3217/60)/60)/24)+DATE(1970,1,1)</f>
        <v>42123.648831018523</v>
      </c>
      <c r="T3217" s="12">
        <f>(((I3217/60)/60)/24)+DATE(1970,1,1)</f>
        <v>42153.648831018523</v>
      </c>
      <c r="W3217" s="19">
        <f>_xlfn.DAYS(T3217,S3217)</f>
        <v>30</v>
      </c>
      <c r="X3217" s="20">
        <f>L3217/W3217</f>
        <v>0.1</v>
      </c>
      <c r="Y3217" s="21">
        <f>E3217/W3217</f>
        <v>2.3333333333333335</v>
      </c>
    </row>
    <row r="3218" spans="1:25" ht="48" x14ac:dyDescent="0.2">
      <c r="A3218">
        <v>898</v>
      </c>
      <c r="B3218" s="3" t="s">
        <v>899</v>
      </c>
      <c r="C3218" s="3" t="s">
        <v>5008</v>
      </c>
      <c r="D3218">
        <v>2500</v>
      </c>
      <c r="E3218">
        <v>70</v>
      </c>
      <c r="F3218" t="s">
        <v>8221</v>
      </c>
      <c r="G3218" t="s">
        <v>8224</v>
      </c>
      <c r="H3218" t="s">
        <v>8246</v>
      </c>
      <c r="I3218">
        <v>1326651110</v>
      </c>
      <c r="J3218">
        <v>1322763110</v>
      </c>
      <c r="K3218" t="b">
        <v>0</v>
      </c>
      <c r="L3218">
        <v>2</v>
      </c>
      <c r="M3218" t="b">
        <v>0</v>
      </c>
      <c r="N3218" t="s">
        <v>8279</v>
      </c>
      <c r="O3218" s="6">
        <f>(E3218/D3218)*100</f>
        <v>2.8000000000000003</v>
      </c>
      <c r="P3218" s="7">
        <f>E3218/L3218</f>
        <v>35</v>
      </c>
      <c r="Q3218" t="str">
        <f>LEFT(N3218,FIND("/",N3218)-1)</f>
        <v>music</v>
      </c>
      <c r="R3218" t="str">
        <f>REPLACE(N3218,1,FIND("/",N3218),"")</f>
        <v>indie rock</v>
      </c>
      <c r="S3218" s="12">
        <f>(((J3218/60)/60)/24)+DATE(1970,1,1)</f>
        <v>40878.758217592593</v>
      </c>
      <c r="T3218" s="12">
        <f>(((I3218/60)/60)/24)+DATE(1970,1,1)</f>
        <v>40923.758217592593</v>
      </c>
      <c r="W3218" s="19">
        <f>_xlfn.DAYS(T3218,S3218)</f>
        <v>45</v>
      </c>
      <c r="X3218" s="20">
        <f>L3218/W3218</f>
        <v>4.4444444444444446E-2</v>
      </c>
      <c r="Y3218" s="21">
        <f>E3218/W3218</f>
        <v>1.5555555555555556</v>
      </c>
    </row>
    <row r="3219" spans="1:25" ht="48" x14ac:dyDescent="0.2">
      <c r="A3219">
        <v>125</v>
      </c>
      <c r="B3219" s="3" t="s">
        <v>127</v>
      </c>
      <c r="C3219" s="3" t="s">
        <v>4236</v>
      </c>
      <c r="D3219">
        <v>500</v>
      </c>
      <c r="E3219">
        <v>70</v>
      </c>
      <c r="F3219" t="s">
        <v>8220</v>
      </c>
      <c r="G3219" t="s">
        <v>8229</v>
      </c>
      <c r="H3219" t="s">
        <v>8251</v>
      </c>
      <c r="I3219">
        <v>1486165880</v>
      </c>
      <c r="J3219">
        <v>1480981880</v>
      </c>
      <c r="K3219" t="b">
        <v>0</v>
      </c>
      <c r="L3219">
        <v>6</v>
      </c>
      <c r="M3219" t="b">
        <v>0</v>
      </c>
      <c r="N3219" t="s">
        <v>8267</v>
      </c>
      <c r="O3219" s="6">
        <f>(E3219/D3219)*100</f>
        <v>14.000000000000002</v>
      </c>
      <c r="P3219" s="7">
        <f>E3219/L3219</f>
        <v>11.666666666666666</v>
      </c>
      <c r="Q3219" t="str">
        <f>LEFT(N3219,FIND("/",N3219)-1)</f>
        <v>film &amp; video</v>
      </c>
      <c r="R3219" t="str">
        <f>REPLACE(N3219,1,FIND("/",N3219),"")</f>
        <v>science fiction</v>
      </c>
      <c r="S3219" s="12">
        <f>(((J3219/60)/60)/24)+DATE(1970,1,1)</f>
        <v>42709.993981481486</v>
      </c>
      <c r="T3219" s="12">
        <f>(((I3219/60)/60)/24)+DATE(1970,1,1)</f>
        <v>42769.993981481486</v>
      </c>
      <c r="W3219" s="19">
        <f>_xlfn.DAYS(T3219,S3219)</f>
        <v>60</v>
      </c>
      <c r="X3219" s="20">
        <f>L3219/W3219</f>
        <v>0.1</v>
      </c>
      <c r="Y3219" s="21">
        <f>E3219/W3219</f>
        <v>1.1666666666666667</v>
      </c>
    </row>
    <row r="3220" spans="1:25" ht="32" x14ac:dyDescent="0.2">
      <c r="A3220">
        <v>1799</v>
      </c>
      <c r="B3220" s="3" t="s">
        <v>1800</v>
      </c>
      <c r="C3220" s="3" t="s">
        <v>5909</v>
      </c>
      <c r="D3220">
        <v>4000</v>
      </c>
      <c r="E3220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6">
        <f>(E3220/D3220)*100</f>
        <v>1.7457500000000001</v>
      </c>
      <c r="P3220" s="7">
        <f>E3220/L3220</f>
        <v>11.638333333333334</v>
      </c>
      <c r="Q3220" t="str">
        <f>LEFT(N3220,FIND("/",N3220)-1)</f>
        <v>photography</v>
      </c>
      <c r="R3220" t="str">
        <f>REPLACE(N3220,1,FIND("/",N3220),"")</f>
        <v>photobooks</v>
      </c>
      <c r="S3220" s="12">
        <f>(((J3220/60)/60)/24)+DATE(1970,1,1)</f>
        <v>41934.842685185184</v>
      </c>
      <c r="T3220" s="12">
        <f>(((I3220/60)/60)/24)+DATE(1970,1,1)</f>
        <v>41954.884351851855</v>
      </c>
      <c r="W3220" s="19">
        <f>_xlfn.DAYS(T3220,S3220)</f>
        <v>20</v>
      </c>
      <c r="X3220" s="20">
        <f>L3220/W3220</f>
        <v>0.3</v>
      </c>
      <c r="Y3220" s="21">
        <f>E3220/W3220</f>
        <v>3.4914999999999998</v>
      </c>
    </row>
    <row r="3221" spans="1:25" ht="48" x14ac:dyDescent="0.2">
      <c r="A3221">
        <v>3990</v>
      </c>
      <c r="B3221" s="3" t="s">
        <v>3986</v>
      </c>
      <c r="C3221" s="3" t="s">
        <v>8096</v>
      </c>
      <c r="D3221">
        <v>1650</v>
      </c>
      <c r="E3221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6">
        <f>(E3221/D3221)*100</f>
        <v>4.1818181818181817</v>
      </c>
      <c r="P3221" s="7">
        <f>E3221/L3221</f>
        <v>23</v>
      </c>
      <c r="Q3221" t="str">
        <f>LEFT(N3221,FIND("/",N3221)-1)</f>
        <v>theater</v>
      </c>
      <c r="R3221" t="str">
        <f>REPLACE(N3221,1,FIND("/",N3221),"")</f>
        <v>plays</v>
      </c>
      <c r="S3221" s="12">
        <f>(((J3221/60)/60)/24)+DATE(1970,1,1)</f>
        <v>42401.672372685185</v>
      </c>
      <c r="T3221" s="12">
        <f>(((I3221/60)/60)/24)+DATE(1970,1,1)</f>
        <v>42431.672372685185</v>
      </c>
      <c r="W3221" s="19">
        <f>_xlfn.DAYS(T3221,S3221)</f>
        <v>30</v>
      </c>
      <c r="X3221" s="20">
        <f>L3221/W3221</f>
        <v>0.1</v>
      </c>
      <c r="Y3221" s="21">
        <f>E3221/W3221</f>
        <v>2.2999999999999998</v>
      </c>
    </row>
    <row r="3222" spans="1:25" ht="48" x14ac:dyDescent="0.2">
      <c r="A3222">
        <v>549</v>
      </c>
      <c r="B3222" s="3" t="s">
        <v>550</v>
      </c>
      <c r="C3222" s="3" t="s">
        <v>4659</v>
      </c>
      <c r="D3222">
        <v>2500</v>
      </c>
      <c r="E3222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s="6">
        <f>(E3222/D3222)*100</f>
        <v>2.7199999999999998</v>
      </c>
      <c r="P3222" s="7">
        <f>E3222/L3222</f>
        <v>8.5</v>
      </c>
      <c r="Q3222" t="str">
        <f>LEFT(N3222,FIND("/",N3222)-1)</f>
        <v>technology</v>
      </c>
      <c r="R3222" t="str">
        <f>REPLACE(N3222,1,FIND("/",N3222),"")</f>
        <v>web</v>
      </c>
      <c r="S3222" s="12">
        <f>(((J3222/60)/60)/24)+DATE(1970,1,1)</f>
        <v>42163.636828703704</v>
      </c>
      <c r="T3222" s="12">
        <f>(((I3222/60)/60)/24)+DATE(1970,1,1)</f>
        <v>42193.636828703704</v>
      </c>
      <c r="W3222" s="19">
        <f>_xlfn.DAYS(T3222,S3222)</f>
        <v>30</v>
      </c>
      <c r="X3222" s="20">
        <f>L3222/W3222</f>
        <v>0.26666666666666666</v>
      </c>
      <c r="Y3222" s="21">
        <f>E3222/W3222</f>
        <v>2.2666666666666666</v>
      </c>
    </row>
    <row r="3223" spans="1:25" ht="48" x14ac:dyDescent="0.2">
      <c r="A3223">
        <v>563</v>
      </c>
      <c r="B3223" s="3" t="s">
        <v>564</v>
      </c>
      <c r="C3223" s="3" t="s">
        <v>4673</v>
      </c>
      <c r="D3223">
        <v>75000</v>
      </c>
      <c r="E3223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s="6">
        <f>(E3223/D3223)*100</f>
        <v>9.0666666666666659E-2</v>
      </c>
      <c r="P3223" s="7">
        <f>E3223/L3223</f>
        <v>34</v>
      </c>
      <c r="Q3223" t="str">
        <f>LEFT(N3223,FIND("/",N3223)-1)</f>
        <v>technology</v>
      </c>
      <c r="R3223" t="str">
        <f>REPLACE(N3223,1,FIND("/",N3223),"")</f>
        <v>web</v>
      </c>
      <c r="S3223" s="12">
        <f>(((J3223/60)/60)/24)+DATE(1970,1,1)</f>
        <v>42022.069988425923</v>
      </c>
      <c r="T3223" s="12">
        <f>(((I3223/60)/60)/24)+DATE(1970,1,1)</f>
        <v>42052.069988425923</v>
      </c>
      <c r="W3223" s="19">
        <f>_xlfn.DAYS(T3223,S3223)</f>
        <v>30</v>
      </c>
      <c r="X3223" s="20">
        <f>L3223/W3223</f>
        <v>6.6666666666666666E-2</v>
      </c>
      <c r="Y3223" s="21">
        <f>E3223/W3223</f>
        <v>2.2666666666666666</v>
      </c>
    </row>
    <row r="3224" spans="1:25" ht="48" x14ac:dyDescent="0.2">
      <c r="A3224">
        <v>1561</v>
      </c>
      <c r="B3224" s="3" t="s">
        <v>1562</v>
      </c>
      <c r="C3224" s="3" t="s">
        <v>5671</v>
      </c>
      <c r="D3224">
        <v>10000</v>
      </c>
      <c r="E3224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6">
        <f>(E3224/D3224)*100</f>
        <v>0.67</v>
      </c>
      <c r="P3224" s="7">
        <f>E3224/L3224</f>
        <v>67</v>
      </c>
      <c r="Q3224" t="str">
        <f>LEFT(N3224,FIND("/",N3224)-1)</f>
        <v>publishing</v>
      </c>
      <c r="R3224" t="str">
        <f>REPLACE(N3224,1,FIND("/",N3224),"")</f>
        <v>art books</v>
      </c>
      <c r="S3224" s="12">
        <f>(((J3224/60)/60)/24)+DATE(1970,1,1)</f>
        <v>41555.041701388887</v>
      </c>
      <c r="T3224" s="12">
        <f>(((I3224/60)/60)/24)+DATE(1970,1,1)</f>
        <v>41585.083368055559</v>
      </c>
      <c r="W3224" s="19">
        <f>_xlfn.DAYS(T3224,S3224)</f>
        <v>30</v>
      </c>
      <c r="X3224" s="20">
        <f>L3224/W3224</f>
        <v>3.3333333333333333E-2</v>
      </c>
      <c r="Y3224" s="21">
        <f>E3224/W3224</f>
        <v>2.2333333333333334</v>
      </c>
    </row>
    <row r="3225" spans="1:25" ht="48" x14ac:dyDescent="0.2">
      <c r="A3225">
        <v>3908</v>
      </c>
      <c r="B3225" s="3" t="s">
        <v>3905</v>
      </c>
      <c r="C3225" s="3" t="s">
        <v>8016</v>
      </c>
      <c r="D3225">
        <v>750</v>
      </c>
      <c r="E3225">
        <v>65</v>
      </c>
      <c r="F3225" t="s">
        <v>8221</v>
      </c>
      <c r="G3225" t="s">
        <v>8224</v>
      </c>
      <c r="H3225" t="s">
        <v>8246</v>
      </c>
      <c r="I3225">
        <v>1406603696</v>
      </c>
      <c r="J3225">
        <v>1405307696</v>
      </c>
      <c r="K3225" t="b">
        <v>0</v>
      </c>
      <c r="L3225">
        <v>4</v>
      </c>
      <c r="M3225" t="b">
        <v>0</v>
      </c>
      <c r="N3225" t="s">
        <v>8271</v>
      </c>
      <c r="O3225" s="6">
        <f>(E3225/D3225)*100</f>
        <v>8.6666666666666679</v>
      </c>
      <c r="P3225" s="7">
        <f>E3225/L3225</f>
        <v>16.25</v>
      </c>
      <c r="Q3225" t="str">
        <f>LEFT(N3225,FIND("/",N3225)-1)</f>
        <v>theater</v>
      </c>
      <c r="R3225" t="str">
        <f>REPLACE(N3225,1,FIND("/",N3225),"")</f>
        <v>plays</v>
      </c>
      <c r="S3225" s="12">
        <f>(((J3225/60)/60)/24)+DATE(1970,1,1)</f>
        <v>41834.135370370372</v>
      </c>
      <c r="T3225" s="12">
        <f>(((I3225/60)/60)/24)+DATE(1970,1,1)</f>
        <v>41849.135370370372</v>
      </c>
      <c r="W3225" s="19">
        <f>_xlfn.DAYS(T3225,S3225)</f>
        <v>15</v>
      </c>
      <c r="X3225" s="20">
        <f>L3225/W3225</f>
        <v>0.26666666666666666</v>
      </c>
      <c r="Y3225" s="21">
        <f>E3225/W3225</f>
        <v>4.333333333333333</v>
      </c>
    </row>
    <row r="3226" spans="1:25" ht="48" x14ac:dyDescent="0.2">
      <c r="A3226">
        <v>3840</v>
      </c>
      <c r="B3226" s="3" t="s">
        <v>3837</v>
      </c>
      <c r="C3226" s="3" t="s">
        <v>7949</v>
      </c>
      <c r="D3226">
        <v>1</v>
      </c>
      <c r="E3226">
        <v>65</v>
      </c>
      <c r="F3226" t="s">
        <v>8219</v>
      </c>
      <c r="G3226" t="s">
        <v>8225</v>
      </c>
      <c r="H3226" t="s">
        <v>8247</v>
      </c>
      <c r="I3226">
        <v>1459180229</v>
      </c>
      <c r="J3226">
        <v>1457023829</v>
      </c>
      <c r="K3226" t="b">
        <v>0</v>
      </c>
      <c r="L3226">
        <v>3</v>
      </c>
      <c r="M3226" t="b">
        <v>1</v>
      </c>
      <c r="N3226" t="s">
        <v>8271</v>
      </c>
      <c r="O3226" s="6">
        <f>(E3226/D3226)*100</f>
        <v>6500</v>
      </c>
      <c r="P3226" s="7">
        <f>E3226/L3226</f>
        <v>21.666666666666668</v>
      </c>
      <c r="Q3226" t="str">
        <f>LEFT(N3226,FIND("/",N3226)-1)</f>
        <v>theater</v>
      </c>
      <c r="R3226" t="str">
        <f>REPLACE(N3226,1,FIND("/",N3226),"")</f>
        <v>plays</v>
      </c>
      <c r="S3226" s="12">
        <f>(((J3226/60)/60)/24)+DATE(1970,1,1)</f>
        <v>42432.701724537037</v>
      </c>
      <c r="T3226" s="12">
        <f>(((I3226/60)/60)/24)+DATE(1970,1,1)</f>
        <v>42457.660057870366</v>
      </c>
      <c r="W3226" s="19">
        <f>_xlfn.DAYS(T3226,S3226)</f>
        <v>25</v>
      </c>
      <c r="X3226" s="20">
        <f>L3226/W3226</f>
        <v>0.12</v>
      </c>
      <c r="Y3226" s="21">
        <f>E3226/W3226</f>
        <v>2.6</v>
      </c>
    </row>
    <row r="3227" spans="1:25" ht="32" x14ac:dyDescent="0.2">
      <c r="A3227">
        <v>996</v>
      </c>
      <c r="B3227" s="3" t="s">
        <v>997</v>
      </c>
      <c r="C3227" s="3" t="s">
        <v>5106</v>
      </c>
      <c r="D3227">
        <v>4000</v>
      </c>
      <c r="E3227">
        <v>65</v>
      </c>
      <c r="F3227" t="s">
        <v>8221</v>
      </c>
      <c r="G3227" t="s">
        <v>8224</v>
      </c>
      <c r="H3227" t="s">
        <v>8246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8273</v>
      </c>
      <c r="O3227" s="6">
        <f>(E3227/D3227)*100</f>
        <v>1.625</v>
      </c>
      <c r="P3227" s="7">
        <f>E3227/L3227</f>
        <v>13</v>
      </c>
      <c r="Q3227" t="str">
        <f>LEFT(N3227,FIND("/",N3227)-1)</f>
        <v>technology</v>
      </c>
      <c r="R3227" t="str">
        <f>REPLACE(N3227,1,FIND("/",N3227),"")</f>
        <v>wearables</v>
      </c>
      <c r="S3227" s="12">
        <f>(((J3227/60)/60)/24)+DATE(1970,1,1)</f>
        <v>41817.866435185184</v>
      </c>
      <c r="T3227" s="12">
        <f>(((I3227/60)/60)/24)+DATE(1970,1,1)</f>
        <v>41847.643750000003</v>
      </c>
      <c r="W3227" s="19">
        <f>_xlfn.DAYS(T3227,S3227)</f>
        <v>30</v>
      </c>
      <c r="X3227" s="20">
        <f>L3227/W3227</f>
        <v>0.16666666666666666</v>
      </c>
      <c r="Y3227" s="21">
        <f>E3227/W3227</f>
        <v>2.1666666666666665</v>
      </c>
    </row>
    <row r="3228" spans="1:25" ht="48" x14ac:dyDescent="0.2">
      <c r="A3228">
        <v>878</v>
      </c>
      <c r="B3228" s="3" t="s">
        <v>879</v>
      </c>
      <c r="C3228" s="3" t="s">
        <v>4988</v>
      </c>
      <c r="D3228">
        <v>5000</v>
      </c>
      <c r="E3228">
        <v>65</v>
      </c>
      <c r="F3228" t="s">
        <v>8221</v>
      </c>
      <c r="G3228" t="s">
        <v>8224</v>
      </c>
      <c r="H3228" t="s">
        <v>8246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8278</v>
      </c>
      <c r="O3228" s="6">
        <f>(E3228/D3228)*100</f>
        <v>1.3</v>
      </c>
      <c r="P3228" s="7">
        <f>E3228/L3228</f>
        <v>32.5</v>
      </c>
      <c r="Q3228" t="str">
        <f>LEFT(N3228,FIND("/",N3228)-1)</f>
        <v>music</v>
      </c>
      <c r="R3228" t="str">
        <f>REPLACE(N3228,1,FIND("/",N3228),"")</f>
        <v>jazz</v>
      </c>
      <c r="S3228" s="12">
        <f>(((J3228/60)/60)/24)+DATE(1970,1,1)</f>
        <v>40505.232916666668</v>
      </c>
      <c r="T3228" s="12">
        <f>(((I3228/60)/60)/24)+DATE(1970,1,1)</f>
        <v>40535.232916666668</v>
      </c>
      <c r="W3228" s="19">
        <f>_xlfn.DAYS(T3228,S3228)</f>
        <v>30</v>
      </c>
      <c r="X3228" s="20">
        <f>L3228/W3228</f>
        <v>6.6666666666666666E-2</v>
      </c>
      <c r="Y3228" s="21">
        <f>E3228/W3228</f>
        <v>2.1666666666666665</v>
      </c>
    </row>
    <row r="3229" spans="1:25" ht="32" x14ac:dyDescent="0.2">
      <c r="A3229">
        <v>997</v>
      </c>
      <c r="B3229" s="3" t="s">
        <v>998</v>
      </c>
      <c r="C3229" s="3" t="s">
        <v>5107</v>
      </c>
      <c r="D3229">
        <v>5000</v>
      </c>
      <c r="E3229">
        <v>65</v>
      </c>
      <c r="F3229" t="s">
        <v>8221</v>
      </c>
      <c r="G3229" t="s">
        <v>8224</v>
      </c>
      <c r="H3229" t="s">
        <v>8246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8273</v>
      </c>
      <c r="O3229" s="6">
        <f>(E3229/D3229)*100</f>
        <v>1.3</v>
      </c>
      <c r="P3229" s="7">
        <f>E3229/L3229</f>
        <v>8.125</v>
      </c>
      <c r="Q3229" t="str">
        <f>LEFT(N3229,FIND("/",N3229)-1)</f>
        <v>technology</v>
      </c>
      <c r="R3229" t="str">
        <f>REPLACE(N3229,1,FIND("/",N3229),"")</f>
        <v>wearables</v>
      </c>
      <c r="S3229" s="12">
        <f>(((J3229/60)/60)/24)+DATE(1970,1,1)</f>
        <v>41941.10297453704</v>
      </c>
      <c r="T3229" s="12">
        <f>(((I3229/60)/60)/24)+DATE(1970,1,1)</f>
        <v>41971.144641203704</v>
      </c>
      <c r="W3229" s="19">
        <f>_xlfn.DAYS(T3229,S3229)</f>
        <v>30</v>
      </c>
      <c r="X3229" s="20">
        <f>L3229/W3229</f>
        <v>0.26666666666666666</v>
      </c>
      <c r="Y3229" s="21">
        <f>E3229/W3229</f>
        <v>2.1666666666666665</v>
      </c>
    </row>
    <row r="3230" spans="1:25" ht="32" x14ac:dyDescent="0.2">
      <c r="A3230">
        <v>2519</v>
      </c>
      <c r="B3230" s="3" t="s">
        <v>2519</v>
      </c>
      <c r="C3230" s="3" t="s">
        <v>6629</v>
      </c>
      <c r="D3230">
        <v>150000</v>
      </c>
      <c r="E3230">
        <v>65</v>
      </c>
      <c r="F3230" t="s">
        <v>8221</v>
      </c>
      <c r="G3230" t="s">
        <v>8224</v>
      </c>
      <c r="H3230" t="s">
        <v>8246</v>
      </c>
      <c r="I3230">
        <v>1405741404</v>
      </c>
      <c r="J3230">
        <v>1403149404</v>
      </c>
      <c r="K3230" t="b">
        <v>0</v>
      </c>
      <c r="L3230">
        <v>4</v>
      </c>
      <c r="M3230" t="b">
        <v>0</v>
      </c>
      <c r="N3230" t="s">
        <v>8299</v>
      </c>
      <c r="O3230" s="6">
        <f>(E3230/D3230)*100</f>
        <v>4.3333333333333335E-2</v>
      </c>
      <c r="P3230" s="7">
        <f>E3230/L3230</f>
        <v>16.25</v>
      </c>
      <c r="Q3230" t="str">
        <f>LEFT(N3230,FIND("/",N3230)-1)</f>
        <v>food</v>
      </c>
      <c r="R3230" t="str">
        <f>REPLACE(N3230,1,FIND("/",N3230),"")</f>
        <v>restaurants</v>
      </c>
      <c r="S3230" s="12">
        <f>(((J3230/60)/60)/24)+DATE(1970,1,1)</f>
        <v>41809.155138888891</v>
      </c>
      <c r="T3230" s="12">
        <f>(((I3230/60)/60)/24)+DATE(1970,1,1)</f>
        <v>41839.155138888891</v>
      </c>
      <c r="W3230" s="19">
        <f>_xlfn.DAYS(T3230,S3230)</f>
        <v>30</v>
      </c>
      <c r="X3230" s="20">
        <f>L3230/W3230</f>
        <v>0.13333333333333333</v>
      </c>
      <c r="Y3230" s="21">
        <f>E3230/W3230</f>
        <v>2.1666666666666665</v>
      </c>
    </row>
    <row r="3231" spans="1:25" ht="48" x14ac:dyDescent="0.2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>(E3231/D3231)*100</f>
        <v>0.8125</v>
      </c>
      <c r="P3231" s="7">
        <f>E3231/L3231</f>
        <v>32.5</v>
      </c>
      <c r="Q3231" t="str">
        <f>LEFT(N3231,FIND("/",N3231)-1)</f>
        <v>music</v>
      </c>
      <c r="R3231" t="str">
        <f>REPLACE(N3231,1,FIND("/",N3231),"")</f>
        <v>jazz</v>
      </c>
      <c r="S3231" s="12">
        <f>(((J3231/60)/60)/24)+DATE(1970,1,1)</f>
        <v>40567.825543981482</v>
      </c>
      <c r="T3231" s="12">
        <f>(((I3231/60)/60)/24)+DATE(1970,1,1)</f>
        <v>40612.825543981482</v>
      </c>
      <c r="W3231" s="19">
        <f>_xlfn.DAYS(T3231,S3231)</f>
        <v>45</v>
      </c>
      <c r="X3231" s="20">
        <f>L3231/W3231</f>
        <v>4.4444444444444446E-2</v>
      </c>
      <c r="Y3231" s="21">
        <f>E3231/W3231</f>
        <v>1.4444444444444444</v>
      </c>
    </row>
    <row r="3232" spans="1:25" ht="48" x14ac:dyDescent="0.2">
      <c r="A3232">
        <v>732</v>
      </c>
      <c r="B3232" s="3" t="s">
        <v>733</v>
      </c>
      <c r="C3232" s="3" t="s">
        <v>4842</v>
      </c>
      <c r="D3232">
        <v>40</v>
      </c>
      <c r="E3232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8274</v>
      </c>
      <c r="O3232" s="6">
        <f>(E3232/D3232)*100</f>
        <v>160</v>
      </c>
      <c r="P3232" s="7">
        <f>E3232/L3232</f>
        <v>4.9230769230769234</v>
      </c>
      <c r="Q3232" t="str">
        <f>LEFT(N3232,FIND("/",N3232)-1)</f>
        <v>publishing</v>
      </c>
      <c r="R3232" t="str">
        <f>REPLACE(N3232,1,FIND("/",N3232),"")</f>
        <v>nonfiction</v>
      </c>
      <c r="S3232" s="12">
        <f>(((J3232/60)/60)/24)+DATE(1970,1,1)</f>
        <v>41486.424317129626</v>
      </c>
      <c r="T3232" s="12">
        <f>(((I3232/60)/60)/24)+DATE(1970,1,1)</f>
        <v>41546.424317129626</v>
      </c>
      <c r="W3232" s="19">
        <f>_xlfn.DAYS(T3232,S3232)</f>
        <v>60</v>
      </c>
      <c r="X3232" s="20">
        <f>L3232/W3232</f>
        <v>0.21666666666666667</v>
      </c>
      <c r="Y3232" s="21">
        <f>E3232/W3232</f>
        <v>1.0666666666666667</v>
      </c>
    </row>
    <row r="3233" spans="1:25" ht="48" x14ac:dyDescent="0.2">
      <c r="A3233">
        <v>2878</v>
      </c>
      <c r="B3233" s="3" t="s">
        <v>2878</v>
      </c>
      <c r="C3233" s="3" t="s">
        <v>6988</v>
      </c>
      <c r="D3233">
        <v>3000</v>
      </c>
      <c r="E3233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6">
        <f>(E3233/D3233)*100</f>
        <v>2.1</v>
      </c>
      <c r="P3233" s="7">
        <f>E3233/L3233</f>
        <v>15.75</v>
      </c>
      <c r="Q3233" t="str">
        <f>LEFT(N3233,FIND("/",N3233)-1)</f>
        <v>theater</v>
      </c>
      <c r="R3233" t="str">
        <f>REPLACE(N3233,1,FIND("/",N3233),"")</f>
        <v>plays</v>
      </c>
      <c r="S3233" s="12">
        <f>(((J3233/60)/60)/24)+DATE(1970,1,1)</f>
        <v>42128.615682870368</v>
      </c>
      <c r="T3233" s="12">
        <f>(((I3233/60)/60)/24)+DATE(1970,1,1)</f>
        <v>42188.615682870368</v>
      </c>
      <c r="W3233" s="19">
        <f>_xlfn.DAYS(T3233,S3233)</f>
        <v>60</v>
      </c>
      <c r="X3233" s="20">
        <f>L3233/W3233</f>
        <v>6.6666666666666666E-2</v>
      </c>
      <c r="Y3233" s="21">
        <f>E3233/W3233</f>
        <v>1.05</v>
      </c>
    </row>
    <row r="3234" spans="1:25" ht="48" x14ac:dyDescent="0.2">
      <c r="A3234">
        <v>870</v>
      </c>
      <c r="B3234" s="3" t="s">
        <v>871</v>
      </c>
      <c r="C3234" s="3" t="s">
        <v>4980</v>
      </c>
      <c r="D3234">
        <v>20000</v>
      </c>
      <c r="E3234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6">
        <f>(E3234/D3234)*100</f>
        <v>0.31</v>
      </c>
      <c r="P3234" s="7">
        <f>E3234/L3234</f>
        <v>12.4</v>
      </c>
      <c r="Q3234" t="str">
        <f>LEFT(N3234,FIND("/",N3234)-1)</f>
        <v>music</v>
      </c>
      <c r="R3234" t="str">
        <f>REPLACE(N3234,1,FIND("/",N3234),"")</f>
        <v>jazz</v>
      </c>
      <c r="S3234" s="12">
        <f>(((J3234/60)/60)/24)+DATE(1970,1,1)</f>
        <v>41488.022256944445</v>
      </c>
      <c r="T3234" s="12">
        <f>(((I3234/60)/60)/24)+DATE(1970,1,1)</f>
        <v>41518.022256944445</v>
      </c>
      <c r="W3234" s="19">
        <f>_xlfn.DAYS(T3234,S3234)</f>
        <v>30</v>
      </c>
      <c r="X3234" s="20">
        <f>L3234/W3234</f>
        <v>0.16666666666666666</v>
      </c>
      <c r="Y3234" s="21">
        <f>E3234/W3234</f>
        <v>2.0666666666666669</v>
      </c>
    </row>
    <row r="3235" spans="1:25" ht="48" x14ac:dyDescent="0.2">
      <c r="A3235">
        <v>456</v>
      </c>
      <c r="B3235" s="3" t="s">
        <v>457</v>
      </c>
      <c r="C3235" s="3" t="s">
        <v>4566</v>
      </c>
      <c r="D3235">
        <v>8888</v>
      </c>
      <c r="E3235">
        <v>61</v>
      </c>
      <c r="F3235" t="s">
        <v>8221</v>
      </c>
      <c r="G3235" t="s">
        <v>8224</v>
      </c>
      <c r="H3235" t="s">
        <v>8246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8270</v>
      </c>
      <c r="O3235" s="6">
        <f>(E3235/D3235)*100</f>
        <v>0.68631863186318631</v>
      </c>
      <c r="P3235" s="7">
        <f>E3235/L3235</f>
        <v>20.333333333333332</v>
      </c>
      <c r="Q3235" t="str">
        <f>LEFT(N3235,FIND("/",N3235)-1)</f>
        <v>film &amp; video</v>
      </c>
      <c r="R3235" t="str">
        <f>REPLACE(N3235,1,FIND("/",N3235),"")</f>
        <v>animation</v>
      </c>
      <c r="S3235" s="12">
        <f>(((J3235/60)/60)/24)+DATE(1970,1,1)</f>
        <v>41547.694456018515</v>
      </c>
      <c r="T3235" s="12">
        <f>(((I3235/60)/60)/24)+DATE(1970,1,1)</f>
        <v>41569.165972222225</v>
      </c>
      <c r="W3235" s="19">
        <f>_xlfn.DAYS(T3235,S3235)</f>
        <v>22</v>
      </c>
      <c r="X3235" s="20">
        <f>L3235/W3235</f>
        <v>0.13636363636363635</v>
      </c>
      <c r="Y3235" s="21">
        <f>E3235/W3235</f>
        <v>2.7727272727272729</v>
      </c>
    </row>
    <row r="3236" spans="1:25" ht="32" x14ac:dyDescent="0.2">
      <c r="A3236">
        <v>709</v>
      </c>
      <c r="B3236" s="3" t="s">
        <v>710</v>
      </c>
      <c r="C3236" s="3" t="s">
        <v>4819</v>
      </c>
      <c r="D3236">
        <v>15000</v>
      </c>
      <c r="E3236">
        <v>61</v>
      </c>
      <c r="F3236" t="s">
        <v>8221</v>
      </c>
      <c r="G3236" t="s">
        <v>8224</v>
      </c>
      <c r="H3236" t="s">
        <v>8246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8273</v>
      </c>
      <c r="O3236" s="6">
        <f>(E3236/D3236)*100</f>
        <v>0.40666666666666662</v>
      </c>
      <c r="P3236" s="7">
        <f>E3236/L3236</f>
        <v>30.5</v>
      </c>
      <c r="Q3236" t="str">
        <f>LEFT(N3236,FIND("/",N3236)-1)</f>
        <v>technology</v>
      </c>
      <c r="R3236" t="str">
        <f>REPLACE(N3236,1,FIND("/",N3236),"")</f>
        <v>wearables</v>
      </c>
      <c r="S3236" s="12">
        <f>(((J3236/60)/60)/24)+DATE(1970,1,1)</f>
        <v>41948.041192129633</v>
      </c>
      <c r="T3236" s="12">
        <f>(((I3236/60)/60)/24)+DATE(1970,1,1)</f>
        <v>41978.041192129633</v>
      </c>
      <c r="W3236" s="19">
        <f>_xlfn.DAYS(T3236,S3236)</f>
        <v>30</v>
      </c>
      <c r="X3236" s="20">
        <f>L3236/W3236</f>
        <v>6.6666666666666666E-2</v>
      </c>
      <c r="Y3236" s="21">
        <f>E3236/W3236</f>
        <v>2.0333333333333332</v>
      </c>
    </row>
    <row r="3237" spans="1:25" ht="48" x14ac:dyDescent="0.2">
      <c r="A3237">
        <v>591</v>
      </c>
      <c r="B3237" s="3" t="s">
        <v>592</v>
      </c>
      <c r="C3237" s="3" t="s">
        <v>4701</v>
      </c>
      <c r="D3237">
        <v>100000</v>
      </c>
      <c r="E3237">
        <v>61</v>
      </c>
      <c r="F3237" t="s">
        <v>8221</v>
      </c>
      <c r="G3237" t="s">
        <v>8224</v>
      </c>
      <c r="H3237" t="s">
        <v>8246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8272</v>
      </c>
      <c r="O3237" s="6">
        <f>(E3237/D3237)*100</f>
        <v>6.0999999999999999E-2</v>
      </c>
      <c r="P3237" s="7">
        <f>E3237/L3237</f>
        <v>30.5</v>
      </c>
      <c r="Q3237" t="str">
        <f>LEFT(N3237,FIND("/",N3237)-1)</f>
        <v>technology</v>
      </c>
      <c r="R3237" t="str">
        <f>REPLACE(N3237,1,FIND("/",N3237),"")</f>
        <v>web</v>
      </c>
      <c r="S3237" s="12">
        <f>(((J3237/60)/60)/24)+DATE(1970,1,1)</f>
        <v>42177.543171296296</v>
      </c>
      <c r="T3237" s="12">
        <f>(((I3237/60)/60)/24)+DATE(1970,1,1)</f>
        <v>42207.543171296296</v>
      </c>
      <c r="W3237" s="19">
        <f>_xlfn.DAYS(T3237,S3237)</f>
        <v>30</v>
      </c>
      <c r="X3237" s="20">
        <f>L3237/W3237</f>
        <v>6.6666666666666666E-2</v>
      </c>
      <c r="Y3237" s="21">
        <f>E3237/W3237</f>
        <v>2.0333333333333332</v>
      </c>
    </row>
    <row r="3238" spans="1:25" ht="48" x14ac:dyDescent="0.2">
      <c r="A3238">
        <v>3922</v>
      </c>
      <c r="B3238" s="3" t="s">
        <v>3919</v>
      </c>
      <c r="C3238" s="3" t="s">
        <v>8030</v>
      </c>
      <c r="D3238">
        <v>750</v>
      </c>
      <c r="E3238">
        <v>61</v>
      </c>
      <c r="F3238" t="s">
        <v>8221</v>
      </c>
      <c r="G3238" t="s">
        <v>8224</v>
      </c>
      <c r="H3238" t="s">
        <v>8246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8271</v>
      </c>
      <c r="O3238" s="6">
        <f>(E3238/D3238)*100</f>
        <v>8.1333333333333329</v>
      </c>
      <c r="P3238" s="7">
        <f>E3238/L3238</f>
        <v>10.166666666666666</v>
      </c>
      <c r="Q3238" t="str">
        <f>LEFT(N3238,FIND("/",N3238)-1)</f>
        <v>theater</v>
      </c>
      <c r="R3238" t="str">
        <f>REPLACE(N3238,1,FIND("/",N3238),"")</f>
        <v>plays</v>
      </c>
      <c r="S3238" s="12">
        <f>(((J3238/60)/60)/24)+DATE(1970,1,1)</f>
        <v>42020.768634259264</v>
      </c>
      <c r="T3238" s="12">
        <f>(((I3238/60)/60)/24)+DATE(1970,1,1)</f>
        <v>42065.958333333328</v>
      </c>
      <c r="W3238" s="19">
        <f>_xlfn.DAYS(T3238,S3238)</f>
        <v>45</v>
      </c>
      <c r="X3238" s="20">
        <f>L3238/W3238</f>
        <v>0.13333333333333333</v>
      </c>
      <c r="Y3238" s="21">
        <f>E3238/W3238</f>
        <v>1.3555555555555556</v>
      </c>
    </row>
    <row r="3239" spans="1:25" ht="48" x14ac:dyDescent="0.2">
      <c r="A3239">
        <v>1914</v>
      </c>
      <c r="B3239" s="3" t="s">
        <v>1915</v>
      </c>
      <c r="C3239" s="3" t="s">
        <v>6024</v>
      </c>
      <c r="D3239">
        <v>666</v>
      </c>
      <c r="E3239">
        <v>60</v>
      </c>
      <c r="F3239" t="s">
        <v>8221</v>
      </c>
      <c r="G3239" t="s">
        <v>8224</v>
      </c>
      <c r="H3239" t="s">
        <v>8246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8294</v>
      </c>
      <c r="O3239" s="6">
        <f>(E3239/D3239)*100</f>
        <v>9.0090090090090094</v>
      </c>
      <c r="P3239" s="7">
        <f>E3239/L3239</f>
        <v>30</v>
      </c>
      <c r="Q3239" t="str">
        <f>LEFT(N3239,FIND("/",N3239)-1)</f>
        <v>technology</v>
      </c>
      <c r="R3239" t="str">
        <f>REPLACE(N3239,1,FIND("/",N3239),"")</f>
        <v>gadgets</v>
      </c>
      <c r="S3239" s="12">
        <f>(((J3239/60)/60)/24)+DATE(1970,1,1)</f>
        <v>41929.174456018518</v>
      </c>
      <c r="T3239" s="12">
        <f>(((I3239/60)/60)/24)+DATE(1970,1,1)</f>
        <v>41944.165972222225</v>
      </c>
      <c r="W3239" s="19">
        <f>_xlfn.DAYS(T3239,S3239)</f>
        <v>15</v>
      </c>
      <c r="X3239" s="20">
        <f>L3239/W3239</f>
        <v>0.13333333333333333</v>
      </c>
      <c r="Y3239" s="21">
        <f>E3239/W3239</f>
        <v>4</v>
      </c>
    </row>
    <row r="3240" spans="1:25" ht="32" x14ac:dyDescent="0.2">
      <c r="A3240">
        <v>1548</v>
      </c>
      <c r="B3240" s="3" t="s">
        <v>1549</v>
      </c>
      <c r="C3240" s="3" t="s">
        <v>5658</v>
      </c>
      <c r="D3240">
        <v>700</v>
      </c>
      <c r="E3240">
        <v>60</v>
      </c>
      <c r="F3240" t="s">
        <v>8221</v>
      </c>
      <c r="G3240" t="s">
        <v>8224</v>
      </c>
      <c r="H3240" t="s">
        <v>8246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8289</v>
      </c>
      <c r="O3240" s="6">
        <f>(E3240/D3240)*100</f>
        <v>8.5714285714285712</v>
      </c>
      <c r="P3240" s="7">
        <f>E3240/L3240</f>
        <v>60</v>
      </c>
      <c r="Q3240" t="str">
        <f>LEFT(N3240,FIND("/",N3240)-1)</f>
        <v>photography</v>
      </c>
      <c r="R3240" t="str">
        <f>REPLACE(N3240,1,FIND("/",N3240),"")</f>
        <v>nature</v>
      </c>
      <c r="S3240" s="12">
        <f>(((J3240/60)/60)/24)+DATE(1970,1,1)</f>
        <v>42286.88217592593</v>
      </c>
      <c r="T3240" s="12">
        <f>(((I3240/60)/60)/24)+DATE(1970,1,1)</f>
        <v>42316.923842592587</v>
      </c>
      <c r="W3240" s="19">
        <f>_xlfn.DAYS(T3240,S3240)</f>
        <v>30</v>
      </c>
      <c r="X3240" s="20">
        <f>L3240/W3240</f>
        <v>3.3333333333333333E-2</v>
      </c>
      <c r="Y3240" s="21">
        <f>E3240/W3240</f>
        <v>2</v>
      </c>
    </row>
    <row r="3241" spans="1:25" ht="48" x14ac:dyDescent="0.2">
      <c r="A3241">
        <v>4008</v>
      </c>
      <c r="B3241" s="3" t="s">
        <v>4004</v>
      </c>
      <c r="C3241" s="3" t="s">
        <v>8113</v>
      </c>
      <c r="D3241">
        <v>1000</v>
      </c>
      <c r="E3241">
        <v>60</v>
      </c>
      <c r="F3241" t="s">
        <v>8221</v>
      </c>
      <c r="G3241" t="s">
        <v>8225</v>
      </c>
      <c r="H3241" t="s">
        <v>8247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8271</v>
      </c>
      <c r="O3241" s="6">
        <f>(E3241/D3241)*100</f>
        <v>6</v>
      </c>
      <c r="P3241" s="7">
        <f>E3241/L3241</f>
        <v>15</v>
      </c>
      <c r="Q3241" t="str">
        <f>LEFT(N3241,FIND("/",N3241)-1)</f>
        <v>theater</v>
      </c>
      <c r="R3241" t="str">
        <f>REPLACE(N3241,1,FIND("/",N3241),"")</f>
        <v>plays</v>
      </c>
      <c r="S3241" s="12">
        <f>(((J3241/60)/60)/24)+DATE(1970,1,1)</f>
        <v>42177.964201388888</v>
      </c>
      <c r="T3241" s="12">
        <f>(((I3241/60)/60)/24)+DATE(1970,1,1)</f>
        <v>42207.964201388888</v>
      </c>
      <c r="W3241" s="19">
        <f>_xlfn.DAYS(T3241,S3241)</f>
        <v>30</v>
      </c>
      <c r="X3241" s="20">
        <f>L3241/W3241</f>
        <v>0.13333333333333333</v>
      </c>
      <c r="Y3241" s="21">
        <f>E3241/W3241</f>
        <v>2</v>
      </c>
    </row>
    <row r="3242" spans="1:25" ht="48" x14ac:dyDescent="0.2">
      <c r="A3242">
        <v>3864</v>
      </c>
      <c r="B3242" s="3" t="s">
        <v>3861</v>
      </c>
      <c r="C3242" s="3" t="s">
        <v>7973</v>
      </c>
      <c r="D3242">
        <v>5000</v>
      </c>
      <c r="E3242">
        <v>60</v>
      </c>
      <c r="F3242" t="s">
        <v>8221</v>
      </c>
      <c r="G3242" t="s">
        <v>8224</v>
      </c>
      <c r="H3242" t="s">
        <v>8246</v>
      </c>
      <c r="I3242">
        <v>1447799054</v>
      </c>
      <c r="J3242">
        <v>1445203454</v>
      </c>
      <c r="K3242" t="b">
        <v>0</v>
      </c>
      <c r="L3242">
        <v>3</v>
      </c>
      <c r="M3242" t="b">
        <v>0</v>
      </c>
      <c r="N3242" t="s">
        <v>8271</v>
      </c>
      <c r="O3242" s="6">
        <f>(E3242/D3242)*100</f>
        <v>1.2</v>
      </c>
      <c r="P3242" s="7">
        <f>E3242/L3242</f>
        <v>20</v>
      </c>
      <c r="Q3242" t="str">
        <f>LEFT(N3242,FIND("/",N3242)-1)</f>
        <v>theater</v>
      </c>
      <c r="R3242" t="str">
        <f>REPLACE(N3242,1,FIND("/",N3242),"")</f>
        <v>plays</v>
      </c>
      <c r="S3242" s="12">
        <f>(((J3242/60)/60)/24)+DATE(1970,1,1)</f>
        <v>42295.891828703709</v>
      </c>
      <c r="T3242" s="12">
        <f>(((I3242/60)/60)/24)+DATE(1970,1,1)</f>
        <v>42325.933495370366</v>
      </c>
      <c r="W3242" s="19">
        <f>_xlfn.DAYS(T3242,S3242)</f>
        <v>30</v>
      </c>
      <c r="X3242" s="20">
        <f>L3242/W3242</f>
        <v>0.1</v>
      </c>
      <c r="Y3242" s="21">
        <f>E3242/W3242</f>
        <v>2</v>
      </c>
    </row>
    <row r="3243" spans="1:25" ht="48" x14ac:dyDescent="0.2">
      <c r="A3243">
        <v>230</v>
      </c>
      <c r="B3243" s="3" t="s">
        <v>232</v>
      </c>
      <c r="C3243" s="3" t="s">
        <v>4340</v>
      </c>
      <c r="D3243">
        <v>15000</v>
      </c>
      <c r="E3243">
        <v>60</v>
      </c>
      <c r="F3243" t="s">
        <v>8221</v>
      </c>
      <c r="G3243" t="s">
        <v>8224</v>
      </c>
      <c r="H3243" t="s">
        <v>8246</v>
      </c>
      <c r="I3243">
        <v>1433443151</v>
      </c>
      <c r="J3243">
        <v>1430851151</v>
      </c>
      <c r="K3243" t="b">
        <v>0</v>
      </c>
      <c r="L3243">
        <v>2</v>
      </c>
      <c r="M3243" t="b">
        <v>0</v>
      </c>
      <c r="N3243" t="s">
        <v>8268</v>
      </c>
      <c r="O3243" s="6">
        <f>(E3243/D3243)*100</f>
        <v>0.4</v>
      </c>
      <c r="P3243" s="7">
        <f>E3243/L3243</f>
        <v>30</v>
      </c>
      <c r="Q3243" t="str">
        <f>LEFT(N3243,FIND("/",N3243)-1)</f>
        <v>film &amp; video</v>
      </c>
      <c r="R3243" t="str">
        <f>REPLACE(N3243,1,FIND("/",N3243),"")</f>
        <v>drama</v>
      </c>
      <c r="S3243" s="12">
        <f>(((J3243/60)/60)/24)+DATE(1970,1,1)</f>
        <v>42129.777210648142</v>
      </c>
      <c r="T3243" s="12">
        <f>(((I3243/60)/60)/24)+DATE(1970,1,1)</f>
        <v>42159.777210648142</v>
      </c>
      <c r="W3243" s="19">
        <f>_xlfn.DAYS(T3243,S3243)</f>
        <v>30</v>
      </c>
      <c r="X3243" s="20">
        <f>L3243/W3243</f>
        <v>6.6666666666666666E-2</v>
      </c>
      <c r="Y3243" s="21">
        <f>E3243/W3243</f>
        <v>2</v>
      </c>
    </row>
    <row r="3244" spans="1:25" ht="48" x14ac:dyDescent="0.2">
      <c r="A3244">
        <v>617</v>
      </c>
      <c r="B3244" s="3" t="s">
        <v>618</v>
      </c>
      <c r="C3244" s="3" t="s">
        <v>4727</v>
      </c>
      <c r="D3244">
        <v>2000</v>
      </c>
      <c r="E3244">
        <v>60</v>
      </c>
      <c r="F3244" t="s">
        <v>8220</v>
      </c>
      <c r="G3244" t="s">
        <v>8225</v>
      </c>
      <c r="H3244" t="s">
        <v>8247</v>
      </c>
      <c r="I3244">
        <v>1431072843</v>
      </c>
      <c r="J3244">
        <v>1427184843</v>
      </c>
      <c r="K3244" t="b">
        <v>0</v>
      </c>
      <c r="L3244">
        <v>3</v>
      </c>
      <c r="M3244" t="b">
        <v>0</v>
      </c>
      <c r="N3244" t="s">
        <v>8272</v>
      </c>
      <c r="O3244" s="6">
        <f>(E3244/D3244)*100</f>
        <v>3</v>
      </c>
      <c r="P3244" s="7">
        <f>E3244/L3244</f>
        <v>20</v>
      </c>
      <c r="Q3244" t="str">
        <f>LEFT(N3244,FIND("/",N3244)-1)</f>
        <v>technology</v>
      </c>
      <c r="R3244" t="str">
        <f>REPLACE(N3244,1,FIND("/",N3244),"")</f>
        <v>web</v>
      </c>
      <c r="S3244" s="12">
        <f>(((J3244/60)/60)/24)+DATE(1970,1,1)</f>
        <v>42087.343090277776</v>
      </c>
      <c r="T3244" s="12">
        <f>(((I3244/60)/60)/24)+DATE(1970,1,1)</f>
        <v>42132.343090277776</v>
      </c>
      <c r="W3244" s="19">
        <f>_xlfn.DAYS(T3244,S3244)</f>
        <v>45</v>
      </c>
      <c r="X3244" s="20">
        <f>L3244/W3244</f>
        <v>6.6666666666666666E-2</v>
      </c>
      <c r="Y3244" s="21">
        <f>E3244/W3244</f>
        <v>1.3333333333333333</v>
      </c>
    </row>
    <row r="3245" spans="1:25" ht="48" x14ac:dyDescent="0.2">
      <c r="A3245">
        <v>4093</v>
      </c>
      <c r="B3245" s="3" t="s">
        <v>4089</v>
      </c>
      <c r="C3245" s="3" t="s">
        <v>8196</v>
      </c>
      <c r="D3245">
        <v>2500</v>
      </c>
      <c r="E3245">
        <v>60</v>
      </c>
      <c r="F3245" t="s">
        <v>8221</v>
      </c>
      <c r="G3245" t="s">
        <v>8225</v>
      </c>
      <c r="H3245" t="s">
        <v>8247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8271</v>
      </c>
      <c r="O3245" s="6">
        <f>(E3245/D3245)*100</f>
        <v>2.4</v>
      </c>
      <c r="P3245" s="7">
        <f>E3245/L3245</f>
        <v>15</v>
      </c>
      <c r="Q3245" t="str">
        <f>LEFT(N3245,FIND("/",N3245)-1)</f>
        <v>theater</v>
      </c>
      <c r="R3245" t="str">
        <f>REPLACE(N3245,1,FIND("/",N3245),"")</f>
        <v>plays</v>
      </c>
      <c r="S3245" s="12">
        <f>(((J3245/60)/60)/24)+DATE(1970,1,1)</f>
        <v>42178.815891203703</v>
      </c>
      <c r="T3245" s="12">
        <f>(((I3245/60)/60)/24)+DATE(1970,1,1)</f>
        <v>42238.815891203703</v>
      </c>
      <c r="W3245" s="19">
        <f>_xlfn.DAYS(T3245,S3245)</f>
        <v>60</v>
      </c>
      <c r="X3245" s="20">
        <f>L3245/W3245</f>
        <v>6.6666666666666666E-2</v>
      </c>
      <c r="Y3245" s="21">
        <f>E3245/W3245</f>
        <v>1</v>
      </c>
    </row>
    <row r="3246" spans="1:25" ht="48" x14ac:dyDescent="0.2">
      <c r="A3246">
        <v>4108</v>
      </c>
      <c r="B3246" s="3" t="s">
        <v>4104</v>
      </c>
      <c r="C3246" s="3" t="s">
        <v>8211</v>
      </c>
      <c r="D3246">
        <v>3000</v>
      </c>
      <c r="E3246">
        <v>59</v>
      </c>
      <c r="F3246" t="s">
        <v>8221</v>
      </c>
      <c r="G3246" t="s">
        <v>8224</v>
      </c>
      <c r="H3246" t="s">
        <v>8246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8271</v>
      </c>
      <c r="O3246" s="6">
        <f>(E3246/D3246)*100</f>
        <v>1.9666666666666666</v>
      </c>
      <c r="P3246" s="7">
        <f>E3246/L3246</f>
        <v>59</v>
      </c>
      <c r="Q3246" t="str">
        <f>LEFT(N3246,FIND("/",N3246)-1)</f>
        <v>theater</v>
      </c>
      <c r="R3246" t="str">
        <f>REPLACE(N3246,1,FIND("/",N3246),"")</f>
        <v>plays</v>
      </c>
      <c r="S3246" s="12">
        <f>(((J3246/60)/60)/24)+DATE(1970,1,1)</f>
        <v>42767.031678240746</v>
      </c>
      <c r="T3246" s="12">
        <f>(((I3246/60)/60)/24)+DATE(1970,1,1)</f>
        <v>42797.208333333328</v>
      </c>
      <c r="W3246" s="19">
        <f>_xlfn.DAYS(T3246,S3246)</f>
        <v>30</v>
      </c>
      <c r="X3246" s="20">
        <f>L3246/W3246</f>
        <v>3.3333333333333333E-2</v>
      </c>
      <c r="Y3246" s="21">
        <f>E3246/W3246</f>
        <v>1.9666666666666666</v>
      </c>
    </row>
    <row r="3247" spans="1:25" ht="48" x14ac:dyDescent="0.2">
      <c r="A3247">
        <v>2570</v>
      </c>
      <c r="B3247" s="3" t="s">
        <v>2570</v>
      </c>
      <c r="C3247" s="3" t="s">
        <v>6680</v>
      </c>
      <c r="D3247">
        <v>7000</v>
      </c>
      <c r="E3247">
        <v>59</v>
      </c>
      <c r="F3247" t="s">
        <v>8220</v>
      </c>
      <c r="G3247" t="s">
        <v>8224</v>
      </c>
      <c r="H3247" t="s">
        <v>8246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8284</v>
      </c>
      <c r="O3247" s="6">
        <f>(E3247/D3247)*100</f>
        <v>0.84285714285714297</v>
      </c>
      <c r="P3247" s="7">
        <f>E3247/L3247</f>
        <v>29.5</v>
      </c>
      <c r="Q3247" t="str">
        <f>LEFT(N3247,FIND("/",N3247)-1)</f>
        <v>food</v>
      </c>
      <c r="R3247" t="str">
        <f>REPLACE(N3247,1,FIND("/",N3247),"")</f>
        <v>food trucks</v>
      </c>
      <c r="S3247" s="12">
        <f>(((J3247/60)/60)/24)+DATE(1970,1,1)</f>
        <v>42744.903182870374</v>
      </c>
      <c r="T3247" s="12">
        <f>(((I3247/60)/60)/24)+DATE(1970,1,1)</f>
        <v>42774.903182870374</v>
      </c>
      <c r="W3247" s="19">
        <f>_xlfn.DAYS(T3247,S3247)</f>
        <v>30</v>
      </c>
      <c r="X3247" s="20">
        <f>L3247/W3247</f>
        <v>6.6666666666666666E-2</v>
      </c>
      <c r="Y3247" s="21">
        <f>E3247/W3247</f>
        <v>1.9666666666666666</v>
      </c>
    </row>
    <row r="3248" spans="1:25" ht="48" x14ac:dyDescent="0.2">
      <c r="A3248">
        <v>1498</v>
      </c>
      <c r="B3248" s="3" t="s">
        <v>1499</v>
      </c>
      <c r="C3248" s="3" t="s">
        <v>5608</v>
      </c>
      <c r="D3248">
        <v>3000</v>
      </c>
      <c r="E3248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6">
        <f>(E3248/D3248)*100</f>
        <v>1.9</v>
      </c>
      <c r="P3248" s="7">
        <f>E3248/L3248</f>
        <v>19</v>
      </c>
      <c r="Q3248" t="str">
        <f>LEFT(N3248,FIND("/",N3248)-1)</f>
        <v>publishing</v>
      </c>
      <c r="R3248" t="str">
        <f>REPLACE(N3248,1,FIND("/",N3248),"")</f>
        <v>fiction</v>
      </c>
      <c r="S3248" s="12">
        <f>(((J3248/60)/60)/24)+DATE(1970,1,1)</f>
        <v>41840.983541666668</v>
      </c>
      <c r="T3248" s="12">
        <f>(((I3248/60)/60)/24)+DATE(1970,1,1)</f>
        <v>41885.983541666668</v>
      </c>
      <c r="W3248" s="19">
        <f>_xlfn.DAYS(T3248,S3248)</f>
        <v>45</v>
      </c>
      <c r="X3248" s="20">
        <f>L3248/W3248</f>
        <v>6.6666666666666666E-2</v>
      </c>
      <c r="Y3248" s="21">
        <f>E3248/W3248</f>
        <v>1.2666666666666666</v>
      </c>
    </row>
    <row r="3249" spans="1:25" ht="48" x14ac:dyDescent="0.2">
      <c r="A3249">
        <v>586</v>
      </c>
      <c r="B3249" s="3" t="s">
        <v>587</v>
      </c>
      <c r="C3249" s="3" t="s">
        <v>4696</v>
      </c>
      <c r="D3249">
        <v>10000</v>
      </c>
      <c r="E3249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s="6">
        <f>(E3249/D3249)*100</f>
        <v>0.55999999999999994</v>
      </c>
      <c r="P3249" s="7">
        <f>E3249/L3249</f>
        <v>14</v>
      </c>
      <c r="Q3249" t="str">
        <f>LEFT(N3249,FIND("/",N3249)-1)</f>
        <v>technology</v>
      </c>
      <c r="R3249" t="str">
        <f>REPLACE(N3249,1,FIND("/",N3249),"")</f>
        <v>web</v>
      </c>
      <c r="S3249" s="12">
        <f>(((J3249/60)/60)/24)+DATE(1970,1,1)</f>
        <v>42020.854247685187</v>
      </c>
      <c r="T3249" s="12">
        <f>(((I3249/60)/60)/24)+DATE(1970,1,1)</f>
        <v>42050.854247685187</v>
      </c>
      <c r="W3249" s="19">
        <f>_xlfn.DAYS(T3249,S3249)</f>
        <v>30</v>
      </c>
      <c r="X3249" s="20">
        <f>L3249/W3249</f>
        <v>0.13333333333333333</v>
      </c>
      <c r="Y3249" s="21">
        <f>E3249/W3249</f>
        <v>1.8666666666666667</v>
      </c>
    </row>
    <row r="3250" spans="1:25" ht="32" x14ac:dyDescent="0.2">
      <c r="A3250">
        <v>1082</v>
      </c>
      <c r="B3250" s="3" t="s">
        <v>1083</v>
      </c>
      <c r="C3250" s="3" t="s">
        <v>5192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8282</v>
      </c>
      <c r="O3250" s="6">
        <f>(E3250/D3250)*100</f>
        <v>0.55999999999999994</v>
      </c>
      <c r="P3250" s="7">
        <f>E3250/L3250</f>
        <v>18.666666666666668</v>
      </c>
      <c r="Q3250" t="str">
        <f>LEFT(N3250,FIND("/",N3250)-1)</f>
        <v>games</v>
      </c>
      <c r="R3250" t="str">
        <f>REPLACE(N3250,1,FIND("/",N3250),"")</f>
        <v>video games</v>
      </c>
      <c r="S3250" s="12">
        <f>(((J3250/60)/60)/24)+DATE(1970,1,1)</f>
        <v>41101.906111111115</v>
      </c>
      <c r="T3250" s="12">
        <f>(((I3250/60)/60)/24)+DATE(1970,1,1)</f>
        <v>41131.906111111115</v>
      </c>
      <c r="W3250" s="19">
        <f>_xlfn.DAYS(T3250,S3250)</f>
        <v>30</v>
      </c>
      <c r="X3250" s="20">
        <f>L3250/W3250</f>
        <v>0.1</v>
      </c>
      <c r="Y3250" s="21">
        <f>E3250/W3250</f>
        <v>1.8666666666666667</v>
      </c>
    </row>
    <row r="3251" spans="1:25" ht="64" x14ac:dyDescent="0.2">
      <c r="A3251">
        <v>3083</v>
      </c>
      <c r="B3251" s="3" t="s">
        <v>3083</v>
      </c>
      <c r="C3251" s="3" t="s">
        <v>7193</v>
      </c>
      <c r="D3251">
        <v>20000</v>
      </c>
      <c r="E3251">
        <v>56</v>
      </c>
      <c r="F3251" t="s">
        <v>8221</v>
      </c>
      <c r="G3251" t="s">
        <v>8224</v>
      </c>
      <c r="H3251" t="s">
        <v>8246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8303</v>
      </c>
      <c r="O3251" s="6">
        <f>(E3251/D3251)*100</f>
        <v>0.27999999999999997</v>
      </c>
      <c r="P3251" s="7">
        <f>E3251/L3251</f>
        <v>18.666666666666668</v>
      </c>
      <c r="Q3251" t="str">
        <f>LEFT(N3251,FIND("/",N3251)-1)</f>
        <v>theater</v>
      </c>
      <c r="R3251" t="str">
        <f>REPLACE(N3251,1,FIND("/",N3251),"")</f>
        <v>spaces</v>
      </c>
      <c r="S3251" s="12">
        <f>(((J3251/60)/60)/24)+DATE(1970,1,1)</f>
        <v>41853.563402777778</v>
      </c>
      <c r="T3251" s="12">
        <f>(((I3251/60)/60)/24)+DATE(1970,1,1)</f>
        <v>41883.208333333336</v>
      </c>
      <c r="W3251" s="19">
        <f>_xlfn.DAYS(T3251,S3251)</f>
        <v>30</v>
      </c>
      <c r="X3251" s="20">
        <f>L3251/W3251</f>
        <v>0.1</v>
      </c>
      <c r="Y3251" s="21">
        <f>E3251/W3251</f>
        <v>1.8666666666666667</v>
      </c>
    </row>
    <row r="3252" spans="1:25" ht="48" x14ac:dyDescent="0.2">
      <c r="A3252">
        <v>2681</v>
      </c>
      <c r="B3252" s="3" t="s">
        <v>2681</v>
      </c>
      <c r="C3252" s="3" t="s">
        <v>6791</v>
      </c>
      <c r="D3252">
        <v>8000</v>
      </c>
      <c r="E3252">
        <v>55</v>
      </c>
      <c r="F3252" t="s">
        <v>8221</v>
      </c>
      <c r="G3252" t="s">
        <v>8224</v>
      </c>
      <c r="H3252" t="s">
        <v>8246</v>
      </c>
      <c r="I3252">
        <v>1405027750</v>
      </c>
      <c r="J3252">
        <v>1402867750</v>
      </c>
      <c r="K3252" t="b">
        <v>0</v>
      </c>
      <c r="L3252">
        <v>2</v>
      </c>
      <c r="M3252" t="b">
        <v>0</v>
      </c>
      <c r="N3252" t="s">
        <v>8284</v>
      </c>
      <c r="O3252" s="6">
        <f>(E3252/D3252)*100</f>
        <v>0.6875</v>
      </c>
      <c r="P3252" s="7">
        <f>E3252/L3252</f>
        <v>27.5</v>
      </c>
      <c r="Q3252" t="str">
        <f>LEFT(N3252,FIND("/",N3252)-1)</f>
        <v>food</v>
      </c>
      <c r="R3252" t="str">
        <f>REPLACE(N3252,1,FIND("/",N3252),"")</f>
        <v>food trucks</v>
      </c>
      <c r="S3252" s="12">
        <f>(((J3252/60)/60)/24)+DATE(1970,1,1)</f>
        <v>41805.895254629628</v>
      </c>
      <c r="T3252" s="12">
        <f>(((I3252/60)/60)/24)+DATE(1970,1,1)</f>
        <v>41830.895254629628</v>
      </c>
      <c r="W3252" s="19">
        <f>_xlfn.DAYS(T3252,S3252)</f>
        <v>25</v>
      </c>
      <c r="X3252" s="20">
        <f>L3252/W3252</f>
        <v>0.08</v>
      </c>
      <c r="Y3252" s="21">
        <f>E3252/W3252</f>
        <v>2.2000000000000002</v>
      </c>
    </row>
    <row r="3253" spans="1:25" ht="80" x14ac:dyDescent="0.2">
      <c r="A3253">
        <v>3640</v>
      </c>
      <c r="B3253" s="3" t="s">
        <v>3638</v>
      </c>
      <c r="C3253" s="3" t="s">
        <v>7750</v>
      </c>
      <c r="D3253">
        <v>1000</v>
      </c>
      <c r="E3253">
        <v>55</v>
      </c>
      <c r="F3253" t="s">
        <v>8221</v>
      </c>
      <c r="G3253" t="s">
        <v>8224</v>
      </c>
      <c r="H3253" t="s">
        <v>8246</v>
      </c>
      <c r="I3253">
        <v>1431283530</v>
      </c>
      <c r="J3253">
        <v>1428691530</v>
      </c>
      <c r="K3253" t="b">
        <v>0</v>
      </c>
      <c r="L3253">
        <v>3</v>
      </c>
      <c r="M3253" t="b">
        <v>0</v>
      </c>
      <c r="N3253" t="s">
        <v>8305</v>
      </c>
      <c r="O3253" s="6">
        <f>(E3253/D3253)*100</f>
        <v>5.5</v>
      </c>
      <c r="P3253" s="7">
        <f>E3253/L3253</f>
        <v>18.333333333333332</v>
      </c>
      <c r="Q3253" t="str">
        <f>LEFT(N3253,FIND("/",N3253)-1)</f>
        <v>theater</v>
      </c>
      <c r="R3253" t="str">
        <f>REPLACE(N3253,1,FIND("/",N3253),"")</f>
        <v>musical</v>
      </c>
      <c r="S3253" s="12">
        <f>(((J3253/60)/60)/24)+DATE(1970,1,1)</f>
        <v>42104.781597222223</v>
      </c>
      <c r="T3253" s="12">
        <f>(((I3253/60)/60)/24)+DATE(1970,1,1)</f>
        <v>42134.781597222223</v>
      </c>
      <c r="W3253" s="19">
        <f>_xlfn.DAYS(T3253,S3253)</f>
        <v>30</v>
      </c>
      <c r="X3253" s="20">
        <f>L3253/W3253</f>
        <v>0.1</v>
      </c>
      <c r="Y3253" s="21">
        <f>E3253/W3253</f>
        <v>1.8333333333333333</v>
      </c>
    </row>
    <row r="3254" spans="1:25" ht="48" x14ac:dyDescent="0.2">
      <c r="A3254">
        <v>1417</v>
      </c>
      <c r="B3254" s="3" t="s">
        <v>1418</v>
      </c>
      <c r="C3254" s="3" t="s">
        <v>5527</v>
      </c>
      <c r="D3254">
        <v>4500</v>
      </c>
      <c r="E3254">
        <v>55</v>
      </c>
      <c r="F3254" t="s">
        <v>8221</v>
      </c>
      <c r="G3254" t="s">
        <v>8224</v>
      </c>
      <c r="H3254" t="s">
        <v>8246</v>
      </c>
      <c r="I3254">
        <v>1442315460</v>
      </c>
      <c r="J3254">
        <v>1439696174</v>
      </c>
      <c r="K3254" t="b">
        <v>0</v>
      </c>
      <c r="L3254">
        <v>2</v>
      </c>
      <c r="M3254" t="b">
        <v>0</v>
      </c>
      <c r="N3254" t="s">
        <v>8287</v>
      </c>
      <c r="O3254" s="6">
        <f>(E3254/D3254)*100</f>
        <v>1.2222222222222223</v>
      </c>
      <c r="P3254" s="7">
        <f>E3254/L3254</f>
        <v>27.5</v>
      </c>
      <c r="Q3254" t="str">
        <f>LEFT(N3254,FIND("/",N3254)-1)</f>
        <v>publishing</v>
      </c>
      <c r="R3254" t="str">
        <f>REPLACE(N3254,1,FIND("/",N3254),"")</f>
        <v>translations</v>
      </c>
      <c r="S3254" s="12">
        <f>(((J3254/60)/60)/24)+DATE(1970,1,1)</f>
        <v>42232.15016203704</v>
      </c>
      <c r="T3254" s="12">
        <f>(((I3254/60)/60)/24)+DATE(1970,1,1)</f>
        <v>42262.465972222228</v>
      </c>
      <c r="W3254" s="19">
        <f>_xlfn.DAYS(T3254,S3254)</f>
        <v>30</v>
      </c>
      <c r="X3254" s="20">
        <f>L3254/W3254</f>
        <v>6.6666666666666666E-2</v>
      </c>
      <c r="Y3254" s="21">
        <f>E3254/W3254</f>
        <v>1.8333333333333333</v>
      </c>
    </row>
    <row r="3255" spans="1:25" ht="48" x14ac:dyDescent="0.2">
      <c r="A3255">
        <v>2355</v>
      </c>
      <c r="B3255" s="3" t="s">
        <v>2356</v>
      </c>
      <c r="C3255" s="3" t="s">
        <v>6465</v>
      </c>
      <c r="D3255">
        <v>8000</v>
      </c>
      <c r="E3255">
        <v>55</v>
      </c>
      <c r="F3255" t="s">
        <v>8220</v>
      </c>
      <c r="G3255" t="s">
        <v>8226</v>
      </c>
      <c r="H3255" t="s">
        <v>8248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8272</v>
      </c>
      <c r="O3255" s="6">
        <f>(E3255/D3255)*100</f>
        <v>0.6875</v>
      </c>
      <c r="P3255" s="7">
        <f>E3255/L3255</f>
        <v>27.5</v>
      </c>
      <c r="Q3255" t="str">
        <f>LEFT(N3255,FIND("/",N3255)-1)</f>
        <v>technology</v>
      </c>
      <c r="R3255" t="str">
        <f>REPLACE(N3255,1,FIND("/",N3255),"")</f>
        <v>web</v>
      </c>
      <c r="S3255" s="12">
        <f>(((J3255/60)/60)/24)+DATE(1970,1,1)</f>
        <v>42096.918240740735</v>
      </c>
      <c r="T3255" s="12">
        <f>(((I3255/60)/60)/24)+DATE(1970,1,1)</f>
        <v>42126.918240740735</v>
      </c>
      <c r="W3255" s="19">
        <f>_xlfn.DAYS(T3255,S3255)</f>
        <v>30</v>
      </c>
      <c r="X3255" s="20">
        <f>L3255/W3255</f>
        <v>6.6666666666666666E-2</v>
      </c>
      <c r="Y3255" s="21">
        <f>E3255/W3255</f>
        <v>1.8333333333333333</v>
      </c>
    </row>
    <row r="3256" spans="1:25" ht="48" x14ac:dyDescent="0.2">
      <c r="A3256">
        <v>2862</v>
      </c>
      <c r="B3256" s="3" t="s">
        <v>2862</v>
      </c>
      <c r="C3256" s="3" t="s">
        <v>6972</v>
      </c>
      <c r="D3256">
        <v>12700</v>
      </c>
      <c r="E3256">
        <v>55</v>
      </c>
      <c r="F3256" t="s">
        <v>8221</v>
      </c>
      <c r="G3256" t="s">
        <v>8224</v>
      </c>
      <c r="H3256" t="s">
        <v>8246</v>
      </c>
      <c r="I3256">
        <v>1403636229</v>
      </c>
      <c r="J3256">
        <v>1401044229</v>
      </c>
      <c r="K3256" t="b">
        <v>0</v>
      </c>
      <c r="L3256">
        <v>3</v>
      </c>
      <c r="M3256" t="b">
        <v>0</v>
      </c>
      <c r="N3256" t="s">
        <v>8271</v>
      </c>
      <c r="O3256" s="6">
        <f>(E3256/D3256)*100</f>
        <v>0.43307086614173229</v>
      </c>
      <c r="P3256" s="7">
        <f>E3256/L3256</f>
        <v>18.333333333333332</v>
      </c>
      <c r="Q3256" t="str">
        <f>LEFT(N3256,FIND("/",N3256)-1)</f>
        <v>theater</v>
      </c>
      <c r="R3256" t="str">
        <f>REPLACE(N3256,1,FIND("/",N3256),"")</f>
        <v>plays</v>
      </c>
      <c r="S3256" s="12">
        <f>(((J3256/60)/60)/24)+DATE(1970,1,1)</f>
        <v>41784.789687500001</v>
      </c>
      <c r="T3256" s="12">
        <f>(((I3256/60)/60)/24)+DATE(1970,1,1)</f>
        <v>41814.789687500001</v>
      </c>
      <c r="W3256" s="19">
        <f>_xlfn.DAYS(T3256,S3256)</f>
        <v>30</v>
      </c>
      <c r="X3256" s="20">
        <f>L3256/W3256</f>
        <v>0.1</v>
      </c>
      <c r="Y3256" s="21">
        <f>E3256/W3256</f>
        <v>1.8333333333333333</v>
      </c>
    </row>
    <row r="3257" spans="1:25" ht="48" x14ac:dyDescent="0.2">
      <c r="A3257">
        <v>2380</v>
      </c>
      <c r="B3257" s="3" t="s">
        <v>2381</v>
      </c>
      <c r="C3257" s="3" t="s">
        <v>6490</v>
      </c>
      <c r="D3257">
        <v>15000</v>
      </c>
      <c r="E3257">
        <v>55</v>
      </c>
      <c r="F3257" t="s">
        <v>8220</v>
      </c>
      <c r="G3257" t="s">
        <v>8224</v>
      </c>
      <c r="H3257" t="s">
        <v>8246</v>
      </c>
      <c r="I3257">
        <v>1443726142</v>
      </c>
      <c r="J3257">
        <v>1441134142</v>
      </c>
      <c r="K3257" t="b">
        <v>0</v>
      </c>
      <c r="L3257">
        <v>3</v>
      </c>
      <c r="M3257" t="b">
        <v>0</v>
      </c>
      <c r="N3257" t="s">
        <v>8272</v>
      </c>
      <c r="O3257" s="6">
        <f>(E3257/D3257)*100</f>
        <v>0.36666666666666664</v>
      </c>
      <c r="P3257" s="7">
        <f>E3257/L3257</f>
        <v>18.333333333333332</v>
      </c>
      <c r="Q3257" t="str">
        <f>LEFT(N3257,FIND("/",N3257)-1)</f>
        <v>technology</v>
      </c>
      <c r="R3257" t="str">
        <f>REPLACE(N3257,1,FIND("/",N3257),"")</f>
        <v>web</v>
      </c>
      <c r="S3257" s="12">
        <f>(((J3257/60)/60)/24)+DATE(1970,1,1)</f>
        <v>42248.793310185181</v>
      </c>
      <c r="T3257" s="12">
        <f>(((I3257/60)/60)/24)+DATE(1970,1,1)</f>
        <v>42278.793310185181</v>
      </c>
      <c r="W3257" s="19">
        <f>_xlfn.DAYS(T3257,S3257)</f>
        <v>30</v>
      </c>
      <c r="X3257" s="20">
        <f>L3257/W3257</f>
        <v>0.1</v>
      </c>
      <c r="Y3257" s="21">
        <f>E3257/W3257</f>
        <v>1.8333333333333333</v>
      </c>
    </row>
    <row r="3258" spans="1:25" ht="48" x14ac:dyDescent="0.2">
      <c r="A3258">
        <v>561</v>
      </c>
      <c r="B3258" s="3" t="s">
        <v>562</v>
      </c>
      <c r="C3258" s="3" t="s">
        <v>4671</v>
      </c>
      <c r="D3258">
        <v>15000</v>
      </c>
      <c r="E3258">
        <v>55</v>
      </c>
      <c r="F3258" t="s">
        <v>8221</v>
      </c>
      <c r="G3258" t="s">
        <v>8224</v>
      </c>
      <c r="H3258" t="s">
        <v>8246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8272</v>
      </c>
      <c r="O3258" s="6">
        <f>(E3258/D3258)*100</f>
        <v>0.36666666666666664</v>
      </c>
      <c r="P3258" s="7">
        <f>E3258/L3258</f>
        <v>27.5</v>
      </c>
      <c r="Q3258" t="str">
        <f>LEFT(N3258,FIND("/",N3258)-1)</f>
        <v>technology</v>
      </c>
      <c r="R3258" t="str">
        <f>REPLACE(N3258,1,FIND("/",N3258),"")</f>
        <v>web</v>
      </c>
      <c r="S3258" s="12">
        <f>(((J3258/60)/60)/24)+DATE(1970,1,1)</f>
        <v>42268.658715277779</v>
      </c>
      <c r="T3258" s="12">
        <f>(((I3258/60)/60)/24)+DATE(1970,1,1)</f>
        <v>42303.658715277779</v>
      </c>
      <c r="W3258" s="19">
        <f>_xlfn.DAYS(T3258,S3258)</f>
        <v>35</v>
      </c>
      <c r="X3258" s="20">
        <f>L3258/W3258</f>
        <v>5.7142857142857141E-2</v>
      </c>
      <c r="Y3258" s="21">
        <f>E3258/W3258</f>
        <v>1.5714285714285714</v>
      </c>
    </row>
    <row r="3259" spans="1:25" ht="48" x14ac:dyDescent="0.2">
      <c r="A3259">
        <v>1577</v>
      </c>
      <c r="B3259" s="3" t="s">
        <v>1578</v>
      </c>
      <c r="C3259" s="3" t="s">
        <v>5687</v>
      </c>
      <c r="D3259">
        <v>10000</v>
      </c>
      <c r="E3259">
        <v>55</v>
      </c>
      <c r="F3259" t="s">
        <v>8220</v>
      </c>
      <c r="G3259" t="s">
        <v>8224</v>
      </c>
      <c r="H3259" t="s">
        <v>8246</v>
      </c>
      <c r="I3259">
        <v>1343161248</v>
      </c>
      <c r="J3259">
        <v>1337977248</v>
      </c>
      <c r="K3259" t="b">
        <v>0</v>
      </c>
      <c r="L3259">
        <v>2</v>
      </c>
      <c r="M3259" t="b">
        <v>0</v>
      </c>
      <c r="N3259" t="s">
        <v>8290</v>
      </c>
      <c r="O3259" s="6">
        <f>(E3259/D3259)*100</f>
        <v>0.54999999999999993</v>
      </c>
      <c r="P3259" s="7">
        <f>E3259/L3259</f>
        <v>27.5</v>
      </c>
      <c r="Q3259" t="str">
        <f>LEFT(N3259,FIND("/",N3259)-1)</f>
        <v>publishing</v>
      </c>
      <c r="R3259" t="str">
        <f>REPLACE(N3259,1,FIND("/",N3259),"")</f>
        <v>art books</v>
      </c>
      <c r="S3259" s="12">
        <f>(((J3259/60)/60)/24)+DATE(1970,1,1)</f>
        <v>41054.847777777781</v>
      </c>
      <c r="T3259" s="12">
        <f>(((I3259/60)/60)/24)+DATE(1970,1,1)</f>
        <v>41114.847777777781</v>
      </c>
      <c r="W3259" s="19">
        <f>_xlfn.DAYS(T3259,S3259)</f>
        <v>60</v>
      </c>
      <c r="X3259" s="20">
        <f>L3259/W3259</f>
        <v>3.3333333333333333E-2</v>
      </c>
      <c r="Y3259" s="21">
        <f>E3259/W3259</f>
        <v>0.91666666666666663</v>
      </c>
    </row>
    <row r="3260" spans="1:25" ht="48" x14ac:dyDescent="0.2">
      <c r="A3260">
        <v>2779</v>
      </c>
      <c r="B3260" s="3" t="s">
        <v>2779</v>
      </c>
      <c r="C3260" s="3" t="s">
        <v>6889</v>
      </c>
      <c r="D3260">
        <v>2500</v>
      </c>
      <c r="E3260">
        <v>53</v>
      </c>
      <c r="F3260" t="s">
        <v>8221</v>
      </c>
      <c r="G3260" t="s">
        <v>8224</v>
      </c>
      <c r="H3260" t="s">
        <v>8246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8304</v>
      </c>
      <c r="O3260" s="6">
        <f>(E3260/D3260)*100</f>
        <v>2.12</v>
      </c>
      <c r="P3260" s="7">
        <f>E3260/L3260</f>
        <v>53</v>
      </c>
      <c r="Q3260" t="str">
        <f>LEFT(N3260,FIND("/",N3260)-1)</f>
        <v>publishing</v>
      </c>
      <c r="R3260" t="str">
        <f>REPLACE(N3260,1,FIND("/",N3260),"")</f>
        <v>children's books</v>
      </c>
      <c r="S3260" s="12">
        <f>(((J3260/60)/60)/24)+DATE(1970,1,1)</f>
        <v>42300.585891203707</v>
      </c>
      <c r="T3260" s="12">
        <f>(((I3260/60)/60)/24)+DATE(1970,1,1)</f>
        <v>42330.627557870372</v>
      </c>
      <c r="W3260" s="19">
        <f>_xlfn.DAYS(T3260,S3260)</f>
        <v>30</v>
      </c>
      <c r="X3260" s="20">
        <f>L3260/W3260</f>
        <v>3.3333333333333333E-2</v>
      </c>
      <c r="Y3260" s="21">
        <f>E3260/W3260</f>
        <v>1.7666666666666666</v>
      </c>
    </row>
    <row r="3261" spans="1:25" ht="32" x14ac:dyDescent="0.2">
      <c r="A3261">
        <v>2748</v>
      </c>
      <c r="B3261" s="3" t="s">
        <v>2748</v>
      </c>
      <c r="C3261" s="3" t="s">
        <v>6858</v>
      </c>
      <c r="D3261">
        <v>5000</v>
      </c>
      <c r="E3261">
        <v>53</v>
      </c>
      <c r="F3261" t="s">
        <v>8221</v>
      </c>
      <c r="G3261" t="s">
        <v>8224</v>
      </c>
      <c r="H3261" t="s">
        <v>8246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8304</v>
      </c>
      <c r="O3261" s="6">
        <f>(E3261/D3261)*100</f>
        <v>1.06</v>
      </c>
      <c r="P3261" s="7">
        <f>E3261/L3261</f>
        <v>13.25</v>
      </c>
      <c r="Q3261" t="str">
        <f>LEFT(N3261,FIND("/",N3261)-1)</f>
        <v>publishing</v>
      </c>
      <c r="R3261" t="str">
        <f>REPLACE(N3261,1,FIND("/",N3261),"")</f>
        <v>children's books</v>
      </c>
      <c r="S3261" s="12">
        <f>(((J3261/60)/60)/24)+DATE(1970,1,1)</f>
        <v>42585.7106712963</v>
      </c>
      <c r="T3261" s="12">
        <f>(((I3261/60)/60)/24)+DATE(1970,1,1)</f>
        <v>42615.7106712963</v>
      </c>
      <c r="W3261" s="19">
        <f>_xlfn.DAYS(T3261,S3261)</f>
        <v>30</v>
      </c>
      <c r="X3261" s="20">
        <f>L3261/W3261</f>
        <v>0.13333333333333333</v>
      </c>
      <c r="Y3261" s="21">
        <f>E3261/W3261</f>
        <v>1.7666666666666666</v>
      </c>
    </row>
    <row r="3262" spans="1:25" ht="48" x14ac:dyDescent="0.2">
      <c r="A3262">
        <v>1115</v>
      </c>
      <c r="B3262" s="3" t="s">
        <v>1116</v>
      </c>
      <c r="C3262" s="3" t="s">
        <v>5225</v>
      </c>
      <c r="D3262">
        <v>40000</v>
      </c>
      <c r="E3262">
        <v>53</v>
      </c>
      <c r="F3262" t="s">
        <v>8221</v>
      </c>
      <c r="G3262" t="s">
        <v>8224</v>
      </c>
      <c r="H3262" t="s">
        <v>8246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8282</v>
      </c>
      <c r="O3262" s="6">
        <f>(E3262/D3262)*100</f>
        <v>0.13250000000000001</v>
      </c>
      <c r="P3262" s="7">
        <f>E3262/L3262</f>
        <v>13.25</v>
      </c>
      <c r="Q3262" t="str">
        <f>LEFT(N3262,FIND("/",N3262)-1)</f>
        <v>games</v>
      </c>
      <c r="R3262" t="str">
        <f>REPLACE(N3262,1,FIND("/",N3262),"")</f>
        <v>video games</v>
      </c>
      <c r="S3262" s="12">
        <f>(((J3262/60)/60)/24)+DATE(1970,1,1)</f>
        <v>42429.695543981477</v>
      </c>
      <c r="T3262" s="12">
        <f>(((I3262/60)/60)/24)+DATE(1970,1,1)</f>
        <v>42459.653877314813</v>
      </c>
      <c r="W3262" s="19">
        <f>_xlfn.DAYS(T3262,S3262)</f>
        <v>30</v>
      </c>
      <c r="X3262" s="20">
        <f>L3262/W3262</f>
        <v>0.13333333333333333</v>
      </c>
      <c r="Y3262" s="21">
        <f>E3262/W3262</f>
        <v>1.7666666666666666</v>
      </c>
    </row>
    <row r="3263" spans="1:25" ht="48" x14ac:dyDescent="0.2">
      <c r="A3263">
        <v>682</v>
      </c>
      <c r="B3263" s="3" t="s">
        <v>683</v>
      </c>
      <c r="C3263" s="3" t="s">
        <v>4792</v>
      </c>
      <c r="D3263">
        <v>50000</v>
      </c>
      <c r="E3263">
        <v>53</v>
      </c>
      <c r="F3263" t="s">
        <v>8221</v>
      </c>
      <c r="G3263" t="s">
        <v>8224</v>
      </c>
      <c r="H3263" t="s">
        <v>8246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8273</v>
      </c>
      <c r="O3263" s="6">
        <f>(E3263/D3263)*100</f>
        <v>0.106</v>
      </c>
      <c r="P3263" s="7">
        <f>E3263/L3263</f>
        <v>13.25</v>
      </c>
      <c r="Q3263" t="str">
        <f>LEFT(N3263,FIND("/",N3263)-1)</f>
        <v>technology</v>
      </c>
      <c r="R3263" t="str">
        <f>REPLACE(N3263,1,FIND("/",N3263),"")</f>
        <v>wearables</v>
      </c>
      <c r="S3263" s="12">
        <f>(((J3263/60)/60)/24)+DATE(1970,1,1)</f>
        <v>42778.765300925923</v>
      </c>
      <c r="T3263" s="12">
        <f>(((I3263/60)/60)/24)+DATE(1970,1,1)</f>
        <v>42808.723634259266</v>
      </c>
      <c r="W3263" s="19">
        <f>_xlfn.DAYS(T3263,S3263)</f>
        <v>30</v>
      </c>
      <c r="X3263" s="20">
        <f>L3263/W3263</f>
        <v>0.13333333333333333</v>
      </c>
      <c r="Y3263" s="21">
        <f>E3263/W3263</f>
        <v>1.7666666666666666</v>
      </c>
    </row>
    <row r="3264" spans="1:25" ht="16" x14ac:dyDescent="0.2">
      <c r="A3264">
        <v>2402</v>
      </c>
      <c r="B3264" s="3" t="s">
        <v>2403</v>
      </c>
      <c r="C3264" s="3" t="s">
        <v>6512</v>
      </c>
      <c r="D3264">
        <v>12000</v>
      </c>
      <c r="E3264">
        <v>52</v>
      </c>
      <c r="F3264" t="s">
        <v>8221</v>
      </c>
      <c r="G3264" t="s">
        <v>8224</v>
      </c>
      <c r="H3264" t="s">
        <v>8246</v>
      </c>
      <c r="I3264">
        <v>1431533931</v>
      </c>
      <c r="J3264">
        <v>1428941931</v>
      </c>
      <c r="K3264" t="b">
        <v>0</v>
      </c>
      <c r="L3264">
        <v>1</v>
      </c>
      <c r="M3264" t="b">
        <v>0</v>
      </c>
      <c r="N3264" t="s">
        <v>8284</v>
      </c>
      <c r="O3264" s="6">
        <f>(E3264/D3264)*100</f>
        <v>0.43333333333333329</v>
      </c>
      <c r="P3264" s="7">
        <f>E3264/L3264</f>
        <v>52</v>
      </c>
      <c r="Q3264" t="str">
        <f>LEFT(N3264,FIND("/",N3264)-1)</f>
        <v>food</v>
      </c>
      <c r="R3264" t="str">
        <f>REPLACE(N3264,1,FIND("/",N3264),"")</f>
        <v>food trucks</v>
      </c>
      <c r="S3264" s="12">
        <f>(((J3264/60)/60)/24)+DATE(1970,1,1)</f>
        <v>42107.679756944446</v>
      </c>
      <c r="T3264" s="12">
        <f>(((I3264/60)/60)/24)+DATE(1970,1,1)</f>
        <v>42137.679756944446</v>
      </c>
      <c r="W3264" s="19">
        <f>_xlfn.DAYS(T3264,S3264)</f>
        <v>30</v>
      </c>
      <c r="X3264" s="20">
        <f>L3264/W3264</f>
        <v>3.3333333333333333E-2</v>
      </c>
      <c r="Y3264" s="21">
        <f>E3264/W3264</f>
        <v>1.7333333333333334</v>
      </c>
    </row>
    <row r="3265" spans="1:25" ht="48" x14ac:dyDescent="0.2">
      <c r="A3265">
        <v>505</v>
      </c>
      <c r="B3265" s="3" t="s">
        <v>506</v>
      </c>
      <c r="C3265" s="3" t="s">
        <v>4615</v>
      </c>
      <c r="D3265">
        <v>12000</v>
      </c>
      <c r="E3265">
        <v>52</v>
      </c>
      <c r="F3265" t="s">
        <v>8221</v>
      </c>
      <c r="G3265" t="s">
        <v>8224</v>
      </c>
      <c r="H3265" t="s">
        <v>8246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8270</v>
      </c>
      <c r="O3265" s="6">
        <f>(E3265/D3265)*100</f>
        <v>0.43333333333333329</v>
      </c>
      <c r="P3265" s="7">
        <f>E3265/L3265</f>
        <v>3.7142857142857144</v>
      </c>
      <c r="Q3265" t="str">
        <f>LEFT(N3265,FIND("/",N3265)-1)</f>
        <v>film &amp; video</v>
      </c>
      <c r="R3265" t="str">
        <f>REPLACE(N3265,1,FIND("/",N3265),"")</f>
        <v>animation</v>
      </c>
      <c r="S3265" s="12">
        <f>(((J3265/60)/60)/24)+DATE(1970,1,1)</f>
        <v>42318.098217592589</v>
      </c>
      <c r="T3265" s="12">
        <f>(((I3265/60)/60)/24)+DATE(1970,1,1)</f>
        <v>42363.098217592589</v>
      </c>
      <c r="W3265" s="19">
        <f>_xlfn.DAYS(T3265,S3265)</f>
        <v>45</v>
      </c>
      <c r="X3265" s="20">
        <f>L3265/W3265</f>
        <v>0.31111111111111112</v>
      </c>
      <c r="Y3265" s="21">
        <f>E3265/W3265</f>
        <v>1.1555555555555554</v>
      </c>
    </row>
    <row r="3266" spans="1:25" ht="48" x14ac:dyDescent="0.2">
      <c r="A3266">
        <v>546</v>
      </c>
      <c r="B3266" s="3" t="s">
        <v>547</v>
      </c>
      <c r="C3266" s="3" t="s">
        <v>4656</v>
      </c>
      <c r="D3266">
        <v>60000</v>
      </c>
      <c r="E3266">
        <v>52</v>
      </c>
      <c r="F3266" t="s">
        <v>8221</v>
      </c>
      <c r="G3266" t="s">
        <v>8224</v>
      </c>
      <c r="H3266" t="s">
        <v>8246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8272</v>
      </c>
      <c r="O3266" s="6">
        <f>(E3266/D3266)*100</f>
        <v>8.666666666666667E-2</v>
      </c>
      <c r="P3266" s="7">
        <f>E3266/L3266</f>
        <v>26</v>
      </c>
      <c r="Q3266" t="str">
        <f>LEFT(N3266,FIND("/",N3266)-1)</f>
        <v>technology</v>
      </c>
      <c r="R3266" t="str">
        <f>REPLACE(N3266,1,FIND("/",N3266),"")</f>
        <v>web</v>
      </c>
      <c r="S3266" s="12">
        <f>(((J3266/60)/60)/24)+DATE(1970,1,1)</f>
        <v>42249.667997685188</v>
      </c>
      <c r="T3266" s="12">
        <f>(((I3266/60)/60)/24)+DATE(1970,1,1)</f>
        <v>42294.667997685188</v>
      </c>
      <c r="W3266" s="19">
        <f>_xlfn.DAYS(T3266,S3266)</f>
        <v>45</v>
      </c>
      <c r="X3266" s="20">
        <f>L3266/W3266</f>
        <v>4.4444444444444446E-2</v>
      </c>
      <c r="Y3266" s="21">
        <f>E3266/W3266</f>
        <v>1.1555555555555554</v>
      </c>
    </row>
    <row r="3267" spans="1:25" ht="48" x14ac:dyDescent="0.2">
      <c r="A3267">
        <v>1985</v>
      </c>
      <c r="B3267" s="3" t="s">
        <v>1986</v>
      </c>
      <c r="C3267" s="3" t="s">
        <v>6095</v>
      </c>
      <c r="D3267">
        <v>1600</v>
      </c>
      <c r="E3267">
        <v>51</v>
      </c>
      <c r="F3267" t="s">
        <v>8221</v>
      </c>
      <c r="G3267" t="s">
        <v>8225</v>
      </c>
      <c r="H3267" t="s">
        <v>8247</v>
      </c>
      <c r="I3267">
        <v>1470178800</v>
      </c>
      <c r="J3267">
        <v>1467650771</v>
      </c>
      <c r="K3267" t="b">
        <v>0</v>
      </c>
      <c r="L3267">
        <v>4</v>
      </c>
      <c r="M3267" t="b">
        <v>0</v>
      </c>
      <c r="N3267" t="s">
        <v>8296</v>
      </c>
      <c r="O3267" s="6">
        <f>(E3267/D3267)*100</f>
        <v>3.1875</v>
      </c>
      <c r="P3267" s="7">
        <f>E3267/L3267</f>
        <v>12.75</v>
      </c>
      <c r="Q3267" t="str">
        <f>LEFT(N3267,FIND("/",N3267)-1)</f>
        <v>photography</v>
      </c>
      <c r="R3267" t="str">
        <f>REPLACE(N3267,1,FIND("/",N3267),"")</f>
        <v>people</v>
      </c>
      <c r="S3267" s="12">
        <f>(((J3267/60)/60)/24)+DATE(1970,1,1)</f>
        <v>42555.698738425926</v>
      </c>
      <c r="T3267" s="12">
        <f>(((I3267/60)/60)/24)+DATE(1970,1,1)</f>
        <v>42584.958333333328</v>
      </c>
      <c r="W3267" s="19">
        <f>_xlfn.DAYS(T3267,S3267)</f>
        <v>29</v>
      </c>
      <c r="X3267" s="20">
        <f>L3267/W3267</f>
        <v>0.13793103448275862</v>
      </c>
      <c r="Y3267" s="21">
        <f>E3267/W3267</f>
        <v>1.7586206896551724</v>
      </c>
    </row>
    <row r="3268" spans="1:25" ht="48" x14ac:dyDescent="0.2">
      <c r="A3268">
        <v>2919</v>
      </c>
      <c r="B3268" s="3" t="s">
        <v>2919</v>
      </c>
      <c r="C3268" s="3" t="s">
        <v>7029</v>
      </c>
      <c r="D3268">
        <v>600</v>
      </c>
      <c r="E3268">
        <v>51</v>
      </c>
      <c r="F3268" t="s">
        <v>8221</v>
      </c>
      <c r="G3268" t="s">
        <v>8224</v>
      </c>
      <c r="H3268" t="s">
        <v>8246</v>
      </c>
      <c r="I3268">
        <v>1407250329</v>
      </c>
      <c r="J3268">
        <v>1404658329</v>
      </c>
      <c r="K3268" t="b">
        <v>0</v>
      </c>
      <c r="L3268">
        <v>6</v>
      </c>
      <c r="M3268" t="b">
        <v>0</v>
      </c>
      <c r="N3268" t="s">
        <v>8271</v>
      </c>
      <c r="O3268" s="6">
        <f>(E3268/D3268)*100</f>
        <v>8.5</v>
      </c>
      <c r="P3268" s="7">
        <f>E3268/L3268</f>
        <v>8.5</v>
      </c>
      <c r="Q3268" t="str">
        <f>LEFT(N3268,FIND("/",N3268)-1)</f>
        <v>theater</v>
      </c>
      <c r="R3268" t="str">
        <f>REPLACE(N3268,1,FIND("/",N3268),"")</f>
        <v>plays</v>
      </c>
      <c r="S3268" s="12">
        <f>(((J3268/60)/60)/24)+DATE(1970,1,1)</f>
        <v>41826.61954861111</v>
      </c>
      <c r="T3268" s="12">
        <f>(((I3268/60)/60)/24)+DATE(1970,1,1)</f>
        <v>41856.61954861111</v>
      </c>
      <c r="W3268" s="19">
        <f>_xlfn.DAYS(T3268,S3268)</f>
        <v>30</v>
      </c>
      <c r="X3268" s="20">
        <f>L3268/W3268</f>
        <v>0.2</v>
      </c>
      <c r="Y3268" s="21">
        <f>E3268/W3268</f>
        <v>1.7</v>
      </c>
    </row>
    <row r="3269" spans="1:25" ht="48" x14ac:dyDescent="0.2">
      <c r="A3269">
        <v>2580</v>
      </c>
      <c r="B3269" s="3" t="s">
        <v>2580</v>
      </c>
      <c r="C3269" s="3" t="s">
        <v>6690</v>
      </c>
      <c r="D3269">
        <v>8500</v>
      </c>
      <c r="E3269">
        <v>51</v>
      </c>
      <c r="F3269" t="s">
        <v>8220</v>
      </c>
      <c r="G3269" t="s">
        <v>8224</v>
      </c>
      <c r="H3269" t="s">
        <v>8246</v>
      </c>
      <c r="I3269">
        <v>1431745200</v>
      </c>
      <c r="J3269">
        <v>1429170603</v>
      </c>
      <c r="K3269" t="b">
        <v>0</v>
      </c>
      <c r="L3269">
        <v>2</v>
      </c>
      <c r="M3269" t="b">
        <v>0</v>
      </c>
      <c r="N3269" t="s">
        <v>8284</v>
      </c>
      <c r="O3269" s="6">
        <f>(E3269/D3269)*100</f>
        <v>0.6</v>
      </c>
      <c r="P3269" s="7">
        <f>E3269/L3269</f>
        <v>25.5</v>
      </c>
      <c r="Q3269" t="str">
        <f>LEFT(N3269,FIND("/",N3269)-1)</f>
        <v>food</v>
      </c>
      <c r="R3269" t="str">
        <f>REPLACE(N3269,1,FIND("/",N3269),"")</f>
        <v>food trucks</v>
      </c>
      <c r="S3269" s="12">
        <f>(((J3269/60)/60)/24)+DATE(1970,1,1)</f>
        <v>42110.326423611114</v>
      </c>
      <c r="T3269" s="12">
        <f>(((I3269/60)/60)/24)+DATE(1970,1,1)</f>
        <v>42140.125</v>
      </c>
      <c r="W3269" s="19">
        <f>_xlfn.DAYS(T3269,S3269)</f>
        <v>30</v>
      </c>
      <c r="X3269" s="20">
        <f>L3269/W3269</f>
        <v>6.6666666666666666E-2</v>
      </c>
      <c r="Y3269" s="21">
        <f>E3269/W3269</f>
        <v>1.7</v>
      </c>
    </row>
    <row r="3270" spans="1:25" ht="48" x14ac:dyDescent="0.2">
      <c r="A3270">
        <v>1072</v>
      </c>
      <c r="B3270" s="3" t="s">
        <v>1073</v>
      </c>
      <c r="C3270" s="3" t="s">
        <v>5182</v>
      </c>
      <c r="D3270">
        <v>75000</v>
      </c>
      <c r="E3270">
        <v>51</v>
      </c>
      <c r="F3270" t="s">
        <v>8221</v>
      </c>
      <c r="G3270" t="s">
        <v>8224</v>
      </c>
      <c r="H3270" t="s">
        <v>8246</v>
      </c>
      <c r="I3270">
        <v>1391630297</v>
      </c>
      <c r="J3270">
        <v>1389038297</v>
      </c>
      <c r="K3270" t="b">
        <v>0</v>
      </c>
      <c r="L3270">
        <v>4</v>
      </c>
      <c r="M3270" t="b">
        <v>0</v>
      </c>
      <c r="N3270" t="s">
        <v>8282</v>
      </c>
      <c r="O3270" s="6">
        <f>(E3270/D3270)*100</f>
        <v>6.8000000000000005E-2</v>
      </c>
      <c r="P3270" s="7">
        <f>E3270/L3270</f>
        <v>12.75</v>
      </c>
      <c r="Q3270" t="str">
        <f>LEFT(N3270,FIND("/",N3270)-1)</f>
        <v>games</v>
      </c>
      <c r="R3270" t="str">
        <f>REPLACE(N3270,1,FIND("/",N3270),"")</f>
        <v>video games</v>
      </c>
      <c r="S3270" s="12">
        <f>(((J3270/60)/60)/24)+DATE(1970,1,1)</f>
        <v>41645.832141203704</v>
      </c>
      <c r="T3270" s="12">
        <f>(((I3270/60)/60)/24)+DATE(1970,1,1)</f>
        <v>41675.832141203704</v>
      </c>
      <c r="W3270" s="19">
        <f>_xlfn.DAYS(T3270,S3270)</f>
        <v>30</v>
      </c>
      <c r="X3270" s="20">
        <f>L3270/W3270</f>
        <v>0.13333333333333333</v>
      </c>
      <c r="Y3270" s="21">
        <f>E3270/W3270</f>
        <v>1.7</v>
      </c>
    </row>
    <row r="3271" spans="1:25" ht="48" x14ac:dyDescent="0.2">
      <c r="A3271">
        <v>470</v>
      </c>
      <c r="B3271" s="3" t="s">
        <v>471</v>
      </c>
      <c r="C3271" s="3" t="s">
        <v>4580</v>
      </c>
      <c r="D3271">
        <v>5000</v>
      </c>
      <c r="E3271">
        <v>51</v>
      </c>
      <c r="F3271" t="s">
        <v>8221</v>
      </c>
      <c r="G3271" t="s">
        <v>8224</v>
      </c>
      <c r="H3271" t="s">
        <v>8246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8270</v>
      </c>
      <c r="O3271" s="6">
        <f>(E3271/D3271)*100</f>
        <v>1.02</v>
      </c>
      <c r="P3271" s="7">
        <f>E3271/L3271</f>
        <v>25.5</v>
      </c>
      <c r="Q3271" t="str">
        <f>LEFT(N3271,FIND("/",N3271)-1)</f>
        <v>film &amp; video</v>
      </c>
      <c r="R3271" t="str">
        <f>REPLACE(N3271,1,FIND("/",N3271),"")</f>
        <v>animation</v>
      </c>
      <c r="S3271" s="12">
        <f>(((J3271/60)/60)/24)+DATE(1970,1,1)</f>
        <v>41605.167696759258</v>
      </c>
      <c r="T3271" s="12">
        <f>(((I3271/60)/60)/24)+DATE(1970,1,1)</f>
        <v>41655.166666666664</v>
      </c>
      <c r="W3271" s="19">
        <f>_xlfn.DAYS(T3271,S3271)</f>
        <v>50</v>
      </c>
      <c r="X3271" s="20">
        <f>L3271/W3271</f>
        <v>0.04</v>
      </c>
      <c r="Y3271" s="21">
        <f>E3271/W3271</f>
        <v>1.02</v>
      </c>
    </row>
    <row r="3272" spans="1:25" ht="48" x14ac:dyDescent="0.2">
      <c r="A3272">
        <v>184</v>
      </c>
      <c r="B3272" s="3" t="s">
        <v>186</v>
      </c>
      <c r="C3272" s="3" t="s">
        <v>4294</v>
      </c>
      <c r="D3272">
        <v>1500</v>
      </c>
      <c r="E3272">
        <v>51</v>
      </c>
      <c r="F3272" t="s">
        <v>8221</v>
      </c>
      <c r="G3272" t="s">
        <v>8229</v>
      </c>
      <c r="H3272" t="s">
        <v>8251</v>
      </c>
      <c r="I3272">
        <v>1409543940</v>
      </c>
      <c r="J3272">
        <v>1404586762</v>
      </c>
      <c r="K3272" t="b">
        <v>0</v>
      </c>
      <c r="L3272">
        <v>2</v>
      </c>
      <c r="M3272" t="b">
        <v>0</v>
      </c>
      <c r="N3272" t="s">
        <v>8268</v>
      </c>
      <c r="O3272" s="6">
        <f>(E3272/D3272)*100</f>
        <v>3.4000000000000004</v>
      </c>
      <c r="P3272" s="7">
        <f>E3272/L3272</f>
        <v>25.5</v>
      </c>
      <c r="Q3272" t="str">
        <f>LEFT(N3272,FIND("/",N3272)-1)</f>
        <v>film &amp; video</v>
      </c>
      <c r="R3272" t="str">
        <f>REPLACE(N3272,1,FIND("/",N3272),"")</f>
        <v>drama</v>
      </c>
      <c r="S3272" s="12">
        <f>(((J3272/60)/60)/24)+DATE(1970,1,1)</f>
        <v>41825.791226851856</v>
      </c>
      <c r="T3272" s="12">
        <f>(((I3272/60)/60)/24)+DATE(1970,1,1)</f>
        <v>41883.165972222225</v>
      </c>
      <c r="W3272" s="19">
        <f>_xlfn.DAYS(T3272,S3272)</f>
        <v>58</v>
      </c>
      <c r="X3272" s="20">
        <f>L3272/W3272</f>
        <v>3.4482758620689655E-2</v>
      </c>
      <c r="Y3272" s="21">
        <f>E3272/W3272</f>
        <v>0.87931034482758619</v>
      </c>
    </row>
    <row r="3273" spans="1:25" ht="48" x14ac:dyDescent="0.2">
      <c r="A3273">
        <v>1703</v>
      </c>
      <c r="B3273" s="3" t="s">
        <v>1704</v>
      </c>
      <c r="C3273" s="3" t="s">
        <v>5813</v>
      </c>
      <c r="D3273">
        <v>5000</v>
      </c>
      <c r="E3273">
        <v>51</v>
      </c>
      <c r="F3273" t="s">
        <v>8221</v>
      </c>
      <c r="G3273" t="s">
        <v>8224</v>
      </c>
      <c r="H3273" t="s">
        <v>8246</v>
      </c>
      <c r="I3273">
        <v>1441003537</v>
      </c>
      <c r="J3273">
        <v>1435819537</v>
      </c>
      <c r="K3273" t="b">
        <v>0</v>
      </c>
      <c r="L3273">
        <v>2</v>
      </c>
      <c r="M3273" t="b">
        <v>0</v>
      </c>
      <c r="N3273" t="s">
        <v>8293</v>
      </c>
      <c r="O3273" s="6">
        <f>(E3273/D3273)*100</f>
        <v>1.02</v>
      </c>
      <c r="P3273" s="7">
        <f>E3273/L3273</f>
        <v>25.5</v>
      </c>
      <c r="Q3273" t="str">
        <f>LEFT(N3273,FIND("/",N3273)-1)</f>
        <v>music</v>
      </c>
      <c r="R3273" t="str">
        <f>REPLACE(N3273,1,FIND("/",N3273),"")</f>
        <v>faith</v>
      </c>
      <c r="S3273" s="12">
        <f>(((J3273/60)/60)/24)+DATE(1970,1,1)</f>
        <v>42187.281678240746</v>
      </c>
      <c r="T3273" s="12">
        <f>(((I3273/60)/60)/24)+DATE(1970,1,1)</f>
        <v>42247.281678240746</v>
      </c>
      <c r="W3273" s="19">
        <f>_xlfn.DAYS(T3273,S3273)</f>
        <v>60</v>
      </c>
      <c r="X3273" s="20">
        <f>L3273/W3273</f>
        <v>3.3333333333333333E-2</v>
      </c>
      <c r="Y3273" s="21">
        <f>E3273/W3273</f>
        <v>0.85</v>
      </c>
    </row>
    <row r="3274" spans="1:25" ht="32" x14ac:dyDescent="0.2">
      <c r="A3274">
        <v>1875</v>
      </c>
      <c r="B3274" s="3" t="s">
        <v>1876</v>
      </c>
      <c r="C3274" s="3" t="s">
        <v>5985</v>
      </c>
      <c r="D3274">
        <v>10000</v>
      </c>
      <c r="E3274">
        <v>51</v>
      </c>
      <c r="F3274" t="s">
        <v>8221</v>
      </c>
      <c r="G3274" t="s">
        <v>8224</v>
      </c>
      <c r="H3274" t="s">
        <v>8246</v>
      </c>
      <c r="I3274">
        <v>1470519308</v>
      </c>
      <c r="J3274">
        <v>1465335308</v>
      </c>
      <c r="K3274" t="b">
        <v>0</v>
      </c>
      <c r="L3274">
        <v>3</v>
      </c>
      <c r="M3274" t="b">
        <v>0</v>
      </c>
      <c r="N3274" t="s">
        <v>8283</v>
      </c>
      <c r="O3274" s="6">
        <f>(E3274/D3274)*100</f>
        <v>0.51</v>
      </c>
      <c r="P3274" s="7">
        <f>E3274/L3274</f>
        <v>17</v>
      </c>
      <c r="Q3274" t="str">
        <f>LEFT(N3274,FIND("/",N3274)-1)</f>
        <v>games</v>
      </c>
      <c r="R3274" t="str">
        <f>REPLACE(N3274,1,FIND("/",N3274),"")</f>
        <v>mobile games</v>
      </c>
      <c r="S3274" s="12">
        <f>(((J3274/60)/60)/24)+DATE(1970,1,1)</f>
        <v>42528.899398148147</v>
      </c>
      <c r="T3274" s="12">
        <f>(((I3274/60)/60)/24)+DATE(1970,1,1)</f>
        <v>42588.899398148147</v>
      </c>
      <c r="W3274" s="19">
        <f>_xlfn.DAYS(T3274,S3274)</f>
        <v>60</v>
      </c>
      <c r="X3274" s="20">
        <f>L3274/W3274</f>
        <v>0.05</v>
      </c>
      <c r="Y3274" s="21">
        <f>E3274/W3274</f>
        <v>0.85</v>
      </c>
    </row>
    <row r="3275" spans="1:25" ht="48" x14ac:dyDescent="0.2">
      <c r="A3275">
        <v>2654</v>
      </c>
      <c r="B3275" s="3" t="s">
        <v>2654</v>
      </c>
      <c r="C3275" s="3" t="s">
        <v>6764</v>
      </c>
      <c r="D3275">
        <v>100000</v>
      </c>
      <c r="E3275">
        <v>51</v>
      </c>
      <c r="F3275" t="s">
        <v>8220</v>
      </c>
      <c r="G3275" t="s">
        <v>8224</v>
      </c>
      <c r="H3275" t="s">
        <v>8246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8301</v>
      </c>
      <c r="O3275" s="6">
        <f>(E3275/D3275)*100</f>
        <v>5.1000000000000004E-2</v>
      </c>
      <c r="P3275" s="7">
        <f>E3275/L3275</f>
        <v>8.5</v>
      </c>
      <c r="Q3275" t="str">
        <f>LEFT(N3275,FIND("/",N3275)-1)</f>
        <v>technology</v>
      </c>
      <c r="R3275" t="str">
        <f>REPLACE(N3275,1,FIND("/",N3275),"")</f>
        <v>space exploration</v>
      </c>
      <c r="S3275" s="12">
        <f>(((J3275/60)/60)/24)+DATE(1970,1,1)</f>
        <v>42055.600995370376</v>
      </c>
      <c r="T3275" s="12">
        <f>(((I3275/60)/60)/24)+DATE(1970,1,1)</f>
        <v>42115.559328703705</v>
      </c>
      <c r="W3275" s="19">
        <f>_xlfn.DAYS(T3275,S3275)</f>
        <v>60</v>
      </c>
      <c r="X3275" s="20">
        <f>L3275/W3275</f>
        <v>0.1</v>
      </c>
      <c r="Y3275" s="21">
        <f>E3275/W3275</f>
        <v>0.85</v>
      </c>
    </row>
    <row r="3276" spans="1:25" ht="16" x14ac:dyDescent="0.2">
      <c r="A3276">
        <v>190</v>
      </c>
      <c r="B3276" s="3" t="s">
        <v>192</v>
      </c>
      <c r="C3276" s="3" t="s">
        <v>4300</v>
      </c>
      <c r="D3276">
        <v>12000</v>
      </c>
      <c r="E3276">
        <v>50</v>
      </c>
      <c r="F3276" t="s">
        <v>8221</v>
      </c>
      <c r="G3276" t="s">
        <v>8224</v>
      </c>
      <c r="H3276" t="s">
        <v>8246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8268</v>
      </c>
      <c r="O3276" s="6">
        <f>(E3276/D3276)*100</f>
        <v>0.41666666666666669</v>
      </c>
      <c r="P3276" s="7">
        <f>E3276/L3276</f>
        <v>50</v>
      </c>
      <c r="Q3276" t="str">
        <f>LEFT(N3276,FIND("/",N3276)-1)</f>
        <v>film &amp; video</v>
      </c>
      <c r="R3276" t="str">
        <f>REPLACE(N3276,1,FIND("/",N3276),"")</f>
        <v>drama</v>
      </c>
      <c r="S3276" s="12">
        <f>(((J3276/60)/60)/24)+DATE(1970,1,1)</f>
        <v>42527.650995370372</v>
      </c>
      <c r="T3276" s="12">
        <f>(((I3276/60)/60)/24)+DATE(1970,1,1)</f>
        <v>42537.650995370372</v>
      </c>
      <c r="W3276" s="19">
        <f>_xlfn.DAYS(T3276,S3276)</f>
        <v>10</v>
      </c>
      <c r="X3276" s="20">
        <f>L3276/W3276</f>
        <v>0.1</v>
      </c>
      <c r="Y3276" s="21">
        <f>E3276/W3276</f>
        <v>5</v>
      </c>
    </row>
    <row r="3277" spans="1:25" ht="32" x14ac:dyDescent="0.2">
      <c r="A3277">
        <v>1559</v>
      </c>
      <c r="B3277" s="3" t="s">
        <v>1560</v>
      </c>
      <c r="C3277" s="3" t="s">
        <v>5669</v>
      </c>
      <c r="D3277">
        <v>15000</v>
      </c>
      <c r="E3277">
        <v>50</v>
      </c>
      <c r="F3277" t="s">
        <v>8221</v>
      </c>
      <c r="G3277" t="s">
        <v>8224</v>
      </c>
      <c r="H3277" t="s">
        <v>8246</v>
      </c>
      <c r="I3277">
        <v>1430270199</v>
      </c>
      <c r="J3277">
        <v>1428974199</v>
      </c>
      <c r="K3277" t="b">
        <v>0</v>
      </c>
      <c r="L3277">
        <v>1</v>
      </c>
      <c r="M3277" t="b">
        <v>0</v>
      </c>
      <c r="N3277" t="s">
        <v>8289</v>
      </c>
      <c r="O3277" s="6">
        <f>(E3277/D3277)*100</f>
        <v>0.33333333333333337</v>
      </c>
      <c r="P3277" s="7">
        <f>E3277/L3277</f>
        <v>50</v>
      </c>
      <c r="Q3277" t="str">
        <f>LEFT(N3277,FIND("/",N3277)-1)</f>
        <v>photography</v>
      </c>
      <c r="R3277" t="str">
        <f>REPLACE(N3277,1,FIND("/",N3277),"")</f>
        <v>nature</v>
      </c>
      <c r="S3277" s="12">
        <f>(((J3277/60)/60)/24)+DATE(1970,1,1)</f>
        <v>42108.05322916666</v>
      </c>
      <c r="T3277" s="12">
        <f>(((I3277/60)/60)/24)+DATE(1970,1,1)</f>
        <v>42123.05322916666</v>
      </c>
      <c r="W3277" s="19">
        <f>_xlfn.DAYS(T3277,S3277)</f>
        <v>15</v>
      </c>
      <c r="X3277" s="20">
        <f>L3277/W3277</f>
        <v>6.6666666666666666E-2</v>
      </c>
      <c r="Y3277" s="21">
        <f>E3277/W3277</f>
        <v>3.3333333333333335</v>
      </c>
    </row>
    <row r="3278" spans="1:25" ht="48" x14ac:dyDescent="0.2">
      <c r="A3278">
        <v>1483</v>
      </c>
      <c r="B3278" s="3" t="s">
        <v>1484</v>
      </c>
      <c r="C3278" s="3" t="s">
        <v>5593</v>
      </c>
      <c r="D3278">
        <v>7000</v>
      </c>
      <c r="E3278">
        <v>50</v>
      </c>
      <c r="F3278" t="s">
        <v>8221</v>
      </c>
      <c r="G3278" t="s">
        <v>8224</v>
      </c>
      <c r="H3278" t="s">
        <v>8246</v>
      </c>
      <c r="I3278">
        <v>1469162275</v>
      </c>
      <c r="J3278">
        <v>1467002275</v>
      </c>
      <c r="K3278" t="b">
        <v>0</v>
      </c>
      <c r="L3278">
        <v>2</v>
      </c>
      <c r="M3278" t="b">
        <v>0</v>
      </c>
      <c r="N3278" t="s">
        <v>8275</v>
      </c>
      <c r="O3278" s="6">
        <f>(E3278/D3278)*100</f>
        <v>0.7142857142857143</v>
      </c>
      <c r="P3278" s="7">
        <f>E3278/L3278</f>
        <v>25</v>
      </c>
      <c r="Q3278" t="str">
        <f>LEFT(N3278,FIND("/",N3278)-1)</f>
        <v>publishing</v>
      </c>
      <c r="R3278" t="str">
        <f>REPLACE(N3278,1,FIND("/",N3278),"")</f>
        <v>fiction</v>
      </c>
      <c r="S3278" s="12">
        <f>(((J3278/60)/60)/24)+DATE(1970,1,1)</f>
        <v>42548.192997685182</v>
      </c>
      <c r="T3278" s="12">
        <f>(((I3278/60)/60)/24)+DATE(1970,1,1)</f>
        <v>42573.192997685182</v>
      </c>
      <c r="W3278" s="19">
        <f>_xlfn.DAYS(T3278,S3278)</f>
        <v>25</v>
      </c>
      <c r="X3278" s="20">
        <f>L3278/W3278</f>
        <v>0.08</v>
      </c>
      <c r="Y3278" s="21">
        <f>E3278/W3278</f>
        <v>2</v>
      </c>
    </row>
    <row r="3279" spans="1:25" ht="48" x14ac:dyDescent="0.2">
      <c r="A3279">
        <v>3941</v>
      </c>
      <c r="B3279" s="3" t="s">
        <v>3938</v>
      </c>
      <c r="C3279" s="3" t="s">
        <v>8049</v>
      </c>
      <c r="D3279">
        <v>5500</v>
      </c>
      <c r="E3279">
        <v>50</v>
      </c>
      <c r="F3279" t="s">
        <v>8221</v>
      </c>
      <c r="G3279" t="s">
        <v>8224</v>
      </c>
      <c r="H3279" t="s">
        <v>8246</v>
      </c>
      <c r="I3279">
        <v>1416877200</v>
      </c>
      <c r="J3279">
        <v>1414505137</v>
      </c>
      <c r="K3279" t="b">
        <v>0</v>
      </c>
      <c r="L3279">
        <v>2</v>
      </c>
      <c r="M3279" t="b">
        <v>0</v>
      </c>
      <c r="N3279" t="s">
        <v>8271</v>
      </c>
      <c r="O3279" s="6">
        <f>(E3279/D3279)*100</f>
        <v>0.90909090909090906</v>
      </c>
      <c r="P3279" s="7">
        <f>E3279/L3279</f>
        <v>25</v>
      </c>
      <c r="Q3279" t="str">
        <f>LEFT(N3279,FIND("/",N3279)-1)</f>
        <v>theater</v>
      </c>
      <c r="R3279" t="str">
        <f>REPLACE(N3279,1,FIND("/",N3279),"")</f>
        <v>plays</v>
      </c>
      <c r="S3279" s="12">
        <f>(((J3279/60)/60)/24)+DATE(1970,1,1)</f>
        <v>41940.587233796294</v>
      </c>
      <c r="T3279" s="12">
        <f>(((I3279/60)/60)/24)+DATE(1970,1,1)</f>
        <v>41968.041666666672</v>
      </c>
      <c r="W3279" s="19">
        <f>_xlfn.DAYS(T3279,S3279)</f>
        <v>28</v>
      </c>
      <c r="X3279" s="20">
        <f>L3279/W3279</f>
        <v>7.1428571428571425E-2</v>
      </c>
      <c r="Y3279" s="21">
        <f>E3279/W3279</f>
        <v>1.7857142857142858</v>
      </c>
    </row>
    <row r="3280" spans="1:25" ht="64" x14ac:dyDescent="0.2">
      <c r="A3280">
        <v>1135</v>
      </c>
      <c r="B3280" s="3" t="s">
        <v>1136</v>
      </c>
      <c r="C3280" s="3" t="s">
        <v>5245</v>
      </c>
      <c r="D3280">
        <v>1000</v>
      </c>
      <c r="E3280">
        <v>50</v>
      </c>
      <c r="F3280" t="s">
        <v>8221</v>
      </c>
      <c r="G3280" t="s">
        <v>8236</v>
      </c>
      <c r="H3280" t="s">
        <v>8249</v>
      </c>
      <c r="I3280">
        <v>1470527094</v>
      </c>
      <c r="J3280">
        <v>1467935094</v>
      </c>
      <c r="K3280" t="b">
        <v>0</v>
      </c>
      <c r="L3280">
        <v>1</v>
      </c>
      <c r="M3280" t="b">
        <v>0</v>
      </c>
      <c r="N3280" t="s">
        <v>8283</v>
      </c>
      <c r="O3280" s="6">
        <f>(E3280/D3280)*100</f>
        <v>5</v>
      </c>
      <c r="P3280" s="7">
        <f>E3280/L3280</f>
        <v>50</v>
      </c>
      <c r="Q3280" t="str">
        <f>LEFT(N3280,FIND("/",N3280)-1)</f>
        <v>games</v>
      </c>
      <c r="R3280" t="str">
        <f>REPLACE(N3280,1,FIND("/",N3280),"")</f>
        <v>mobile games</v>
      </c>
      <c r="S3280" s="12">
        <f>(((J3280/60)/60)/24)+DATE(1970,1,1)</f>
        <v>42558.989513888882</v>
      </c>
      <c r="T3280" s="12">
        <f>(((I3280/60)/60)/24)+DATE(1970,1,1)</f>
        <v>42588.989513888882</v>
      </c>
      <c r="W3280" s="19">
        <f>_xlfn.DAYS(T3280,S3280)</f>
        <v>30</v>
      </c>
      <c r="X3280" s="20">
        <f>L3280/W3280</f>
        <v>3.3333333333333333E-2</v>
      </c>
      <c r="Y3280" s="21">
        <f>E3280/W3280</f>
        <v>1.6666666666666667</v>
      </c>
    </row>
    <row r="3281" spans="1:25" ht="48" x14ac:dyDescent="0.2">
      <c r="A3281">
        <v>514</v>
      </c>
      <c r="B3281" s="3" t="s">
        <v>515</v>
      </c>
      <c r="C3281" s="3" t="s">
        <v>4624</v>
      </c>
      <c r="D3281">
        <v>1500</v>
      </c>
      <c r="E3281">
        <v>50</v>
      </c>
      <c r="F3281" t="s">
        <v>8221</v>
      </c>
      <c r="G3281" t="s">
        <v>8229</v>
      </c>
      <c r="H3281" t="s">
        <v>8251</v>
      </c>
      <c r="I3281">
        <v>1407595447</v>
      </c>
      <c r="J3281">
        <v>1405003447</v>
      </c>
      <c r="K3281" t="b">
        <v>0</v>
      </c>
      <c r="L3281">
        <v>3</v>
      </c>
      <c r="M3281" t="b">
        <v>0</v>
      </c>
      <c r="N3281" t="s">
        <v>8270</v>
      </c>
      <c r="O3281" s="6">
        <f>(E3281/D3281)*100</f>
        <v>3.3333333333333335</v>
      </c>
      <c r="P3281" s="7">
        <f>E3281/L3281</f>
        <v>16.666666666666668</v>
      </c>
      <c r="Q3281" t="str">
        <f>LEFT(N3281,FIND("/",N3281)-1)</f>
        <v>film &amp; video</v>
      </c>
      <c r="R3281" t="str">
        <f>REPLACE(N3281,1,FIND("/",N3281),"")</f>
        <v>animation</v>
      </c>
      <c r="S3281" s="12">
        <f>(((J3281/60)/60)/24)+DATE(1970,1,1)</f>
        <v>41830.613969907405</v>
      </c>
      <c r="T3281" s="12">
        <f>(((I3281/60)/60)/24)+DATE(1970,1,1)</f>
        <v>41860.613969907405</v>
      </c>
      <c r="W3281" s="19">
        <f>_xlfn.DAYS(T3281,S3281)</f>
        <v>30</v>
      </c>
      <c r="X3281" s="20">
        <f>L3281/W3281</f>
        <v>0.1</v>
      </c>
      <c r="Y3281" s="21">
        <f>E3281/W3281</f>
        <v>1.6666666666666667</v>
      </c>
    </row>
    <row r="3282" spans="1:25" ht="48" x14ac:dyDescent="0.2">
      <c r="A3282">
        <v>1713</v>
      </c>
      <c r="B3282" s="3" t="s">
        <v>1714</v>
      </c>
      <c r="C3282" s="3" t="s">
        <v>5823</v>
      </c>
      <c r="D3282">
        <v>3000</v>
      </c>
      <c r="E3282">
        <v>50</v>
      </c>
      <c r="F3282" t="s">
        <v>8221</v>
      </c>
      <c r="G3282" t="s">
        <v>8224</v>
      </c>
      <c r="H3282" t="s">
        <v>8246</v>
      </c>
      <c r="I3282">
        <v>1412536412</v>
      </c>
      <c r="J3282">
        <v>1409944412</v>
      </c>
      <c r="K3282" t="b">
        <v>0</v>
      </c>
      <c r="L3282">
        <v>1</v>
      </c>
      <c r="M3282" t="b">
        <v>0</v>
      </c>
      <c r="N3282" t="s">
        <v>8293</v>
      </c>
      <c r="O3282" s="6">
        <f>(E3282/D3282)*100</f>
        <v>1.6666666666666667</v>
      </c>
      <c r="P3282" s="7">
        <f>E3282/L3282</f>
        <v>50</v>
      </c>
      <c r="Q3282" t="str">
        <f>LEFT(N3282,FIND("/",N3282)-1)</f>
        <v>music</v>
      </c>
      <c r="R3282" t="str">
        <f>REPLACE(N3282,1,FIND("/",N3282),"")</f>
        <v>faith</v>
      </c>
      <c r="S3282" s="12">
        <f>(((J3282/60)/60)/24)+DATE(1970,1,1)</f>
        <v>41887.801064814819</v>
      </c>
      <c r="T3282" s="12">
        <f>(((I3282/60)/60)/24)+DATE(1970,1,1)</f>
        <v>41917.801064814819</v>
      </c>
      <c r="W3282" s="19">
        <f>_xlfn.DAYS(T3282,S3282)</f>
        <v>30</v>
      </c>
      <c r="X3282" s="20">
        <f>L3282/W3282</f>
        <v>3.3333333333333333E-2</v>
      </c>
      <c r="Y3282" s="21">
        <f>E3282/W3282</f>
        <v>1.6666666666666667</v>
      </c>
    </row>
    <row r="3283" spans="1:25" ht="48" x14ac:dyDescent="0.2">
      <c r="A3283">
        <v>935</v>
      </c>
      <c r="B3283" s="3" t="s">
        <v>936</v>
      </c>
      <c r="C3283" s="3" t="s">
        <v>5045</v>
      </c>
      <c r="D3283">
        <v>3500</v>
      </c>
      <c r="E3283">
        <v>50</v>
      </c>
      <c r="F3283" t="s">
        <v>8221</v>
      </c>
      <c r="G3283" t="s">
        <v>8224</v>
      </c>
      <c r="H3283" t="s">
        <v>8246</v>
      </c>
      <c r="I3283">
        <v>1454054429</v>
      </c>
      <c r="J3283">
        <v>1451462429</v>
      </c>
      <c r="K3283" t="b">
        <v>0</v>
      </c>
      <c r="L3283">
        <v>2</v>
      </c>
      <c r="M3283" t="b">
        <v>0</v>
      </c>
      <c r="N3283" t="s">
        <v>8278</v>
      </c>
      <c r="O3283" s="6">
        <f>(E3283/D3283)*100</f>
        <v>1.4285714285714286</v>
      </c>
      <c r="P3283" s="7">
        <f>E3283/L3283</f>
        <v>25</v>
      </c>
      <c r="Q3283" t="str">
        <f>LEFT(N3283,FIND("/",N3283)-1)</f>
        <v>music</v>
      </c>
      <c r="R3283" t="str">
        <f>REPLACE(N3283,1,FIND("/",N3283),"")</f>
        <v>jazz</v>
      </c>
      <c r="S3283" s="12">
        <f>(((J3283/60)/60)/24)+DATE(1970,1,1)</f>
        <v>42368.333668981482</v>
      </c>
      <c r="T3283" s="12">
        <f>(((I3283/60)/60)/24)+DATE(1970,1,1)</f>
        <v>42398.333668981482</v>
      </c>
      <c r="W3283" s="19">
        <f>_xlfn.DAYS(T3283,S3283)</f>
        <v>30</v>
      </c>
      <c r="X3283" s="20">
        <f>L3283/W3283</f>
        <v>6.6666666666666666E-2</v>
      </c>
      <c r="Y3283" s="21">
        <f>E3283/W3283</f>
        <v>1.6666666666666667</v>
      </c>
    </row>
    <row r="3284" spans="1:25" ht="48" x14ac:dyDescent="0.2">
      <c r="A3284">
        <v>1060</v>
      </c>
      <c r="B3284" s="3" t="s">
        <v>1061</v>
      </c>
      <c r="C3284" s="3" t="s">
        <v>5170</v>
      </c>
      <c r="D3284">
        <v>5000</v>
      </c>
      <c r="E3284">
        <v>50</v>
      </c>
      <c r="F3284" t="s">
        <v>8220</v>
      </c>
      <c r="G3284" t="s">
        <v>8224</v>
      </c>
      <c r="H3284" t="s">
        <v>8246</v>
      </c>
      <c r="I3284">
        <v>1429134893</v>
      </c>
      <c r="J3284">
        <v>1426542893</v>
      </c>
      <c r="K3284" t="b">
        <v>0</v>
      </c>
      <c r="L3284">
        <v>1</v>
      </c>
      <c r="M3284" t="b">
        <v>0</v>
      </c>
      <c r="N3284" t="s">
        <v>8281</v>
      </c>
      <c r="O3284" s="6">
        <f>(E3284/D3284)*100</f>
        <v>1</v>
      </c>
      <c r="P3284" s="7">
        <f>E3284/L3284</f>
        <v>50</v>
      </c>
      <c r="Q3284" t="str">
        <f>LEFT(N3284,FIND("/",N3284)-1)</f>
        <v>journalism</v>
      </c>
      <c r="R3284" t="str">
        <f>REPLACE(N3284,1,FIND("/",N3284),"")</f>
        <v>audio</v>
      </c>
      <c r="S3284" s="12">
        <f>(((J3284/60)/60)/24)+DATE(1970,1,1)</f>
        <v>42079.913113425922</v>
      </c>
      <c r="T3284" s="12">
        <f>(((I3284/60)/60)/24)+DATE(1970,1,1)</f>
        <v>42109.913113425922</v>
      </c>
      <c r="W3284" s="19">
        <f>_xlfn.DAYS(T3284,S3284)</f>
        <v>30</v>
      </c>
      <c r="X3284" s="20">
        <f>L3284/W3284</f>
        <v>3.3333333333333333E-2</v>
      </c>
      <c r="Y3284" s="21">
        <f>E3284/W3284</f>
        <v>1.6666666666666667</v>
      </c>
    </row>
    <row r="3285" spans="1:25" ht="48" x14ac:dyDescent="0.2">
      <c r="A3285">
        <v>1989</v>
      </c>
      <c r="B3285" s="3" t="s">
        <v>1990</v>
      </c>
      <c r="C3285" s="3" t="s">
        <v>6099</v>
      </c>
      <c r="D3285">
        <v>5000</v>
      </c>
      <c r="E3285">
        <v>50</v>
      </c>
      <c r="F3285" t="s">
        <v>8221</v>
      </c>
      <c r="G3285" t="s">
        <v>8224</v>
      </c>
      <c r="H3285" t="s">
        <v>8246</v>
      </c>
      <c r="I3285">
        <v>1481473208</v>
      </c>
      <c r="J3285">
        <v>1478881208</v>
      </c>
      <c r="K3285" t="b">
        <v>0</v>
      </c>
      <c r="L3285">
        <v>1</v>
      </c>
      <c r="M3285" t="b">
        <v>0</v>
      </c>
      <c r="N3285" t="s">
        <v>8296</v>
      </c>
      <c r="O3285" s="6">
        <f>(E3285/D3285)*100</f>
        <v>1</v>
      </c>
      <c r="P3285" s="7">
        <f>E3285/L3285</f>
        <v>50</v>
      </c>
      <c r="Q3285" t="str">
        <f>LEFT(N3285,FIND("/",N3285)-1)</f>
        <v>photography</v>
      </c>
      <c r="R3285" t="str">
        <f>REPLACE(N3285,1,FIND("/",N3285),"")</f>
        <v>people</v>
      </c>
      <c r="S3285" s="12">
        <f>(((J3285/60)/60)/24)+DATE(1970,1,1)</f>
        <v>42685.680648148147</v>
      </c>
      <c r="T3285" s="12">
        <f>(((I3285/60)/60)/24)+DATE(1970,1,1)</f>
        <v>42715.680648148147</v>
      </c>
      <c r="W3285" s="19">
        <f>_xlfn.DAYS(T3285,S3285)</f>
        <v>30</v>
      </c>
      <c r="X3285" s="20">
        <f>L3285/W3285</f>
        <v>3.3333333333333333E-2</v>
      </c>
      <c r="Y3285" s="21">
        <f>E3285/W3285</f>
        <v>1.6666666666666667</v>
      </c>
    </row>
    <row r="3286" spans="1:25" ht="48" x14ac:dyDescent="0.2">
      <c r="A3286">
        <v>3794</v>
      </c>
      <c r="B3286" s="3" t="s">
        <v>3791</v>
      </c>
      <c r="C3286" s="3" t="s">
        <v>7904</v>
      </c>
      <c r="D3286">
        <v>5000</v>
      </c>
      <c r="E3286">
        <v>50</v>
      </c>
      <c r="F3286" t="s">
        <v>8221</v>
      </c>
      <c r="G3286" t="s">
        <v>8225</v>
      </c>
      <c r="H3286" t="s">
        <v>8247</v>
      </c>
      <c r="I3286">
        <v>1433685354</v>
      </c>
      <c r="J3286">
        <v>1431093354</v>
      </c>
      <c r="K3286" t="b">
        <v>0</v>
      </c>
      <c r="L3286">
        <v>1</v>
      </c>
      <c r="M3286" t="b">
        <v>0</v>
      </c>
      <c r="N3286" t="s">
        <v>8305</v>
      </c>
      <c r="O3286" s="6">
        <f>(E3286/D3286)*100</f>
        <v>1</v>
      </c>
      <c r="P3286" s="7">
        <f>E3286/L3286</f>
        <v>50</v>
      </c>
      <c r="Q3286" t="str">
        <f>LEFT(N3286,FIND("/",N3286)-1)</f>
        <v>theater</v>
      </c>
      <c r="R3286" t="str">
        <f>REPLACE(N3286,1,FIND("/",N3286),"")</f>
        <v>musical</v>
      </c>
      <c r="S3286" s="12">
        <f>(((J3286/60)/60)/24)+DATE(1970,1,1)</f>
        <v>42132.58048611111</v>
      </c>
      <c r="T3286" s="12">
        <f>(((I3286/60)/60)/24)+DATE(1970,1,1)</f>
        <v>42162.58048611111</v>
      </c>
      <c r="W3286" s="19">
        <f>_xlfn.DAYS(T3286,S3286)</f>
        <v>30</v>
      </c>
      <c r="X3286" s="20">
        <f>L3286/W3286</f>
        <v>3.3333333333333333E-2</v>
      </c>
      <c r="Y3286" s="21">
        <f>E3286/W3286</f>
        <v>1.6666666666666667</v>
      </c>
    </row>
    <row r="3287" spans="1:25" ht="32" x14ac:dyDescent="0.2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6">
        <f>(E3287/D3287)*100</f>
        <v>0.625</v>
      </c>
      <c r="P3287" s="7">
        <f>E3287/L3287</f>
        <v>50</v>
      </c>
      <c r="Q3287" t="str">
        <f>LEFT(N3287,FIND("/",N3287)-1)</f>
        <v>food</v>
      </c>
      <c r="R3287" t="str">
        <f>REPLACE(N3287,1,FIND("/",N3287),"")</f>
        <v>food trucks</v>
      </c>
      <c r="S3287" s="12">
        <f>(((J3287/60)/60)/24)+DATE(1970,1,1)</f>
        <v>42143.714178240742</v>
      </c>
      <c r="T3287" s="12">
        <f>(((I3287/60)/60)/24)+DATE(1970,1,1)</f>
        <v>42173.714178240742</v>
      </c>
      <c r="W3287" s="19">
        <f>_xlfn.DAYS(T3287,S3287)</f>
        <v>30</v>
      </c>
      <c r="X3287" s="20">
        <f>L3287/W3287</f>
        <v>3.3333333333333333E-2</v>
      </c>
      <c r="Y3287" s="21">
        <f>E3287/W3287</f>
        <v>1.6666666666666667</v>
      </c>
    </row>
    <row r="3288" spans="1:25" ht="48" x14ac:dyDescent="0.2">
      <c r="A3288">
        <v>2568</v>
      </c>
      <c r="B3288" s="3" t="s">
        <v>2568</v>
      </c>
      <c r="C3288" s="3" t="s">
        <v>6678</v>
      </c>
      <c r="D3288">
        <v>10000</v>
      </c>
      <c r="E3288">
        <v>50</v>
      </c>
      <c r="F3288" t="s">
        <v>8220</v>
      </c>
      <c r="G3288" t="s">
        <v>8225</v>
      </c>
      <c r="H3288" t="s">
        <v>8247</v>
      </c>
      <c r="I3288">
        <v>1472745594</v>
      </c>
      <c r="J3288">
        <v>1470153594</v>
      </c>
      <c r="K3288" t="b">
        <v>0</v>
      </c>
      <c r="L3288">
        <v>1</v>
      </c>
      <c r="M3288" t="b">
        <v>0</v>
      </c>
      <c r="N3288" t="s">
        <v>8284</v>
      </c>
      <c r="O3288" s="6">
        <f>(E3288/D3288)*100</f>
        <v>0.5</v>
      </c>
      <c r="P3288" s="7">
        <f>E3288/L3288</f>
        <v>50</v>
      </c>
      <c r="Q3288" t="str">
        <f>LEFT(N3288,FIND("/",N3288)-1)</f>
        <v>food</v>
      </c>
      <c r="R3288" t="str">
        <f>REPLACE(N3288,1,FIND("/",N3288),"")</f>
        <v>food trucks</v>
      </c>
      <c r="S3288" s="12">
        <f>(((J3288/60)/60)/24)+DATE(1970,1,1)</f>
        <v>42584.666597222225</v>
      </c>
      <c r="T3288" s="12">
        <f>(((I3288/60)/60)/24)+DATE(1970,1,1)</f>
        <v>42614.666597222225</v>
      </c>
      <c r="W3288" s="19">
        <f>_xlfn.DAYS(T3288,S3288)</f>
        <v>30</v>
      </c>
      <c r="X3288" s="20">
        <f>L3288/W3288</f>
        <v>3.3333333333333333E-2</v>
      </c>
      <c r="Y3288" s="21">
        <f>E3288/W3288</f>
        <v>1.6666666666666667</v>
      </c>
    </row>
    <row r="3289" spans="1:25" ht="48" x14ac:dyDescent="0.2">
      <c r="A3289">
        <v>2152</v>
      </c>
      <c r="B3289" s="3" t="s">
        <v>2153</v>
      </c>
      <c r="C3289" s="3" t="s">
        <v>6262</v>
      </c>
      <c r="D3289">
        <v>30000</v>
      </c>
      <c r="E3289">
        <v>50</v>
      </c>
      <c r="F3289" t="s">
        <v>8221</v>
      </c>
      <c r="G3289" t="s">
        <v>8224</v>
      </c>
      <c r="H3289" t="s">
        <v>8246</v>
      </c>
      <c r="I3289">
        <v>1394909909</v>
      </c>
      <c r="J3289">
        <v>1392321509</v>
      </c>
      <c r="K3289" t="b">
        <v>0</v>
      </c>
      <c r="L3289">
        <v>4</v>
      </c>
      <c r="M3289" t="b">
        <v>0</v>
      </c>
      <c r="N3289" t="s">
        <v>8282</v>
      </c>
      <c r="O3289" s="6">
        <f>(E3289/D3289)*100</f>
        <v>0.16666666666666669</v>
      </c>
      <c r="P3289" s="7">
        <f>E3289/L3289</f>
        <v>12.5</v>
      </c>
      <c r="Q3289" t="str">
        <f>LEFT(N3289,FIND("/",N3289)-1)</f>
        <v>games</v>
      </c>
      <c r="R3289" t="str">
        <f>REPLACE(N3289,1,FIND("/",N3289),"")</f>
        <v>video games</v>
      </c>
      <c r="S3289" s="12">
        <f>(((J3289/60)/60)/24)+DATE(1970,1,1)</f>
        <v>41683.832280092596</v>
      </c>
      <c r="T3289" s="12">
        <f>(((I3289/60)/60)/24)+DATE(1970,1,1)</f>
        <v>41713.790613425925</v>
      </c>
      <c r="W3289" s="19">
        <f>_xlfn.DAYS(T3289,S3289)</f>
        <v>30</v>
      </c>
      <c r="X3289" s="20">
        <f>L3289/W3289</f>
        <v>0.13333333333333333</v>
      </c>
      <c r="Y3289" s="21">
        <f>E3289/W3289</f>
        <v>1.6666666666666667</v>
      </c>
    </row>
    <row r="3290" spans="1:25" ht="48" x14ac:dyDescent="0.2">
      <c r="A3290">
        <v>2585</v>
      </c>
      <c r="B3290" s="3" t="s">
        <v>2585</v>
      </c>
      <c r="C3290" s="3" t="s">
        <v>6695</v>
      </c>
      <c r="D3290">
        <v>30000</v>
      </c>
      <c r="E3290">
        <v>50</v>
      </c>
      <c r="F3290" t="s">
        <v>8221</v>
      </c>
      <c r="G3290" t="s">
        <v>8224</v>
      </c>
      <c r="H3290" t="s">
        <v>8246</v>
      </c>
      <c r="I3290">
        <v>1404601632</v>
      </c>
      <c r="J3290">
        <v>1402009632</v>
      </c>
      <c r="K3290" t="b">
        <v>0</v>
      </c>
      <c r="L3290">
        <v>1</v>
      </c>
      <c r="M3290" t="b">
        <v>0</v>
      </c>
      <c r="N3290" t="s">
        <v>8284</v>
      </c>
      <c r="O3290" s="6">
        <f>(E3290/D3290)*100</f>
        <v>0.16666666666666669</v>
      </c>
      <c r="P3290" s="7">
        <f>E3290/L3290</f>
        <v>50</v>
      </c>
      <c r="Q3290" t="str">
        <f>LEFT(N3290,FIND("/",N3290)-1)</f>
        <v>food</v>
      </c>
      <c r="R3290" t="str">
        <f>REPLACE(N3290,1,FIND("/",N3290),"")</f>
        <v>food trucks</v>
      </c>
      <c r="S3290" s="12">
        <f>(((J3290/60)/60)/24)+DATE(1970,1,1)</f>
        <v>41795.963333333333</v>
      </c>
      <c r="T3290" s="12">
        <f>(((I3290/60)/60)/24)+DATE(1970,1,1)</f>
        <v>41825.963333333333</v>
      </c>
      <c r="W3290" s="19">
        <f>_xlfn.DAYS(T3290,S3290)</f>
        <v>30</v>
      </c>
      <c r="X3290" s="20">
        <f>L3290/W3290</f>
        <v>3.3333333333333333E-2</v>
      </c>
      <c r="Y3290" s="21">
        <f>E3290/W3290</f>
        <v>1.6666666666666667</v>
      </c>
    </row>
    <row r="3291" spans="1:25" ht="48" x14ac:dyDescent="0.2">
      <c r="A3291">
        <v>2592</v>
      </c>
      <c r="B3291" s="3" t="s">
        <v>2592</v>
      </c>
      <c r="C3291" s="3" t="s">
        <v>6702</v>
      </c>
      <c r="D3291">
        <v>30000</v>
      </c>
      <c r="E3291">
        <v>50</v>
      </c>
      <c r="F3291" t="s">
        <v>8221</v>
      </c>
      <c r="G3291" t="s">
        <v>8224</v>
      </c>
      <c r="H3291" t="s">
        <v>8246</v>
      </c>
      <c r="I3291">
        <v>1412536421</v>
      </c>
      <c r="J3291">
        <v>1409944421</v>
      </c>
      <c r="K3291" t="b">
        <v>0</v>
      </c>
      <c r="L3291">
        <v>1</v>
      </c>
      <c r="M3291" t="b">
        <v>0</v>
      </c>
      <c r="N3291" t="s">
        <v>8284</v>
      </c>
      <c r="O3291" s="6">
        <f>(E3291/D3291)*100</f>
        <v>0.16666666666666669</v>
      </c>
      <c r="P3291" s="7">
        <f>E3291/L3291</f>
        <v>50</v>
      </c>
      <c r="Q3291" t="str">
        <f>LEFT(N3291,FIND("/",N3291)-1)</f>
        <v>food</v>
      </c>
      <c r="R3291" t="str">
        <f>REPLACE(N3291,1,FIND("/",N3291),"")</f>
        <v>food trucks</v>
      </c>
      <c r="S3291" s="12">
        <f>(((J3291/60)/60)/24)+DATE(1970,1,1)</f>
        <v>41887.801168981481</v>
      </c>
      <c r="T3291" s="12">
        <f>(((I3291/60)/60)/24)+DATE(1970,1,1)</f>
        <v>41917.801168981481</v>
      </c>
      <c r="W3291" s="19">
        <f>_xlfn.DAYS(T3291,S3291)</f>
        <v>30</v>
      </c>
      <c r="X3291" s="20">
        <f>L3291/W3291</f>
        <v>3.3333333333333333E-2</v>
      </c>
      <c r="Y3291" s="21">
        <f>E3291/W3291</f>
        <v>1.6666666666666667</v>
      </c>
    </row>
    <row r="3292" spans="1:25" ht="64" x14ac:dyDescent="0.2">
      <c r="A3292">
        <v>868</v>
      </c>
      <c r="B3292" s="3" t="s">
        <v>869</v>
      </c>
      <c r="C3292" s="3" t="s">
        <v>4978</v>
      </c>
      <c r="D3292">
        <v>45000</v>
      </c>
      <c r="E3292">
        <v>50</v>
      </c>
      <c r="F3292" t="s">
        <v>8221</v>
      </c>
      <c r="G3292" t="s">
        <v>8224</v>
      </c>
      <c r="H3292" t="s">
        <v>8246</v>
      </c>
      <c r="I3292">
        <v>1389055198</v>
      </c>
      <c r="J3292">
        <v>1386463198</v>
      </c>
      <c r="K3292" t="b">
        <v>0</v>
      </c>
      <c r="L3292">
        <v>1</v>
      </c>
      <c r="M3292" t="b">
        <v>0</v>
      </c>
      <c r="N3292" t="s">
        <v>8278</v>
      </c>
      <c r="O3292" s="6">
        <f>(E3292/D3292)*100</f>
        <v>0.1111111111111111</v>
      </c>
      <c r="P3292" s="7">
        <f>E3292/L3292</f>
        <v>50</v>
      </c>
      <c r="Q3292" t="str">
        <f>LEFT(N3292,FIND("/",N3292)-1)</f>
        <v>music</v>
      </c>
      <c r="R3292" t="str">
        <f>REPLACE(N3292,1,FIND("/",N3292),"")</f>
        <v>jazz</v>
      </c>
      <c r="S3292" s="12">
        <f>(((J3292/60)/60)/24)+DATE(1970,1,1)</f>
        <v>41616.027754629627</v>
      </c>
      <c r="T3292" s="12">
        <f>(((I3292/60)/60)/24)+DATE(1970,1,1)</f>
        <v>41646.027754629627</v>
      </c>
      <c r="W3292" s="19">
        <f>_xlfn.DAYS(T3292,S3292)</f>
        <v>30</v>
      </c>
      <c r="X3292" s="20">
        <f>L3292/W3292</f>
        <v>3.3333333333333333E-2</v>
      </c>
      <c r="Y3292" s="21">
        <f>E3292/W3292</f>
        <v>1.6666666666666667</v>
      </c>
    </row>
    <row r="3293" spans="1:25" ht="48" x14ac:dyDescent="0.2">
      <c r="A3293">
        <v>2393</v>
      </c>
      <c r="B3293" s="3" t="s">
        <v>2394</v>
      </c>
      <c r="C3293" s="3" t="s">
        <v>6503</v>
      </c>
      <c r="D3293">
        <v>100000</v>
      </c>
      <c r="E3293">
        <v>50</v>
      </c>
      <c r="F3293" t="s">
        <v>8220</v>
      </c>
      <c r="G3293" t="s">
        <v>8224</v>
      </c>
      <c r="H3293" t="s">
        <v>8246</v>
      </c>
      <c r="I3293">
        <v>1439048017</v>
      </c>
      <c r="J3293">
        <v>1436456017</v>
      </c>
      <c r="K3293" t="b">
        <v>0</v>
      </c>
      <c r="L3293">
        <v>1</v>
      </c>
      <c r="M3293" t="b">
        <v>0</v>
      </c>
      <c r="N3293" t="s">
        <v>8272</v>
      </c>
      <c r="O3293" s="6">
        <f>(E3293/D3293)*100</f>
        <v>0.05</v>
      </c>
      <c r="P3293" s="7">
        <f>E3293/L3293</f>
        <v>50</v>
      </c>
      <c r="Q3293" t="str">
        <f>LEFT(N3293,FIND("/",N3293)-1)</f>
        <v>technology</v>
      </c>
      <c r="R3293" t="str">
        <f>REPLACE(N3293,1,FIND("/",N3293),"")</f>
        <v>web</v>
      </c>
      <c r="S3293" s="12">
        <f>(((J3293/60)/60)/24)+DATE(1970,1,1)</f>
        <v>42194.648344907408</v>
      </c>
      <c r="T3293" s="12">
        <f>(((I3293/60)/60)/24)+DATE(1970,1,1)</f>
        <v>42224.648344907408</v>
      </c>
      <c r="W3293" s="19">
        <f>_xlfn.DAYS(T3293,S3293)</f>
        <v>30</v>
      </c>
      <c r="X3293" s="20">
        <f>L3293/W3293</f>
        <v>3.3333333333333333E-2</v>
      </c>
      <c r="Y3293" s="21">
        <f>E3293/W3293</f>
        <v>1.6666666666666667</v>
      </c>
    </row>
    <row r="3294" spans="1:25" ht="48" x14ac:dyDescent="0.2">
      <c r="A3294">
        <v>559</v>
      </c>
      <c r="B3294" s="3" t="s">
        <v>560</v>
      </c>
      <c r="C3294" s="3" t="s">
        <v>4669</v>
      </c>
      <c r="D3294">
        <v>240000</v>
      </c>
      <c r="E3294">
        <v>50</v>
      </c>
      <c r="F3294" t="s">
        <v>8221</v>
      </c>
      <c r="G3294" t="s">
        <v>8224</v>
      </c>
      <c r="H3294" t="s">
        <v>8246</v>
      </c>
      <c r="I3294">
        <v>1449989260</v>
      </c>
      <c r="J3294">
        <v>1447397260</v>
      </c>
      <c r="K3294" t="b">
        <v>0</v>
      </c>
      <c r="L3294">
        <v>1</v>
      </c>
      <c r="M3294" t="b">
        <v>0</v>
      </c>
      <c r="N3294" t="s">
        <v>8272</v>
      </c>
      <c r="O3294" s="6">
        <f>(E3294/D3294)*100</f>
        <v>2.0833333333333336E-2</v>
      </c>
      <c r="P3294" s="7">
        <f>E3294/L3294</f>
        <v>50</v>
      </c>
      <c r="Q3294" t="str">
        <f>LEFT(N3294,FIND("/",N3294)-1)</f>
        <v>technology</v>
      </c>
      <c r="R3294" t="str">
        <f>REPLACE(N3294,1,FIND("/",N3294),"")</f>
        <v>web</v>
      </c>
      <c r="S3294" s="12">
        <f>(((J3294/60)/60)/24)+DATE(1970,1,1)</f>
        <v>42321.283101851848</v>
      </c>
      <c r="T3294" s="12">
        <f>(((I3294/60)/60)/24)+DATE(1970,1,1)</f>
        <v>42351.283101851848</v>
      </c>
      <c r="W3294" s="19">
        <f>_xlfn.DAYS(T3294,S3294)</f>
        <v>30</v>
      </c>
      <c r="X3294" s="20">
        <f>L3294/W3294</f>
        <v>3.3333333333333333E-2</v>
      </c>
      <c r="Y3294" s="21">
        <f>E3294/W3294</f>
        <v>1.6666666666666667</v>
      </c>
    </row>
    <row r="3295" spans="1:25" ht="48" x14ac:dyDescent="0.2">
      <c r="A3295">
        <v>486</v>
      </c>
      <c r="B3295" s="3" t="s">
        <v>487</v>
      </c>
      <c r="C3295" s="3" t="s">
        <v>4596</v>
      </c>
      <c r="D3295">
        <v>550000</v>
      </c>
      <c r="E3295">
        <v>50</v>
      </c>
      <c r="F3295" t="s">
        <v>8221</v>
      </c>
      <c r="G3295" t="s">
        <v>8226</v>
      </c>
      <c r="H3295" t="s">
        <v>8248</v>
      </c>
      <c r="I3295">
        <v>1401662239</v>
      </c>
      <c r="J3295">
        <v>1399070239</v>
      </c>
      <c r="K3295" t="b">
        <v>0</v>
      </c>
      <c r="L3295">
        <v>1</v>
      </c>
      <c r="M3295" t="b">
        <v>0</v>
      </c>
      <c r="N3295" t="s">
        <v>8270</v>
      </c>
      <c r="O3295" s="6">
        <f>(E3295/D3295)*100</f>
        <v>9.0909090909090905E-3</v>
      </c>
      <c r="P3295" s="7">
        <f>E3295/L3295</f>
        <v>50</v>
      </c>
      <c r="Q3295" t="str">
        <f>LEFT(N3295,FIND("/",N3295)-1)</f>
        <v>film &amp; video</v>
      </c>
      <c r="R3295" t="str">
        <f>REPLACE(N3295,1,FIND("/",N3295),"")</f>
        <v>animation</v>
      </c>
      <c r="S3295" s="12">
        <f>(((J3295/60)/60)/24)+DATE(1970,1,1)</f>
        <v>41761.94258101852</v>
      </c>
      <c r="T3295" s="12">
        <f>(((I3295/60)/60)/24)+DATE(1970,1,1)</f>
        <v>41791.94258101852</v>
      </c>
      <c r="W3295" s="19">
        <f>_xlfn.DAYS(T3295,S3295)</f>
        <v>30</v>
      </c>
      <c r="X3295" s="20">
        <f>L3295/W3295</f>
        <v>3.3333333333333333E-2</v>
      </c>
      <c r="Y3295" s="21">
        <f>E3295/W3295</f>
        <v>1.6666666666666667</v>
      </c>
    </row>
    <row r="3296" spans="1:25" ht="32" x14ac:dyDescent="0.2">
      <c r="A3296">
        <v>2373</v>
      </c>
      <c r="B3296" s="3" t="s">
        <v>2374</v>
      </c>
      <c r="C3296" s="3" t="s">
        <v>6483</v>
      </c>
      <c r="D3296">
        <v>850000</v>
      </c>
      <c r="E3296">
        <v>50</v>
      </c>
      <c r="F3296" t="s">
        <v>8220</v>
      </c>
      <c r="G3296" t="s">
        <v>8235</v>
      </c>
      <c r="H3296" t="s">
        <v>8255</v>
      </c>
      <c r="I3296">
        <v>1440863624</v>
      </c>
      <c r="J3296">
        <v>1438271624</v>
      </c>
      <c r="K3296" t="b">
        <v>0</v>
      </c>
      <c r="L3296">
        <v>1</v>
      </c>
      <c r="M3296" t="b">
        <v>0</v>
      </c>
      <c r="N3296" t="s">
        <v>8272</v>
      </c>
      <c r="O3296" s="6">
        <f>(E3296/D3296)*100</f>
        <v>5.8823529411764705E-3</v>
      </c>
      <c r="P3296" s="7">
        <f>E3296/L3296</f>
        <v>50</v>
      </c>
      <c r="Q3296" t="str">
        <f>LEFT(N3296,FIND("/",N3296)-1)</f>
        <v>technology</v>
      </c>
      <c r="R3296" t="str">
        <f>REPLACE(N3296,1,FIND("/",N3296),"")</f>
        <v>web</v>
      </c>
      <c r="S3296" s="12">
        <f>(((J3296/60)/60)/24)+DATE(1970,1,1)</f>
        <v>42215.662314814821</v>
      </c>
      <c r="T3296" s="12">
        <f>(((I3296/60)/60)/24)+DATE(1970,1,1)</f>
        <v>42245.662314814821</v>
      </c>
      <c r="W3296" s="19">
        <f>_xlfn.DAYS(T3296,S3296)</f>
        <v>30</v>
      </c>
      <c r="X3296" s="20">
        <f>L3296/W3296</f>
        <v>3.3333333333333333E-2</v>
      </c>
      <c r="Y3296" s="21">
        <f>E3296/W3296</f>
        <v>1.6666666666666667</v>
      </c>
    </row>
    <row r="3297" spans="1:25" ht="48" x14ac:dyDescent="0.2">
      <c r="A3297">
        <v>3895</v>
      </c>
      <c r="B3297" s="3" t="s">
        <v>3892</v>
      </c>
      <c r="C3297" s="3" t="s">
        <v>8003</v>
      </c>
      <c r="D3297">
        <v>1000</v>
      </c>
      <c r="E3297">
        <v>50</v>
      </c>
      <c r="F3297" t="s">
        <v>8221</v>
      </c>
      <c r="G3297" t="s">
        <v>8224</v>
      </c>
      <c r="H3297" t="s">
        <v>8246</v>
      </c>
      <c r="I3297">
        <v>1425103218</v>
      </c>
      <c r="J3297">
        <v>1422424818</v>
      </c>
      <c r="K3297" t="b">
        <v>0</v>
      </c>
      <c r="L3297">
        <v>1</v>
      </c>
      <c r="M3297" t="b">
        <v>0</v>
      </c>
      <c r="N3297" t="s">
        <v>8271</v>
      </c>
      <c r="O3297" s="6">
        <f>(E3297/D3297)*100</f>
        <v>5</v>
      </c>
      <c r="P3297" s="7">
        <f>E3297/L3297</f>
        <v>50</v>
      </c>
      <c r="Q3297" t="str">
        <f>LEFT(N3297,FIND("/",N3297)-1)</f>
        <v>theater</v>
      </c>
      <c r="R3297" t="str">
        <f>REPLACE(N3297,1,FIND("/",N3297),"")</f>
        <v>plays</v>
      </c>
      <c r="S3297" s="12">
        <f>(((J3297/60)/60)/24)+DATE(1970,1,1)</f>
        <v>42032.250208333338</v>
      </c>
      <c r="T3297" s="12">
        <f>(((I3297/60)/60)/24)+DATE(1970,1,1)</f>
        <v>42063.250208333338</v>
      </c>
      <c r="W3297" s="19">
        <f>_xlfn.DAYS(T3297,S3297)</f>
        <v>31</v>
      </c>
      <c r="X3297" s="20">
        <f>L3297/W3297</f>
        <v>3.2258064516129031E-2</v>
      </c>
      <c r="Y3297" s="21">
        <f>E3297/W3297</f>
        <v>1.6129032258064515</v>
      </c>
    </row>
    <row r="3298" spans="1:25" ht="48" x14ac:dyDescent="0.2">
      <c r="A3298">
        <v>4099</v>
      </c>
      <c r="B3298" s="3" t="s">
        <v>4095</v>
      </c>
      <c r="C3298" s="3" t="s">
        <v>8202</v>
      </c>
      <c r="D3298">
        <v>4500</v>
      </c>
      <c r="E3298">
        <v>50</v>
      </c>
      <c r="F3298" t="s">
        <v>8221</v>
      </c>
      <c r="G3298" t="s">
        <v>8224</v>
      </c>
      <c r="H3298" t="s">
        <v>8246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8271</v>
      </c>
      <c r="O3298" s="6">
        <f>(E3298/D3298)*100</f>
        <v>1.1111111111111112</v>
      </c>
      <c r="P3298" s="7">
        <f>E3298/L3298</f>
        <v>50</v>
      </c>
      <c r="Q3298" t="str">
        <f>LEFT(N3298,FIND("/",N3298)-1)</f>
        <v>theater</v>
      </c>
      <c r="R3298" t="str">
        <f>REPLACE(N3298,1,FIND("/",N3298),"")</f>
        <v>plays</v>
      </c>
      <c r="S3298" s="12">
        <f>(((J3298/60)/60)/24)+DATE(1970,1,1)</f>
        <v>42570.850381944445</v>
      </c>
      <c r="T3298" s="12">
        <f>(((I3298/60)/60)/24)+DATE(1970,1,1)</f>
        <v>42615.850381944445</v>
      </c>
      <c r="W3298" s="19">
        <f>_xlfn.DAYS(T3298,S3298)</f>
        <v>45</v>
      </c>
      <c r="X3298" s="20">
        <f>L3298/W3298</f>
        <v>2.2222222222222223E-2</v>
      </c>
      <c r="Y3298" s="21">
        <f>E3298/W3298</f>
        <v>1.1111111111111112</v>
      </c>
    </row>
    <row r="3299" spans="1:25" ht="48" x14ac:dyDescent="0.2">
      <c r="A3299">
        <v>1904</v>
      </c>
      <c r="B3299" s="3" t="s">
        <v>1905</v>
      </c>
      <c r="C3299" s="3" t="s">
        <v>6014</v>
      </c>
      <c r="D3299">
        <v>50000</v>
      </c>
      <c r="E3299">
        <v>50</v>
      </c>
      <c r="F3299" t="s">
        <v>8221</v>
      </c>
      <c r="G3299" t="s">
        <v>8224</v>
      </c>
      <c r="H3299" t="s">
        <v>8246</v>
      </c>
      <c r="I3299">
        <v>1451752021</v>
      </c>
      <c r="J3299">
        <v>1447864021</v>
      </c>
      <c r="K3299" t="b">
        <v>0</v>
      </c>
      <c r="L3299">
        <v>2</v>
      </c>
      <c r="M3299" t="b">
        <v>0</v>
      </c>
      <c r="N3299" t="s">
        <v>8294</v>
      </c>
      <c r="O3299" s="6">
        <f>(E3299/D3299)*100</f>
        <v>0.1</v>
      </c>
      <c r="P3299" s="7">
        <f>E3299/L3299</f>
        <v>25</v>
      </c>
      <c r="Q3299" t="str">
        <f>LEFT(N3299,FIND("/",N3299)-1)</f>
        <v>technology</v>
      </c>
      <c r="R3299" t="str">
        <f>REPLACE(N3299,1,FIND("/",N3299),"")</f>
        <v>gadgets</v>
      </c>
      <c r="S3299" s="12">
        <f>(((J3299/60)/60)/24)+DATE(1970,1,1)</f>
        <v>42326.685428240744</v>
      </c>
      <c r="T3299" s="12">
        <f>(((I3299/60)/60)/24)+DATE(1970,1,1)</f>
        <v>42371.685428240744</v>
      </c>
      <c r="W3299" s="19">
        <f>_xlfn.DAYS(T3299,S3299)</f>
        <v>45</v>
      </c>
      <c r="X3299" s="20">
        <f>L3299/W3299</f>
        <v>4.4444444444444446E-2</v>
      </c>
      <c r="Y3299" s="21">
        <f>E3299/W3299</f>
        <v>1.1111111111111112</v>
      </c>
    </row>
    <row r="3300" spans="1:25" ht="64" x14ac:dyDescent="0.2">
      <c r="A3300">
        <v>772</v>
      </c>
      <c r="B3300" s="3" t="s">
        <v>773</v>
      </c>
      <c r="C3300" s="3" t="s">
        <v>4882</v>
      </c>
      <c r="D3300">
        <v>1500</v>
      </c>
      <c r="E3300">
        <v>50</v>
      </c>
      <c r="F3300" t="s">
        <v>8221</v>
      </c>
      <c r="G3300" t="s">
        <v>8224</v>
      </c>
      <c r="H3300" t="s">
        <v>8246</v>
      </c>
      <c r="I3300">
        <v>1257047940</v>
      </c>
      <c r="J3300">
        <v>1252718519</v>
      </c>
      <c r="K3300" t="b">
        <v>0</v>
      </c>
      <c r="L3300">
        <v>1</v>
      </c>
      <c r="M3300" t="b">
        <v>0</v>
      </c>
      <c r="N3300" t="s">
        <v>8275</v>
      </c>
      <c r="O3300" s="6">
        <f>(E3300/D3300)*100</f>
        <v>3.3333333333333335</v>
      </c>
      <c r="P3300" s="7">
        <f>E3300/L3300</f>
        <v>50</v>
      </c>
      <c r="Q3300" t="str">
        <f>LEFT(N3300,FIND("/",N3300)-1)</f>
        <v>publishing</v>
      </c>
      <c r="R3300" t="str">
        <f>REPLACE(N3300,1,FIND("/",N3300),"")</f>
        <v>fiction</v>
      </c>
      <c r="S3300" s="12">
        <f>(((J3300/60)/60)/24)+DATE(1970,1,1)</f>
        <v>40068.056932870371</v>
      </c>
      <c r="T3300" s="12">
        <f>(((I3300/60)/60)/24)+DATE(1970,1,1)</f>
        <v>40118.165972222225</v>
      </c>
      <c r="W3300" s="19">
        <f>_xlfn.DAYS(T3300,S3300)</f>
        <v>50</v>
      </c>
      <c r="X3300" s="20">
        <f>L3300/W3300</f>
        <v>0.02</v>
      </c>
      <c r="Y3300" s="21">
        <f>E3300/W3300</f>
        <v>1</v>
      </c>
    </row>
    <row r="3301" spans="1:25" ht="32" x14ac:dyDescent="0.2">
      <c r="A3301">
        <v>3137</v>
      </c>
      <c r="B3301" s="3" t="s">
        <v>3137</v>
      </c>
      <c r="C3301" s="3" t="s">
        <v>7247</v>
      </c>
      <c r="D3301">
        <v>1500</v>
      </c>
      <c r="E3301">
        <v>50</v>
      </c>
      <c r="F3301" t="s">
        <v>8222</v>
      </c>
      <c r="G3301" t="s">
        <v>8224</v>
      </c>
      <c r="H3301" t="s">
        <v>8246</v>
      </c>
      <c r="I3301">
        <v>1493838720</v>
      </c>
      <c r="J3301">
        <v>1489439669</v>
      </c>
      <c r="K3301" t="b">
        <v>0</v>
      </c>
      <c r="L3301">
        <v>1</v>
      </c>
      <c r="M3301" t="b">
        <v>0</v>
      </c>
      <c r="N3301" t="s">
        <v>8271</v>
      </c>
      <c r="O3301" s="6">
        <f>(E3301/D3301)*100</f>
        <v>3.3333333333333335</v>
      </c>
      <c r="P3301" s="7">
        <f>E3301/L3301</f>
        <v>50</v>
      </c>
      <c r="Q3301" t="str">
        <f>LEFT(N3301,FIND("/",N3301)-1)</f>
        <v>theater</v>
      </c>
      <c r="R3301" t="str">
        <f>REPLACE(N3301,1,FIND("/",N3301),"")</f>
        <v>plays</v>
      </c>
      <c r="S3301" s="12">
        <f>(((J3301/60)/60)/24)+DATE(1970,1,1)</f>
        <v>42807.885057870371</v>
      </c>
      <c r="T3301" s="12">
        <f>(((I3301/60)/60)/24)+DATE(1970,1,1)</f>
        <v>42858.8</v>
      </c>
      <c r="W3301" s="19">
        <f>_xlfn.DAYS(T3301,S3301)</f>
        <v>51</v>
      </c>
      <c r="X3301" s="20">
        <f>L3301/W3301</f>
        <v>1.9607843137254902E-2</v>
      </c>
      <c r="Y3301" s="21">
        <f>E3301/W3301</f>
        <v>0.98039215686274506</v>
      </c>
    </row>
    <row r="3302" spans="1:25" ht="64" x14ac:dyDescent="0.2">
      <c r="A3302">
        <v>2123</v>
      </c>
      <c r="B3302" s="3" t="s">
        <v>2124</v>
      </c>
      <c r="C3302" s="3" t="s">
        <v>6233</v>
      </c>
      <c r="D3302">
        <v>500</v>
      </c>
      <c r="E3302">
        <v>50</v>
      </c>
      <c r="F3302" t="s">
        <v>8221</v>
      </c>
      <c r="G3302" t="s">
        <v>8224</v>
      </c>
      <c r="H3302" t="s">
        <v>8246</v>
      </c>
      <c r="I3302">
        <v>1268636340</v>
      </c>
      <c r="J3302">
        <v>1263982307</v>
      </c>
      <c r="K3302" t="b">
        <v>0</v>
      </c>
      <c r="L3302">
        <v>5</v>
      </c>
      <c r="M3302" t="b">
        <v>0</v>
      </c>
      <c r="N3302" t="s">
        <v>8282</v>
      </c>
      <c r="O3302" s="6">
        <f>(E3302/D3302)*100</f>
        <v>10</v>
      </c>
      <c r="P3302" s="7">
        <f>E3302/L3302</f>
        <v>10</v>
      </c>
      <c r="Q3302" t="str">
        <f>LEFT(N3302,FIND("/",N3302)-1)</f>
        <v>games</v>
      </c>
      <c r="R3302" t="str">
        <f>REPLACE(N3302,1,FIND("/",N3302),"")</f>
        <v>video games</v>
      </c>
      <c r="S3302" s="12">
        <f>(((J3302/60)/60)/24)+DATE(1970,1,1)</f>
        <v>40198.424849537041</v>
      </c>
      <c r="T3302" s="12">
        <f>(((I3302/60)/60)/24)+DATE(1970,1,1)</f>
        <v>40252.290972222225</v>
      </c>
      <c r="W3302" s="19">
        <f>_xlfn.DAYS(T3302,S3302)</f>
        <v>54</v>
      </c>
      <c r="X3302" s="20">
        <f>L3302/W3302</f>
        <v>9.2592592592592587E-2</v>
      </c>
      <c r="Y3302" s="21">
        <f>E3302/W3302</f>
        <v>0.92592592592592593</v>
      </c>
    </row>
    <row r="3303" spans="1:25" ht="32" x14ac:dyDescent="0.2">
      <c r="A3303">
        <v>444</v>
      </c>
      <c r="B3303" s="3" t="s">
        <v>445</v>
      </c>
      <c r="C3303" s="3" t="s">
        <v>4554</v>
      </c>
      <c r="D3303">
        <v>1000</v>
      </c>
      <c r="E3303">
        <v>50</v>
      </c>
      <c r="F3303" t="s">
        <v>8221</v>
      </c>
      <c r="G3303" t="s">
        <v>8224</v>
      </c>
      <c r="H3303" t="s">
        <v>8246</v>
      </c>
      <c r="I3303">
        <v>1329342361</v>
      </c>
      <c r="J3303">
        <v>1324158361</v>
      </c>
      <c r="K3303" t="b">
        <v>0</v>
      </c>
      <c r="L3303">
        <v>1</v>
      </c>
      <c r="M3303" t="b">
        <v>0</v>
      </c>
      <c r="N3303" t="s">
        <v>8270</v>
      </c>
      <c r="O3303" s="6">
        <f>(E3303/D3303)*100</f>
        <v>5</v>
      </c>
      <c r="P3303" s="7">
        <f>E3303/L3303</f>
        <v>50</v>
      </c>
      <c r="Q3303" t="str">
        <f>LEFT(N3303,FIND("/",N3303)-1)</f>
        <v>film &amp; video</v>
      </c>
      <c r="R3303" t="str">
        <f>REPLACE(N3303,1,FIND("/",N3303),"")</f>
        <v>animation</v>
      </c>
      <c r="S3303" s="12">
        <f>(((J3303/60)/60)/24)+DATE(1970,1,1)</f>
        <v>40894.906956018516</v>
      </c>
      <c r="T3303" s="12">
        <f>(((I3303/60)/60)/24)+DATE(1970,1,1)</f>
        <v>40954.906956018516</v>
      </c>
      <c r="W3303" s="19">
        <f>_xlfn.DAYS(T3303,S3303)</f>
        <v>60</v>
      </c>
      <c r="X3303" s="20">
        <f>L3303/W3303</f>
        <v>1.6666666666666666E-2</v>
      </c>
      <c r="Y3303" s="21">
        <f>E3303/W3303</f>
        <v>0.83333333333333337</v>
      </c>
    </row>
    <row r="3304" spans="1:25" ht="48" x14ac:dyDescent="0.2">
      <c r="A3304">
        <v>3095</v>
      </c>
      <c r="B3304" s="3" t="s">
        <v>3095</v>
      </c>
      <c r="C3304" s="3" t="s">
        <v>7205</v>
      </c>
      <c r="D3304">
        <v>14920</v>
      </c>
      <c r="E3304">
        <v>50</v>
      </c>
      <c r="F3304" t="s">
        <v>8221</v>
      </c>
      <c r="G3304" t="s">
        <v>8224</v>
      </c>
      <c r="H3304" t="s">
        <v>8246</v>
      </c>
      <c r="I3304">
        <v>1470011780</v>
      </c>
      <c r="J3304">
        <v>1464827780</v>
      </c>
      <c r="K3304" t="b">
        <v>0</v>
      </c>
      <c r="L3304">
        <v>1</v>
      </c>
      <c r="M3304" t="b">
        <v>0</v>
      </c>
      <c r="N3304" t="s">
        <v>8303</v>
      </c>
      <c r="O3304" s="6">
        <f>(E3304/D3304)*100</f>
        <v>0.33512064343163539</v>
      </c>
      <c r="P3304" s="7">
        <f>E3304/L3304</f>
        <v>50</v>
      </c>
      <c r="Q3304" t="str">
        <f>LEFT(N3304,FIND("/",N3304)-1)</f>
        <v>theater</v>
      </c>
      <c r="R3304" t="str">
        <f>REPLACE(N3304,1,FIND("/",N3304),"")</f>
        <v>spaces</v>
      </c>
      <c r="S3304" s="12">
        <f>(((J3304/60)/60)/24)+DATE(1970,1,1)</f>
        <v>42523.025231481486</v>
      </c>
      <c r="T3304" s="12">
        <f>(((I3304/60)/60)/24)+DATE(1970,1,1)</f>
        <v>42583.025231481486</v>
      </c>
      <c r="W3304" s="19">
        <f>_xlfn.DAYS(T3304,S3304)</f>
        <v>60</v>
      </c>
      <c r="X3304" s="20">
        <f>L3304/W3304</f>
        <v>1.6666666666666666E-2</v>
      </c>
      <c r="Y3304" s="21">
        <f>E3304/W3304</f>
        <v>0.83333333333333337</v>
      </c>
    </row>
    <row r="3305" spans="1:25" ht="16" x14ac:dyDescent="0.2">
      <c r="A3305">
        <v>237</v>
      </c>
      <c r="B3305" s="3" t="s">
        <v>239</v>
      </c>
      <c r="C3305" s="3" t="s">
        <v>4347</v>
      </c>
      <c r="D3305">
        <v>15000</v>
      </c>
      <c r="E3305">
        <v>50</v>
      </c>
      <c r="F3305" t="s">
        <v>8221</v>
      </c>
      <c r="G3305" t="s">
        <v>8224</v>
      </c>
      <c r="H3305" t="s">
        <v>8246</v>
      </c>
      <c r="I3305">
        <v>1457445069</v>
      </c>
      <c r="J3305">
        <v>1452261069</v>
      </c>
      <c r="K3305" t="b">
        <v>0</v>
      </c>
      <c r="L3305">
        <v>1</v>
      </c>
      <c r="M3305" t="b">
        <v>0</v>
      </c>
      <c r="N3305" t="s">
        <v>8268</v>
      </c>
      <c r="O3305" s="6">
        <f>(E3305/D3305)*100</f>
        <v>0.33333333333333337</v>
      </c>
      <c r="P3305" s="7">
        <f>E3305/L3305</f>
        <v>50</v>
      </c>
      <c r="Q3305" t="str">
        <f>LEFT(N3305,FIND("/",N3305)-1)</f>
        <v>film &amp; video</v>
      </c>
      <c r="R3305" t="str">
        <f>REPLACE(N3305,1,FIND("/",N3305),"")</f>
        <v>drama</v>
      </c>
      <c r="S3305" s="12">
        <f>(((J3305/60)/60)/24)+DATE(1970,1,1)</f>
        <v>42377.577187499999</v>
      </c>
      <c r="T3305" s="12">
        <f>(((I3305/60)/60)/24)+DATE(1970,1,1)</f>
        <v>42437.577187499999</v>
      </c>
      <c r="W3305" s="19">
        <f>_xlfn.DAYS(T3305,S3305)</f>
        <v>60</v>
      </c>
      <c r="X3305" s="20">
        <f>L3305/W3305</f>
        <v>1.6666666666666666E-2</v>
      </c>
      <c r="Y3305" s="21">
        <f>E3305/W3305</f>
        <v>0.83333333333333337</v>
      </c>
    </row>
    <row r="3306" spans="1:25" ht="48" x14ac:dyDescent="0.2">
      <c r="A3306">
        <v>2438</v>
      </c>
      <c r="B3306" s="3" t="s">
        <v>2439</v>
      </c>
      <c r="C3306" s="3" t="s">
        <v>6548</v>
      </c>
      <c r="D3306">
        <v>15000</v>
      </c>
      <c r="E3306">
        <v>50</v>
      </c>
      <c r="F3306" t="s">
        <v>8221</v>
      </c>
      <c r="G3306" t="s">
        <v>8224</v>
      </c>
      <c r="H3306" t="s">
        <v>8246</v>
      </c>
      <c r="I3306">
        <v>1449529062</v>
      </c>
      <c r="J3306">
        <v>1444341462</v>
      </c>
      <c r="K3306" t="b">
        <v>0</v>
      </c>
      <c r="L3306">
        <v>1</v>
      </c>
      <c r="M3306" t="b">
        <v>0</v>
      </c>
      <c r="N3306" t="s">
        <v>8284</v>
      </c>
      <c r="O3306" s="6">
        <f>(E3306/D3306)*100</f>
        <v>0.33333333333333337</v>
      </c>
      <c r="P3306" s="7">
        <f>E3306/L3306</f>
        <v>50</v>
      </c>
      <c r="Q3306" t="str">
        <f>LEFT(N3306,FIND("/",N3306)-1)</f>
        <v>food</v>
      </c>
      <c r="R3306" t="str">
        <f>REPLACE(N3306,1,FIND("/",N3306),"")</f>
        <v>food trucks</v>
      </c>
      <c r="S3306" s="12">
        <f>(((J3306/60)/60)/24)+DATE(1970,1,1)</f>
        <v>42285.91506944444</v>
      </c>
      <c r="T3306" s="12">
        <f>(((I3306/60)/60)/24)+DATE(1970,1,1)</f>
        <v>42345.956736111111</v>
      </c>
      <c r="W3306" s="19">
        <f>_xlfn.DAYS(T3306,S3306)</f>
        <v>60</v>
      </c>
      <c r="X3306" s="20">
        <f>L3306/W3306</f>
        <v>1.6666666666666666E-2</v>
      </c>
      <c r="Y3306" s="21">
        <f>E3306/W3306</f>
        <v>0.83333333333333337</v>
      </c>
    </row>
    <row r="3307" spans="1:25" ht="48" x14ac:dyDescent="0.2">
      <c r="A3307">
        <v>3086</v>
      </c>
      <c r="B3307" s="3" t="s">
        <v>3086</v>
      </c>
      <c r="C3307" s="3" t="s">
        <v>7196</v>
      </c>
      <c r="D3307">
        <v>20000</v>
      </c>
      <c r="E3307">
        <v>50</v>
      </c>
      <c r="F3307" t="s">
        <v>8221</v>
      </c>
      <c r="G3307" t="s">
        <v>8237</v>
      </c>
      <c r="H3307" t="s">
        <v>8249</v>
      </c>
      <c r="I3307">
        <v>1439827559</v>
      </c>
      <c r="J3307">
        <v>1434643559</v>
      </c>
      <c r="K3307" t="b">
        <v>0</v>
      </c>
      <c r="L3307">
        <v>3</v>
      </c>
      <c r="M3307" t="b">
        <v>0</v>
      </c>
      <c r="N3307" t="s">
        <v>8303</v>
      </c>
      <c r="O3307" s="6">
        <f>(E3307/D3307)*100</f>
        <v>0.25</v>
      </c>
      <c r="P3307" s="7">
        <f>E3307/L3307</f>
        <v>16.666666666666668</v>
      </c>
      <c r="Q3307" t="str">
        <f>LEFT(N3307,FIND("/",N3307)-1)</f>
        <v>theater</v>
      </c>
      <c r="R3307" t="str">
        <f>REPLACE(N3307,1,FIND("/",N3307),"")</f>
        <v>spaces</v>
      </c>
      <c r="S3307" s="12">
        <f>(((J3307/60)/60)/24)+DATE(1970,1,1)</f>
        <v>42173.67082175926</v>
      </c>
      <c r="T3307" s="12">
        <f>(((I3307/60)/60)/24)+DATE(1970,1,1)</f>
        <v>42233.67082175926</v>
      </c>
      <c r="W3307" s="19">
        <f>_xlfn.DAYS(T3307,S3307)</f>
        <v>60</v>
      </c>
      <c r="X3307" s="20">
        <f>L3307/W3307</f>
        <v>0.05</v>
      </c>
      <c r="Y3307" s="21">
        <f>E3307/W3307</f>
        <v>0.83333333333333337</v>
      </c>
    </row>
    <row r="3308" spans="1:25" ht="48" x14ac:dyDescent="0.2">
      <c r="A3308">
        <v>1486</v>
      </c>
      <c r="B3308" s="3" t="s">
        <v>1487</v>
      </c>
      <c r="C3308" s="3" t="s">
        <v>5596</v>
      </c>
      <c r="D3308">
        <v>20000</v>
      </c>
      <c r="E3308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6">
        <f>(E3308/D3308)*100</f>
        <v>0.24</v>
      </c>
      <c r="P3308" s="7">
        <f>E3308/L3308</f>
        <v>16</v>
      </c>
      <c r="Q3308" t="str">
        <f>LEFT(N3308,FIND("/",N3308)-1)</f>
        <v>publishing</v>
      </c>
      <c r="R3308" t="str">
        <f>REPLACE(N3308,1,FIND("/",N3308),"")</f>
        <v>fiction</v>
      </c>
      <c r="S3308" s="12">
        <f>(((J3308/60)/60)/24)+DATE(1970,1,1)</f>
        <v>42032.168530092589</v>
      </c>
      <c r="T3308" s="12">
        <f>(((I3308/60)/60)/24)+DATE(1970,1,1)</f>
        <v>42062.168530092589</v>
      </c>
      <c r="W3308" s="19">
        <f>_xlfn.DAYS(T3308,S3308)</f>
        <v>30</v>
      </c>
      <c r="X3308" s="20">
        <f>L3308/W3308</f>
        <v>0.1</v>
      </c>
      <c r="Y3308" s="21">
        <f>E3308/W3308</f>
        <v>1.6</v>
      </c>
    </row>
    <row r="3309" spans="1:25" ht="48" x14ac:dyDescent="0.2">
      <c r="A3309">
        <v>2136</v>
      </c>
      <c r="B3309" s="3" t="s">
        <v>2137</v>
      </c>
      <c r="C3309" s="3" t="s">
        <v>6246</v>
      </c>
      <c r="D3309">
        <v>80000</v>
      </c>
      <c r="E3309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6">
        <f>(E3309/D3309)*100</f>
        <v>5.9612499999999999E-2</v>
      </c>
      <c r="P3309" s="7">
        <f>E3309/L3309</f>
        <v>11.922499999999999</v>
      </c>
      <c r="Q3309" t="str">
        <f>LEFT(N3309,FIND("/",N3309)-1)</f>
        <v>games</v>
      </c>
      <c r="R3309" t="str">
        <f>REPLACE(N3309,1,FIND("/",N3309),"")</f>
        <v>video games</v>
      </c>
      <c r="S3309" s="12">
        <f>(((J3309/60)/60)/24)+DATE(1970,1,1)</f>
        <v>41536.509097222224</v>
      </c>
      <c r="T3309" s="12">
        <f>(((I3309/60)/60)/24)+DATE(1970,1,1)</f>
        <v>41566.509097222224</v>
      </c>
      <c r="W3309" s="19">
        <f>_xlfn.DAYS(T3309,S3309)</f>
        <v>30</v>
      </c>
      <c r="X3309" s="20">
        <f>L3309/W3309</f>
        <v>0.13333333333333333</v>
      </c>
      <c r="Y3309" s="21">
        <f>E3309/W3309</f>
        <v>1.5896666666666666</v>
      </c>
    </row>
    <row r="3310" spans="1:25" ht="48" x14ac:dyDescent="0.2">
      <c r="A3310">
        <v>4086</v>
      </c>
      <c r="B3310" s="3" t="s">
        <v>4082</v>
      </c>
      <c r="C3310" s="3" t="s">
        <v>8189</v>
      </c>
      <c r="D3310">
        <v>1000</v>
      </c>
      <c r="E3310">
        <v>47</v>
      </c>
      <c r="F3310" t="s">
        <v>8221</v>
      </c>
      <c r="G3310" t="s">
        <v>8224</v>
      </c>
      <c r="H3310" t="s">
        <v>8246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8271</v>
      </c>
      <c r="O3310" s="6">
        <f>(E3310/D3310)*100</f>
        <v>4.7</v>
      </c>
      <c r="P3310" s="7">
        <f>E3310/L3310</f>
        <v>9.4</v>
      </c>
      <c r="Q3310" t="str">
        <f>LEFT(N3310,FIND("/",N3310)-1)</f>
        <v>theater</v>
      </c>
      <c r="R3310" t="str">
        <f>REPLACE(N3310,1,FIND("/",N3310),"")</f>
        <v>plays</v>
      </c>
      <c r="S3310" s="12">
        <f>(((J3310/60)/60)/24)+DATE(1970,1,1)</f>
        <v>42304.940960648149</v>
      </c>
      <c r="T3310" s="12">
        <f>(((I3310/60)/60)/24)+DATE(1970,1,1)</f>
        <v>42329.166666666672</v>
      </c>
      <c r="W3310" s="19">
        <f>_xlfn.DAYS(T3310,S3310)</f>
        <v>25</v>
      </c>
      <c r="X3310" s="20">
        <f>L3310/W3310</f>
        <v>0.2</v>
      </c>
      <c r="Y3310" s="21">
        <f>E3310/W3310</f>
        <v>1.88</v>
      </c>
    </row>
    <row r="3311" spans="1:25" ht="48" x14ac:dyDescent="0.2">
      <c r="A3311">
        <v>1097</v>
      </c>
      <c r="B3311" s="3" t="s">
        <v>1098</v>
      </c>
      <c r="C3311" s="3" t="s">
        <v>5207</v>
      </c>
      <c r="D3311">
        <v>100000</v>
      </c>
      <c r="E3311">
        <v>47</v>
      </c>
      <c r="F3311" t="s">
        <v>8221</v>
      </c>
      <c r="G3311" t="s">
        <v>8224</v>
      </c>
      <c r="H3311" t="s">
        <v>8246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8282</v>
      </c>
      <c r="O3311" s="6">
        <f>(E3311/D3311)*100</f>
        <v>4.7E-2</v>
      </c>
      <c r="P3311" s="7">
        <f>E3311/L3311</f>
        <v>6.7142857142857144</v>
      </c>
      <c r="Q3311" t="str">
        <f>LEFT(N3311,FIND("/",N3311)-1)</f>
        <v>games</v>
      </c>
      <c r="R3311" t="str">
        <f>REPLACE(N3311,1,FIND("/",N3311),"")</f>
        <v>video games</v>
      </c>
      <c r="S3311" s="12">
        <f>(((J3311/60)/60)/24)+DATE(1970,1,1)</f>
        <v>41660.792557870373</v>
      </c>
      <c r="T3311" s="12">
        <f>(((I3311/60)/60)/24)+DATE(1970,1,1)</f>
        <v>41700.792557870373</v>
      </c>
      <c r="W3311" s="19">
        <f>_xlfn.DAYS(T3311,S3311)</f>
        <v>40</v>
      </c>
      <c r="X3311" s="20">
        <f>L3311/W3311</f>
        <v>0.17499999999999999</v>
      </c>
      <c r="Y3311" s="21">
        <f>E3311/W3311</f>
        <v>1.175</v>
      </c>
    </row>
    <row r="3312" spans="1:25" ht="48" x14ac:dyDescent="0.2">
      <c r="A3312">
        <v>3962</v>
      </c>
      <c r="B3312" s="3" t="s">
        <v>3959</v>
      </c>
      <c r="C3312" s="3" t="s">
        <v>8069</v>
      </c>
      <c r="D3312">
        <v>1400</v>
      </c>
      <c r="E3312">
        <v>45</v>
      </c>
      <c r="F3312" t="s">
        <v>8221</v>
      </c>
      <c r="G3312" t="s">
        <v>8225</v>
      </c>
      <c r="H3312" t="s">
        <v>8247</v>
      </c>
      <c r="I3312">
        <v>1448722494</v>
      </c>
      <c r="J3312">
        <v>1446562494</v>
      </c>
      <c r="K3312" t="b">
        <v>0</v>
      </c>
      <c r="L3312">
        <v>3</v>
      </c>
      <c r="M3312" t="b">
        <v>0</v>
      </c>
      <c r="N3312" t="s">
        <v>8271</v>
      </c>
      <c r="O3312" s="6">
        <f>(E3312/D3312)*100</f>
        <v>3.214285714285714</v>
      </c>
      <c r="P3312" s="7">
        <f>E3312/L3312</f>
        <v>15</v>
      </c>
      <c r="Q3312" t="str">
        <f>LEFT(N3312,FIND("/",N3312)-1)</f>
        <v>theater</v>
      </c>
      <c r="R3312" t="str">
        <f>REPLACE(N3312,1,FIND("/",N3312),"")</f>
        <v>plays</v>
      </c>
      <c r="S3312" s="12">
        <f>(((J3312/60)/60)/24)+DATE(1970,1,1)</f>
        <v>42311.621458333335</v>
      </c>
      <c r="T3312" s="12">
        <f>(((I3312/60)/60)/24)+DATE(1970,1,1)</f>
        <v>42336.621458333335</v>
      </c>
      <c r="W3312" s="19">
        <f>_xlfn.DAYS(T3312,S3312)</f>
        <v>25</v>
      </c>
      <c r="X3312" s="20">
        <f>L3312/W3312</f>
        <v>0.12</v>
      </c>
      <c r="Y3312" s="21">
        <f>E3312/W3312</f>
        <v>1.8</v>
      </c>
    </row>
    <row r="3313" spans="1:25" ht="48" x14ac:dyDescent="0.2">
      <c r="A3313">
        <v>2764</v>
      </c>
      <c r="B3313" s="3" t="s">
        <v>2764</v>
      </c>
      <c r="C3313" s="3" t="s">
        <v>6874</v>
      </c>
      <c r="D3313">
        <v>4000</v>
      </c>
      <c r="E3313">
        <v>45</v>
      </c>
      <c r="F3313" t="s">
        <v>8221</v>
      </c>
      <c r="G3313" t="s">
        <v>8224</v>
      </c>
      <c r="H3313" t="s">
        <v>8246</v>
      </c>
      <c r="I3313">
        <v>1338404400</v>
      </c>
      <c r="J3313">
        <v>1335855631</v>
      </c>
      <c r="K3313" t="b">
        <v>0</v>
      </c>
      <c r="L3313">
        <v>4</v>
      </c>
      <c r="M3313" t="b">
        <v>0</v>
      </c>
      <c r="N3313" t="s">
        <v>8304</v>
      </c>
      <c r="O3313" s="6">
        <f>(E3313/D3313)*100</f>
        <v>1.125</v>
      </c>
      <c r="P3313" s="7">
        <f>E3313/L3313</f>
        <v>11.25</v>
      </c>
      <c r="Q3313" t="str">
        <f>LEFT(N3313,FIND("/",N3313)-1)</f>
        <v>publishing</v>
      </c>
      <c r="R3313" t="str">
        <f>REPLACE(N3313,1,FIND("/",N3313),"")</f>
        <v>children's books</v>
      </c>
      <c r="S3313" s="12">
        <f>(((J3313/60)/60)/24)+DATE(1970,1,1)</f>
        <v>41030.292025462964</v>
      </c>
      <c r="T3313" s="12">
        <f>(((I3313/60)/60)/24)+DATE(1970,1,1)</f>
        <v>41059.791666666664</v>
      </c>
      <c r="W3313" s="19">
        <f>_xlfn.DAYS(T3313,S3313)</f>
        <v>29</v>
      </c>
      <c r="X3313" s="20">
        <f>L3313/W3313</f>
        <v>0.13793103448275862</v>
      </c>
      <c r="Y3313" s="21">
        <f>E3313/W3313</f>
        <v>1.5517241379310345</v>
      </c>
    </row>
    <row r="3314" spans="1:25" ht="32" x14ac:dyDescent="0.2">
      <c r="A3314">
        <v>1075</v>
      </c>
      <c r="B3314" s="3" t="s">
        <v>1076</v>
      </c>
      <c r="C3314" s="3" t="s">
        <v>5185</v>
      </c>
      <c r="D3314">
        <v>1000</v>
      </c>
      <c r="E3314">
        <v>45</v>
      </c>
      <c r="F3314" t="s">
        <v>8221</v>
      </c>
      <c r="G3314" t="s">
        <v>8224</v>
      </c>
      <c r="H3314" t="s">
        <v>8246</v>
      </c>
      <c r="I3314">
        <v>1336340516</v>
      </c>
      <c r="J3314">
        <v>1333748516</v>
      </c>
      <c r="K3314" t="b">
        <v>0</v>
      </c>
      <c r="L3314">
        <v>3</v>
      </c>
      <c r="M3314" t="b">
        <v>0</v>
      </c>
      <c r="N3314" t="s">
        <v>8282</v>
      </c>
      <c r="O3314" s="6">
        <f>(E3314/D3314)*100</f>
        <v>4.5</v>
      </c>
      <c r="P3314" s="7">
        <f>E3314/L3314</f>
        <v>15</v>
      </c>
      <c r="Q3314" t="str">
        <f>LEFT(N3314,FIND("/",N3314)-1)</f>
        <v>games</v>
      </c>
      <c r="R3314" t="str">
        <f>REPLACE(N3314,1,FIND("/",N3314),"")</f>
        <v>video games</v>
      </c>
      <c r="S3314" s="12">
        <f>(((J3314/60)/60)/24)+DATE(1970,1,1)</f>
        <v>41005.904120370367</v>
      </c>
      <c r="T3314" s="12">
        <f>(((I3314/60)/60)/24)+DATE(1970,1,1)</f>
        <v>41035.904120370367</v>
      </c>
      <c r="W3314" s="19">
        <f>_xlfn.DAYS(T3314,S3314)</f>
        <v>30</v>
      </c>
      <c r="X3314" s="20">
        <f>L3314/W3314</f>
        <v>0.1</v>
      </c>
      <c r="Y3314" s="21">
        <f>E3314/W3314</f>
        <v>1.5</v>
      </c>
    </row>
    <row r="3315" spans="1:25" ht="48" x14ac:dyDescent="0.2">
      <c r="A3315">
        <v>1428</v>
      </c>
      <c r="B3315" s="3" t="s">
        <v>1429</v>
      </c>
      <c r="C3315" s="3" t="s">
        <v>5538</v>
      </c>
      <c r="D3315">
        <v>1000</v>
      </c>
      <c r="E3315">
        <v>45</v>
      </c>
      <c r="F3315" t="s">
        <v>8221</v>
      </c>
      <c r="G3315" t="s">
        <v>8227</v>
      </c>
      <c r="H3315" t="s">
        <v>8249</v>
      </c>
      <c r="I3315">
        <v>1459584417</v>
      </c>
      <c r="J3315">
        <v>1456996017</v>
      </c>
      <c r="K3315" t="b">
        <v>0</v>
      </c>
      <c r="L3315">
        <v>3</v>
      </c>
      <c r="M3315" t="b">
        <v>0</v>
      </c>
      <c r="N3315" t="s">
        <v>8287</v>
      </c>
      <c r="O3315" s="6">
        <f>(E3315/D3315)*100</f>
        <v>4.5</v>
      </c>
      <c r="P3315" s="7">
        <f>E3315/L3315</f>
        <v>15</v>
      </c>
      <c r="Q3315" t="str">
        <f>LEFT(N3315,FIND("/",N3315)-1)</f>
        <v>publishing</v>
      </c>
      <c r="R3315" t="str">
        <f>REPLACE(N3315,1,FIND("/",N3315),"")</f>
        <v>translations</v>
      </c>
      <c r="S3315" s="12">
        <f>(((J3315/60)/60)/24)+DATE(1970,1,1)</f>
        <v>42432.379826388889</v>
      </c>
      <c r="T3315" s="12">
        <f>(((I3315/60)/60)/24)+DATE(1970,1,1)</f>
        <v>42462.338159722218</v>
      </c>
      <c r="W3315" s="19">
        <f>_xlfn.DAYS(T3315,S3315)</f>
        <v>30</v>
      </c>
      <c r="X3315" s="20">
        <f>L3315/W3315</f>
        <v>0.1</v>
      </c>
      <c r="Y3315" s="21">
        <f>E3315/W3315</f>
        <v>1.5</v>
      </c>
    </row>
    <row r="3316" spans="1:25" ht="48" x14ac:dyDescent="0.2">
      <c r="A3316">
        <v>449</v>
      </c>
      <c r="B3316" s="3" t="s">
        <v>450</v>
      </c>
      <c r="C3316" s="3" t="s">
        <v>4559</v>
      </c>
      <c r="D3316">
        <v>2000</v>
      </c>
      <c r="E3316">
        <v>45</v>
      </c>
      <c r="F3316" t="s">
        <v>8221</v>
      </c>
      <c r="G3316" t="s">
        <v>8225</v>
      </c>
      <c r="H3316" t="s">
        <v>8247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8270</v>
      </c>
      <c r="O3316" s="6">
        <f>(E3316/D3316)*100</f>
        <v>2.25</v>
      </c>
      <c r="P3316" s="7">
        <f>E3316/L3316</f>
        <v>9</v>
      </c>
      <c r="Q3316" t="str">
        <f>LEFT(N3316,FIND("/",N3316)-1)</f>
        <v>film &amp; video</v>
      </c>
      <c r="R3316" t="str">
        <f>REPLACE(N3316,1,FIND("/",N3316),"")</f>
        <v>animation</v>
      </c>
      <c r="S3316" s="12">
        <f>(((J3316/60)/60)/24)+DATE(1970,1,1)</f>
        <v>41534.568113425928</v>
      </c>
      <c r="T3316" s="12">
        <f>(((I3316/60)/60)/24)+DATE(1970,1,1)</f>
        <v>41564.568113425928</v>
      </c>
      <c r="W3316" s="19">
        <f>_xlfn.DAYS(T3316,S3316)</f>
        <v>30</v>
      </c>
      <c r="X3316" s="20">
        <f>L3316/W3316</f>
        <v>0.16666666666666666</v>
      </c>
      <c r="Y3316" s="21">
        <f>E3316/W3316</f>
        <v>1.5</v>
      </c>
    </row>
    <row r="3317" spans="1:25" ht="48" x14ac:dyDescent="0.2">
      <c r="A3317">
        <v>3142</v>
      </c>
      <c r="B3317" s="3" t="s">
        <v>3142</v>
      </c>
      <c r="C3317" s="3" t="s">
        <v>7252</v>
      </c>
      <c r="D3317">
        <v>2750</v>
      </c>
      <c r="E3317">
        <v>45</v>
      </c>
      <c r="F3317" t="s">
        <v>8222</v>
      </c>
      <c r="G3317" t="s">
        <v>8225</v>
      </c>
      <c r="H3317" t="s">
        <v>8247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8271</v>
      </c>
      <c r="O3317" s="6">
        <f>(E3317/D3317)*100</f>
        <v>1.6363636363636365</v>
      </c>
      <c r="P3317" s="7">
        <f>E3317/L3317</f>
        <v>15</v>
      </c>
      <c r="Q3317" t="str">
        <f>LEFT(N3317,FIND("/",N3317)-1)</f>
        <v>theater</v>
      </c>
      <c r="R3317" t="str">
        <f>REPLACE(N3317,1,FIND("/",N3317),"")</f>
        <v>plays</v>
      </c>
      <c r="S3317" s="12">
        <f>(((J3317/60)/60)/24)+DATE(1970,1,1)</f>
        <v>42783.513182870374</v>
      </c>
      <c r="T3317" s="12">
        <f>(((I3317/60)/60)/24)+DATE(1970,1,1)</f>
        <v>42813.471516203703</v>
      </c>
      <c r="W3317" s="19">
        <f>_xlfn.DAYS(T3317,S3317)</f>
        <v>30</v>
      </c>
      <c r="X3317" s="20">
        <f>L3317/W3317</f>
        <v>0.1</v>
      </c>
      <c r="Y3317" s="21">
        <f>E3317/W3317</f>
        <v>1.5</v>
      </c>
    </row>
    <row r="3318" spans="1:25" ht="48" x14ac:dyDescent="0.2">
      <c r="A3318">
        <v>3960</v>
      </c>
      <c r="B3318" s="3" t="s">
        <v>3957</v>
      </c>
      <c r="C3318" s="3" t="s">
        <v>8067</v>
      </c>
      <c r="D3318">
        <v>3000</v>
      </c>
      <c r="E3318">
        <v>45</v>
      </c>
      <c r="F3318" t="s">
        <v>8221</v>
      </c>
      <c r="G3318" t="s">
        <v>8224</v>
      </c>
      <c r="H3318" t="s">
        <v>8246</v>
      </c>
      <c r="I3318">
        <v>1451852256</v>
      </c>
      <c r="J3318">
        <v>1449260256</v>
      </c>
      <c r="K3318" t="b">
        <v>0</v>
      </c>
      <c r="L3318">
        <v>4</v>
      </c>
      <c r="M3318" t="b">
        <v>0</v>
      </c>
      <c r="N3318" t="s">
        <v>8271</v>
      </c>
      <c r="O3318" s="6">
        <f>(E3318/D3318)*100</f>
        <v>1.5</v>
      </c>
      <c r="P3318" s="7">
        <f>E3318/L3318</f>
        <v>11.25</v>
      </c>
      <c r="Q3318" t="str">
        <f>LEFT(N3318,FIND("/",N3318)-1)</f>
        <v>theater</v>
      </c>
      <c r="R3318" t="str">
        <f>REPLACE(N3318,1,FIND("/",N3318),"")</f>
        <v>plays</v>
      </c>
      <c r="S3318" s="12">
        <f>(((J3318/60)/60)/24)+DATE(1970,1,1)</f>
        <v>42342.845555555556</v>
      </c>
      <c r="T3318" s="12">
        <f>(((I3318/60)/60)/24)+DATE(1970,1,1)</f>
        <v>42372.845555555556</v>
      </c>
      <c r="W3318" s="19">
        <f>_xlfn.DAYS(T3318,S3318)</f>
        <v>30</v>
      </c>
      <c r="X3318" s="20">
        <f>L3318/W3318</f>
        <v>0.13333333333333333</v>
      </c>
      <c r="Y3318" s="21">
        <f>E3318/W3318</f>
        <v>1.5</v>
      </c>
    </row>
    <row r="3319" spans="1:25" ht="48" x14ac:dyDescent="0.2">
      <c r="A3319">
        <v>2866</v>
      </c>
      <c r="B3319" s="3" t="s">
        <v>2866</v>
      </c>
      <c r="C3319" s="3" t="s">
        <v>6976</v>
      </c>
      <c r="D3319">
        <v>5000</v>
      </c>
      <c r="E3319">
        <v>45</v>
      </c>
      <c r="F3319" t="s">
        <v>8221</v>
      </c>
      <c r="G3319" t="s">
        <v>8224</v>
      </c>
      <c r="H3319" t="s">
        <v>8246</v>
      </c>
      <c r="I3319">
        <v>1476482400</v>
      </c>
      <c r="J3319">
        <v>1473893721</v>
      </c>
      <c r="K3319" t="b">
        <v>0</v>
      </c>
      <c r="L3319">
        <v>2</v>
      </c>
      <c r="M3319" t="b">
        <v>0</v>
      </c>
      <c r="N3319" t="s">
        <v>8271</v>
      </c>
      <c r="O3319" s="6">
        <f>(E3319/D3319)*100</f>
        <v>0.89999999999999991</v>
      </c>
      <c r="P3319" s="7">
        <f>E3319/L3319</f>
        <v>22.5</v>
      </c>
      <c r="Q3319" t="str">
        <f>LEFT(N3319,FIND("/",N3319)-1)</f>
        <v>theater</v>
      </c>
      <c r="R3319" t="str">
        <f>REPLACE(N3319,1,FIND("/",N3319),"")</f>
        <v>plays</v>
      </c>
      <c r="S3319" s="12">
        <f>(((J3319/60)/60)/24)+DATE(1970,1,1)</f>
        <v>42627.955104166671</v>
      </c>
      <c r="T3319" s="12">
        <f>(((I3319/60)/60)/24)+DATE(1970,1,1)</f>
        <v>42657.916666666672</v>
      </c>
      <c r="W3319" s="19">
        <f>_xlfn.DAYS(T3319,S3319)</f>
        <v>30</v>
      </c>
      <c r="X3319" s="20">
        <f>L3319/W3319</f>
        <v>6.6666666666666666E-2</v>
      </c>
      <c r="Y3319" s="21">
        <f>E3319/W3319</f>
        <v>1.5</v>
      </c>
    </row>
    <row r="3320" spans="1:25" ht="48" x14ac:dyDescent="0.2">
      <c r="A3320">
        <v>1109</v>
      </c>
      <c r="B3320" s="3" t="s">
        <v>1110</v>
      </c>
      <c r="C3320" s="3" t="s">
        <v>5219</v>
      </c>
      <c r="D3320">
        <v>10000</v>
      </c>
      <c r="E3320">
        <v>45</v>
      </c>
      <c r="F3320" t="s">
        <v>8221</v>
      </c>
      <c r="G3320" t="s">
        <v>8224</v>
      </c>
      <c r="H3320" t="s">
        <v>8246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8282</v>
      </c>
      <c r="O3320" s="6">
        <f>(E3320/D3320)*100</f>
        <v>0.44999999999999996</v>
      </c>
      <c r="P3320" s="7">
        <f>E3320/L3320</f>
        <v>15</v>
      </c>
      <c r="Q3320" t="str">
        <f>LEFT(N3320,FIND("/",N3320)-1)</f>
        <v>games</v>
      </c>
      <c r="R3320" t="str">
        <f>REPLACE(N3320,1,FIND("/",N3320),"")</f>
        <v>video games</v>
      </c>
      <c r="S3320" s="12">
        <f>(((J3320/60)/60)/24)+DATE(1970,1,1)</f>
        <v>42662.752199074079</v>
      </c>
      <c r="T3320" s="12">
        <f>(((I3320/60)/60)/24)+DATE(1970,1,1)</f>
        <v>42692.793865740736</v>
      </c>
      <c r="W3320" s="19">
        <f>_xlfn.DAYS(T3320,S3320)</f>
        <v>30</v>
      </c>
      <c r="X3320" s="20">
        <f>L3320/W3320</f>
        <v>0.1</v>
      </c>
      <c r="Y3320" s="21">
        <f>E3320/W3320</f>
        <v>1.5</v>
      </c>
    </row>
    <row r="3321" spans="1:25" ht="48" x14ac:dyDescent="0.2">
      <c r="A3321">
        <v>1068</v>
      </c>
      <c r="B3321" s="3" t="s">
        <v>1069</v>
      </c>
      <c r="C3321" s="3" t="s">
        <v>5178</v>
      </c>
      <c r="D3321">
        <v>30000</v>
      </c>
      <c r="E3321">
        <v>45</v>
      </c>
      <c r="F3321" t="s">
        <v>8221</v>
      </c>
      <c r="G3321" t="s">
        <v>8224</v>
      </c>
      <c r="H3321" t="s">
        <v>8246</v>
      </c>
      <c r="I3321">
        <v>1460274864</v>
      </c>
      <c r="J3321">
        <v>1457686464</v>
      </c>
      <c r="K3321" t="b">
        <v>0</v>
      </c>
      <c r="L3321">
        <v>4</v>
      </c>
      <c r="M3321" t="b">
        <v>0</v>
      </c>
      <c r="N3321" t="s">
        <v>8282</v>
      </c>
      <c r="O3321" s="6">
        <f>(E3321/D3321)*100</f>
        <v>0.15</v>
      </c>
      <c r="P3321" s="7">
        <f>E3321/L3321</f>
        <v>11.25</v>
      </c>
      <c r="Q3321" t="str">
        <f>LEFT(N3321,FIND("/",N3321)-1)</f>
        <v>games</v>
      </c>
      <c r="R3321" t="str">
        <f>REPLACE(N3321,1,FIND("/",N3321),"")</f>
        <v>video games</v>
      </c>
      <c r="S3321" s="12">
        <f>(((J3321/60)/60)/24)+DATE(1970,1,1)</f>
        <v>42440.371111111104</v>
      </c>
      <c r="T3321" s="12">
        <f>(((I3321/60)/60)/24)+DATE(1970,1,1)</f>
        <v>42470.329444444447</v>
      </c>
      <c r="W3321" s="19">
        <f>_xlfn.DAYS(T3321,S3321)</f>
        <v>30</v>
      </c>
      <c r="X3321" s="20">
        <f>L3321/W3321</f>
        <v>0.13333333333333333</v>
      </c>
      <c r="Y3321" s="21">
        <f>E3321/W3321</f>
        <v>1.5</v>
      </c>
    </row>
    <row r="3322" spans="1:25" ht="32" x14ac:dyDescent="0.2">
      <c r="A3322">
        <v>873</v>
      </c>
      <c r="B3322" s="3" t="s">
        <v>874</v>
      </c>
      <c r="C3322" s="3" t="s">
        <v>4983</v>
      </c>
      <c r="D3322">
        <v>3500</v>
      </c>
      <c r="E3322">
        <v>45</v>
      </c>
      <c r="F3322" t="s">
        <v>8221</v>
      </c>
      <c r="G3322" t="s">
        <v>8224</v>
      </c>
      <c r="H3322" t="s">
        <v>8246</v>
      </c>
      <c r="I3322">
        <v>1352610040</v>
      </c>
      <c r="J3322">
        <v>1349150440</v>
      </c>
      <c r="K3322" t="b">
        <v>0</v>
      </c>
      <c r="L3322">
        <v>5</v>
      </c>
      <c r="M3322" t="b">
        <v>0</v>
      </c>
      <c r="N3322" t="s">
        <v>8278</v>
      </c>
      <c r="O3322" s="6">
        <f>(E3322/D3322)*100</f>
        <v>1.2857142857142856</v>
      </c>
      <c r="P3322" s="7">
        <f>E3322/L3322</f>
        <v>9</v>
      </c>
      <c r="Q3322" t="str">
        <f>LEFT(N3322,FIND("/",N3322)-1)</f>
        <v>music</v>
      </c>
      <c r="R3322" t="str">
        <f>REPLACE(N3322,1,FIND("/",N3322),"")</f>
        <v>jazz</v>
      </c>
      <c r="S3322" s="12">
        <f>(((J3322/60)/60)/24)+DATE(1970,1,1)</f>
        <v>41184.167129629634</v>
      </c>
      <c r="T3322" s="12">
        <f>(((I3322/60)/60)/24)+DATE(1970,1,1)</f>
        <v>41224.208796296298</v>
      </c>
      <c r="W3322" s="19">
        <f>_xlfn.DAYS(T3322,S3322)</f>
        <v>40</v>
      </c>
      <c r="X3322" s="20">
        <f>L3322/W3322</f>
        <v>0.125</v>
      </c>
      <c r="Y3322" s="21">
        <f>E3322/W3322</f>
        <v>1.125</v>
      </c>
    </row>
    <row r="3323" spans="1:25" ht="48" x14ac:dyDescent="0.2">
      <c r="A3323">
        <v>3966</v>
      </c>
      <c r="B3323" s="3" t="s">
        <v>3963</v>
      </c>
      <c r="C3323" s="3" t="s">
        <v>8073</v>
      </c>
      <c r="D3323">
        <v>7500</v>
      </c>
      <c r="E3323">
        <v>45</v>
      </c>
      <c r="F3323" t="s">
        <v>8221</v>
      </c>
      <c r="G3323" t="s">
        <v>8224</v>
      </c>
      <c r="H3323" t="s">
        <v>8246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8271</v>
      </c>
      <c r="O3323" s="6">
        <f>(E3323/D3323)*100</f>
        <v>0.6</v>
      </c>
      <c r="P3323" s="7">
        <f>E3323/L3323</f>
        <v>22.5</v>
      </c>
      <c r="Q3323" t="str">
        <f>LEFT(N3323,FIND("/",N3323)-1)</f>
        <v>theater</v>
      </c>
      <c r="R3323" t="str">
        <f>REPLACE(N3323,1,FIND("/",N3323),"")</f>
        <v>plays</v>
      </c>
      <c r="S3323" s="12">
        <f>(((J3323/60)/60)/24)+DATE(1970,1,1)</f>
        <v>41801.711550925924</v>
      </c>
      <c r="T3323" s="12">
        <f>(((I3323/60)/60)/24)+DATE(1970,1,1)</f>
        <v>41844.124305555553</v>
      </c>
      <c r="W3323" s="19">
        <f>_xlfn.DAYS(T3323,S3323)</f>
        <v>43</v>
      </c>
      <c r="X3323" s="20">
        <f>L3323/W3323</f>
        <v>4.6511627906976744E-2</v>
      </c>
      <c r="Y3323" s="21">
        <f>E3323/W3323</f>
        <v>1.0465116279069768</v>
      </c>
    </row>
    <row r="3324" spans="1:25" ht="48" x14ac:dyDescent="0.2">
      <c r="A3324">
        <v>1078</v>
      </c>
      <c r="B3324" s="3" t="s">
        <v>1079</v>
      </c>
      <c r="C3324" s="3" t="s">
        <v>5188</v>
      </c>
      <c r="D3324">
        <v>600</v>
      </c>
      <c r="E3324">
        <v>45</v>
      </c>
      <c r="F3324" t="s">
        <v>8221</v>
      </c>
      <c r="G3324" t="s">
        <v>8224</v>
      </c>
      <c r="H3324" t="s">
        <v>8246</v>
      </c>
      <c r="I3324">
        <v>1311309721</v>
      </c>
      <c r="J3324">
        <v>1307421721</v>
      </c>
      <c r="K3324" t="b">
        <v>0</v>
      </c>
      <c r="L3324">
        <v>5</v>
      </c>
      <c r="M3324" t="b">
        <v>0</v>
      </c>
      <c r="N3324" t="s">
        <v>8282</v>
      </c>
      <c r="O3324" s="6">
        <f>(E3324/D3324)*100</f>
        <v>7.5</v>
      </c>
      <c r="P3324" s="7">
        <f>E3324/L3324</f>
        <v>9</v>
      </c>
      <c r="Q3324" t="str">
        <f>LEFT(N3324,FIND("/",N3324)-1)</f>
        <v>games</v>
      </c>
      <c r="R3324" t="str">
        <f>REPLACE(N3324,1,FIND("/",N3324),"")</f>
        <v>video games</v>
      </c>
      <c r="S3324" s="12">
        <f>(((J3324/60)/60)/24)+DATE(1970,1,1)</f>
        <v>40701.195844907408</v>
      </c>
      <c r="T3324" s="12">
        <f>(((I3324/60)/60)/24)+DATE(1970,1,1)</f>
        <v>40746.195844907408</v>
      </c>
      <c r="W3324" s="19">
        <f>_xlfn.DAYS(T3324,S3324)</f>
        <v>45</v>
      </c>
      <c r="X3324" s="20">
        <f>L3324/W3324</f>
        <v>0.1111111111111111</v>
      </c>
      <c r="Y3324" s="21">
        <f>E3324/W3324</f>
        <v>1</v>
      </c>
    </row>
    <row r="3325" spans="1:25" ht="48" x14ac:dyDescent="0.2">
      <c r="A3325">
        <v>455</v>
      </c>
      <c r="B3325" s="3" t="s">
        <v>456</v>
      </c>
      <c r="C3325" s="3" t="s">
        <v>4565</v>
      </c>
      <c r="D3325">
        <v>65000</v>
      </c>
      <c r="E3325">
        <v>45</v>
      </c>
      <c r="F3325" t="s">
        <v>8221</v>
      </c>
      <c r="G3325" t="s">
        <v>8224</v>
      </c>
      <c r="H3325" t="s">
        <v>8246</v>
      </c>
      <c r="I3325">
        <v>1334622660</v>
      </c>
      <c r="J3325">
        <v>1330733022</v>
      </c>
      <c r="K3325" t="b">
        <v>0</v>
      </c>
      <c r="L3325">
        <v>2</v>
      </c>
      <c r="M3325" t="b">
        <v>0</v>
      </c>
      <c r="N3325" t="s">
        <v>8270</v>
      </c>
      <c r="O3325" s="6">
        <f>(E3325/D3325)*100</f>
        <v>6.9230769230769221E-2</v>
      </c>
      <c r="P3325" s="7">
        <f>E3325/L3325</f>
        <v>22.5</v>
      </c>
      <c r="Q3325" t="str">
        <f>LEFT(N3325,FIND("/",N3325)-1)</f>
        <v>film &amp; video</v>
      </c>
      <c r="R3325" t="str">
        <f>REPLACE(N3325,1,FIND("/",N3325),"")</f>
        <v>animation</v>
      </c>
      <c r="S3325" s="12">
        <f>(((J3325/60)/60)/24)+DATE(1970,1,1)</f>
        <v>40971.002569444441</v>
      </c>
      <c r="T3325" s="12">
        <f>(((I3325/60)/60)/24)+DATE(1970,1,1)</f>
        <v>41016.021527777775</v>
      </c>
      <c r="W3325" s="19">
        <f>_xlfn.DAYS(T3325,S3325)</f>
        <v>45</v>
      </c>
      <c r="X3325" s="20">
        <f>L3325/W3325</f>
        <v>4.4444444444444446E-2</v>
      </c>
      <c r="Y3325" s="21">
        <f>E3325/W3325</f>
        <v>1</v>
      </c>
    </row>
    <row r="3326" spans="1:25" ht="48" x14ac:dyDescent="0.2">
      <c r="A3326">
        <v>865</v>
      </c>
      <c r="B3326" s="3" t="s">
        <v>866</v>
      </c>
      <c r="C3326" s="3" t="s">
        <v>4975</v>
      </c>
      <c r="D3326">
        <v>2200</v>
      </c>
      <c r="E3326">
        <v>45</v>
      </c>
      <c r="F3326" t="s">
        <v>8221</v>
      </c>
      <c r="G3326" t="s">
        <v>8224</v>
      </c>
      <c r="H3326" t="s">
        <v>8246</v>
      </c>
      <c r="I3326">
        <v>1358361197</v>
      </c>
      <c r="J3326">
        <v>1353177197</v>
      </c>
      <c r="K3326" t="b">
        <v>0</v>
      </c>
      <c r="L3326">
        <v>2</v>
      </c>
      <c r="M3326" t="b">
        <v>0</v>
      </c>
      <c r="N3326" t="s">
        <v>8278</v>
      </c>
      <c r="O3326" s="6">
        <f>(E3326/D3326)*100</f>
        <v>2.0454545454545454</v>
      </c>
      <c r="P3326" s="7">
        <f>E3326/L3326</f>
        <v>22.5</v>
      </c>
      <c r="Q3326" t="str">
        <f>LEFT(N3326,FIND("/",N3326)-1)</f>
        <v>music</v>
      </c>
      <c r="R3326" t="str">
        <f>REPLACE(N3326,1,FIND("/",N3326),"")</f>
        <v>jazz</v>
      </c>
      <c r="S3326" s="12">
        <f>(((J3326/60)/60)/24)+DATE(1970,1,1)</f>
        <v>41230.77311342593</v>
      </c>
      <c r="T3326" s="12">
        <f>(((I3326/60)/60)/24)+DATE(1970,1,1)</f>
        <v>41290.77311342593</v>
      </c>
      <c r="W3326" s="19">
        <f>_xlfn.DAYS(T3326,S3326)</f>
        <v>60</v>
      </c>
      <c r="X3326" s="20">
        <f>L3326/W3326</f>
        <v>3.3333333333333333E-2</v>
      </c>
      <c r="Y3326" s="21">
        <f>E3326/W3326</f>
        <v>0.75</v>
      </c>
    </row>
    <row r="3327" spans="1:25" ht="48" x14ac:dyDescent="0.2">
      <c r="A3327">
        <v>2436</v>
      </c>
      <c r="B3327" s="3" t="s">
        <v>2437</v>
      </c>
      <c r="C3327" s="3" t="s">
        <v>6546</v>
      </c>
      <c r="D3327">
        <v>117000</v>
      </c>
      <c r="E3327">
        <v>45</v>
      </c>
      <c r="F3327" t="s">
        <v>8221</v>
      </c>
      <c r="G3327" t="s">
        <v>8229</v>
      </c>
      <c r="H3327" t="s">
        <v>8251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8284</v>
      </c>
      <c r="O3327" s="6">
        <f>(E3327/D3327)*100</f>
        <v>3.8461538461538464E-2</v>
      </c>
      <c r="P3327" s="7">
        <f>E3327/L3327</f>
        <v>22.5</v>
      </c>
      <c r="Q3327" t="str">
        <f>LEFT(N3327,FIND("/",N3327)-1)</f>
        <v>food</v>
      </c>
      <c r="R3327" t="str">
        <f>REPLACE(N3327,1,FIND("/",N3327),"")</f>
        <v>food trucks</v>
      </c>
      <c r="S3327" s="12">
        <f>(((J3327/60)/60)/24)+DATE(1970,1,1)</f>
        <v>42338.615393518514</v>
      </c>
      <c r="T3327" s="12">
        <f>(((I3327/60)/60)/24)+DATE(1970,1,1)</f>
        <v>42398.615393518514</v>
      </c>
      <c r="W3327" s="19">
        <f>_xlfn.DAYS(T3327,S3327)</f>
        <v>60</v>
      </c>
      <c r="X3327" s="20">
        <f>L3327/W3327</f>
        <v>3.3333333333333333E-2</v>
      </c>
      <c r="Y3327" s="21">
        <f>E3327/W3327</f>
        <v>0.75</v>
      </c>
    </row>
    <row r="3328" spans="1:25" ht="48" x14ac:dyDescent="0.2">
      <c r="A3328">
        <v>1093</v>
      </c>
      <c r="B3328" s="3" t="s">
        <v>1094</v>
      </c>
      <c r="C3328" s="3" t="s">
        <v>5203</v>
      </c>
      <c r="D3328">
        <v>300</v>
      </c>
      <c r="E3328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6">
        <f>(E3328/D3328)*100</f>
        <v>14.083333333333334</v>
      </c>
      <c r="P3328" s="7">
        <f>E3328/L3328</f>
        <v>10.5625</v>
      </c>
      <c r="Q3328" t="str">
        <f>LEFT(N3328,FIND("/",N3328)-1)</f>
        <v>games</v>
      </c>
      <c r="R3328" t="str">
        <f>REPLACE(N3328,1,FIND("/",N3328),"")</f>
        <v>video games</v>
      </c>
      <c r="S3328" s="12">
        <f>(((J3328/60)/60)/24)+DATE(1970,1,1)</f>
        <v>42396.973807870367</v>
      </c>
      <c r="T3328" s="12">
        <f>(((I3328/60)/60)/24)+DATE(1970,1,1)</f>
        <v>42411.973807870367</v>
      </c>
      <c r="W3328" s="19">
        <f>_xlfn.DAYS(T3328,S3328)</f>
        <v>15</v>
      </c>
      <c r="X3328" s="20">
        <f>L3328/W3328</f>
        <v>0.26666666666666666</v>
      </c>
      <c r="Y3328" s="21">
        <f>E3328/W3328</f>
        <v>2.8166666666666669</v>
      </c>
    </row>
    <row r="3329" spans="1:25" ht="48" x14ac:dyDescent="0.2">
      <c r="A3329">
        <v>1182</v>
      </c>
      <c r="B3329" s="3" t="s">
        <v>1183</v>
      </c>
      <c r="C3329" s="3" t="s">
        <v>5292</v>
      </c>
      <c r="D3329">
        <v>1000</v>
      </c>
      <c r="E3329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6">
        <f>(E3329/D3329)*100</f>
        <v>4.2</v>
      </c>
      <c r="P3329" s="7">
        <f>E3329/L3329</f>
        <v>10.5</v>
      </c>
      <c r="Q3329" t="str">
        <f>LEFT(N3329,FIND("/",N3329)-1)</f>
        <v>food</v>
      </c>
      <c r="R3329" t="str">
        <f>REPLACE(N3329,1,FIND("/",N3329),"")</f>
        <v>food trucks</v>
      </c>
      <c r="S3329" s="12">
        <f>(((J3329/60)/60)/24)+DATE(1970,1,1)</f>
        <v>42728.827407407407</v>
      </c>
      <c r="T3329" s="12">
        <f>(((I3329/60)/60)/24)+DATE(1970,1,1)</f>
        <v>42747.695833333331</v>
      </c>
      <c r="W3329" s="19">
        <f>_xlfn.DAYS(T3329,S3329)</f>
        <v>19</v>
      </c>
      <c r="X3329" s="20">
        <f>L3329/W3329</f>
        <v>0.21052631578947367</v>
      </c>
      <c r="Y3329" s="21">
        <f>E3329/W3329</f>
        <v>2.2105263157894739</v>
      </c>
    </row>
    <row r="3330" spans="1:25" ht="48" x14ac:dyDescent="0.2">
      <c r="A3330">
        <v>1905</v>
      </c>
      <c r="B3330" s="3" t="s">
        <v>1906</v>
      </c>
      <c r="C3330" s="3" t="s">
        <v>6015</v>
      </c>
      <c r="D3330">
        <v>25000</v>
      </c>
      <c r="E3330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6">
        <f>(E3330/D3330)*100</f>
        <v>0.16800000000000001</v>
      </c>
      <c r="P3330" s="7">
        <f>E3330/L3330</f>
        <v>10.5</v>
      </c>
      <c r="Q3330" t="str">
        <f>LEFT(N3330,FIND("/",N3330)-1)</f>
        <v>technology</v>
      </c>
      <c r="R3330" t="str">
        <f>REPLACE(N3330,1,FIND("/",N3330),"")</f>
        <v>gadgets</v>
      </c>
      <c r="S3330" s="12">
        <f>(((J3330/60)/60)/24)+DATE(1970,1,1)</f>
        <v>41859.925856481481</v>
      </c>
      <c r="T3330" s="12">
        <f>(((I3330/60)/60)/24)+DATE(1970,1,1)</f>
        <v>41889.925856481481</v>
      </c>
      <c r="W3330" s="19">
        <f>_xlfn.DAYS(T3330,S3330)</f>
        <v>30</v>
      </c>
      <c r="X3330" s="20">
        <f>L3330/W3330</f>
        <v>0.13333333333333333</v>
      </c>
      <c r="Y3330" s="21">
        <f>E3330/W3330</f>
        <v>1.4</v>
      </c>
    </row>
    <row r="3331" spans="1:25" ht="48" x14ac:dyDescent="0.2">
      <c r="A3331">
        <v>3106</v>
      </c>
      <c r="B3331" s="3" t="s">
        <v>3106</v>
      </c>
      <c r="C3331" s="3" t="s">
        <v>7216</v>
      </c>
      <c r="D3331">
        <v>1000</v>
      </c>
      <c r="E3331">
        <v>41</v>
      </c>
      <c r="F3331" t="s">
        <v>8221</v>
      </c>
      <c r="G3331" t="s">
        <v>8225</v>
      </c>
      <c r="H3331" t="s">
        <v>8247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8303</v>
      </c>
      <c r="O3331" s="6">
        <f>(E3331/D3331)*100</f>
        <v>4.1000000000000005</v>
      </c>
      <c r="P3331" s="7">
        <f>E3331/L3331</f>
        <v>10.25</v>
      </c>
      <c r="Q3331" t="str">
        <f>LEFT(N3331,FIND("/",N3331)-1)</f>
        <v>theater</v>
      </c>
      <c r="R3331" t="str">
        <f>REPLACE(N3331,1,FIND("/",N3331),"")</f>
        <v>spaces</v>
      </c>
      <c r="S3331" s="12">
        <f>(((J3331/60)/60)/24)+DATE(1970,1,1)</f>
        <v>42241.429120370376</v>
      </c>
      <c r="T3331" s="12">
        <f>(((I3331/60)/60)/24)+DATE(1970,1,1)</f>
        <v>42263.916666666672</v>
      </c>
      <c r="W3331" s="19">
        <f>_xlfn.DAYS(T3331,S3331)</f>
        <v>22</v>
      </c>
      <c r="X3331" s="20">
        <f>L3331/W3331</f>
        <v>0.18181818181818182</v>
      </c>
      <c r="Y3331" s="21">
        <f>E3331/W3331</f>
        <v>1.8636363636363635</v>
      </c>
    </row>
    <row r="3332" spans="1:25" ht="48" x14ac:dyDescent="0.2">
      <c r="A3332">
        <v>4107</v>
      </c>
      <c r="B3332" s="3" t="s">
        <v>4103</v>
      </c>
      <c r="C3332" s="3" t="s">
        <v>8210</v>
      </c>
      <c r="D3332">
        <v>2000</v>
      </c>
      <c r="E3332">
        <v>41</v>
      </c>
      <c r="F3332" t="s">
        <v>8221</v>
      </c>
      <c r="G3332" t="s">
        <v>8224</v>
      </c>
      <c r="H3332" t="s">
        <v>8246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8271</v>
      </c>
      <c r="O3332" s="6">
        <f>(E3332/D3332)*100</f>
        <v>2.0500000000000003</v>
      </c>
      <c r="P3332" s="7">
        <f>E3332/L3332</f>
        <v>10.25</v>
      </c>
      <c r="Q3332" t="str">
        <f>LEFT(N3332,FIND("/",N3332)-1)</f>
        <v>theater</v>
      </c>
      <c r="R3332" t="str">
        <f>REPLACE(N3332,1,FIND("/",N3332),"")</f>
        <v>plays</v>
      </c>
      <c r="S3332" s="12">
        <f>(((J3332/60)/60)/24)+DATE(1970,1,1)</f>
        <v>41883.916678240741</v>
      </c>
      <c r="T3332" s="12">
        <f>(((I3332/60)/60)/24)+DATE(1970,1,1)</f>
        <v>41906.916678240741</v>
      </c>
      <c r="W3332" s="19">
        <f>_xlfn.DAYS(T3332,S3332)</f>
        <v>23</v>
      </c>
      <c r="X3332" s="20">
        <f>L3332/W3332</f>
        <v>0.17391304347826086</v>
      </c>
      <c r="Y3332" s="21">
        <f>E3332/W3332</f>
        <v>1.7826086956521738</v>
      </c>
    </row>
    <row r="3333" spans="1:25" ht="32" x14ac:dyDescent="0.2">
      <c r="A3333">
        <v>1101</v>
      </c>
      <c r="B3333" s="3" t="s">
        <v>1102</v>
      </c>
      <c r="C3333" s="3" t="s">
        <v>5211</v>
      </c>
      <c r="D3333">
        <v>100000</v>
      </c>
      <c r="E3333">
        <v>41</v>
      </c>
      <c r="F3333" t="s">
        <v>8221</v>
      </c>
      <c r="G3333" t="s">
        <v>8224</v>
      </c>
      <c r="H3333" t="s">
        <v>8246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8282</v>
      </c>
      <c r="O3333" s="6">
        <f>(E3333/D3333)*100</f>
        <v>4.1000000000000002E-2</v>
      </c>
      <c r="P3333" s="7">
        <f>E3333/L3333</f>
        <v>6.833333333333333</v>
      </c>
      <c r="Q3333" t="str">
        <f>LEFT(N3333,FIND("/",N3333)-1)</f>
        <v>games</v>
      </c>
      <c r="R3333" t="str">
        <f>REPLACE(N3333,1,FIND("/",N3333),"")</f>
        <v>video games</v>
      </c>
      <c r="S3333" s="12">
        <f>(((J3333/60)/60)/24)+DATE(1970,1,1)</f>
        <v>42538.77243055556</v>
      </c>
      <c r="T3333" s="12">
        <f>(((I3333/60)/60)/24)+DATE(1970,1,1)</f>
        <v>42565.758333333331</v>
      </c>
      <c r="W3333" s="19">
        <f>_xlfn.DAYS(T3333,S3333)</f>
        <v>27</v>
      </c>
      <c r="X3333" s="20">
        <f>L3333/W3333</f>
        <v>0.22222222222222221</v>
      </c>
      <c r="Y3333" s="21">
        <f>E3333/W3333</f>
        <v>1.5185185185185186</v>
      </c>
    </row>
    <row r="3334" spans="1:25" ht="16" x14ac:dyDescent="0.2">
      <c r="A3334">
        <v>2864</v>
      </c>
      <c r="B3334" s="3" t="s">
        <v>2864</v>
      </c>
      <c r="C3334" s="3" t="s">
        <v>6974</v>
      </c>
      <c r="D3334">
        <v>2500</v>
      </c>
      <c r="E3334">
        <v>40</v>
      </c>
      <c r="F3334" t="s">
        <v>8221</v>
      </c>
      <c r="G3334" t="s">
        <v>8225</v>
      </c>
      <c r="H3334" t="s">
        <v>8247</v>
      </c>
      <c r="I3334">
        <v>1437139080</v>
      </c>
      <c r="J3334">
        <v>1434552207</v>
      </c>
      <c r="K3334" t="b">
        <v>0</v>
      </c>
      <c r="L3334">
        <v>3</v>
      </c>
      <c r="M3334" t="b">
        <v>0</v>
      </c>
      <c r="N3334" t="s">
        <v>8271</v>
      </c>
      <c r="O3334" s="6">
        <f>(E3334/D3334)*100</f>
        <v>1.6</v>
      </c>
      <c r="P3334" s="7">
        <f>E3334/L3334</f>
        <v>13.333333333333334</v>
      </c>
      <c r="Q3334" t="str">
        <f>LEFT(N3334,FIND("/",N3334)-1)</f>
        <v>theater</v>
      </c>
      <c r="R3334" t="str">
        <f>REPLACE(N3334,1,FIND("/",N3334),"")</f>
        <v>plays</v>
      </c>
      <c r="S3334" s="12">
        <f>(((J3334/60)/60)/24)+DATE(1970,1,1)</f>
        <v>42172.613506944443</v>
      </c>
      <c r="T3334" s="12">
        <f>(((I3334/60)/60)/24)+DATE(1970,1,1)</f>
        <v>42202.554166666669</v>
      </c>
      <c r="W3334" s="19">
        <f>_xlfn.DAYS(T3334,S3334)</f>
        <v>30</v>
      </c>
      <c r="X3334" s="20">
        <f>L3334/W3334</f>
        <v>0.1</v>
      </c>
      <c r="Y3334" s="21">
        <f>E3334/W3334</f>
        <v>1.3333333333333333</v>
      </c>
    </row>
    <row r="3335" spans="1:25" ht="48" x14ac:dyDescent="0.2">
      <c r="A3335">
        <v>1793</v>
      </c>
      <c r="B3335" s="3" t="s">
        <v>1794</v>
      </c>
      <c r="C3335" s="3" t="s">
        <v>5903</v>
      </c>
      <c r="D3335">
        <v>3000</v>
      </c>
      <c r="E3335">
        <v>40</v>
      </c>
      <c r="F3335" t="s">
        <v>8221</v>
      </c>
      <c r="G3335" t="s">
        <v>8226</v>
      </c>
      <c r="H3335" t="s">
        <v>8248</v>
      </c>
      <c r="I3335">
        <v>1417127040</v>
      </c>
      <c r="J3335">
        <v>1414531440</v>
      </c>
      <c r="K3335" t="b">
        <v>1</v>
      </c>
      <c r="L3335">
        <v>2</v>
      </c>
      <c r="M3335" t="b">
        <v>0</v>
      </c>
      <c r="N3335" t="s">
        <v>8285</v>
      </c>
      <c r="O3335" s="6">
        <f>(E3335/D3335)*100</f>
        <v>1.3333333333333335</v>
      </c>
      <c r="P3335" s="7">
        <f>E3335/L3335</f>
        <v>20</v>
      </c>
      <c r="Q3335" t="str">
        <f>LEFT(N3335,FIND("/",N3335)-1)</f>
        <v>photography</v>
      </c>
      <c r="R3335" t="str">
        <f>REPLACE(N3335,1,FIND("/",N3335),"")</f>
        <v>photobooks</v>
      </c>
      <c r="S3335" s="12">
        <f>(((J3335/60)/60)/24)+DATE(1970,1,1)</f>
        <v>41940.89166666667</v>
      </c>
      <c r="T3335" s="12">
        <f>(((I3335/60)/60)/24)+DATE(1970,1,1)</f>
        <v>41970.933333333334</v>
      </c>
      <c r="W3335" s="19">
        <f>_xlfn.DAYS(T3335,S3335)</f>
        <v>30</v>
      </c>
      <c r="X3335" s="20">
        <f>L3335/W3335</f>
        <v>6.6666666666666666E-2</v>
      </c>
      <c r="Y3335" s="21">
        <f>E3335/W3335</f>
        <v>1.3333333333333333</v>
      </c>
    </row>
    <row r="3336" spans="1:25" ht="48" x14ac:dyDescent="0.2">
      <c r="A3336">
        <v>937</v>
      </c>
      <c r="B3336" s="3" t="s">
        <v>938</v>
      </c>
      <c r="C3336" s="3" t="s">
        <v>5047</v>
      </c>
      <c r="D3336">
        <v>3500</v>
      </c>
      <c r="E3336">
        <v>40</v>
      </c>
      <c r="F3336" t="s">
        <v>8221</v>
      </c>
      <c r="G3336" t="s">
        <v>8224</v>
      </c>
      <c r="H3336" t="s">
        <v>8246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8278</v>
      </c>
      <c r="O3336" s="6">
        <f>(E3336/D3336)*100</f>
        <v>1.1428571428571428</v>
      </c>
      <c r="P3336" s="7">
        <f>E3336/L3336</f>
        <v>20</v>
      </c>
      <c r="Q3336" t="str">
        <f>LEFT(N3336,FIND("/",N3336)-1)</f>
        <v>music</v>
      </c>
      <c r="R3336" t="str">
        <f>REPLACE(N3336,1,FIND("/",N3336),"")</f>
        <v>jazz</v>
      </c>
      <c r="S3336" s="12">
        <f>(((J3336/60)/60)/24)+DATE(1970,1,1)</f>
        <v>41551.798113425924</v>
      </c>
      <c r="T3336" s="12">
        <f>(((I3336/60)/60)/24)+DATE(1970,1,1)</f>
        <v>41581.839780092596</v>
      </c>
      <c r="W3336" s="19">
        <f>_xlfn.DAYS(T3336,S3336)</f>
        <v>30</v>
      </c>
      <c r="X3336" s="20">
        <f>L3336/W3336</f>
        <v>6.6666666666666666E-2</v>
      </c>
      <c r="Y3336" s="21">
        <f>E3336/W3336</f>
        <v>1.3333333333333333</v>
      </c>
    </row>
    <row r="3337" spans="1:25" ht="48" x14ac:dyDescent="0.2">
      <c r="A3337">
        <v>2693</v>
      </c>
      <c r="B3337" s="3" t="s">
        <v>2693</v>
      </c>
      <c r="C3337" s="3" t="s">
        <v>6803</v>
      </c>
      <c r="D3337">
        <v>5000</v>
      </c>
      <c r="E3337">
        <v>40</v>
      </c>
      <c r="F3337" t="s">
        <v>8221</v>
      </c>
      <c r="G3337" t="s">
        <v>8224</v>
      </c>
      <c r="H3337" t="s">
        <v>8246</v>
      </c>
      <c r="I3337">
        <v>1407899966</v>
      </c>
      <c r="J3337">
        <v>1405307966</v>
      </c>
      <c r="K3337" t="b">
        <v>0</v>
      </c>
      <c r="L3337">
        <v>3</v>
      </c>
      <c r="M3337" t="b">
        <v>0</v>
      </c>
      <c r="N3337" t="s">
        <v>8284</v>
      </c>
      <c r="O3337" s="6">
        <f>(E3337/D3337)*100</f>
        <v>0.8</v>
      </c>
      <c r="P3337" s="7">
        <f>E3337/L3337</f>
        <v>13.333333333333334</v>
      </c>
      <c r="Q3337" t="str">
        <f>LEFT(N3337,FIND("/",N3337)-1)</f>
        <v>food</v>
      </c>
      <c r="R3337" t="str">
        <f>REPLACE(N3337,1,FIND("/",N3337),"")</f>
        <v>food trucks</v>
      </c>
      <c r="S3337" s="12">
        <f>(((J3337/60)/60)/24)+DATE(1970,1,1)</f>
        <v>41834.138495370367</v>
      </c>
      <c r="T3337" s="12">
        <f>(((I3337/60)/60)/24)+DATE(1970,1,1)</f>
        <v>41864.138495370367</v>
      </c>
      <c r="W3337" s="19">
        <f>_xlfn.DAYS(T3337,S3337)</f>
        <v>30</v>
      </c>
      <c r="X3337" s="20">
        <f>L3337/W3337</f>
        <v>0.1</v>
      </c>
      <c r="Y3337" s="21">
        <f>E3337/W3337</f>
        <v>1.3333333333333333</v>
      </c>
    </row>
    <row r="3338" spans="1:25" ht="48" x14ac:dyDescent="0.2">
      <c r="A3338">
        <v>148</v>
      </c>
      <c r="B3338" s="3" t="s">
        <v>150</v>
      </c>
      <c r="C3338" s="3" t="s">
        <v>4258</v>
      </c>
      <c r="D3338">
        <v>50000</v>
      </c>
      <c r="E3338">
        <v>40</v>
      </c>
      <c r="F3338" t="s">
        <v>8220</v>
      </c>
      <c r="G3338" t="s">
        <v>8224</v>
      </c>
      <c r="H3338" t="s">
        <v>8246</v>
      </c>
      <c r="I3338">
        <v>1456555536</v>
      </c>
      <c r="J3338">
        <v>1453963536</v>
      </c>
      <c r="K3338" t="b">
        <v>0</v>
      </c>
      <c r="L3338">
        <v>2</v>
      </c>
      <c r="M3338" t="b">
        <v>0</v>
      </c>
      <c r="N3338" t="s">
        <v>8267</v>
      </c>
      <c r="O3338" s="6">
        <f>(E3338/D3338)*100</f>
        <v>0.08</v>
      </c>
      <c r="P3338" s="7">
        <f>E3338/L3338</f>
        <v>20</v>
      </c>
      <c r="Q3338" t="str">
        <f>LEFT(N3338,FIND("/",N3338)-1)</f>
        <v>film &amp; video</v>
      </c>
      <c r="R3338" t="str">
        <f>REPLACE(N3338,1,FIND("/",N3338),"")</f>
        <v>science fiction</v>
      </c>
      <c r="S3338" s="12">
        <f>(((J3338/60)/60)/24)+DATE(1970,1,1)</f>
        <v>42397.281666666662</v>
      </c>
      <c r="T3338" s="12">
        <f>(((I3338/60)/60)/24)+DATE(1970,1,1)</f>
        <v>42427.281666666662</v>
      </c>
      <c r="W3338" s="19">
        <f>_xlfn.DAYS(T3338,S3338)</f>
        <v>30</v>
      </c>
      <c r="X3338" s="20">
        <f>L3338/W3338</f>
        <v>6.6666666666666666E-2</v>
      </c>
      <c r="Y3338" s="21">
        <f>E3338/W3338</f>
        <v>1.3333333333333333</v>
      </c>
    </row>
    <row r="3339" spans="1:25" ht="48" x14ac:dyDescent="0.2">
      <c r="A3339">
        <v>939</v>
      </c>
      <c r="B3339" s="3" t="s">
        <v>940</v>
      </c>
      <c r="C3339" s="3" t="s">
        <v>5049</v>
      </c>
      <c r="D3339">
        <v>2750</v>
      </c>
      <c r="E3339">
        <v>40</v>
      </c>
      <c r="F3339" t="s">
        <v>8221</v>
      </c>
      <c r="G3339" t="s">
        <v>8224</v>
      </c>
      <c r="H3339" t="s">
        <v>8246</v>
      </c>
      <c r="I3339">
        <v>1372622280</v>
      </c>
      <c r="J3339">
        <v>1369246738</v>
      </c>
      <c r="K3339" t="b">
        <v>0</v>
      </c>
      <c r="L3339">
        <v>2</v>
      </c>
      <c r="M3339" t="b">
        <v>0</v>
      </c>
      <c r="N3339" t="s">
        <v>8278</v>
      </c>
      <c r="O3339" s="6">
        <f>(E3339/D3339)*100</f>
        <v>1.4545454545454546</v>
      </c>
      <c r="P3339" s="7">
        <f>E3339/L3339</f>
        <v>20</v>
      </c>
      <c r="Q3339" t="str">
        <f>LEFT(N3339,FIND("/",N3339)-1)</f>
        <v>music</v>
      </c>
      <c r="R3339" t="str">
        <f>REPLACE(N3339,1,FIND("/",N3339),"")</f>
        <v>jazz</v>
      </c>
      <c r="S3339" s="12">
        <f>(((J3339/60)/60)/24)+DATE(1970,1,1)</f>
        <v>41416.763171296298</v>
      </c>
      <c r="T3339" s="12">
        <f>(((I3339/60)/60)/24)+DATE(1970,1,1)</f>
        <v>41455.831944444442</v>
      </c>
      <c r="W3339" s="19">
        <f>_xlfn.DAYS(T3339,S3339)</f>
        <v>39</v>
      </c>
      <c r="X3339" s="20">
        <f>L3339/W3339</f>
        <v>5.128205128205128E-2</v>
      </c>
      <c r="Y3339" s="21">
        <f>E3339/W3339</f>
        <v>1.0256410256410255</v>
      </c>
    </row>
    <row r="3340" spans="1:25" ht="32" x14ac:dyDescent="0.2">
      <c r="A3340">
        <v>154</v>
      </c>
      <c r="B3340" s="3" t="s">
        <v>156</v>
      </c>
      <c r="C3340" s="3" t="s">
        <v>4264</v>
      </c>
      <c r="D3340">
        <v>1500</v>
      </c>
      <c r="E3340">
        <v>40</v>
      </c>
      <c r="F3340" t="s">
        <v>8220</v>
      </c>
      <c r="G3340" t="s">
        <v>8224</v>
      </c>
      <c r="H3340" t="s">
        <v>8246</v>
      </c>
      <c r="I3340">
        <v>1433336895</v>
      </c>
      <c r="J3340">
        <v>1429621695</v>
      </c>
      <c r="K3340" t="b">
        <v>0</v>
      </c>
      <c r="L3340">
        <v>3</v>
      </c>
      <c r="M3340" t="b">
        <v>0</v>
      </c>
      <c r="N3340" t="s">
        <v>8267</v>
      </c>
      <c r="O3340" s="6">
        <f>(E3340/D3340)*100</f>
        <v>2.666666666666667</v>
      </c>
      <c r="P3340" s="7">
        <f>E3340/L3340</f>
        <v>13.333333333333334</v>
      </c>
      <c r="Q3340" t="str">
        <f>LEFT(N3340,FIND("/",N3340)-1)</f>
        <v>film &amp; video</v>
      </c>
      <c r="R3340" t="str">
        <f>REPLACE(N3340,1,FIND("/",N3340),"")</f>
        <v>science fiction</v>
      </c>
      <c r="S3340" s="12">
        <f>(((J3340/60)/60)/24)+DATE(1970,1,1)</f>
        <v>42115.547395833331</v>
      </c>
      <c r="T3340" s="12">
        <f>(((I3340/60)/60)/24)+DATE(1970,1,1)</f>
        <v>42158.547395833331</v>
      </c>
      <c r="W3340" s="19">
        <f>_xlfn.DAYS(T3340,S3340)</f>
        <v>43</v>
      </c>
      <c r="X3340" s="20">
        <f>L3340/W3340</f>
        <v>6.9767441860465115E-2</v>
      </c>
      <c r="Y3340" s="21">
        <f>E3340/W3340</f>
        <v>0.93023255813953487</v>
      </c>
    </row>
    <row r="3341" spans="1:25" ht="48" x14ac:dyDescent="0.2">
      <c r="A3341">
        <v>1232</v>
      </c>
      <c r="B3341" s="3" t="s">
        <v>1233</v>
      </c>
      <c r="C3341" s="3" t="s">
        <v>5342</v>
      </c>
      <c r="D3341">
        <v>5000</v>
      </c>
      <c r="E3341">
        <v>40</v>
      </c>
      <c r="F3341" t="s">
        <v>8220</v>
      </c>
      <c r="G3341" t="s">
        <v>8224</v>
      </c>
      <c r="H3341" t="s">
        <v>8246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8286</v>
      </c>
      <c r="O3341" s="6">
        <f>(E3341/D3341)*100</f>
        <v>0.8</v>
      </c>
      <c r="P3341" s="7">
        <f>E3341/L3341</f>
        <v>40</v>
      </c>
      <c r="Q3341" t="str">
        <f>LEFT(N3341,FIND("/",N3341)-1)</f>
        <v>music</v>
      </c>
      <c r="R3341" t="str">
        <f>REPLACE(N3341,1,FIND("/",N3341),"")</f>
        <v>world music</v>
      </c>
      <c r="S3341" s="12">
        <f>(((J3341/60)/60)/24)+DATE(1970,1,1)</f>
        <v>41506.848032407412</v>
      </c>
      <c r="T3341" s="12">
        <f>(((I3341/60)/60)/24)+DATE(1970,1,1)</f>
        <v>41553.848032407412</v>
      </c>
      <c r="W3341" s="19">
        <f>_xlfn.DAYS(T3341,S3341)</f>
        <v>47</v>
      </c>
      <c r="X3341" s="20">
        <f>L3341/W3341</f>
        <v>2.1276595744680851E-2</v>
      </c>
      <c r="Y3341" s="21">
        <f>E3341/W3341</f>
        <v>0.85106382978723405</v>
      </c>
    </row>
    <row r="3342" spans="1:25" ht="48" x14ac:dyDescent="0.2">
      <c r="A3342">
        <v>3053</v>
      </c>
      <c r="B3342" s="3" t="s">
        <v>3053</v>
      </c>
      <c r="C3342" s="3" t="s">
        <v>7163</v>
      </c>
      <c r="D3342">
        <v>10000</v>
      </c>
      <c r="E3342">
        <v>40</v>
      </c>
      <c r="F3342" t="s">
        <v>8221</v>
      </c>
      <c r="G3342" t="s">
        <v>8224</v>
      </c>
      <c r="H3342" t="s">
        <v>8246</v>
      </c>
      <c r="I3342">
        <v>1412222340</v>
      </c>
      <c r="J3342">
        <v>1407781013</v>
      </c>
      <c r="K3342" t="b">
        <v>0</v>
      </c>
      <c r="L3342">
        <v>3</v>
      </c>
      <c r="M3342" t="b">
        <v>0</v>
      </c>
      <c r="N3342" t="s">
        <v>8303</v>
      </c>
      <c r="O3342" s="6">
        <f>(E3342/D3342)*100</f>
        <v>0.4</v>
      </c>
      <c r="P3342" s="7">
        <f>E3342/L3342</f>
        <v>13.333333333333334</v>
      </c>
      <c r="Q3342" t="str">
        <f>LEFT(N3342,FIND("/",N3342)-1)</f>
        <v>theater</v>
      </c>
      <c r="R3342" t="str">
        <f>REPLACE(N3342,1,FIND("/",N3342),"")</f>
        <v>spaces</v>
      </c>
      <c r="S3342" s="12">
        <f>(((J3342/60)/60)/24)+DATE(1970,1,1)</f>
        <v>41862.761724537035</v>
      </c>
      <c r="T3342" s="12">
        <f>(((I3342/60)/60)/24)+DATE(1970,1,1)</f>
        <v>41914.165972222225</v>
      </c>
      <c r="W3342" s="19">
        <f>_xlfn.DAYS(T3342,S3342)</f>
        <v>52</v>
      </c>
      <c r="X3342" s="20">
        <f>L3342/W3342</f>
        <v>5.7692307692307696E-2</v>
      </c>
      <c r="Y3342" s="21">
        <f>E3342/W3342</f>
        <v>0.76923076923076927</v>
      </c>
    </row>
    <row r="3343" spans="1:25" ht="32" x14ac:dyDescent="0.2">
      <c r="A3343">
        <v>3871</v>
      </c>
      <c r="B3343" s="3" t="s">
        <v>3868</v>
      </c>
      <c r="C3343" s="3" t="s">
        <v>7980</v>
      </c>
      <c r="D3343">
        <v>1500</v>
      </c>
      <c r="E3343">
        <v>40</v>
      </c>
      <c r="F3343" t="s">
        <v>8220</v>
      </c>
      <c r="G3343" t="s">
        <v>8224</v>
      </c>
      <c r="H3343" t="s">
        <v>8246</v>
      </c>
      <c r="I3343">
        <v>1490809450</v>
      </c>
      <c r="J3343">
        <v>1485629050</v>
      </c>
      <c r="K3343" t="b">
        <v>0</v>
      </c>
      <c r="L3343">
        <v>3</v>
      </c>
      <c r="M3343" t="b">
        <v>0</v>
      </c>
      <c r="N3343" t="s">
        <v>8305</v>
      </c>
      <c r="O3343" s="6">
        <f>(E3343/D3343)*100</f>
        <v>2.666666666666667</v>
      </c>
      <c r="P3343" s="7">
        <f>E3343/L3343</f>
        <v>13.333333333333334</v>
      </c>
      <c r="Q3343" t="str">
        <f>LEFT(N3343,FIND("/",N3343)-1)</f>
        <v>theater</v>
      </c>
      <c r="R3343" t="str">
        <f>REPLACE(N3343,1,FIND("/",N3343),"")</f>
        <v>musical</v>
      </c>
      <c r="S3343" s="12">
        <f>(((J3343/60)/60)/24)+DATE(1970,1,1)</f>
        <v>42763.780671296292</v>
      </c>
      <c r="T3343" s="12">
        <f>(((I3343/60)/60)/24)+DATE(1970,1,1)</f>
        <v>42823.739004629635</v>
      </c>
      <c r="W3343" s="19">
        <f>_xlfn.DAYS(T3343,S3343)</f>
        <v>60</v>
      </c>
      <c r="X3343" s="20">
        <f>L3343/W3343</f>
        <v>0.05</v>
      </c>
      <c r="Y3343" s="21">
        <f>E3343/W3343</f>
        <v>0.66666666666666663</v>
      </c>
    </row>
    <row r="3344" spans="1:25" ht="48" x14ac:dyDescent="0.2">
      <c r="A3344">
        <v>4005</v>
      </c>
      <c r="B3344" s="3" t="s">
        <v>4001</v>
      </c>
      <c r="C3344" s="3" t="s">
        <v>8110</v>
      </c>
      <c r="D3344">
        <v>3000</v>
      </c>
      <c r="E3344">
        <v>40</v>
      </c>
      <c r="F3344" t="s">
        <v>8221</v>
      </c>
      <c r="G3344" t="s">
        <v>8224</v>
      </c>
      <c r="H3344" t="s">
        <v>8246</v>
      </c>
      <c r="I3344">
        <v>1413832985</v>
      </c>
      <c r="J3344">
        <v>1408648985</v>
      </c>
      <c r="K3344" t="b">
        <v>0</v>
      </c>
      <c r="L3344">
        <v>2</v>
      </c>
      <c r="M3344" t="b">
        <v>0</v>
      </c>
      <c r="N3344" t="s">
        <v>8271</v>
      </c>
      <c r="O3344" s="6">
        <f>(E3344/D3344)*100</f>
        <v>1.3333333333333335</v>
      </c>
      <c r="P3344" s="7">
        <f>E3344/L3344</f>
        <v>20</v>
      </c>
      <c r="Q3344" t="str">
        <f>LEFT(N3344,FIND("/",N3344)-1)</f>
        <v>theater</v>
      </c>
      <c r="R3344" t="str">
        <f>REPLACE(N3344,1,FIND("/",N3344),"")</f>
        <v>plays</v>
      </c>
      <c r="S3344" s="12">
        <f>(((J3344/60)/60)/24)+DATE(1970,1,1)</f>
        <v>41872.807696759257</v>
      </c>
      <c r="T3344" s="12">
        <f>(((I3344/60)/60)/24)+DATE(1970,1,1)</f>
        <v>41932.807696759257</v>
      </c>
      <c r="W3344" s="19">
        <f>_xlfn.DAYS(T3344,S3344)</f>
        <v>60</v>
      </c>
      <c r="X3344" s="20">
        <f>L3344/W3344</f>
        <v>3.3333333333333333E-2</v>
      </c>
      <c r="Y3344" s="21">
        <f>E3344/W3344</f>
        <v>0.66666666666666663</v>
      </c>
    </row>
    <row r="3345" spans="1:25" ht="48" x14ac:dyDescent="0.2">
      <c r="A3345">
        <v>1789</v>
      </c>
      <c r="B3345" s="3" t="s">
        <v>1790</v>
      </c>
      <c r="C3345" s="3" t="s">
        <v>5899</v>
      </c>
      <c r="D3345">
        <v>8000</v>
      </c>
      <c r="E3345">
        <v>40</v>
      </c>
      <c r="F3345" t="s">
        <v>8221</v>
      </c>
      <c r="G3345" t="s">
        <v>8224</v>
      </c>
      <c r="H3345" t="s">
        <v>8246</v>
      </c>
      <c r="I3345">
        <v>1421042403</v>
      </c>
      <c r="J3345">
        <v>1415858403</v>
      </c>
      <c r="K3345" t="b">
        <v>1</v>
      </c>
      <c r="L3345">
        <v>4</v>
      </c>
      <c r="M3345" t="b">
        <v>0</v>
      </c>
      <c r="N3345" t="s">
        <v>8285</v>
      </c>
      <c r="O3345" s="6">
        <f>(E3345/D3345)*100</f>
        <v>0.5</v>
      </c>
      <c r="P3345" s="7">
        <f>E3345/L3345</f>
        <v>10</v>
      </c>
      <c r="Q3345" t="str">
        <f>LEFT(N3345,FIND("/",N3345)-1)</f>
        <v>photography</v>
      </c>
      <c r="R3345" t="str">
        <f>REPLACE(N3345,1,FIND("/",N3345),"")</f>
        <v>photobooks</v>
      </c>
      <c r="S3345" s="12">
        <f>(((J3345/60)/60)/24)+DATE(1970,1,1)</f>
        <v>41956.250034722223</v>
      </c>
      <c r="T3345" s="12">
        <f>(((I3345/60)/60)/24)+DATE(1970,1,1)</f>
        <v>42016.250034722223</v>
      </c>
      <c r="W3345" s="19">
        <f>_xlfn.DAYS(T3345,S3345)</f>
        <v>60</v>
      </c>
      <c r="X3345" s="20">
        <f>L3345/W3345</f>
        <v>6.6666666666666666E-2</v>
      </c>
      <c r="Y3345" s="21">
        <f>E3345/W3345</f>
        <v>0.66666666666666663</v>
      </c>
    </row>
    <row r="3346" spans="1:25" ht="32" x14ac:dyDescent="0.2">
      <c r="A3346">
        <v>1811</v>
      </c>
      <c r="B3346" s="3" t="s">
        <v>1812</v>
      </c>
      <c r="C3346" s="3" t="s">
        <v>5921</v>
      </c>
      <c r="D3346">
        <v>54000</v>
      </c>
      <c r="E3346">
        <v>40</v>
      </c>
      <c r="F3346" t="s">
        <v>8221</v>
      </c>
      <c r="G3346" t="s">
        <v>8224</v>
      </c>
      <c r="H3346" t="s">
        <v>8246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8285</v>
      </c>
      <c r="O3346" s="6">
        <f>(E3346/D3346)*100</f>
        <v>7.407407407407407E-2</v>
      </c>
      <c r="P3346" s="7">
        <f>E3346/L3346</f>
        <v>1.5384615384615385</v>
      </c>
      <c r="Q3346" t="str">
        <f>LEFT(N3346,FIND("/",N3346)-1)</f>
        <v>photography</v>
      </c>
      <c r="R3346" t="str">
        <f>REPLACE(N3346,1,FIND("/",N3346),"")</f>
        <v>photobooks</v>
      </c>
      <c r="S3346" s="12">
        <f>(((J3346/60)/60)/24)+DATE(1970,1,1)</f>
        <v>41876.433680555558</v>
      </c>
      <c r="T3346" s="12">
        <f>(((I3346/60)/60)/24)+DATE(1970,1,1)</f>
        <v>41936.166666666664</v>
      </c>
      <c r="W3346" s="19">
        <f>_xlfn.DAYS(T3346,S3346)</f>
        <v>60</v>
      </c>
      <c r="X3346" s="20">
        <f>L3346/W3346</f>
        <v>0.43333333333333335</v>
      </c>
      <c r="Y3346" s="21">
        <f>E3346/W3346</f>
        <v>0.66666666666666663</v>
      </c>
    </row>
    <row r="3347" spans="1:25" ht="48" x14ac:dyDescent="0.2">
      <c r="A3347">
        <v>2346</v>
      </c>
      <c r="B3347" s="3" t="s">
        <v>2347</v>
      </c>
      <c r="C3347" s="3" t="s">
        <v>6456</v>
      </c>
      <c r="D3347">
        <v>60000</v>
      </c>
      <c r="E3347">
        <v>39</v>
      </c>
      <c r="F3347" t="s">
        <v>8220</v>
      </c>
      <c r="G3347" t="s">
        <v>8224</v>
      </c>
      <c r="H3347" t="s">
        <v>8246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8272</v>
      </c>
      <c r="O3347" s="6">
        <f>(E3347/D3347)*100</f>
        <v>6.5000000000000002E-2</v>
      </c>
      <c r="P3347" s="7">
        <f>E3347/L3347</f>
        <v>13</v>
      </c>
      <c r="Q3347" t="str">
        <f>LEFT(N3347,FIND("/",N3347)-1)</f>
        <v>technology</v>
      </c>
      <c r="R3347" t="str">
        <f>REPLACE(N3347,1,FIND("/",N3347),"")</f>
        <v>web</v>
      </c>
      <c r="S3347" s="12">
        <f>(((J3347/60)/60)/24)+DATE(1970,1,1)</f>
        <v>42615.79896990741</v>
      </c>
      <c r="T3347" s="12">
        <f>(((I3347/60)/60)/24)+DATE(1970,1,1)</f>
        <v>42660.79896990741</v>
      </c>
      <c r="W3347" s="19">
        <f>_xlfn.DAYS(T3347,S3347)</f>
        <v>45</v>
      </c>
      <c r="X3347" s="20">
        <f>L3347/W3347</f>
        <v>6.6666666666666666E-2</v>
      </c>
      <c r="Y3347" s="21">
        <f>E3347/W3347</f>
        <v>0.8666666666666667</v>
      </c>
    </row>
    <row r="3348" spans="1:25" ht="48" x14ac:dyDescent="0.2">
      <c r="A3348">
        <v>2903</v>
      </c>
      <c r="B3348" s="3" t="s">
        <v>2903</v>
      </c>
      <c r="C3348" s="3" t="s">
        <v>7013</v>
      </c>
      <c r="D3348">
        <v>5000</v>
      </c>
      <c r="E3348">
        <v>39</v>
      </c>
      <c r="F3348" t="s">
        <v>8221</v>
      </c>
      <c r="G3348" t="s">
        <v>8224</v>
      </c>
      <c r="H3348" t="s">
        <v>8246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8271</v>
      </c>
      <c r="O3348" s="6">
        <f>(E3348/D3348)*100</f>
        <v>0.77999999999999992</v>
      </c>
      <c r="P3348" s="7">
        <f>E3348/L3348</f>
        <v>9.75</v>
      </c>
      <c r="Q3348" t="str">
        <f>LEFT(N3348,FIND("/",N3348)-1)</f>
        <v>theater</v>
      </c>
      <c r="R3348" t="str">
        <f>REPLACE(N3348,1,FIND("/",N3348),"")</f>
        <v>plays</v>
      </c>
      <c r="S3348" s="12">
        <f>(((J3348/60)/60)/24)+DATE(1970,1,1)</f>
        <v>42196.166874999995</v>
      </c>
      <c r="T3348" s="12">
        <f>(((I3348/60)/60)/24)+DATE(1970,1,1)</f>
        <v>42256.166874999995</v>
      </c>
      <c r="W3348" s="19">
        <f>_xlfn.DAYS(T3348,S3348)</f>
        <v>60</v>
      </c>
      <c r="X3348" s="20">
        <f>L3348/W3348</f>
        <v>6.6666666666666666E-2</v>
      </c>
      <c r="Y3348" s="21">
        <f>E3348/W3348</f>
        <v>0.65</v>
      </c>
    </row>
    <row r="3349" spans="1:25" ht="32" x14ac:dyDescent="0.2">
      <c r="A3349">
        <v>3850</v>
      </c>
      <c r="B3349" s="3" t="s">
        <v>3847</v>
      </c>
      <c r="C3349" s="3" t="s">
        <v>7959</v>
      </c>
      <c r="D3349">
        <v>1000</v>
      </c>
      <c r="E3349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6">
        <f>(E3349/D3349)*100</f>
        <v>3.8</v>
      </c>
      <c r="P3349" s="7">
        <f>E3349/L3349</f>
        <v>9.5</v>
      </c>
      <c r="Q3349" t="str">
        <f>LEFT(N3349,FIND("/",N3349)-1)</f>
        <v>theater</v>
      </c>
      <c r="R3349" t="str">
        <f>REPLACE(N3349,1,FIND("/",N3349),"")</f>
        <v>plays</v>
      </c>
      <c r="S3349" s="12">
        <f>(((J3349/60)/60)/24)+DATE(1970,1,1)</f>
        <v>41975.124340277776</v>
      </c>
      <c r="T3349" s="12">
        <f>(((I3349/60)/60)/24)+DATE(1970,1,1)</f>
        <v>42005.124340277776</v>
      </c>
      <c r="W3349" s="19">
        <f>_xlfn.DAYS(T3349,S3349)</f>
        <v>30</v>
      </c>
      <c r="X3349" s="20">
        <f>L3349/W3349</f>
        <v>0.13333333333333333</v>
      </c>
      <c r="Y3349" s="21">
        <f>E3349/W3349</f>
        <v>1.2666666666666666</v>
      </c>
    </row>
    <row r="3350" spans="1:25" ht="48" x14ac:dyDescent="0.2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6">
        <f>(E3350/D3350)*100</f>
        <v>1.0571428571428572</v>
      </c>
      <c r="P3350" s="7">
        <f>E3350/L3350</f>
        <v>18.5</v>
      </c>
      <c r="Q3350" t="str">
        <f>LEFT(N3350,FIND("/",N3350)-1)</f>
        <v>theater</v>
      </c>
      <c r="R3350" t="str">
        <f>REPLACE(N3350,1,FIND("/",N3350),"")</f>
        <v>plays</v>
      </c>
      <c r="S3350" s="12">
        <f>(((J3350/60)/60)/24)+DATE(1970,1,1)</f>
        <v>42078.34520833334</v>
      </c>
      <c r="T3350" s="12">
        <f>(((I3350/60)/60)/24)+DATE(1970,1,1)</f>
        <v>42133.166666666672</v>
      </c>
      <c r="W3350" s="19">
        <f>_xlfn.DAYS(T3350,S3350)</f>
        <v>55</v>
      </c>
      <c r="X3350" s="20">
        <f>L3350/W3350</f>
        <v>3.6363636363636362E-2</v>
      </c>
      <c r="Y3350" s="21">
        <f>E3350/W3350</f>
        <v>0.67272727272727273</v>
      </c>
    </row>
    <row r="3351" spans="1:25" ht="48" x14ac:dyDescent="0.2">
      <c r="A3351">
        <v>1873</v>
      </c>
      <c r="B3351" s="3" t="s">
        <v>1874</v>
      </c>
      <c r="C3351" s="3" t="s">
        <v>5983</v>
      </c>
      <c r="D3351">
        <v>8000</v>
      </c>
      <c r="E3351">
        <v>36</v>
      </c>
      <c r="F3351" t="s">
        <v>8221</v>
      </c>
      <c r="G3351" t="s">
        <v>8229</v>
      </c>
      <c r="H3351" t="s">
        <v>8251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8283</v>
      </c>
      <c r="O3351" s="6">
        <f>(E3351/D3351)*100</f>
        <v>0.44999999999999996</v>
      </c>
      <c r="P3351" s="7">
        <f>E3351/L3351</f>
        <v>18</v>
      </c>
      <c r="Q3351" t="str">
        <f>LEFT(N3351,FIND("/",N3351)-1)</f>
        <v>games</v>
      </c>
      <c r="R3351" t="str">
        <f>REPLACE(N3351,1,FIND("/",N3351),"")</f>
        <v>mobile games</v>
      </c>
      <c r="S3351" s="12">
        <f>(((J3351/60)/60)/24)+DATE(1970,1,1)</f>
        <v>42164.615856481483</v>
      </c>
      <c r="T3351" s="12">
        <f>(((I3351/60)/60)/24)+DATE(1970,1,1)</f>
        <v>42193.697916666672</v>
      </c>
      <c r="W3351" s="19">
        <f>_xlfn.DAYS(T3351,S3351)</f>
        <v>29</v>
      </c>
      <c r="X3351" s="20">
        <f>L3351/W3351</f>
        <v>6.8965517241379309E-2</v>
      </c>
      <c r="Y3351" s="21">
        <f>E3351/W3351</f>
        <v>1.2413793103448276</v>
      </c>
    </row>
    <row r="3352" spans="1:25" ht="48" x14ac:dyDescent="0.2">
      <c r="A3352">
        <v>2647</v>
      </c>
      <c r="B3352" s="3" t="s">
        <v>2647</v>
      </c>
      <c r="C3352" s="3" t="s">
        <v>6757</v>
      </c>
      <c r="D3352">
        <v>2500</v>
      </c>
      <c r="E3352">
        <v>36</v>
      </c>
      <c r="F3352" t="s">
        <v>8220</v>
      </c>
      <c r="G3352" t="s">
        <v>8229</v>
      </c>
      <c r="H3352" t="s">
        <v>8251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8301</v>
      </c>
      <c r="O3352" s="6">
        <f>(E3352/D3352)*100</f>
        <v>1.44</v>
      </c>
      <c r="P3352" s="7">
        <f>E3352/L3352</f>
        <v>12</v>
      </c>
      <c r="Q3352" t="str">
        <f>LEFT(N3352,FIND("/",N3352)-1)</f>
        <v>technology</v>
      </c>
      <c r="R3352" t="str">
        <f>REPLACE(N3352,1,FIND("/",N3352),"")</f>
        <v>space exploration</v>
      </c>
      <c r="S3352" s="12">
        <f>(((J3352/60)/60)/24)+DATE(1970,1,1)</f>
        <v>42200.261793981481</v>
      </c>
      <c r="T3352" s="12">
        <f>(((I3352/60)/60)/24)+DATE(1970,1,1)</f>
        <v>42230.261793981481</v>
      </c>
      <c r="W3352" s="19">
        <f>_xlfn.DAYS(T3352,S3352)</f>
        <v>30</v>
      </c>
      <c r="X3352" s="20">
        <f>L3352/W3352</f>
        <v>0.1</v>
      </c>
      <c r="Y3352" s="21">
        <f>E3352/W3352</f>
        <v>1.2</v>
      </c>
    </row>
    <row r="3353" spans="1:25" ht="32" x14ac:dyDescent="0.2">
      <c r="A3353">
        <v>2761</v>
      </c>
      <c r="B3353" s="3" t="s">
        <v>2761</v>
      </c>
      <c r="C3353" s="3" t="s">
        <v>6871</v>
      </c>
      <c r="D3353">
        <v>5000</v>
      </c>
      <c r="E3353">
        <v>36</v>
      </c>
      <c r="F3353" t="s">
        <v>8221</v>
      </c>
      <c r="G3353" t="s">
        <v>8224</v>
      </c>
      <c r="H3353" t="s">
        <v>8246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8304</v>
      </c>
      <c r="O3353" s="6">
        <f>(E3353/D3353)*100</f>
        <v>0.72</v>
      </c>
      <c r="P3353" s="7">
        <f>E3353/L3353</f>
        <v>9</v>
      </c>
      <c r="Q3353" t="str">
        <f>LEFT(N3353,FIND("/",N3353)-1)</f>
        <v>publishing</v>
      </c>
      <c r="R3353" t="str">
        <f>REPLACE(N3353,1,FIND("/",N3353),"")</f>
        <v>children's books</v>
      </c>
      <c r="S3353" s="12">
        <f>(((J3353/60)/60)/24)+DATE(1970,1,1)</f>
        <v>41247.063576388886</v>
      </c>
      <c r="T3353" s="12">
        <f>(((I3353/60)/60)/24)+DATE(1970,1,1)</f>
        <v>41277.063576388886</v>
      </c>
      <c r="W3353" s="19">
        <f>_xlfn.DAYS(T3353,S3353)</f>
        <v>30</v>
      </c>
      <c r="X3353" s="20">
        <f>L3353/W3353</f>
        <v>0.13333333333333333</v>
      </c>
      <c r="Y3353" s="21">
        <f>E3353/W3353</f>
        <v>1.2</v>
      </c>
    </row>
    <row r="3354" spans="1:25" ht="48" x14ac:dyDescent="0.2">
      <c r="A3354">
        <v>2683</v>
      </c>
      <c r="B3354" s="3" t="s">
        <v>2683</v>
      </c>
      <c r="C3354" s="3" t="s">
        <v>6793</v>
      </c>
      <c r="D3354">
        <v>15000</v>
      </c>
      <c r="E3354">
        <v>36</v>
      </c>
      <c r="F3354" t="s">
        <v>8221</v>
      </c>
      <c r="G3354" t="s">
        <v>8224</v>
      </c>
      <c r="H3354" t="s">
        <v>8246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8284</v>
      </c>
      <c r="O3354" s="6">
        <f>(E3354/D3354)*100</f>
        <v>0.24</v>
      </c>
      <c r="P3354" s="7">
        <f>E3354/L3354</f>
        <v>12</v>
      </c>
      <c r="Q3354" t="str">
        <f>LEFT(N3354,FIND("/",N3354)-1)</f>
        <v>food</v>
      </c>
      <c r="R3354" t="str">
        <f>REPLACE(N3354,1,FIND("/",N3354),"")</f>
        <v>food trucks</v>
      </c>
      <c r="S3354" s="12">
        <f>(((J3354/60)/60)/24)+DATE(1970,1,1)</f>
        <v>42034.75509259259</v>
      </c>
      <c r="T3354" s="12">
        <f>(((I3354/60)/60)/24)+DATE(1970,1,1)</f>
        <v>42064.75509259259</v>
      </c>
      <c r="W3354" s="19">
        <f>_xlfn.DAYS(T3354,S3354)</f>
        <v>30</v>
      </c>
      <c r="X3354" s="20">
        <f>L3354/W3354</f>
        <v>0.1</v>
      </c>
      <c r="Y3354" s="21">
        <f>E3354/W3354</f>
        <v>1.2</v>
      </c>
    </row>
    <row r="3355" spans="1:25" ht="48" x14ac:dyDescent="0.2">
      <c r="A3355">
        <v>550</v>
      </c>
      <c r="B3355" s="3" t="s">
        <v>551</v>
      </c>
      <c r="C3355" s="3" t="s">
        <v>4660</v>
      </c>
      <c r="D3355">
        <v>5000</v>
      </c>
      <c r="E3355">
        <v>35</v>
      </c>
      <c r="F3355" t="s">
        <v>8221</v>
      </c>
      <c r="G3355" t="s">
        <v>8229</v>
      </c>
      <c r="H3355" t="s">
        <v>8251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8272</v>
      </c>
      <c r="O3355" s="6">
        <f>(E3355/D3355)*100</f>
        <v>0.70000000000000007</v>
      </c>
      <c r="P3355" s="7">
        <f>E3355/L3355</f>
        <v>8.75</v>
      </c>
      <c r="Q3355" t="str">
        <f>LEFT(N3355,FIND("/",N3355)-1)</f>
        <v>technology</v>
      </c>
      <c r="R3355" t="str">
        <f>REPLACE(N3355,1,FIND("/",N3355),"")</f>
        <v>web</v>
      </c>
      <c r="S3355" s="12">
        <f>(((J3355/60)/60)/24)+DATE(1970,1,1)</f>
        <v>42753.678761574076</v>
      </c>
      <c r="T3355" s="12">
        <f>(((I3355/60)/60)/24)+DATE(1970,1,1)</f>
        <v>42766.208333333328</v>
      </c>
      <c r="W3355" s="19">
        <f>_xlfn.DAYS(T3355,S3355)</f>
        <v>13</v>
      </c>
      <c r="X3355" s="20">
        <f>L3355/W3355</f>
        <v>0.30769230769230771</v>
      </c>
      <c r="Y3355" s="21">
        <f>E3355/W3355</f>
        <v>2.6923076923076925</v>
      </c>
    </row>
    <row r="3356" spans="1:25" ht="32" x14ac:dyDescent="0.2">
      <c r="A3356">
        <v>2741</v>
      </c>
      <c r="B3356" s="3" t="s">
        <v>2741</v>
      </c>
      <c r="C3356" s="3" t="s">
        <v>6851</v>
      </c>
      <c r="D3356">
        <v>8000</v>
      </c>
      <c r="E3356">
        <v>35</v>
      </c>
      <c r="F3356" t="s">
        <v>8221</v>
      </c>
      <c r="G3356" t="s">
        <v>8224</v>
      </c>
      <c r="H3356" t="s">
        <v>8246</v>
      </c>
      <c r="I3356">
        <v>1413770820</v>
      </c>
      <c r="J3356">
        <v>1412005602</v>
      </c>
      <c r="K3356" t="b">
        <v>0</v>
      </c>
      <c r="L3356">
        <v>4</v>
      </c>
      <c r="M3356" t="b">
        <v>0</v>
      </c>
      <c r="N3356" t="s">
        <v>8304</v>
      </c>
      <c r="O3356" s="6">
        <f>(E3356/D3356)*100</f>
        <v>0.43750000000000006</v>
      </c>
      <c r="P3356" s="7">
        <f>E3356/L3356</f>
        <v>8.75</v>
      </c>
      <c r="Q3356" t="str">
        <f>LEFT(N3356,FIND("/",N3356)-1)</f>
        <v>publishing</v>
      </c>
      <c r="R3356" t="str">
        <f>REPLACE(N3356,1,FIND("/",N3356),"")</f>
        <v>children's books</v>
      </c>
      <c r="S3356" s="12">
        <f>(((J3356/60)/60)/24)+DATE(1970,1,1)</f>
        <v>41911.657430555555</v>
      </c>
      <c r="T3356" s="12">
        <f>(((I3356/60)/60)/24)+DATE(1970,1,1)</f>
        <v>41932.088194444441</v>
      </c>
      <c r="W3356" s="19">
        <f>_xlfn.DAYS(T3356,S3356)</f>
        <v>21</v>
      </c>
      <c r="X3356" s="20">
        <f>L3356/W3356</f>
        <v>0.19047619047619047</v>
      </c>
      <c r="Y3356" s="21">
        <f>E3356/W3356</f>
        <v>1.6666666666666667</v>
      </c>
    </row>
    <row r="3357" spans="1:25" ht="48" x14ac:dyDescent="0.2">
      <c r="A3357">
        <v>1719</v>
      </c>
      <c r="B3357" s="3" t="s">
        <v>1720</v>
      </c>
      <c r="C3357" s="3" t="s">
        <v>5829</v>
      </c>
      <c r="D3357">
        <v>4000</v>
      </c>
      <c r="E3357">
        <v>35</v>
      </c>
      <c r="F3357" t="s">
        <v>8221</v>
      </c>
      <c r="G3357" t="s">
        <v>8224</v>
      </c>
      <c r="H3357" t="s">
        <v>8246</v>
      </c>
      <c r="I3357">
        <v>1410958191</v>
      </c>
      <c r="J3357">
        <v>1408366191</v>
      </c>
      <c r="K3357" t="b">
        <v>0</v>
      </c>
      <c r="L3357">
        <v>3</v>
      </c>
      <c r="M3357" t="b">
        <v>0</v>
      </c>
      <c r="N3357" t="s">
        <v>8293</v>
      </c>
      <c r="O3357" s="6">
        <f>(E3357/D3357)*100</f>
        <v>0.87500000000000011</v>
      </c>
      <c r="P3357" s="7">
        <f>E3357/L3357</f>
        <v>11.666666666666666</v>
      </c>
      <c r="Q3357" t="str">
        <f>LEFT(N3357,FIND("/",N3357)-1)</f>
        <v>music</v>
      </c>
      <c r="R3357" t="str">
        <f>REPLACE(N3357,1,FIND("/",N3357),"")</f>
        <v>faith</v>
      </c>
      <c r="S3357" s="12">
        <f>(((J3357/60)/60)/24)+DATE(1970,1,1)</f>
        <v>41869.534618055557</v>
      </c>
      <c r="T3357" s="12">
        <f>(((I3357/60)/60)/24)+DATE(1970,1,1)</f>
        <v>41899.534618055557</v>
      </c>
      <c r="W3357" s="19">
        <f>_xlfn.DAYS(T3357,S3357)</f>
        <v>30</v>
      </c>
      <c r="X3357" s="20">
        <f>L3357/W3357</f>
        <v>0.1</v>
      </c>
      <c r="Y3357" s="21">
        <f>E3357/W3357</f>
        <v>1.1666666666666667</v>
      </c>
    </row>
    <row r="3358" spans="1:25" ht="48" x14ac:dyDescent="0.2">
      <c r="A3358">
        <v>1724</v>
      </c>
      <c r="B3358" s="3" t="s">
        <v>1725</v>
      </c>
      <c r="C3358" s="3" t="s">
        <v>5834</v>
      </c>
      <c r="D3358">
        <v>6000</v>
      </c>
      <c r="E3358">
        <v>35</v>
      </c>
      <c r="F3358" t="s">
        <v>8221</v>
      </c>
      <c r="G3358" t="s">
        <v>8224</v>
      </c>
      <c r="H3358" t="s">
        <v>8246</v>
      </c>
      <c r="I3358">
        <v>1414707762</v>
      </c>
      <c r="J3358">
        <v>1412115762</v>
      </c>
      <c r="K3358" t="b">
        <v>0</v>
      </c>
      <c r="L3358">
        <v>4</v>
      </c>
      <c r="M3358" t="b">
        <v>0</v>
      </c>
      <c r="N3358" t="s">
        <v>8293</v>
      </c>
      <c r="O3358" s="6">
        <f>(E3358/D3358)*100</f>
        <v>0.58333333333333337</v>
      </c>
      <c r="P3358" s="7">
        <f>E3358/L3358</f>
        <v>8.75</v>
      </c>
      <c r="Q3358" t="str">
        <f>LEFT(N3358,FIND("/",N3358)-1)</f>
        <v>music</v>
      </c>
      <c r="R3358" t="str">
        <f>REPLACE(N3358,1,FIND("/",N3358),"")</f>
        <v>faith</v>
      </c>
      <c r="S3358" s="12">
        <f>(((J3358/60)/60)/24)+DATE(1970,1,1)</f>
        <v>41912.932430555556</v>
      </c>
      <c r="T3358" s="12">
        <f>(((I3358/60)/60)/24)+DATE(1970,1,1)</f>
        <v>41942.932430555556</v>
      </c>
      <c r="W3358" s="19">
        <f>_xlfn.DAYS(T3358,S3358)</f>
        <v>30</v>
      </c>
      <c r="X3358" s="20">
        <f>L3358/W3358</f>
        <v>0.13333333333333333</v>
      </c>
      <c r="Y3358" s="21">
        <f>E3358/W3358</f>
        <v>1.1666666666666667</v>
      </c>
    </row>
    <row r="3359" spans="1:25" ht="48" x14ac:dyDescent="0.2">
      <c r="A3359">
        <v>1158</v>
      </c>
      <c r="B3359" s="3" t="s">
        <v>1159</v>
      </c>
      <c r="C3359" s="3" t="s">
        <v>5268</v>
      </c>
      <c r="D3359">
        <v>7500</v>
      </c>
      <c r="E3359">
        <v>35</v>
      </c>
      <c r="F3359" t="s">
        <v>8221</v>
      </c>
      <c r="G3359" t="s">
        <v>8224</v>
      </c>
      <c r="H3359" t="s">
        <v>8246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8284</v>
      </c>
      <c r="O3359" s="6">
        <f>(E3359/D3359)*100</f>
        <v>0.46666666666666673</v>
      </c>
      <c r="P3359" s="7">
        <f>E3359/L3359</f>
        <v>11.666666666666666</v>
      </c>
      <c r="Q3359" t="str">
        <f>LEFT(N3359,FIND("/",N3359)-1)</f>
        <v>food</v>
      </c>
      <c r="R3359" t="str">
        <f>REPLACE(N3359,1,FIND("/",N3359),"")</f>
        <v>food trucks</v>
      </c>
      <c r="S3359" s="12">
        <f>(((J3359/60)/60)/24)+DATE(1970,1,1)</f>
        <v>41952.09175925926</v>
      </c>
      <c r="T3359" s="12">
        <f>(((I3359/60)/60)/24)+DATE(1970,1,1)</f>
        <v>41982.09175925926</v>
      </c>
      <c r="W3359" s="19">
        <f>_xlfn.DAYS(T3359,S3359)</f>
        <v>30</v>
      </c>
      <c r="X3359" s="20">
        <f>L3359/W3359</f>
        <v>0.1</v>
      </c>
      <c r="Y3359" s="21">
        <f>E3359/W3359</f>
        <v>1.1666666666666667</v>
      </c>
    </row>
    <row r="3360" spans="1:25" ht="32" x14ac:dyDescent="0.2">
      <c r="A3360">
        <v>3792</v>
      </c>
      <c r="B3360" s="3" t="s">
        <v>3789</v>
      </c>
      <c r="C3360" s="3" t="s">
        <v>7902</v>
      </c>
      <c r="D3360">
        <v>12500</v>
      </c>
      <c r="E3360">
        <v>35</v>
      </c>
      <c r="F3360" t="s">
        <v>8221</v>
      </c>
      <c r="G3360" t="s">
        <v>8224</v>
      </c>
      <c r="H3360" t="s">
        <v>8246</v>
      </c>
      <c r="I3360">
        <v>1436957022</v>
      </c>
      <c r="J3360">
        <v>1434365022</v>
      </c>
      <c r="K3360" t="b">
        <v>0</v>
      </c>
      <c r="L3360">
        <v>2</v>
      </c>
      <c r="M3360" t="b">
        <v>0</v>
      </c>
      <c r="N3360" t="s">
        <v>8305</v>
      </c>
      <c r="O3360" s="6">
        <f>(E3360/D3360)*100</f>
        <v>0.27999999999999997</v>
      </c>
      <c r="P3360" s="7">
        <f>E3360/L3360</f>
        <v>17.5</v>
      </c>
      <c r="Q3360" t="str">
        <f>LEFT(N3360,FIND("/",N3360)-1)</f>
        <v>theater</v>
      </c>
      <c r="R3360" t="str">
        <f>REPLACE(N3360,1,FIND("/",N3360),"")</f>
        <v>musical</v>
      </c>
      <c r="S3360" s="12">
        <f>(((J3360/60)/60)/24)+DATE(1970,1,1)</f>
        <v>42170.447013888886</v>
      </c>
      <c r="T3360" s="12">
        <f>(((I3360/60)/60)/24)+DATE(1970,1,1)</f>
        <v>42200.447013888886</v>
      </c>
      <c r="W3360" s="19">
        <f>_xlfn.DAYS(T3360,S3360)</f>
        <v>30</v>
      </c>
      <c r="X3360" s="20">
        <f>L3360/W3360</f>
        <v>6.6666666666666666E-2</v>
      </c>
      <c r="Y3360" s="21">
        <f>E3360/W3360</f>
        <v>1.1666666666666667</v>
      </c>
    </row>
    <row r="3361" spans="1:25" ht="48" x14ac:dyDescent="0.2">
      <c r="A3361">
        <v>1162</v>
      </c>
      <c r="B3361" s="3" t="s">
        <v>1163</v>
      </c>
      <c r="C3361" s="3" t="s">
        <v>5272</v>
      </c>
      <c r="D3361">
        <v>60000</v>
      </c>
      <c r="E3361">
        <v>35</v>
      </c>
      <c r="F3361" t="s">
        <v>8221</v>
      </c>
      <c r="G3361" t="s">
        <v>8224</v>
      </c>
      <c r="H3361" t="s">
        <v>8246</v>
      </c>
      <c r="I3361">
        <v>1411662264</v>
      </c>
      <c r="J3361">
        <v>1408983864</v>
      </c>
      <c r="K3361" t="b">
        <v>0</v>
      </c>
      <c r="L3361">
        <v>2</v>
      </c>
      <c r="M3361" t="b">
        <v>0</v>
      </c>
      <c r="N3361" t="s">
        <v>8284</v>
      </c>
      <c r="O3361" s="6">
        <f>(E3361/D3361)*100</f>
        <v>5.8333333333333341E-2</v>
      </c>
      <c r="P3361" s="7">
        <f>E3361/L3361</f>
        <v>17.5</v>
      </c>
      <c r="Q3361" t="str">
        <f>LEFT(N3361,FIND("/",N3361)-1)</f>
        <v>food</v>
      </c>
      <c r="R3361" t="str">
        <f>REPLACE(N3361,1,FIND("/",N3361),"")</f>
        <v>food trucks</v>
      </c>
      <c r="S3361" s="12">
        <f>(((J3361/60)/60)/24)+DATE(1970,1,1)</f>
        <v>41876.683611111112</v>
      </c>
      <c r="T3361" s="12">
        <f>(((I3361/60)/60)/24)+DATE(1970,1,1)</f>
        <v>41907.683611111112</v>
      </c>
      <c r="W3361" s="19">
        <f>_xlfn.DAYS(T3361,S3361)</f>
        <v>31</v>
      </c>
      <c r="X3361" s="20">
        <f>L3361/W3361</f>
        <v>6.4516129032258063E-2</v>
      </c>
      <c r="Y3361" s="21">
        <f>E3361/W3361</f>
        <v>1.1290322580645162</v>
      </c>
    </row>
    <row r="3362" spans="1:25" ht="32" x14ac:dyDescent="0.2">
      <c r="A3362">
        <v>2691</v>
      </c>
      <c r="B3362" s="3" t="s">
        <v>2691</v>
      </c>
      <c r="C3362" s="3" t="s">
        <v>6801</v>
      </c>
      <c r="D3362">
        <v>65000</v>
      </c>
      <c r="E3362">
        <v>35</v>
      </c>
      <c r="F3362" t="s">
        <v>8221</v>
      </c>
      <c r="G3362" t="s">
        <v>8229</v>
      </c>
      <c r="H3362" t="s">
        <v>8251</v>
      </c>
      <c r="I3362">
        <v>1431278557</v>
      </c>
      <c r="J3362">
        <v>1427390557</v>
      </c>
      <c r="K3362" t="b">
        <v>0</v>
      </c>
      <c r="L3362">
        <v>2</v>
      </c>
      <c r="M3362" t="b">
        <v>0</v>
      </c>
      <c r="N3362" t="s">
        <v>8284</v>
      </c>
      <c r="O3362" s="6">
        <f>(E3362/D3362)*100</f>
        <v>5.3846153846153842E-2</v>
      </c>
      <c r="P3362" s="7">
        <f>E3362/L3362</f>
        <v>17.5</v>
      </c>
      <c r="Q3362" t="str">
        <f>LEFT(N3362,FIND("/",N3362)-1)</f>
        <v>food</v>
      </c>
      <c r="R3362" t="str">
        <f>REPLACE(N3362,1,FIND("/",N3362),"")</f>
        <v>food trucks</v>
      </c>
      <c r="S3362" s="12">
        <f>(((J3362/60)/60)/24)+DATE(1970,1,1)</f>
        <v>42089.724039351851</v>
      </c>
      <c r="T3362" s="12">
        <f>(((I3362/60)/60)/24)+DATE(1970,1,1)</f>
        <v>42134.724039351851</v>
      </c>
      <c r="W3362" s="19">
        <f>_xlfn.DAYS(T3362,S3362)</f>
        <v>45</v>
      </c>
      <c r="X3362" s="20">
        <f>L3362/W3362</f>
        <v>4.4444444444444446E-2</v>
      </c>
      <c r="Y3362" s="21">
        <f>E3362/W3362</f>
        <v>0.77777777777777779</v>
      </c>
    </row>
    <row r="3363" spans="1:25" ht="48" x14ac:dyDescent="0.2">
      <c r="A3363">
        <v>3887</v>
      </c>
      <c r="B3363" s="3" t="s">
        <v>3884</v>
      </c>
      <c r="C3363" s="3" t="s">
        <v>7995</v>
      </c>
      <c r="D3363">
        <v>2000</v>
      </c>
      <c r="E3363">
        <v>35</v>
      </c>
      <c r="F3363" t="s">
        <v>8220</v>
      </c>
      <c r="G3363" t="s">
        <v>8224</v>
      </c>
      <c r="H3363" t="s">
        <v>8246</v>
      </c>
      <c r="I3363">
        <v>1430517600</v>
      </c>
      <c r="J3363">
        <v>1426538129</v>
      </c>
      <c r="K3363" t="b">
        <v>0</v>
      </c>
      <c r="L3363">
        <v>2</v>
      </c>
      <c r="M3363" t="b">
        <v>0</v>
      </c>
      <c r="N3363" t="s">
        <v>8305</v>
      </c>
      <c r="O3363" s="6">
        <f>(E3363/D3363)*100</f>
        <v>1.7500000000000002</v>
      </c>
      <c r="P3363" s="7">
        <f>E3363/L3363</f>
        <v>17.5</v>
      </c>
      <c r="Q3363" t="str">
        <f>LEFT(N3363,FIND("/",N3363)-1)</f>
        <v>theater</v>
      </c>
      <c r="R3363" t="str">
        <f>REPLACE(N3363,1,FIND("/",N3363),"")</f>
        <v>musical</v>
      </c>
      <c r="S3363" s="12">
        <f>(((J3363/60)/60)/24)+DATE(1970,1,1)</f>
        <v>42079.857974537037</v>
      </c>
      <c r="T3363" s="12">
        <f>(((I3363/60)/60)/24)+DATE(1970,1,1)</f>
        <v>42125.916666666672</v>
      </c>
      <c r="W3363" s="19">
        <f>_xlfn.DAYS(T3363,S3363)</f>
        <v>46</v>
      </c>
      <c r="X3363" s="20">
        <f>L3363/W3363</f>
        <v>4.3478260869565216E-2</v>
      </c>
      <c r="Y3363" s="21">
        <f>E3363/W3363</f>
        <v>0.76086956521739135</v>
      </c>
    </row>
    <row r="3364" spans="1:25" ht="32" x14ac:dyDescent="0.2">
      <c r="A3364">
        <v>1558</v>
      </c>
      <c r="B3364" s="3" t="s">
        <v>1559</v>
      </c>
      <c r="C3364" s="3" t="s">
        <v>5668</v>
      </c>
      <c r="D3364">
        <v>750</v>
      </c>
      <c r="E3364">
        <v>35</v>
      </c>
      <c r="F3364" t="s">
        <v>8221</v>
      </c>
      <c r="G3364" t="s">
        <v>8225</v>
      </c>
      <c r="H3364" t="s">
        <v>8247</v>
      </c>
      <c r="I3364">
        <v>1440763920</v>
      </c>
      <c r="J3364">
        <v>1435656759</v>
      </c>
      <c r="K3364" t="b">
        <v>0</v>
      </c>
      <c r="L3364">
        <v>3</v>
      </c>
      <c r="M3364" t="b">
        <v>0</v>
      </c>
      <c r="N3364" t="s">
        <v>8289</v>
      </c>
      <c r="O3364" s="6">
        <f>(E3364/D3364)*100</f>
        <v>4.666666666666667</v>
      </c>
      <c r="P3364" s="7">
        <f>E3364/L3364</f>
        <v>11.666666666666666</v>
      </c>
      <c r="Q3364" t="str">
        <f>LEFT(N3364,FIND("/",N3364)-1)</f>
        <v>photography</v>
      </c>
      <c r="R3364" t="str">
        <f>REPLACE(N3364,1,FIND("/",N3364),"")</f>
        <v>nature</v>
      </c>
      <c r="S3364" s="12">
        <f>(((J3364/60)/60)/24)+DATE(1970,1,1)</f>
        <v>42185.397673611107</v>
      </c>
      <c r="T3364" s="12">
        <f>(((I3364/60)/60)/24)+DATE(1970,1,1)</f>
        <v>42244.508333333331</v>
      </c>
      <c r="W3364" s="19">
        <f>_xlfn.DAYS(T3364,S3364)</f>
        <v>59</v>
      </c>
      <c r="X3364" s="20">
        <f>L3364/W3364</f>
        <v>5.0847457627118647E-2</v>
      </c>
      <c r="Y3364" s="21">
        <f>E3364/W3364</f>
        <v>0.59322033898305082</v>
      </c>
    </row>
    <row r="3365" spans="1:25" ht="32" x14ac:dyDescent="0.2">
      <c r="A3365">
        <v>2859</v>
      </c>
      <c r="B3365" s="3" t="s">
        <v>2859</v>
      </c>
      <c r="C3365" s="3" t="s">
        <v>6969</v>
      </c>
      <c r="D3365">
        <v>2000</v>
      </c>
      <c r="E3365">
        <v>35</v>
      </c>
      <c r="F3365" t="s">
        <v>8221</v>
      </c>
      <c r="G3365" t="s">
        <v>8226</v>
      </c>
      <c r="H3365" t="s">
        <v>8248</v>
      </c>
      <c r="I3365">
        <v>1444984904</v>
      </c>
      <c r="J3365">
        <v>1439800904</v>
      </c>
      <c r="K3365" t="b">
        <v>0</v>
      </c>
      <c r="L3365">
        <v>1</v>
      </c>
      <c r="M3365" t="b">
        <v>0</v>
      </c>
      <c r="N3365" t="s">
        <v>8271</v>
      </c>
      <c r="O3365" s="6">
        <f>(E3365/D3365)*100</f>
        <v>1.7500000000000002</v>
      </c>
      <c r="P3365" s="7">
        <f>E3365/L3365</f>
        <v>35</v>
      </c>
      <c r="Q3365" t="str">
        <f>LEFT(N3365,FIND("/",N3365)-1)</f>
        <v>theater</v>
      </c>
      <c r="R3365" t="str">
        <f>REPLACE(N3365,1,FIND("/",N3365),"")</f>
        <v>plays</v>
      </c>
      <c r="S3365" s="12">
        <f>(((J3365/60)/60)/24)+DATE(1970,1,1)</f>
        <v>42233.362314814818</v>
      </c>
      <c r="T3365" s="12">
        <f>(((I3365/60)/60)/24)+DATE(1970,1,1)</f>
        <v>42293.362314814818</v>
      </c>
      <c r="W3365" s="19">
        <f>_xlfn.DAYS(T3365,S3365)</f>
        <v>60</v>
      </c>
      <c r="X3365" s="20">
        <f>L3365/W3365</f>
        <v>1.6666666666666666E-2</v>
      </c>
      <c r="Y3365" s="21">
        <f>E3365/W3365</f>
        <v>0.58333333333333337</v>
      </c>
    </row>
    <row r="3366" spans="1:25" ht="32" x14ac:dyDescent="0.2">
      <c r="A3366">
        <v>4068</v>
      </c>
      <c r="B3366" s="3" t="s">
        <v>4064</v>
      </c>
      <c r="C3366" s="3" t="s">
        <v>8171</v>
      </c>
      <c r="D3366">
        <v>3495</v>
      </c>
      <c r="E336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6">
        <f>(E3366/D3366)*100</f>
        <v>1</v>
      </c>
      <c r="P3366" s="7">
        <f>E3366/L3366</f>
        <v>34.950000000000003</v>
      </c>
      <c r="Q3366" t="str">
        <f>LEFT(N3366,FIND("/",N3366)-1)</f>
        <v>theater</v>
      </c>
      <c r="R3366" t="str">
        <f>REPLACE(N3366,1,FIND("/",N3366),"")</f>
        <v>plays</v>
      </c>
      <c r="S3366" s="12">
        <f>(((J3366/60)/60)/24)+DATE(1970,1,1)</f>
        <v>42718.963599537034</v>
      </c>
      <c r="T3366" s="12">
        <f>(((I3366/60)/60)/24)+DATE(1970,1,1)</f>
        <v>42748.961805555555</v>
      </c>
      <c r="W3366" s="19">
        <f>_xlfn.DAYS(T3366,S3366)</f>
        <v>30</v>
      </c>
      <c r="X3366" s="20">
        <f>L3366/W3366</f>
        <v>3.3333333333333333E-2</v>
      </c>
      <c r="Y3366" s="21">
        <f>E3366/W3366</f>
        <v>1.165</v>
      </c>
    </row>
    <row r="3367" spans="1:25" ht="48" x14ac:dyDescent="0.2">
      <c r="A3367">
        <v>2153</v>
      </c>
      <c r="B3367" s="3" t="s">
        <v>2154</v>
      </c>
      <c r="C3367" s="3" t="s">
        <v>6263</v>
      </c>
      <c r="D3367">
        <v>372625</v>
      </c>
      <c r="E3367">
        <v>34</v>
      </c>
      <c r="F3367" t="s">
        <v>8221</v>
      </c>
      <c r="G3367" t="s">
        <v>8224</v>
      </c>
      <c r="H3367" t="s">
        <v>8246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8282</v>
      </c>
      <c r="O3367" s="6">
        <f>(E3367/D3367)*100</f>
        <v>9.124454880912446E-3</v>
      </c>
      <c r="P3367" s="7">
        <f>E3367/L3367</f>
        <v>8.5</v>
      </c>
      <c r="Q3367" t="str">
        <f>LEFT(N3367,FIND("/",N3367)-1)</f>
        <v>games</v>
      </c>
      <c r="R3367" t="str">
        <f>REPLACE(N3367,1,FIND("/",N3367),"")</f>
        <v>video games</v>
      </c>
      <c r="S3367" s="12">
        <f>(((J3367/60)/60)/24)+DATE(1970,1,1)</f>
        <v>41974.911087962959</v>
      </c>
      <c r="T3367" s="12">
        <f>(((I3367/60)/60)/24)+DATE(1970,1,1)</f>
        <v>42014.332638888889</v>
      </c>
      <c r="W3367" s="19">
        <f>_xlfn.DAYS(T3367,S3367)</f>
        <v>40</v>
      </c>
      <c r="X3367" s="20">
        <f>L3367/W3367</f>
        <v>0.1</v>
      </c>
      <c r="Y3367" s="21">
        <f>E3367/W3367</f>
        <v>0.85</v>
      </c>
    </row>
    <row r="3368" spans="1:25" ht="32" x14ac:dyDescent="0.2">
      <c r="A3368">
        <v>1710</v>
      </c>
      <c r="B3368" s="3" t="s">
        <v>1711</v>
      </c>
      <c r="C3368" s="3" t="s">
        <v>5820</v>
      </c>
      <c r="D3368">
        <v>5000</v>
      </c>
      <c r="E3368">
        <v>34</v>
      </c>
      <c r="F3368" t="s">
        <v>8221</v>
      </c>
      <c r="G3368" t="s">
        <v>8236</v>
      </c>
      <c r="H3368" t="s">
        <v>8249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8293</v>
      </c>
      <c r="O3368" s="6">
        <f>(E3368/D3368)*100</f>
        <v>0.67999999999999994</v>
      </c>
      <c r="P3368" s="7">
        <f>E3368/L3368</f>
        <v>34</v>
      </c>
      <c r="Q3368" t="str">
        <f>LEFT(N3368,FIND("/",N3368)-1)</f>
        <v>music</v>
      </c>
      <c r="R3368" t="str">
        <f>REPLACE(N3368,1,FIND("/",N3368),"")</f>
        <v>faith</v>
      </c>
      <c r="S3368" s="12">
        <f>(((J3368/60)/60)/24)+DATE(1970,1,1)</f>
        <v>42341.59129629629</v>
      </c>
      <c r="T3368" s="12">
        <f>(((I3368/60)/60)/24)+DATE(1970,1,1)</f>
        <v>42387.541666666672</v>
      </c>
      <c r="W3368" s="19">
        <f>_xlfn.DAYS(T3368,S3368)</f>
        <v>46</v>
      </c>
      <c r="X3368" s="20">
        <f>L3368/W3368</f>
        <v>2.1739130434782608E-2</v>
      </c>
      <c r="Y3368" s="21">
        <f>E3368/W3368</f>
        <v>0.73913043478260865</v>
      </c>
    </row>
    <row r="3369" spans="1:25" ht="48" x14ac:dyDescent="0.2">
      <c r="A3369">
        <v>2767</v>
      </c>
      <c r="B3369" s="3" t="s">
        <v>2767</v>
      </c>
      <c r="C3369" s="3" t="s">
        <v>6877</v>
      </c>
      <c r="D3369">
        <v>4000</v>
      </c>
      <c r="E3369">
        <v>34</v>
      </c>
      <c r="F3369" t="s">
        <v>8221</v>
      </c>
      <c r="G3369" t="s">
        <v>8229</v>
      </c>
      <c r="H3369" t="s">
        <v>8251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8304</v>
      </c>
      <c r="O3369" s="6">
        <f>(E3369/D3369)*100</f>
        <v>0.85000000000000009</v>
      </c>
      <c r="P3369" s="7">
        <f>E3369/L3369</f>
        <v>11.333333333333334</v>
      </c>
      <c r="Q3369" t="str">
        <f>LEFT(N3369,FIND("/",N3369)-1)</f>
        <v>publishing</v>
      </c>
      <c r="R3369" t="str">
        <f>REPLACE(N3369,1,FIND("/",N3369),"")</f>
        <v>children's books</v>
      </c>
      <c r="S3369" s="12">
        <f>(((J3369/60)/60)/24)+DATE(1970,1,1)</f>
        <v>42172.958912037036</v>
      </c>
      <c r="T3369" s="12">
        <f>(((I3369/60)/60)/24)+DATE(1970,1,1)</f>
        <v>42232.958912037036</v>
      </c>
      <c r="W3369" s="19">
        <f>_xlfn.DAYS(T3369,S3369)</f>
        <v>60</v>
      </c>
      <c r="X3369" s="20">
        <f>L3369/W3369</f>
        <v>0.05</v>
      </c>
      <c r="Y3369" s="21">
        <f>E3369/W3369</f>
        <v>0.56666666666666665</v>
      </c>
    </row>
    <row r="3370" spans="1:25" ht="48" x14ac:dyDescent="0.2">
      <c r="A3370">
        <v>4090</v>
      </c>
      <c r="B3370" s="3" t="s">
        <v>4086</v>
      </c>
      <c r="C3370" s="3" t="s">
        <v>8193</v>
      </c>
      <c r="D3370">
        <v>1000</v>
      </c>
      <c r="E3370">
        <v>32</v>
      </c>
      <c r="F3370" t="s">
        <v>8221</v>
      </c>
      <c r="G3370" t="s">
        <v>8224</v>
      </c>
      <c r="H3370" t="s">
        <v>8246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8271</v>
      </c>
      <c r="O3370" s="6">
        <f>(E3370/D3370)*100</f>
        <v>3.2</v>
      </c>
      <c r="P3370" s="7">
        <f>E3370/L3370</f>
        <v>10.666666666666666</v>
      </c>
      <c r="Q3370" t="str">
        <f>LEFT(N3370,FIND("/",N3370)-1)</f>
        <v>theater</v>
      </c>
      <c r="R3370" t="str">
        <f>REPLACE(N3370,1,FIND("/",N3370),"")</f>
        <v>plays</v>
      </c>
      <c r="S3370" s="12">
        <f>(((J3370/60)/60)/24)+DATE(1970,1,1)</f>
        <v>42209.67288194444</v>
      </c>
      <c r="T3370" s="12">
        <f>(((I3370/60)/60)/24)+DATE(1970,1,1)</f>
        <v>42223.625</v>
      </c>
      <c r="W3370" s="19">
        <f>_xlfn.DAYS(T3370,S3370)</f>
        <v>14</v>
      </c>
      <c r="X3370" s="20">
        <f>L3370/W3370</f>
        <v>0.21428571428571427</v>
      </c>
      <c r="Y3370" s="21">
        <f>E3370/W3370</f>
        <v>2.2857142857142856</v>
      </c>
    </row>
    <row r="3371" spans="1:25" ht="32" x14ac:dyDescent="0.2">
      <c r="A3371">
        <v>3988</v>
      </c>
      <c r="B3371" s="3" t="s">
        <v>3984</v>
      </c>
      <c r="C3371" s="3" t="s">
        <v>8094</v>
      </c>
      <c r="D3371">
        <v>1500</v>
      </c>
      <c r="E3371">
        <v>32</v>
      </c>
      <c r="F3371" t="s">
        <v>8221</v>
      </c>
      <c r="G3371" t="s">
        <v>8224</v>
      </c>
      <c r="H3371" t="s">
        <v>8246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8271</v>
      </c>
      <c r="O3371" s="6">
        <f>(E3371/D3371)*100</f>
        <v>2.1333333333333333</v>
      </c>
      <c r="P3371" s="7">
        <f>E3371/L3371</f>
        <v>8</v>
      </c>
      <c r="Q3371" t="str">
        <f>LEFT(N3371,FIND("/",N3371)-1)</f>
        <v>theater</v>
      </c>
      <c r="R3371" t="str">
        <f>REPLACE(N3371,1,FIND("/",N3371),"")</f>
        <v>plays</v>
      </c>
      <c r="S3371" s="12">
        <f>(((J3371/60)/60)/24)+DATE(1970,1,1)</f>
        <v>42230.08116898148</v>
      </c>
      <c r="T3371" s="12">
        <f>(((I3371/60)/60)/24)+DATE(1970,1,1)</f>
        <v>42245.08116898148</v>
      </c>
      <c r="W3371" s="19">
        <f>_xlfn.DAYS(T3371,S3371)</f>
        <v>15</v>
      </c>
      <c r="X3371" s="20">
        <f>L3371/W3371</f>
        <v>0.26666666666666666</v>
      </c>
      <c r="Y3371" s="21">
        <f>E3371/W3371</f>
        <v>2.1333333333333333</v>
      </c>
    </row>
    <row r="3372" spans="1:25" ht="48" x14ac:dyDescent="0.2">
      <c r="A3372">
        <v>773</v>
      </c>
      <c r="B3372" s="3" t="s">
        <v>774</v>
      </c>
      <c r="C3372" s="3" t="s">
        <v>4883</v>
      </c>
      <c r="D3372">
        <v>3759</v>
      </c>
      <c r="E3372">
        <v>32</v>
      </c>
      <c r="F3372" t="s">
        <v>8221</v>
      </c>
      <c r="G3372" t="s">
        <v>8225</v>
      </c>
      <c r="H3372" t="s">
        <v>8247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8275</v>
      </c>
      <c r="O3372" s="6">
        <f>(E3372/D3372)*100</f>
        <v>0.85129023676509719</v>
      </c>
      <c r="P3372" s="7">
        <f>E3372/L3372</f>
        <v>16</v>
      </c>
      <c r="Q3372" t="str">
        <f>LEFT(N3372,FIND("/",N3372)-1)</f>
        <v>publishing</v>
      </c>
      <c r="R3372" t="str">
        <f>REPLACE(N3372,1,FIND("/",N3372),"")</f>
        <v>fiction</v>
      </c>
      <c r="S3372" s="12">
        <f>(((J3372/60)/60)/24)+DATE(1970,1,1)</f>
        <v>42100.735937499994</v>
      </c>
      <c r="T3372" s="12">
        <f>(((I3372/60)/60)/24)+DATE(1970,1,1)</f>
        <v>42134.959027777775</v>
      </c>
      <c r="W3372" s="19">
        <f>_xlfn.DAYS(T3372,S3372)</f>
        <v>34</v>
      </c>
      <c r="X3372" s="20">
        <f>L3372/W3372</f>
        <v>5.8823529411764705E-2</v>
      </c>
      <c r="Y3372" s="21">
        <f>E3372/W3372</f>
        <v>0.94117647058823528</v>
      </c>
    </row>
    <row r="3373" spans="1:25" ht="48" x14ac:dyDescent="0.2">
      <c r="A3373">
        <v>494</v>
      </c>
      <c r="B3373" s="3" t="s">
        <v>495</v>
      </c>
      <c r="C3373" s="3" t="s">
        <v>4604</v>
      </c>
      <c r="D3373">
        <v>20000</v>
      </c>
      <c r="E3373">
        <v>31</v>
      </c>
      <c r="F3373" t="s">
        <v>8221</v>
      </c>
      <c r="G3373" t="s">
        <v>8224</v>
      </c>
      <c r="H3373" t="s">
        <v>8246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8270</v>
      </c>
      <c r="O3373" s="6">
        <f>(E3373/D3373)*100</f>
        <v>0.155</v>
      </c>
      <c r="P3373" s="7">
        <f>E3373/L3373</f>
        <v>10.333333333333334</v>
      </c>
      <c r="Q3373" t="str">
        <f>LEFT(N3373,FIND("/",N3373)-1)</f>
        <v>film &amp; video</v>
      </c>
      <c r="R3373" t="str">
        <f>REPLACE(N3373,1,FIND("/",N3373),"")</f>
        <v>animation</v>
      </c>
      <c r="S3373" s="12">
        <f>(((J3373/60)/60)/24)+DATE(1970,1,1)</f>
        <v>41799.830613425926</v>
      </c>
      <c r="T3373" s="12">
        <f>(((I3373/60)/60)/24)+DATE(1970,1,1)</f>
        <v>41823.125</v>
      </c>
      <c r="W3373" s="19">
        <f>_xlfn.DAYS(T3373,S3373)</f>
        <v>24</v>
      </c>
      <c r="X3373" s="20">
        <f>L3373/W3373</f>
        <v>0.125</v>
      </c>
      <c r="Y3373" s="21">
        <f>E3373/W3373</f>
        <v>1.2916666666666667</v>
      </c>
    </row>
    <row r="3374" spans="1:25" ht="48" x14ac:dyDescent="0.2">
      <c r="A3374">
        <v>599</v>
      </c>
      <c r="B3374" s="3" t="s">
        <v>600</v>
      </c>
      <c r="C3374" s="3" t="s">
        <v>4709</v>
      </c>
      <c r="D3374">
        <v>50000</v>
      </c>
      <c r="E3374">
        <v>31</v>
      </c>
      <c r="F3374" t="s">
        <v>8221</v>
      </c>
      <c r="G3374" t="s">
        <v>8224</v>
      </c>
      <c r="H3374" t="s">
        <v>8246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s="6">
        <f>(E3374/D3374)*100</f>
        <v>6.2E-2</v>
      </c>
      <c r="P3374" s="7">
        <f>E3374/L3374</f>
        <v>15.5</v>
      </c>
      <c r="Q3374" t="str">
        <f>LEFT(N3374,FIND("/",N3374)-1)</f>
        <v>technology</v>
      </c>
      <c r="R3374" t="str">
        <f>REPLACE(N3374,1,FIND("/",N3374),"")</f>
        <v>web</v>
      </c>
      <c r="S3374" s="12">
        <f>(((J3374/60)/60)/24)+DATE(1970,1,1)</f>
        <v>42047.812523148154</v>
      </c>
      <c r="T3374" s="12">
        <f>(((I3374/60)/60)/24)+DATE(1970,1,1)</f>
        <v>42071.636111111111</v>
      </c>
      <c r="W3374" s="19">
        <f>_xlfn.DAYS(T3374,S3374)</f>
        <v>24</v>
      </c>
      <c r="X3374" s="20">
        <f>L3374/W3374</f>
        <v>8.3333333333333329E-2</v>
      </c>
      <c r="Y3374" s="21">
        <f>E3374/W3374</f>
        <v>1.2916666666666667</v>
      </c>
    </row>
    <row r="3375" spans="1:25" ht="48" x14ac:dyDescent="0.2">
      <c r="A3375">
        <v>2506</v>
      </c>
      <c r="B3375" s="3" t="s">
        <v>2506</v>
      </c>
      <c r="C3375" s="3" t="s">
        <v>6616</v>
      </c>
      <c r="D3375">
        <v>5000</v>
      </c>
      <c r="E3375">
        <v>30</v>
      </c>
      <c r="F3375" t="s">
        <v>8221</v>
      </c>
      <c r="G3375" t="s">
        <v>8225</v>
      </c>
      <c r="H3375" t="s">
        <v>8247</v>
      </c>
      <c r="I3375">
        <v>1443906000</v>
      </c>
      <c r="J3375">
        <v>1441955269</v>
      </c>
      <c r="K3375" t="b">
        <v>0</v>
      </c>
      <c r="L3375">
        <v>2</v>
      </c>
      <c r="M3375" t="b">
        <v>0</v>
      </c>
      <c r="N3375" t="s">
        <v>8299</v>
      </c>
      <c r="O3375" s="6">
        <f>(E3375/D3375)*100</f>
        <v>0.6</v>
      </c>
      <c r="P3375" s="7">
        <f>E3375/L3375</f>
        <v>15</v>
      </c>
      <c r="Q3375" t="str">
        <f>LEFT(N3375,FIND("/",N3375)-1)</f>
        <v>food</v>
      </c>
      <c r="R3375" t="str">
        <f>REPLACE(N3375,1,FIND("/",N3375),"")</f>
        <v>restaurants</v>
      </c>
      <c r="S3375" s="12">
        <f>(((J3375/60)/60)/24)+DATE(1970,1,1)</f>
        <v>42258.297094907408</v>
      </c>
      <c r="T3375" s="12">
        <f>(((I3375/60)/60)/24)+DATE(1970,1,1)</f>
        <v>42280.875</v>
      </c>
      <c r="W3375" s="19">
        <f>_xlfn.DAYS(T3375,S3375)</f>
        <v>22</v>
      </c>
      <c r="X3375" s="20">
        <f>L3375/W3375</f>
        <v>9.0909090909090912E-2</v>
      </c>
      <c r="Y3375" s="21">
        <f>E3375/W3375</f>
        <v>1.3636363636363635</v>
      </c>
    </row>
    <row r="3376" spans="1:25" ht="48" x14ac:dyDescent="0.2">
      <c r="A3376">
        <v>1755</v>
      </c>
      <c r="B3376" s="3" t="s">
        <v>1756</v>
      </c>
      <c r="C3376" s="3" t="s">
        <v>5865</v>
      </c>
      <c r="D3376">
        <v>25</v>
      </c>
      <c r="E3376">
        <v>30</v>
      </c>
      <c r="F3376" t="s">
        <v>8219</v>
      </c>
      <c r="G3376" t="s">
        <v>8224</v>
      </c>
      <c r="H3376" t="s">
        <v>8246</v>
      </c>
      <c r="I3376">
        <v>1444071361</v>
      </c>
      <c r="J3376">
        <v>1441479361</v>
      </c>
      <c r="K3376" t="b">
        <v>0</v>
      </c>
      <c r="L3376">
        <v>4</v>
      </c>
      <c r="M3376" t="b">
        <v>1</v>
      </c>
      <c r="N3376" t="s">
        <v>8285</v>
      </c>
      <c r="O3376" s="6">
        <f>(E3376/D3376)*100</f>
        <v>120</v>
      </c>
      <c r="P3376" s="7">
        <f>E3376/L3376</f>
        <v>7.5</v>
      </c>
      <c r="Q3376" t="str">
        <f>LEFT(N3376,FIND("/",N3376)-1)</f>
        <v>photography</v>
      </c>
      <c r="R3376" t="str">
        <f>REPLACE(N3376,1,FIND("/",N3376),"")</f>
        <v>photobooks</v>
      </c>
      <c r="S3376" s="12">
        <f>(((J3376/60)/60)/24)+DATE(1970,1,1)</f>
        <v>42252.788900462961</v>
      </c>
      <c r="T3376" s="12">
        <f>(((I3376/60)/60)/24)+DATE(1970,1,1)</f>
        <v>42282.788900462961</v>
      </c>
      <c r="W3376" s="19">
        <f>_xlfn.DAYS(T3376,S3376)</f>
        <v>30</v>
      </c>
      <c r="X3376" s="20">
        <f>L3376/W3376</f>
        <v>0.13333333333333333</v>
      </c>
      <c r="Y3376" s="21">
        <f>E3376/W3376</f>
        <v>1</v>
      </c>
    </row>
    <row r="3377" spans="1:25" ht="48" x14ac:dyDescent="0.2">
      <c r="A3377">
        <v>2844</v>
      </c>
      <c r="B3377" s="3" t="s">
        <v>2844</v>
      </c>
      <c r="C3377" s="3" t="s">
        <v>6954</v>
      </c>
      <c r="D3377">
        <v>550</v>
      </c>
      <c r="E3377">
        <v>30</v>
      </c>
      <c r="F3377" t="s">
        <v>8221</v>
      </c>
      <c r="G3377" t="s">
        <v>8239</v>
      </c>
      <c r="H3377" t="s">
        <v>8249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8271</v>
      </c>
      <c r="O3377" s="6">
        <f>(E3377/D3377)*100</f>
        <v>5.4545454545454541</v>
      </c>
      <c r="P3377" s="7">
        <f>E3377/L3377</f>
        <v>30</v>
      </c>
      <c r="Q3377" t="str">
        <f>LEFT(N3377,FIND("/",N3377)-1)</f>
        <v>theater</v>
      </c>
      <c r="R3377" t="str">
        <f>REPLACE(N3377,1,FIND("/",N3377),"")</f>
        <v>plays</v>
      </c>
      <c r="S3377" s="12">
        <f>(((J3377/60)/60)/24)+DATE(1970,1,1)</f>
        <v>42709.546064814815</v>
      </c>
      <c r="T3377" s="12">
        <f>(((I3377/60)/60)/24)+DATE(1970,1,1)</f>
        <v>42739.546064814815</v>
      </c>
      <c r="W3377" s="19">
        <f>_xlfn.DAYS(T3377,S3377)</f>
        <v>30</v>
      </c>
      <c r="X3377" s="20">
        <f>L3377/W3377</f>
        <v>3.3333333333333333E-2</v>
      </c>
      <c r="Y3377" s="21">
        <f>E3377/W3377</f>
        <v>1</v>
      </c>
    </row>
    <row r="3378" spans="1:25" ht="48" x14ac:dyDescent="0.2">
      <c r="A3378">
        <v>1492</v>
      </c>
      <c r="B3378" s="3" t="s">
        <v>1493</v>
      </c>
      <c r="C3378" s="3" t="s">
        <v>5602</v>
      </c>
      <c r="D3378">
        <v>4000</v>
      </c>
      <c r="E3378">
        <v>30</v>
      </c>
      <c r="F3378" t="s">
        <v>8221</v>
      </c>
      <c r="G3378" t="s">
        <v>8224</v>
      </c>
      <c r="H3378" t="s">
        <v>8246</v>
      </c>
      <c r="I3378">
        <v>1308431646</v>
      </c>
      <c r="J3378">
        <v>1305839646</v>
      </c>
      <c r="K3378" t="b">
        <v>0</v>
      </c>
      <c r="L3378">
        <v>2</v>
      </c>
      <c r="M3378" t="b">
        <v>0</v>
      </c>
      <c r="N3378" t="s">
        <v>8275</v>
      </c>
      <c r="O3378" s="6">
        <f>(E3378/D3378)*100</f>
        <v>0.75</v>
      </c>
      <c r="P3378" s="7">
        <f>E3378/L3378</f>
        <v>15</v>
      </c>
      <c r="Q3378" t="str">
        <f>LEFT(N3378,FIND("/",N3378)-1)</f>
        <v>publishing</v>
      </c>
      <c r="R3378" t="str">
        <f>REPLACE(N3378,1,FIND("/",N3378),"")</f>
        <v>fiction</v>
      </c>
      <c r="S3378" s="12">
        <f>(((J3378/60)/60)/24)+DATE(1970,1,1)</f>
        <v>40682.884791666671</v>
      </c>
      <c r="T3378" s="12">
        <f>(((I3378/60)/60)/24)+DATE(1970,1,1)</f>
        <v>40712.884791666671</v>
      </c>
      <c r="W3378" s="19">
        <f>_xlfn.DAYS(T3378,S3378)</f>
        <v>30</v>
      </c>
      <c r="X3378" s="20">
        <f>L3378/W3378</f>
        <v>6.6666666666666666E-2</v>
      </c>
      <c r="Y3378" s="21">
        <f>E3378/W3378</f>
        <v>1</v>
      </c>
    </row>
    <row r="3379" spans="1:25" ht="32" x14ac:dyDescent="0.2">
      <c r="A3379">
        <v>2408</v>
      </c>
      <c r="B3379" s="3" t="s">
        <v>2409</v>
      </c>
      <c r="C3379" s="3" t="s">
        <v>6518</v>
      </c>
      <c r="D3379">
        <v>15000</v>
      </c>
      <c r="E3379">
        <v>30</v>
      </c>
      <c r="F3379" t="s">
        <v>8221</v>
      </c>
      <c r="G3379" t="s">
        <v>8224</v>
      </c>
      <c r="H3379" t="s">
        <v>8246</v>
      </c>
      <c r="I3379">
        <v>1415247757</v>
      </c>
      <c r="J3379">
        <v>1412652157</v>
      </c>
      <c r="K3379" t="b">
        <v>0</v>
      </c>
      <c r="L3379">
        <v>2</v>
      </c>
      <c r="M3379" t="b">
        <v>0</v>
      </c>
      <c r="N3379" t="s">
        <v>8284</v>
      </c>
      <c r="O3379" s="6">
        <f>(E3379/D3379)*100</f>
        <v>0.2</v>
      </c>
      <c r="P3379" s="7">
        <f>E3379/L3379</f>
        <v>15</v>
      </c>
      <c r="Q3379" t="str">
        <f>LEFT(N3379,FIND("/",N3379)-1)</f>
        <v>food</v>
      </c>
      <c r="R3379" t="str">
        <f>REPLACE(N3379,1,FIND("/",N3379),"")</f>
        <v>food trucks</v>
      </c>
      <c r="S3379" s="12">
        <f>(((J3379/60)/60)/24)+DATE(1970,1,1)</f>
        <v>41919.140706018516</v>
      </c>
      <c r="T3379" s="12">
        <f>(((I3379/60)/60)/24)+DATE(1970,1,1)</f>
        <v>41949.182372685187</v>
      </c>
      <c r="W3379" s="19">
        <f>_xlfn.DAYS(T3379,S3379)</f>
        <v>30</v>
      </c>
      <c r="X3379" s="20">
        <f>L3379/W3379</f>
        <v>6.6666666666666666E-2</v>
      </c>
      <c r="Y3379" s="21">
        <f>E3379/W3379</f>
        <v>1</v>
      </c>
    </row>
    <row r="3380" spans="1:25" ht="32" x14ac:dyDescent="0.2">
      <c r="A3380">
        <v>152</v>
      </c>
      <c r="B3380" s="3" t="s">
        <v>154</v>
      </c>
      <c r="C3380" s="3" t="s">
        <v>4262</v>
      </c>
      <c r="D3380">
        <v>380000</v>
      </c>
      <c r="E3380">
        <v>30</v>
      </c>
      <c r="F3380" t="s">
        <v>8220</v>
      </c>
      <c r="G3380" t="s">
        <v>8224</v>
      </c>
      <c r="H3380" t="s">
        <v>8246</v>
      </c>
      <c r="I3380">
        <v>1411437100</v>
      </c>
      <c r="J3380">
        <v>1408845100</v>
      </c>
      <c r="K3380" t="b">
        <v>0</v>
      </c>
      <c r="L3380">
        <v>2</v>
      </c>
      <c r="M3380" t="b">
        <v>0</v>
      </c>
      <c r="N3380" t="s">
        <v>8267</v>
      </c>
      <c r="O3380" s="6">
        <f>(E3380/D3380)*100</f>
        <v>7.8947368421052634E-3</v>
      </c>
      <c r="P3380" s="7">
        <f>E3380/L3380</f>
        <v>15</v>
      </c>
      <c r="Q3380" t="str">
        <f>LEFT(N3380,FIND("/",N3380)-1)</f>
        <v>film &amp; video</v>
      </c>
      <c r="R3380" t="str">
        <f>REPLACE(N3380,1,FIND("/",N3380),"")</f>
        <v>science fiction</v>
      </c>
      <c r="S3380" s="12">
        <f>(((J3380/60)/60)/24)+DATE(1970,1,1)</f>
        <v>41875.077546296299</v>
      </c>
      <c r="T3380" s="12">
        <f>(((I3380/60)/60)/24)+DATE(1970,1,1)</f>
        <v>41905.077546296299</v>
      </c>
      <c r="W3380" s="19">
        <f>_xlfn.DAYS(T3380,S3380)</f>
        <v>30</v>
      </c>
      <c r="X3380" s="20">
        <f>L3380/W3380</f>
        <v>6.6666666666666666E-2</v>
      </c>
      <c r="Y3380" s="21">
        <f>E3380/W3380</f>
        <v>1</v>
      </c>
    </row>
    <row r="3381" spans="1:25" ht="48" x14ac:dyDescent="0.2">
      <c r="A3381">
        <v>2389</v>
      </c>
      <c r="B3381" s="3" t="s">
        <v>2390</v>
      </c>
      <c r="C3381" s="3" t="s">
        <v>6499</v>
      </c>
      <c r="D3381">
        <v>16000</v>
      </c>
      <c r="E3381">
        <v>30</v>
      </c>
      <c r="F3381" t="s">
        <v>8220</v>
      </c>
      <c r="G3381" t="s">
        <v>8230</v>
      </c>
      <c r="H3381" t="s">
        <v>8249</v>
      </c>
      <c r="I3381">
        <v>1437861540</v>
      </c>
      <c r="J3381">
        <v>1435160452</v>
      </c>
      <c r="K3381" t="b">
        <v>0</v>
      </c>
      <c r="L3381">
        <v>1</v>
      </c>
      <c r="M3381" t="b">
        <v>0</v>
      </c>
      <c r="N3381" t="s">
        <v>8272</v>
      </c>
      <c r="O3381" s="6">
        <f>(E3381/D3381)*100</f>
        <v>0.1875</v>
      </c>
      <c r="P3381" s="7">
        <f>E3381/L3381</f>
        <v>30</v>
      </c>
      <c r="Q3381" t="str">
        <f>LEFT(N3381,FIND("/",N3381)-1)</f>
        <v>technology</v>
      </c>
      <c r="R3381" t="str">
        <f>REPLACE(N3381,1,FIND("/",N3381),"")</f>
        <v>web</v>
      </c>
      <c r="S3381" s="12">
        <f>(((J3381/60)/60)/24)+DATE(1970,1,1)</f>
        <v>42179.653379629628</v>
      </c>
      <c r="T3381" s="12">
        <f>(((I3381/60)/60)/24)+DATE(1970,1,1)</f>
        <v>42210.915972222225</v>
      </c>
      <c r="W3381" s="19">
        <f>_xlfn.DAYS(T3381,S3381)</f>
        <v>31</v>
      </c>
      <c r="X3381" s="20">
        <f>L3381/W3381</f>
        <v>3.2258064516129031E-2</v>
      </c>
      <c r="Y3381" s="21">
        <f>E3381/W3381</f>
        <v>0.967741935483871</v>
      </c>
    </row>
    <row r="3382" spans="1:25" ht="48" x14ac:dyDescent="0.2">
      <c r="A3382">
        <v>917</v>
      </c>
      <c r="B3382" s="3" t="s">
        <v>918</v>
      </c>
      <c r="C3382" s="3" t="s">
        <v>5027</v>
      </c>
      <c r="D3382">
        <v>5000</v>
      </c>
      <c r="E3382">
        <v>30</v>
      </c>
      <c r="F3382" t="s">
        <v>8221</v>
      </c>
      <c r="G3382" t="s">
        <v>8224</v>
      </c>
      <c r="H3382" t="s">
        <v>8246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8278</v>
      </c>
      <c r="O3382" s="6">
        <f>(E3382/D3382)*100</f>
        <v>0.6</v>
      </c>
      <c r="P3382" s="7">
        <f>E3382/L3382</f>
        <v>30</v>
      </c>
      <c r="Q3382" t="str">
        <f>LEFT(N3382,FIND("/",N3382)-1)</f>
        <v>music</v>
      </c>
      <c r="R3382" t="str">
        <f>REPLACE(N3382,1,FIND("/",N3382),"")</f>
        <v>jazz</v>
      </c>
      <c r="S3382" s="12">
        <f>(((J3382/60)/60)/24)+DATE(1970,1,1)</f>
        <v>41802.94363425926</v>
      </c>
      <c r="T3382" s="12">
        <f>(((I3382/60)/60)/24)+DATE(1970,1,1)</f>
        <v>41834.104166666664</v>
      </c>
      <c r="W3382" s="19">
        <f>_xlfn.DAYS(T3382,S3382)</f>
        <v>32</v>
      </c>
      <c r="X3382" s="20">
        <f>L3382/W3382</f>
        <v>3.125E-2</v>
      </c>
      <c r="Y3382" s="21">
        <f>E3382/W3382</f>
        <v>0.9375</v>
      </c>
    </row>
    <row r="3383" spans="1:25" ht="48" x14ac:dyDescent="0.2">
      <c r="A3383">
        <v>1173</v>
      </c>
      <c r="B3383" s="3" t="s">
        <v>1174</v>
      </c>
      <c r="C3383" s="3" t="s">
        <v>5283</v>
      </c>
      <c r="D3383">
        <v>125000</v>
      </c>
      <c r="E3383">
        <v>30</v>
      </c>
      <c r="F3383" t="s">
        <v>8221</v>
      </c>
      <c r="G3383" t="s">
        <v>8224</v>
      </c>
      <c r="H3383" t="s">
        <v>8246</v>
      </c>
      <c r="I3383">
        <v>1438576057</v>
      </c>
      <c r="J3383">
        <v>1435552057</v>
      </c>
      <c r="K3383" t="b">
        <v>0</v>
      </c>
      <c r="L3383">
        <v>1</v>
      </c>
      <c r="M3383" t="b">
        <v>0</v>
      </c>
      <c r="N3383" t="s">
        <v>8284</v>
      </c>
      <c r="O3383" s="6">
        <f>(E3383/D3383)*100</f>
        <v>2.4E-2</v>
      </c>
      <c r="P3383" s="7">
        <f>E3383/L3383</f>
        <v>30</v>
      </c>
      <c r="Q3383" t="str">
        <f>LEFT(N3383,FIND("/",N3383)-1)</f>
        <v>food</v>
      </c>
      <c r="R3383" t="str">
        <f>REPLACE(N3383,1,FIND("/",N3383),"")</f>
        <v>food trucks</v>
      </c>
      <c r="S3383" s="12">
        <f>(((J3383/60)/60)/24)+DATE(1970,1,1)</f>
        <v>42184.185844907406</v>
      </c>
      <c r="T3383" s="12">
        <f>(((I3383/60)/60)/24)+DATE(1970,1,1)</f>
        <v>42219.185844907406</v>
      </c>
      <c r="W3383" s="19">
        <f>_xlfn.DAYS(T3383,S3383)</f>
        <v>35</v>
      </c>
      <c r="X3383" s="20">
        <f>L3383/W3383</f>
        <v>2.8571428571428571E-2</v>
      </c>
      <c r="Y3383" s="21">
        <f>E3383/W3383</f>
        <v>0.8571428571428571</v>
      </c>
    </row>
    <row r="3384" spans="1:25" ht="48" x14ac:dyDescent="0.2">
      <c r="A3384">
        <v>3647</v>
      </c>
      <c r="B3384" s="3" t="s">
        <v>3645</v>
      </c>
      <c r="C3384" s="3" t="s">
        <v>7757</v>
      </c>
      <c r="D3384">
        <v>500</v>
      </c>
      <c r="E3384">
        <v>30</v>
      </c>
      <c r="F3384" t="s">
        <v>8221</v>
      </c>
      <c r="G3384" t="s">
        <v>8225</v>
      </c>
      <c r="H3384" t="s">
        <v>8247</v>
      </c>
      <c r="I3384">
        <v>1475258327</v>
      </c>
      <c r="J3384">
        <v>1471370327</v>
      </c>
      <c r="K3384" t="b">
        <v>0</v>
      </c>
      <c r="L3384">
        <v>2</v>
      </c>
      <c r="M3384" t="b">
        <v>0</v>
      </c>
      <c r="N3384" t="s">
        <v>8305</v>
      </c>
      <c r="O3384" s="6">
        <f>(E3384/D3384)*100</f>
        <v>6</v>
      </c>
      <c r="P3384" s="7">
        <f>E3384/L3384</f>
        <v>15</v>
      </c>
      <c r="Q3384" t="str">
        <f>LEFT(N3384,FIND("/",N3384)-1)</f>
        <v>theater</v>
      </c>
      <c r="R3384" t="str">
        <f>REPLACE(N3384,1,FIND("/",N3384),"")</f>
        <v>musical</v>
      </c>
      <c r="S3384" s="12">
        <f>(((J3384/60)/60)/24)+DATE(1970,1,1)</f>
        <v>42598.749155092592</v>
      </c>
      <c r="T3384" s="12">
        <f>(((I3384/60)/60)/24)+DATE(1970,1,1)</f>
        <v>42643.749155092592</v>
      </c>
      <c r="W3384" s="19">
        <f>_xlfn.DAYS(T3384,S3384)</f>
        <v>45</v>
      </c>
      <c r="X3384" s="20">
        <f>L3384/W3384</f>
        <v>4.4444444444444446E-2</v>
      </c>
      <c r="Y3384" s="21">
        <f>E3384/W3384</f>
        <v>0.66666666666666663</v>
      </c>
    </row>
    <row r="3385" spans="1:25" ht="48" x14ac:dyDescent="0.2">
      <c r="A3385">
        <v>881</v>
      </c>
      <c r="B3385" s="3" t="s">
        <v>882</v>
      </c>
      <c r="C3385" s="3" t="s">
        <v>4991</v>
      </c>
      <c r="D3385">
        <v>3750</v>
      </c>
      <c r="E3385">
        <v>30</v>
      </c>
      <c r="F3385" t="s">
        <v>8221</v>
      </c>
      <c r="G3385" t="s">
        <v>8224</v>
      </c>
      <c r="H3385" t="s">
        <v>8246</v>
      </c>
      <c r="I3385">
        <v>1326520886</v>
      </c>
      <c r="J3385">
        <v>1322632886</v>
      </c>
      <c r="K3385" t="b">
        <v>0</v>
      </c>
      <c r="L3385">
        <v>1</v>
      </c>
      <c r="M3385" t="b">
        <v>0</v>
      </c>
      <c r="N3385" t="s">
        <v>8279</v>
      </c>
      <c r="O3385" s="6">
        <f>(E3385/D3385)*100</f>
        <v>0.8</v>
      </c>
      <c r="P3385" s="7">
        <f>E3385/L3385</f>
        <v>30</v>
      </c>
      <c r="Q3385" t="str">
        <f>LEFT(N3385,FIND("/",N3385)-1)</f>
        <v>music</v>
      </c>
      <c r="R3385" t="str">
        <f>REPLACE(N3385,1,FIND("/",N3385),"")</f>
        <v>indie rock</v>
      </c>
      <c r="S3385" s="12">
        <f>(((J3385/60)/60)/24)+DATE(1970,1,1)</f>
        <v>40877.25099537037</v>
      </c>
      <c r="T3385" s="12">
        <f>(((I3385/60)/60)/24)+DATE(1970,1,1)</f>
        <v>40922.25099537037</v>
      </c>
      <c r="W3385" s="19">
        <f>_xlfn.DAYS(T3385,S3385)</f>
        <v>45</v>
      </c>
      <c r="X3385" s="20">
        <f>L3385/W3385</f>
        <v>2.2222222222222223E-2</v>
      </c>
      <c r="Y3385" s="21">
        <f>E3385/W3385</f>
        <v>0.66666666666666663</v>
      </c>
    </row>
    <row r="3386" spans="1:25" ht="16" x14ac:dyDescent="0.2">
      <c r="A3386">
        <v>497</v>
      </c>
      <c r="B3386" s="3" t="s">
        <v>498</v>
      </c>
      <c r="C3386" s="3" t="s">
        <v>4607</v>
      </c>
      <c r="D3386">
        <v>4480</v>
      </c>
      <c r="E3386">
        <v>30</v>
      </c>
      <c r="F3386" t="s">
        <v>8221</v>
      </c>
      <c r="G3386" t="s">
        <v>8224</v>
      </c>
      <c r="H3386" t="s">
        <v>8246</v>
      </c>
      <c r="I3386">
        <v>1419483600</v>
      </c>
      <c r="J3386">
        <v>1414889665</v>
      </c>
      <c r="K3386" t="b">
        <v>0</v>
      </c>
      <c r="L3386">
        <v>3</v>
      </c>
      <c r="M3386" t="b">
        <v>0</v>
      </c>
      <c r="N3386" t="s">
        <v>8270</v>
      </c>
      <c r="O3386" s="6">
        <f>(E3386/D3386)*100</f>
        <v>0.6696428571428571</v>
      </c>
      <c r="P3386" s="7">
        <f>E3386/L3386</f>
        <v>10</v>
      </c>
      <c r="Q3386" t="str">
        <f>LEFT(N3386,FIND("/",N3386)-1)</f>
        <v>film &amp; video</v>
      </c>
      <c r="R3386" t="str">
        <f>REPLACE(N3386,1,FIND("/",N3386),"")</f>
        <v>animation</v>
      </c>
      <c r="S3386" s="12">
        <f>(((J3386/60)/60)/24)+DATE(1970,1,1)</f>
        <v>41945.037789351853</v>
      </c>
      <c r="T3386" s="12">
        <f>(((I3386/60)/60)/24)+DATE(1970,1,1)</f>
        <v>41998.208333333328</v>
      </c>
      <c r="W3386" s="19">
        <f>_xlfn.DAYS(T3386,S3386)</f>
        <v>53</v>
      </c>
      <c r="X3386" s="20">
        <f>L3386/W3386</f>
        <v>5.6603773584905662E-2</v>
      </c>
      <c r="Y3386" s="21">
        <f>E3386/W3386</f>
        <v>0.56603773584905659</v>
      </c>
    </row>
    <row r="3387" spans="1:25" ht="48" x14ac:dyDescent="0.2">
      <c r="A3387">
        <v>912</v>
      </c>
      <c r="B3387" s="3" t="s">
        <v>913</v>
      </c>
      <c r="C3387" s="3" t="s">
        <v>5022</v>
      </c>
      <c r="D3387">
        <v>3500</v>
      </c>
      <c r="E3387">
        <v>30</v>
      </c>
      <c r="F3387" t="s">
        <v>8221</v>
      </c>
      <c r="G3387" t="s">
        <v>8224</v>
      </c>
      <c r="H3387" t="s">
        <v>8246</v>
      </c>
      <c r="I3387">
        <v>1355197047</v>
      </c>
      <c r="J3387">
        <v>1350009447</v>
      </c>
      <c r="K3387" t="b">
        <v>0</v>
      </c>
      <c r="L3387">
        <v>2</v>
      </c>
      <c r="M3387" t="b">
        <v>0</v>
      </c>
      <c r="N3387" t="s">
        <v>8278</v>
      </c>
      <c r="O3387" s="6">
        <f>(E3387/D3387)*100</f>
        <v>0.85714285714285721</v>
      </c>
      <c r="P3387" s="7">
        <f>E3387/L3387</f>
        <v>15</v>
      </c>
      <c r="Q3387" t="str">
        <f>LEFT(N3387,FIND("/",N3387)-1)</f>
        <v>music</v>
      </c>
      <c r="R3387" t="str">
        <f>REPLACE(N3387,1,FIND("/",N3387),"")</f>
        <v>jazz</v>
      </c>
      <c r="S3387" s="12">
        <f>(((J3387/60)/60)/24)+DATE(1970,1,1)</f>
        <v>41194.109340277777</v>
      </c>
      <c r="T3387" s="12">
        <f>(((I3387/60)/60)/24)+DATE(1970,1,1)</f>
        <v>41254.151006944441</v>
      </c>
      <c r="W3387" s="19">
        <f>_xlfn.DAYS(T3387,S3387)</f>
        <v>60</v>
      </c>
      <c r="X3387" s="20">
        <f>L3387/W3387</f>
        <v>3.3333333333333333E-2</v>
      </c>
      <c r="Y3387" s="21">
        <f>E3387/W3387</f>
        <v>0.5</v>
      </c>
    </row>
    <row r="3388" spans="1:25" ht="48" x14ac:dyDescent="0.2">
      <c r="A3388">
        <v>2536</v>
      </c>
      <c r="B3388" s="3" t="s">
        <v>2536</v>
      </c>
      <c r="C3388" s="3" t="s">
        <v>6646</v>
      </c>
      <c r="D3388">
        <v>25</v>
      </c>
      <c r="E3388">
        <v>29</v>
      </c>
      <c r="F3388" t="s">
        <v>8219</v>
      </c>
      <c r="G3388" t="s">
        <v>8224</v>
      </c>
      <c r="H3388" t="s">
        <v>8246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8300</v>
      </c>
      <c r="O3388" s="6">
        <f>(E3388/D3388)*100</f>
        <v>115.99999999999999</v>
      </c>
      <c r="P3388" s="7">
        <f>E3388/L3388</f>
        <v>7.25</v>
      </c>
      <c r="Q3388" t="str">
        <f>LEFT(N3388,FIND("/",N3388)-1)</f>
        <v>music</v>
      </c>
      <c r="R3388" t="str">
        <f>REPLACE(N3388,1,FIND("/",N3388),"")</f>
        <v>classical music</v>
      </c>
      <c r="S3388" s="12">
        <f>(((J3388/60)/60)/24)+DATE(1970,1,1)</f>
        <v>41464.106087962966</v>
      </c>
      <c r="T3388" s="12">
        <f>(((I3388/60)/60)/24)+DATE(1970,1,1)</f>
        <v>41485.106087962966</v>
      </c>
      <c r="W3388" s="19">
        <f>_xlfn.DAYS(T3388,S3388)</f>
        <v>21</v>
      </c>
      <c r="X3388" s="20">
        <f>L3388/W3388</f>
        <v>0.19047619047619047</v>
      </c>
      <c r="Y3388" s="21">
        <f>E3388/W3388</f>
        <v>1.3809523809523809</v>
      </c>
    </row>
    <row r="3389" spans="1:25" ht="48" x14ac:dyDescent="0.2">
      <c r="A3389">
        <v>2879</v>
      </c>
      <c r="B3389" s="3" t="s">
        <v>2879</v>
      </c>
      <c r="C3389" s="3" t="s">
        <v>6989</v>
      </c>
      <c r="D3389">
        <v>11200</v>
      </c>
      <c r="E3389">
        <v>29</v>
      </c>
      <c r="F3389" t="s">
        <v>8221</v>
      </c>
      <c r="G3389" t="s">
        <v>8224</v>
      </c>
      <c r="H3389" t="s">
        <v>8246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8271</v>
      </c>
      <c r="O3389" s="6">
        <f>(E3389/D3389)*100</f>
        <v>0.2589285714285714</v>
      </c>
      <c r="P3389" s="7">
        <f>E3389/L3389</f>
        <v>29</v>
      </c>
      <c r="Q3389" t="str">
        <f>LEFT(N3389,FIND("/",N3389)-1)</f>
        <v>theater</v>
      </c>
      <c r="R3389" t="str">
        <f>REPLACE(N3389,1,FIND("/",N3389),"")</f>
        <v>plays</v>
      </c>
      <c r="S3389" s="12">
        <f>(((J3389/60)/60)/24)+DATE(1970,1,1)</f>
        <v>42359.725243055553</v>
      </c>
      <c r="T3389" s="12">
        <f>(((I3389/60)/60)/24)+DATE(1970,1,1)</f>
        <v>42389.725243055553</v>
      </c>
      <c r="W3389" s="19">
        <f>_xlfn.DAYS(T3389,S3389)</f>
        <v>30</v>
      </c>
      <c r="X3389" s="20">
        <f>L3389/W3389</f>
        <v>3.3333333333333333E-2</v>
      </c>
      <c r="Y3389" s="21">
        <f>E3389/W3389</f>
        <v>0.96666666666666667</v>
      </c>
    </row>
    <row r="3390" spans="1:25" ht="48" x14ac:dyDescent="0.2">
      <c r="A3390">
        <v>1121</v>
      </c>
      <c r="B3390" s="3" t="s">
        <v>1122</v>
      </c>
      <c r="C3390" s="3" t="s">
        <v>5231</v>
      </c>
      <c r="D3390">
        <v>250000</v>
      </c>
      <c r="E3390">
        <v>29</v>
      </c>
      <c r="F3390" t="s">
        <v>8221</v>
      </c>
      <c r="G3390" t="s">
        <v>8224</v>
      </c>
      <c r="H3390" t="s">
        <v>8246</v>
      </c>
      <c r="I3390">
        <v>1457904316</v>
      </c>
      <c r="J3390">
        <v>1455315916</v>
      </c>
      <c r="K3390" t="b">
        <v>0</v>
      </c>
      <c r="L3390">
        <v>5</v>
      </c>
      <c r="M3390" t="b">
        <v>0</v>
      </c>
      <c r="N3390" t="s">
        <v>8282</v>
      </c>
      <c r="O3390" s="6">
        <f>(E3390/D3390)*100</f>
        <v>1.1599999999999999E-2</v>
      </c>
      <c r="P3390" s="7">
        <f>E3390/L3390</f>
        <v>5.8</v>
      </c>
      <c r="Q3390" t="str">
        <f>LEFT(N3390,FIND("/",N3390)-1)</f>
        <v>games</v>
      </c>
      <c r="R3390" t="str">
        <f>REPLACE(N3390,1,FIND("/",N3390),"")</f>
        <v>video games</v>
      </c>
      <c r="S3390" s="12">
        <f>(((J3390/60)/60)/24)+DATE(1970,1,1)</f>
        <v>42412.934212962966</v>
      </c>
      <c r="T3390" s="12">
        <f>(((I3390/60)/60)/24)+DATE(1970,1,1)</f>
        <v>42442.892546296294</v>
      </c>
      <c r="W3390" s="19">
        <f>_xlfn.DAYS(T3390,S3390)</f>
        <v>30</v>
      </c>
      <c r="X3390" s="20">
        <f>L3390/W3390</f>
        <v>0.16666666666666666</v>
      </c>
      <c r="Y3390" s="21">
        <f>E3390/W3390</f>
        <v>0.96666666666666667</v>
      </c>
    </row>
    <row r="3391" spans="1:25" ht="48" x14ac:dyDescent="0.2">
      <c r="A3391">
        <v>4019</v>
      </c>
      <c r="B3391" s="3" t="s">
        <v>4015</v>
      </c>
      <c r="C3391" s="3" t="s">
        <v>8124</v>
      </c>
      <c r="D3391">
        <v>3500</v>
      </c>
      <c r="E3391">
        <v>29</v>
      </c>
      <c r="F3391" t="s">
        <v>8221</v>
      </c>
      <c r="G3391" t="s">
        <v>8224</v>
      </c>
      <c r="H3391" t="s">
        <v>8246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8271</v>
      </c>
      <c r="O3391" s="6">
        <f>(E3391/D3391)*100</f>
        <v>0.82857142857142851</v>
      </c>
      <c r="P3391" s="7">
        <f>E3391/L3391</f>
        <v>7.25</v>
      </c>
      <c r="Q3391" t="str">
        <f>LEFT(N3391,FIND("/",N3391)-1)</f>
        <v>theater</v>
      </c>
      <c r="R3391" t="str">
        <f>REPLACE(N3391,1,FIND("/",N3391),"")</f>
        <v>plays</v>
      </c>
      <c r="S3391" s="12">
        <f>(((J3391/60)/60)/24)+DATE(1970,1,1)</f>
        <v>42417.675879629634</v>
      </c>
      <c r="T3391" s="12">
        <f>(((I3391/60)/60)/24)+DATE(1970,1,1)</f>
        <v>42475.686111111107</v>
      </c>
      <c r="W3391" s="19">
        <f>_xlfn.DAYS(T3391,S3391)</f>
        <v>58</v>
      </c>
      <c r="X3391" s="20">
        <f>L3391/W3391</f>
        <v>6.8965517241379309E-2</v>
      </c>
      <c r="Y3391" s="21">
        <f>E3391/W3391</f>
        <v>0.5</v>
      </c>
    </row>
    <row r="3392" spans="1:25" ht="48" x14ac:dyDescent="0.2">
      <c r="A3392">
        <v>1312</v>
      </c>
      <c r="B3392" s="3" t="s">
        <v>1313</v>
      </c>
      <c r="C3392" s="3" t="s">
        <v>5422</v>
      </c>
      <c r="D3392">
        <v>4600</v>
      </c>
      <c r="E3392">
        <v>28</v>
      </c>
      <c r="F3392" t="s">
        <v>8220</v>
      </c>
      <c r="G3392" t="s">
        <v>8224</v>
      </c>
      <c r="H3392" t="s">
        <v>8246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8273</v>
      </c>
      <c r="O3392" s="6">
        <f>(E3392/D3392)*100</f>
        <v>0.60869565217391308</v>
      </c>
      <c r="P3392" s="7">
        <f>E3392/L3392</f>
        <v>28</v>
      </c>
      <c r="Q3392" t="str">
        <f>LEFT(N3392,FIND("/",N3392)-1)</f>
        <v>technology</v>
      </c>
      <c r="R3392" t="str">
        <f>REPLACE(N3392,1,FIND("/",N3392),"")</f>
        <v>wearables</v>
      </c>
      <c r="S3392" s="12">
        <f>(((J3392/60)/60)/24)+DATE(1970,1,1)</f>
        <v>42082.702800925923</v>
      </c>
      <c r="T3392" s="12">
        <f>(((I3392/60)/60)/24)+DATE(1970,1,1)</f>
        <v>42112.702800925923</v>
      </c>
      <c r="W3392" s="19">
        <f>_xlfn.DAYS(T3392,S3392)</f>
        <v>30</v>
      </c>
      <c r="X3392" s="20">
        <f>L3392/W3392</f>
        <v>3.3333333333333333E-2</v>
      </c>
      <c r="Y3392" s="21">
        <f>E3392/W3392</f>
        <v>0.93333333333333335</v>
      </c>
    </row>
    <row r="3393" spans="1:25" ht="32" x14ac:dyDescent="0.2">
      <c r="A3393">
        <v>1579</v>
      </c>
      <c r="B3393" s="3" t="s">
        <v>1580</v>
      </c>
      <c r="C3393" s="3" t="s">
        <v>5689</v>
      </c>
      <c r="D3393">
        <v>3333</v>
      </c>
      <c r="E3393">
        <v>28</v>
      </c>
      <c r="F3393" t="s">
        <v>8220</v>
      </c>
      <c r="G3393" t="s">
        <v>8224</v>
      </c>
      <c r="H3393" t="s">
        <v>8246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8290</v>
      </c>
      <c r="O3393" s="6">
        <f>(E3393/D3393)*100</f>
        <v>0.84008400840084008</v>
      </c>
      <c r="P3393" s="7">
        <f>E3393/L3393</f>
        <v>14</v>
      </c>
      <c r="Q3393" t="str">
        <f>LEFT(N3393,FIND("/",N3393)-1)</f>
        <v>publishing</v>
      </c>
      <c r="R3393" t="str">
        <f>REPLACE(N3393,1,FIND("/",N3393),"")</f>
        <v>art books</v>
      </c>
      <c r="S3393" s="12">
        <f>(((J3393/60)/60)/24)+DATE(1970,1,1)</f>
        <v>41481.996423611112</v>
      </c>
      <c r="T3393" s="12">
        <f>(((I3393/60)/60)/24)+DATE(1970,1,1)</f>
        <v>41514.996423611112</v>
      </c>
      <c r="W3393" s="19">
        <f>_xlfn.DAYS(T3393,S3393)</f>
        <v>33</v>
      </c>
      <c r="X3393" s="20">
        <f>L3393/W3393</f>
        <v>6.0606060606060608E-2</v>
      </c>
      <c r="Y3393" s="21">
        <f>E3393/W3393</f>
        <v>0.84848484848484851</v>
      </c>
    </row>
    <row r="3394" spans="1:25" ht="32" x14ac:dyDescent="0.2">
      <c r="A3394">
        <v>4065</v>
      </c>
      <c r="B3394" s="3" t="s">
        <v>4061</v>
      </c>
      <c r="C3394" s="3" t="s">
        <v>8169</v>
      </c>
      <c r="D3394">
        <v>4000</v>
      </c>
      <c r="E3394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6">
        <f>(E3394/D3394)*100</f>
        <v>0.67500000000000004</v>
      </c>
      <c r="P3394" s="7">
        <f>E3394/L3394</f>
        <v>6.75</v>
      </c>
      <c r="Q3394" t="str">
        <f>LEFT(N3394,FIND("/",N3394)-1)</f>
        <v>theater</v>
      </c>
      <c r="R3394" t="str">
        <f>REPLACE(N3394,1,FIND("/",N3394),"")</f>
        <v>plays</v>
      </c>
      <c r="S3394" s="12">
        <f>(((J3394/60)/60)/24)+DATE(1970,1,1)</f>
        <v>41833.951516203706</v>
      </c>
      <c r="T3394" s="12">
        <f>(((I3394/60)/60)/24)+DATE(1970,1,1)</f>
        <v>41863.951516203706</v>
      </c>
      <c r="W3394" s="19">
        <f>_xlfn.DAYS(T3394,S3394)</f>
        <v>30</v>
      </c>
      <c r="X3394" s="20">
        <f>L3394/W3394</f>
        <v>0.13333333333333333</v>
      </c>
      <c r="Y3394" s="21">
        <f>E3394/W3394</f>
        <v>0.9</v>
      </c>
    </row>
    <row r="3395" spans="1:25" ht="48" x14ac:dyDescent="0.2">
      <c r="A3395">
        <v>2698</v>
      </c>
      <c r="B3395" s="3" t="s">
        <v>2698</v>
      </c>
      <c r="C3395" s="3" t="s">
        <v>6808</v>
      </c>
      <c r="D3395">
        <v>8000</v>
      </c>
      <c r="E3395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6">
        <f>(E3395/D3395)*100</f>
        <v>0.325125</v>
      </c>
      <c r="P3395" s="7">
        <f>E3395/L3395</f>
        <v>13.005000000000001</v>
      </c>
      <c r="Q3395" t="str">
        <f>LEFT(N3395,FIND("/",N3395)-1)</f>
        <v>food</v>
      </c>
      <c r="R3395" t="str">
        <f>REPLACE(N3395,1,FIND("/",N3395),"")</f>
        <v>food trucks</v>
      </c>
      <c r="S3395" s="12">
        <f>(((J3395/60)/60)/24)+DATE(1970,1,1)</f>
        <v>41787.898240740738</v>
      </c>
      <c r="T3395" s="12">
        <f>(((I3395/60)/60)/24)+DATE(1970,1,1)</f>
        <v>41817.898240740738</v>
      </c>
      <c r="W3395" s="19">
        <f>_xlfn.DAYS(T3395,S3395)</f>
        <v>30</v>
      </c>
      <c r="X3395" s="20">
        <f>L3395/W3395</f>
        <v>6.6666666666666666E-2</v>
      </c>
      <c r="Y3395" s="21">
        <f>E3395/W3395</f>
        <v>0.8670000000000001</v>
      </c>
    </row>
    <row r="3396" spans="1:25" ht="48" x14ac:dyDescent="0.2">
      <c r="A3396">
        <v>453</v>
      </c>
      <c r="B3396" s="3" t="s">
        <v>454</v>
      </c>
      <c r="C3396" s="3" t="s">
        <v>4563</v>
      </c>
      <c r="D3396">
        <v>94875</v>
      </c>
      <c r="E3396">
        <v>26</v>
      </c>
      <c r="F3396" t="s">
        <v>8221</v>
      </c>
      <c r="G3396" t="s">
        <v>8224</v>
      </c>
      <c r="H3396" t="s">
        <v>8246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8270</v>
      </c>
      <c r="O3396" s="6">
        <f>(E3396/D3396)*100</f>
        <v>2.7404479578392621E-2</v>
      </c>
      <c r="P3396" s="7">
        <f>E3396/L3396</f>
        <v>13</v>
      </c>
      <c r="Q3396" t="str">
        <f>LEFT(N3396,FIND("/",N3396)-1)</f>
        <v>film &amp; video</v>
      </c>
      <c r="R3396" t="str">
        <f>REPLACE(N3396,1,FIND("/",N3396),"")</f>
        <v>animation</v>
      </c>
      <c r="S3396" s="12">
        <f>(((J3396/60)/60)/24)+DATE(1970,1,1)</f>
        <v>42038.824988425928</v>
      </c>
      <c r="T3396" s="12">
        <f>(((I3396/60)/60)/24)+DATE(1970,1,1)</f>
        <v>42054.824988425928</v>
      </c>
      <c r="W3396" s="19">
        <f>_xlfn.DAYS(T3396,S3396)</f>
        <v>16</v>
      </c>
      <c r="X3396" s="20">
        <f>L3396/W3396</f>
        <v>0.125</v>
      </c>
      <c r="Y3396" s="21">
        <f>E3396/W3396</f>
        <v>1.625</v>
      </c>
    </row>
    <row r="3397" spans="1:25" ht="48" x14ac:dyDescent="0.2">
      <c r="A3397">
        <v>1874</v>
      </c>
      <c r="B3397" s="3" t="s">
        <v>1875</v>
      </c>
      <c r="C3397" s="3" t="s">
        <v>5984</v>
      </c>
      <c r="D3397">
        <v>160000</v>
      </c>
      <c r="E3397">
        <v>26</v>
      </c>
      <c r="F3397" t="s">
        <v>8221</v>
      </c>
      <c r="G3397" t="s">
        <v>8224</v>
      </c>
      <c r="H3397" t="s">
        <v>8246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8283</v>
      </c>
      <c r="O3397" s="6">
        <f>(E3397/D3397)*100</f>
        <v>1.6250000000000001E-2</v>
      </c>
      <c r="P3397" s="7">
        <f>E3397/L3397</f>
        <v>13</v>
      </c>
      <c r="Q3397" t="str">
        <f>LEFT(N3397,FIND("/",N3397)-1)</f>
        <v>games</v>
      </c>
      <c r="R3397" t="str">
        <f>REPLACE(N3397,1,FIND("/",N3397),"")</f>
        <v>mobile games</v>
      </c>
      <c r="S3397" s="12">
        <f>(((J3397/60)/60)/24)+DATE(1970,1,1)</f>
        <v>42529.969131944439</v>
      </c>
      <c r="T3397" s="12">
        <f>(((I3397/60)/60)/24)+DATE(1970,1,1)</f>
        <v>42549.969131944439</v>
      </c>
      <c r="W3397" s="19">
        <f>_xlfn.DAYS(T3397,S3397)</f>
        <v>20</v>
      </c>
      <c r="X3397" s="20">
        <f>L3397/W3397</f>
        <v>0.1</v>
      </c>
      <c r="Y3397" s="21">
        <f>E3397/W3397</f>
        <v>1.3</v>
      </c>
    </row>
    <row r="3398" spans="1:25" ht="48" x14ac:dyDescent="0.2">
      <c r="A3398">
        <v>4013</v>
      </c>
      <c r="B3398" s="3" t="s">
        <v>4009</v>
      </c>
      <c r="C3398" s="3" t="s">
        <v>8118</v>
      </c>
      <c r="D3398">
        <v>2000</v>
      </c>
      <c r="E3398">
        <v>26</v>
      </c>
      <c r="F3398" t="s">
        <v>8221</v>
      </c>
      <c r="G3398" t="s">
        <v>8224</v>
      </c>
      <c r="H3398" t="s">
        <v>8246</v>
      </c>
      <c r="I3398">
        <v>1424070823</v>
      </c>
      <c r="J3398">
        <v>1421478823</v>
      </c>
      <c r="K3398" t="b">
        <v>0</v>
      </c>
      <c r="L3398">
        <v>2</v>
      </c>
      <c r="M3398" t="b">
        <v>0</v>
      </c>
      <c r="N3398" t="s">
        <v>8271</v>
      </c>
      <c r="O3398" s="6">
        <f>(E3398/D3398)*100</f>
        <v>1.3</v>
      </c>
      <c r="P3398" s="7">
        <f>E3398/L3398</f>
        <v>13</v>
      </c>
      <c r="Q3398" t="str">
        <f>LEFT(N3398,FIND("/",N3398)-1)</f>
        <v>theater</v>
      </c>
      <c r="R3398" t="str">
        <f>REPLACE(N3398,1,FIND("/",N3398),"")</f>
        <v>plays</v>
      </c>
      <c r="S3398" s="12">
        <f>(((J3398/60)/60)/24)+DATE(1970,1,1)</f>
        <v>42021.301192129627</v>
      </c>
      <c r="T3398" s="12">
        <f>(((I3398/60)/60)/24)+DATE(1970,1,1)</f>
        <v>42051.301192129627</v>
      </c>
      <c r="W3398" s="19">
        <f>_xlfn.DAYS(T3398,S3398)</f>
        <v>30</v>
      </c>
      <c r="X3398" s="20">
        <f>L3398/W3398</f>
        <v>6.6666666666666666E-2</v>
      </c>
      <c r="Y3398" s="21">
        <f>E3398/W3398</f>
        <v>0.8666666666666667</v>
      </c>
    </row>
    <row r="3399" spans="1:25" ht="64" x14ac:dyDescent="0.2">
      <c r="A3399">
        <v>2159</v>
      </c>
      <c r="B3399" s="3" t="s">
        <v>2160</v>
      </c>
      <c r="C3399" s="3" t="s">
        <v>6269</v>
      </c>
      <c r="D3399">
        <v>3600</v>
      </c>
      <c r="E3399">
        <v>26</v>
      </c>
      <c r="F3399" t="s">
        <v>8221</v>
      </c>
      <c r="G3399" t="s">
        <v>8224</v>
      </c>
      <c r="H3399" t="s">
        <v>8246</v>
      </c>
      <c r="I3399">
        <v>1310837574</v>
      </c>
      <c r="J3399">
        <v>1308245574</v>
      </c>
      <c r="K3399" t="b">
        <v>0</v>
      </c>
      <c r="L3399">
        <v>2</v>
      </c>
      <c r="M3399" t="b">
        <v>0</v>
      </c>
      <c r="N3399" t="s">
        <v>8282</v>
      </c>
      <c r="O3399" s="6">
        <f>(E3399/D3399)*100</f>
        <v>0.72222222222222221</v>
      </c>
      <c r="P3399" s="7">
        <f>E3399/L3399</f>
        <v>13</v>
      </c>
      <c r="Q3399" t="str">
        <f>LEFT(N3399,FIND("/",N3399)-1)</f>
        <v>games</v>
      </c>
      <c r="R3399" t="str">
        <f>REPLACE(N3399,1,FIND("/",N3399),"")</f>
        <v>video games</v>
      </c>
      <c r="S3399" s="12">
        <f>(((J3399/60)/60)/24)+DATE(1970,1,1)</f>
        <v>40710.731180555551</v>
      </c>
      <c r="T3399" s="12">
        <f>(((I3399/60)/60)/24)+DATE(1970,1,1)</f>
        <v>40740.731180555551</v>
      </c>
      <c r="W3399" s="19">
        <f>_xlfn.DAYS(T3399,S3399)</f>
        <v>30</v>
      </c>
      <c r="X3399" s="20">
        <f>L3399/W3399</f>
        <v>6.6666666666666666E-2</v>
      </c>
      <c r="Y3399" s="21">
        <f>E3399/W3399</f>
        <v>0.8666666666666667</v>
      </c>
    </row>
    <row r="3400" spans="1:25" ht="32" x14ac:dyDescent="0.2">
      <c r="A3400">
        <v>594</v>
      </c>
      <c r="B3400" s="3" t="s">
        <v>595</v>
      </c>
      <c r="C3400" s="3" t="s">
        <v>4704</v>
      </c>
      <c r="D3400">
        <v>25000</v>
      </c>
      <c r="E3400">
        <v>26</v>
      </c>
      <c r="F3400" t="s">
        <v>8221</v>
      </c>
      <c r="G3400" t="s">
        <v>8224</v>
      </c>
      <c r="H3400" t="s">
        <v>8246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8272</v>
      </c>
      <c r="O3400" s="6">
        <f>(E3400/D3400)*100</f>
        <v>0.104</v>
      </c>
      <c r="P3400" s="7">
        <f>E3400/L3400</f>
        <v>13</v>
      </c>
      <c r="Q3400" t="str">
        <f>LEFT(N3400,FIND("/",N3400)-1)</f>
        <v>technology</v>
      </c>
      <c r="R3400" t="str">
        <f>REPLACE(N3400,1,FIND("/",N3400),"")</f>
        <v>web</v>
      </c>
      <c r="S3400" s="12">
        <f>(((J3400/60)/60)/24)+DATE(1970,1,1)</f>
        <v>42446.780162037037</v>
      </c>
      <c r="T3400" s="12">
        <f>(((I3400/60)/60)/24)+DATE(1970,1,1)</f>
        <v>42476.780162037037</v>
      </c>
      <c r="W3400" s="19">
        <f>_xlfn.DAYS(T3400,S3400)</f>
        <v>30</v>
      </c>
      <c r="X3400" s="20">
        <f>L3400/W3400</f>
        <v>6.6666666666666666E-2</v>
      </c>
      <c r="Y3400" s="21">
        <f>E3400/W3400</f>
        <v>0.8666666666666667</v>
      </c>
    </row>
    <row r="3401" spans="1:25" ht="48" x14ac:dyDescent="0.2">
      <c r="A3401">
        <v>990</v>
      </c>
      <c r="B3401" s="3" t="s">
        <v>991</v>
      </c>
      <c r="C3401" s="3" t="s">
        <v>5100</v>
      </c>
      <c r="D3401">
        <v>25000</v>
      </c>
      <c r="E3401">
        <v>26</v>
      </c>
      <c r="F3401" t="s">
        <v>8221</v>
      </c>
      <c r="G3401" t="s">
        <v>8224</v>
      </c>
      <c r="H3401" t="s">
        <v>8246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8273</v>
      </c>
      <c r="O3401" s="6">
        <f>(E3401/D3401)*100</f>
        <v>0.104</v>
      </c>
      <c r="P3401" s="7">
        <f>E3401/L3401</f>
        <v>13</v>
      </c>
      <c r="Q3401" t="str">
        <f>LEFT(N3401,FIND("/",N3401)-1)</f>
        <v>technology</v>
      </c>
      <c r="R3401" t="str">
        <f>REPLACE(N3401,1,FIND("/",N3401),"")</f>
        <v>wearables</v>
      </c>
      <c r="S3401" s="12">
        <f>(((J3401/60)/60)/24)+DATE(1970,1,1)</f>
        <v>41855.784305555557</v>
      </c>
      <c r="T3401" s="12">
        <f>(((I3401/60)/60)/24)+DATE(1970,1,1)</f>
        <v>41885.784305555557</v>
      </c>
      <c r="W3401" s="19">
        <f>_xlfn.DAYS(T3401,S3401)</f>
        <v>30</v>
      </c>
      <c r="X3401" s="20">
        <f>L3401/W3401</f>
        <v>6.6666666666666666E-2</v>
      </c>
      <c r="Y3401" s="21">
        <f>E3401/W3401</f>
        <v>0.8666666666666667</v>
      </c>
    </row>
    <row r="3402" spans="1:25" ht="48" x14ac:dyDescent="0.2">
      <c r="A3402">
        <v>1422</v>
      </c>
      <c r="B3402" s="3" t="s">
        <v>1423</v>
      </c>
      <c r="C3402" s="3" t="s">
        <v>5532</v>
      </c>
      <c r="D3402">
        <v>25000</v>
      </c>
      <c r="E3402">
        <v>26</v>
      </c>
      <c r="F3402" t="s">
        <v>8221</v>
      </c>
      <c r="G3402" t="s">
        <v>8228</v>
      </c>
      <c r="H3402" t="s">
        <v>8250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8287</v>
      </c>
      <c r="O3402" s="6">
        <f>(E3402/D3402)*100</f>
        <v>0.104</v>
      </c>
      <c r="P3402" s="7">
        <f>E3402/L3402</f>
        <v>13</v>
      </c>
      <c r="Q3402" t="str">
        <f>LEFT(N3402,FIND("/",N3402)-1)</f>
        <v>publishing</v>
      </c>
      <c r="R3402" t="str">
        <f>REPLACE(N3402,1,FIND("/",N3402),"")</f>
        <v>translations</v>
      </c>
      <c r="S3402" s="12">
        <f>(((J3402/60)/60)/24)+DATE(1970,1,1)</f>
        <v>42604.239629629628</v>
      </c>
      <c r="T3402" s="12">
        <f>(((I3402/60)/60)/24)+DATE(1970,1,1)</f>
        <v>42634.239629629628</v>
      </c>
      <c r="W3402" s="19">
        <f>_xlfn.DAYS(T3402,S3402)</f>
        <v>30</v>
      </c>
      <c r="X3402" s="20">
        <f>L3402/W3402</f>
        <v>6.6666666666666666E-2</v>
      </c>
      <c r="Y3402" s="21">
        <f>E3402/W3402</f>
        <v>0.8666666666666667</v>
      </c>
    </row>
    <row r="3403" spans="1:25" ht="32" x14ac:dyDescent="0.2">
      <c r="A3403">
        <v>3853</v>
      </c>
      <c r="B3403" s="3" t="s">
        <v>3850</v>
      </c>
      <c r="C3403" s="3" t="s">
        <v>7962</v>
      </c>
      <c r="D3403">
        <v>100000</v>
      </c>
      <c r="E3403">
        <v>26</v>
      </c>
      <c r="F3403" t="s">
        <v>8221</v>
      </c>
      <c r="G3403" t="s">
        <v>8224</v>
      </c>
      <c r="H3403" t="s">
        <v>8246</v>
      </c>
      <c r="I3403">
        <v>1409602178</v>
      </c>
      <c r="J3403">
        <v>1406578178</v>
      </c>
      <c r="K3403" t="b">
        <v>0</v>
      </c>
      <c r="L3403">
        <v>2</v>
      </c>
      <c r="M3403" t="b">
        <v>0</v>
      </c>
      <c r="N3403" t="s">
        <v>8271</v>
      </c>
      <c r="O3403" s="6">
        <f>(E3403/D3403)*100</f>
        <v>2.5999999999999999E-2</v>
      </c>
      <c r="P3403" s="7">
        <f>E3403/L3403</f>
        <v>13</v>
      </c>
      <c r="Q3403" t="str">
        <f>LEFT(N3403,FIND("/",N3403)-1)</f>
        <v>theater</v>
      </c>
      <c r="R3403" t="str">
        <f>REPLACE(N3403,1,FIND("/",N3403),"")</f>
        <v>plays</v>
      </c>
      <c r="S3403" s="12">
        <f>(((J3403/60)/60)/24)+DATE(1970,1,1)</f>
        <v>41848.84002314815</v>
      </c>
      <c r="T3403" s="12">
        <f>(((I3403/60)/60)/24)+DATE(1970,1,1)</f>
        <v>41883.84002314815</v>
      </c>
      <c r="W3403" s="19">
        <f>_xlfn.DAYS(T3403,S3403)</f>
        <v>35</v>
      </c>
      <c r="X3403" s="20">
        <f>L3403/W3403</f>
        <v>5.7142857142857141E-2</v>
      </c>
      <c r="Y3403" s="21">
        <f>E3403/W3403</f>
        <v>0.74285714285714288</v>
      </c>
    </row>
    <row r="3404" spans="1:25" ht="48" x14ac:dyDescent="0.2">
      <c r="A3404">
        <v>2434</v>
      </c>
      <c r="B3404" s="3" t="s">
        <v>2435</v>
      </c>
      <c r="C3404" s="3" t="s">
        <v>6544</v>
      </c>
      <c r="D3404">
        <v>20000</v>
      </c>
      <c r="E3404">
        <v>26</v>
      </c>
      <c r="F3404" t="s">
        <v>8221</v>
      </c>
      <c r="G3404" t="s">
        <v>8224</v>
      </c>
      <c r="H3404" t="s">
        <v>8246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8284</v>
      </c>
      <c r="O3404" s="6">
        <f>(E3404/D3404)*100</f>
        <v>0.13</v>
      </c>
      <c r="P3404" s="7">
        <f>E3404/L3404</f>
        <v>13</v>
      </c>
      <c r="Q3404" t="str">
        <f>LEFT(N3404,FIND("/",N3404)-1)</f>
        <v>food</v>
      </c>
      <c r="R3404" t="str">
        <f>REPLACE(N3404,1,FIND("/",N3404),"")</f>
        <v>food trucks</v>
      </c>
      <c r="S3404" s="12">
        <f>(((J3404/60)/60)/24)+DATE(1970,1,1)</f>
        <v>42180.18604166666</v>
      </c>
      <c r="T3404" s="12">
        <f>(((I3404/60)/60)/24)+DATE(1970,1,1)</f>
        <v>42220.18604166666</v>
      </c>
      <c r="W3404" s="19">
        <f>_xlfn.DAYS(T3404,S3404)</f>
        <v>40</v>
      </c>
      <c r="X3404" s="20">
        <f>L3404/W3404</f>
        <v>0.05</v>
      </c>
      <c r="Y3404" s="21">
        <f>E3404/W3404</f>
        <v>0.65</v>
      </c>
    </row>
    <row r="3405" spans="1:25" ht="48" x14ac:dyDescent="0.2">
      <c r="A3405">
        <v>2591</v>
      </c>
      <c r="B3405" s="3" t="s">
        <v>2591</v>
      </c>
      <c r="C3405" s="3" t="s">
        <v>6701</v>
      </c>
      <c r="D3405">
        <v>1500</v>
      </c>
      <c r="E3405">
        <v>26</v>
      </c>
      <c r="F3405" t="s">
        <v>8221</v>
      </c>
      <c r="G3405" t="s">
        <v>8224</v>
      </c>
      <c r="H3405" t="s">
        <v>8246</v>
      </c>
      <c r="I3405">
        <v>1457901924</v>
      </c>
      <c r="J3405">
        <v>1452721524</v>
      </c>
      <c r="K3405" t="b">
        <v>0</v>
      </c>
      <c r="L3405">
        <v>2</v>
      </c>
      <c r="M3405" t="b">
        <v>0</v>
      </c>
      <c r="N3405" t="s">
        <v>8284</v>
      </c>
      <c r="O3405" s="6">
        <f>(E3405/D3405)*100</f>
        <v>1.7333333333333332</v>
      </c>
      <c r="P3405" s="7">
        <f>E3405/L3405</f>
        <v>13</v>
      </c>
      <c r="Q3405" t="str">
        <f>LEFT(N3405,FIND("/",N3405)-1)</f>
        <v>food</v>
      </c>
      <c r="R3405" t="str">
        <f>REPLACE(N3405,1,FIND("/",N3405),"")</f>
        <v>food trucks</v>
      </c>
      <c r="S3405" s="12">
        <f>(((J3405/60)/60)/24)+DATE(1970,1,1)</f>
        <v>42382.906527777777</v>
      </c>
      <c r="T3405" s="12">
        <f>(((I3405/60)/60)/24)+DATE(1970,1,1)</f>
        <v>42442.864861111113</v>
      </c>
      <c r="W3405" s="19">
        <f>_xlfn.DAYS(T3405,S3405)</f>
        <v>60</v>
      </c>
      <c r="X3405" s="20">
        <f>L3405/W3405</f>
        <v>3.3333333333333333E-2</v>
      </c>
      <c r="Y3405" s="21">
        <f>E3405/W3405</f>
        <v>0.43333333333333335</v>
      </c>
    </row>
    <row r="3406" spans="1:25" ht="16" x14ac:dyDescent="0.2">
      <c r="A3406">
        <v>3108</v>
      </c>
      <c r="B3406" s="3" t="s">
        <v>3108</v>
      </c>
      <c r="C3406" s="3" t="s">
        <v>7218</v>
      </c>
      <c r="D3406">
        <v>50000</v>
      </c>
      <c r="E3406">
        <v>26</v>
      </c>
      <c r="F3406" t="s">
        <v>8221</v>
      </c>
      <c r="G3406" t="s">
        <v>8224</v>
      </c>
      <c r="H3406" t="s">
        <v>8246</v>
      </c>
      <c r="I3406">
        <v>1430234394</v>
      </c>
      <c r="J3406">
        <v>1425053994</v>
      </c>
      <c r="K3406" t="b">
        <v>0</v>
      </c>
      <c r="L3406">
        <v>2</v>
      </c>
      <c r="M3406" t="b">
        <v>0</v>
      </c>
      <c r="N3406" t="s">
        <v>8303</v>
      </c>
      <c r="O3406" s="6">
        <f>(E3406/D3406)*100</f>
        <v>5.1999999999999998E-2</v>
      </c>
      <c r="P3406" s="7">
        <f>E3406/L3406</f>
        <v>13</v>
      </c>
      <c r="Q3406" t="str">
        <f>LEFT(N3406,FIND("/",N3406)-1)</f>
        <v>theater</v>
      </c>
      <c r="R3406" t="str">
        <f>REPLACE(N3406,1,FIND("/",N3406),"")</f>
        <v>spaces</v>
      </c>
      <c r="S3406" s="12">
        <f>(((J3406/60)/60)/24)+DATE(1970,1,1)</f>
        <v>42062.680486111116</v>
      </c>
      <c r="T3406" s="12">
        <f>(((I3406/60)/60)/24)+DATE(1970,1,1)</f>
        <v>42122.638819444444</v>
      </c>
      <c r="W3406" s="19">
        <f>_xlfn.DAYS(T3406,S3406)</f>
        <v>60</v>
      </c>
      <c r="X3406" s="20">
        <f>L3406/W3406</f>
        <v>3.3333333333333333E-2</v>
      </c>
      <c r="Y3406" s="21">
        <f>E3406/W3406</f>
        <v>0.43333333333333335</v>
      </c>
    </row>
    <row r="3407" spans="1:25" ht="32" x14ac:dyDescent="0.2">
      <c r="A3407">
        <v>3124</v>
      </c>
      <c r="B3407" s="3" t="s">
        <v>3124</v>
      </c>
      <c r="C3407" s="3" t="s">
        <v>7234</v>
      </c>
      <c r="D3407">
        <v>800000</v>
      </c>
      <c r="E3407">
        <v>26</v>
      </c>
      <c r="F3407" t="s">
        <v>8220</v>
      </c>
      <c r="G3407" t="s">
        <v>8224</v>
      </c>
      <c r="H3407" t="s">
        <v>8246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8303</v>
      </c>
      <c r="O3407" s="6">
        <f>(E3407/D3407)*100</f>
        <v>3.2499999999999999E-3</v>
      </c>
      <c r="P3407" s="7">
        <f>E3407/L3407</f>
        <v>6.5</v>
      </c>
      <c r="Q3407" t="str">
        <f>LEFT(N3407,FIND("/",N3407)-1)</f>
        <v>theater</v>
      </c>
      <c r="R3407" t="str">
        <f>REPLACE(N3407,1,FIND("/",N3407),"")</f>
        <v>spaces</v>
      </c>
      <c r="S3407" s="12">
        <f>(((J3407/60)/60)/24)+DATE(1970,1,1)</f>
        <v>41977.780104166668</v>
      </c>
      <c r="T3407" s="12">
        <f>(((I3407/60)/60)/24)+DATE(1970,1,1)</f>
        <v>42037.780104166668</v>
      </c>
      <c r="W3407" s="19">
        <f>_xlfn.DAYS(T3407,S3407)</f>
        <v>60</v>
      </c>
      <c r="X3407" s="20">
        <f>L3407/W3407</f>
        <v>6.6666666666666666E-2</v>
      </c>
      <c r="Y3407" s="21">
        <f>E3407/W3407</f>
        <v>0.43333333333333335</v>
      </c>
    </row>
    <row r="3408" spans="1:25" ht="32" x14ac:dyDescent="0.2">
      <c r="A3408">
        <v>1171</v>
      </c>
      <c r="B3408" s="3" t="s">
        <v>1172</v>
      </c>
      <c r="C3408" s="3" t="s">
        <v>5281</v>
      </c>
      <c r="D3408">
        <v>25000</v>
      </c>
      <c r="E3408">
        <v>25</v>
      </c>
      <c r="F3408" t="s">
        <v>8221</v>
      </c>
      <c r="G3408" t="s">
        <v>8224</v>
      </c>
      <c r="H3408" t="s">
        <v>8246</v>
      </c>
      <c r="I3408">
        <v>1415909927</v>
      </c>
      <c r="J3408">
        <v>1414351127</v>
      </c>
      <c r="K3408" t="b">
        <v>0</v>
      </c>
      <c r="L3408">
        <v>1</v>
      </c>
      <c r="M3408" t="b">
        <v>0</v>
      </c>
      <c r="N3408" t="s">
        <v>8284</v>
      </c>
      <c r="O3408" s="6">
        <f>(E3408/D3408)*100</f>
        <v>0.1</v>
      </c>
      <c r="P3408" s="7">
        <f>E3408/L3408</f>
        <v>25</v>
      </c>
      <c r="Q3408" t="str">
        <f>LEFT(N3408,FIND("/",N3408)-1)</f>
        <v>food</v>
      </c>
      <c r="R3408" t="str">
        <f>REPLACE(N3408,1,FIND("/",N3408),"")</f>
        <v>food trucks</v>
      </c>
      <c r="S3408" s="12">
        <f>(((J3408/60)/60)/24)+DATE(1970,1,1)</f>
        <v>41938.804710648146</v>
      </c>
      <c r="T3408" s="12">
        <f>(((I3408/60)/60)/24)+DATE(1970,1,1)</f>
        <v>41956.846377314811</v>
      </c>
      <c r="W3408" s="19">
        <f>_xlfn.DAYS(T3408,S3408)</f>
        <v>18</v>
      </c>
      <c r="X3408" s="20">
        <f>L3408/W3408</f>
        <v>5.5555555555555552E-2</v>
      </c>
      <c r="Y3408" s="21">
        <f>E3408/W3408</f>
        <v>1.3888888888888888</v>
      </c>
    </row>
    <row r="3409" spans="1:25" ht="48" x14ac:dyDescent="0.2">
      <c r="A3409">
        <v>3201</v>
      </c>
      <c r="B3409" s="3" t="s">
        <v>3201</v>
      </c>
      <c r="C3409" s="3" t="s">
        <v>7311</v>
      </c>
      <c r="D3409">
        <v>2000</v>
      </c>
      <c r="E3409">
        <v>25</v>
      </c>
      <c r="F3409" t="s">
        <v>8221</v>
      </c>
      <c r="G3409" t="s">
        <v>8225</v>
      </c>
      <c r="H3409" t="s">
        <v>8247</v>
      </c>
      <c r="I3409">
        <v>1409509477</v>
      </c>
      <c r="J3409">
        <v>1407695077</v>
      </c>
      <c r="K3409" t="b">
        <v>0</v>
      </c>
      <c r="L3409">
        <v>2</v>
      </c>
      <c r="M3409" t="b">
        <v>0</v>
      </c>
      <c r="N3409" t="s">
        <v>8305</v>
      </c>
      <c r="O3409" s="6">
        <f>(E3409/D3409)*100</f>
        <v>1.25</v>
      </c>
      <c r="P3409" s="7">
        <f>E3409/L3409</f>
        <v>12.5</v>
      </c>
      <c r="Q3409" t="str">
        <f>LEFT(N3409,FIND("/",N3409)-1)</f>
        <v>theater</v>
      </c>
      <c r="R3409" t="str">
        <f>REPLACE(N3409,1,FIND("/",N3409),"")</f>
        <v>musical</v>
      </c>
      <c r="S3409" s="12">
        <f>(((J3409/60)/60)/24)+DATE(1970,1,1)</f>
        <v>41861.767094907409</v>
      </c>
      <c r="T3409" s="12">
        <f>(((I3409/60)/60)/24)+DATE(1970,1,1)</f>
        <v>41882.767094907409</v>
      </c>
      <c r="W3409" s="19">
        <f>_xlfn.DAYS(T3409,S3409)</f>
        <v>21</v>
      </c>
      <c r="X3409" s="20">
        <f>L3409/W3409</f>
        <v>9.5238095238095233E-2</v>
      </c>
      <c r="Y3409" s="21">
        <f>E3409/W3409</f>
        <v>1.1904761904761905</v>
      </c>
    </row>
    <row r="3410" spans="1:25" ht="32" x14ac:dyDescent="0.2">
      <c r="A3410">
        <v>3747</v>
      </c>
      <c r="B3410" s="3" t="s">
        <v>3744</v>
      </c>
      <c r="C3410" s="3" t="s">
        <v>7857</v>
      </c>
      <c r="D3410">
        <v>2500</v>
      </c>
      <c r="E3410">
        <v>25</v>
      </c>
      <c r="F3410" t="s">
        <v>8221</v>
      </c>
      <c r="G3410" t="s">
        <v>8225</v>
      </c>
      <c r="H3410" t="s">
        <v>8247</v>
      </c>
      <c r="I3410">
        <v>1436137140</v>
      </c>
      <c r="J3410">
        <v>1433833896</v>
      </c>
      <c r="K3410" t="b">
        <v>0</v>
      </c>
      <c r="L3410">
        <v>1</v>
      </c>
      <c r="M3410" t="b">
        <v>0</v>
      </c>
      <c r="N3410" t="s">
        <v>8271</v>
      </c>
      <c r="O3410" s="6">
        <f>(E3410/D3410)*100</f>
        <v>1</v>
      </c>
      <c r="P3410" s="7">
        <f>E3410/L3410</f>
        <v>25</v>
      </c>
      <c r="Q3410" t="str">
        <f>LEFT(N3410,FIND("/",N3410)-1)</f>
        <v>theater</v>
      </c>
      <c r="R3410" t="str">
        <f>REPLACE(N3410,1,FIND("/",N3410),"")</f>
        <v>plays</v>
      </c>
      <c r="S3410" s="12">
        <f>(((J3410/60)/60)/24)+DATE(1970,1,1)</f>
        <v>42164.299722222218</v>
      </c>
      <c r="T3410" s="12">
        <f>(((I3410/60)/60)/24)+DATE(1970,1,1)</f>
        <v>42190.957638888889</v>
      </c>
      <c r="W3410" s="19">
        <f>_xlfn.DAYS(T3410,S3410)</f>
        <v>26</v>
      </c>
      <c r="X3410" s="20">
        <f>L3410/W3410</f>
        <v>3.8461538461538464E-2</v>
      </c>
      <c r="Y3410" s="21">
        <f>E3410/W3410</f>
        <v>0.96153846153846156</v>
      </c>
    </row>
    <row r="3411" spans="1:25" ht="48" x14ac:dyDescent="0.2">
      <c r="A3411">
        <v>3950</v>
      </c>
      <c r="B3411" s="3" t="s">
        <v>3947</v>
      </c>
      <c r="C3411" s="3" t="s">
        <v>8058</v>
      </c>
      <c r="D3411">
        <v>4000</v>
      </c>
      <c r="E3411">
        <v>25</v>
      </c>
      <c r="F3411" t="s">
        <v>8221</v>
      </c>
      <c r="G3411" t="s">
        <v>8224</v>
      </c>
      <c r="H3411" t="s">
        <v>8246</v>
      </c>
      <c r="I3411">
        <v>1460140500</v>
      </c>
      <c r="J3411">
        <v>1457628680</v>
      </c>
      <c r="K3411" t="b">
        <v>0</v>
      </c>
      <c r="L3411">
        <v>1</v>
      </c>
      <c r="M3411" t="b">
        <v>0</v>
      </c>
      <c r="N3411" t="s">
        <v>8271</v>
      </c>
      <c r="O3411" s="6">
        <f>(E3411/D3411)*100</f>
        <v>0.625</v>
      </c>
      <c r="P3411" s="7">
        <f>E3411/L3411</f>
        <v>25</v>
      </c>
      <c r="Q3411" t="str">
        <f>LEFT(N3411,FIND("/",N3411)-1)</f>
        <v>theater</v>
      </c>
      <c r="R3411" t="str">
        <f>REPLACE(N3411,1,FIND("/",N3411),"")</f>
        <v>plays</v>
      </c>
      <c r="S3411" s="12">
        <f>(((J3411/60)/60)/24)+DATE(1970,1,1)</f>
        <v>42439.702314814815</v>
      </c>
      <c r="T3411" s="12">
        <f>(((I3411/60)/60)/24)+DATE(1970,1,1)</f>
        <v>42468.774305555555</v>
      </c>
      <c r="W3411" s="19">
        <f>_xlfn.DAYS(T3411,S3411)</f>
        <v>29</v>
      </c>
      <c r="X3411" s="20">
        <f>L3411/W3411</f>
        <v>3.4482758620689655E-2</v>
      </c>
      <c r="Y3411" s="21">
        <f>E3411/W3411</f>
        <v>0.86206896551724133</v>
      </c>
    </row>
    <row r="3412" spans="1:25" ht="48" x14ac:dyDescent="0.2">
      <c r="A3412">
        <v>1091</v>
      </c>
      <c r="B3412" s="3" t="s">
        <v>1092</v>
      </c>
      <c r="C3412" s="3" t="s">
        <v>5201</v>
      </c>
      <c r="D3412">
        <v>200</v>
      </c>
      <c r="E3412">
        <v>25</v>
      </c>
      <c r="F3412" t="s">
        <v>8221</v>
      </c>
      <c r="G3412" t="s">
        <v>8225</v>
      </c>
      <c r="H3412" t="s">
        <v>8247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8282</v>
      </c>
      <c r="O3412" s="6">
        <f>(E3412/D3412)*100</f>
        <v>12.5</v>
      </c>
      <c r="P3412" s="7">
        <f>E3412/L3412</f>
        <v>12.5</v>
      </c>
      <c r="Q3412" t="str">
        <f>LEFT(N3412,FIND("/",N3412)-1)</f>
        <v>games</v>
      </c>
      <c r="R3412" t="str">
        <f>REPLACE(N3412,1,FIND("/",N3412),"")</f>
        <v>video games</v>
      </c>
      <c r="S3412" s="12">
        <f>(((J3412/60)/60)/24)+DATE(1970,1,1)</f>
        <v>42440.820277777777</v>
      </c>
      <c r="T3412" s="12">
        <f>(((I3412/60)/60)/24)+DATE(1970,1,1)</f>
        <v>42470.778611111105</v>
      </c>
      <c r="W3412" s="19">
        <f>_xlfn.DAYS(T3412,S3412)</f>
        <v>30</v>
      </c>
      <c r="X3412" s="20">
        <f>L3412/W3412</f>
        <v>6.6666666666666666E-2</v>
      </c>
      <c r="Y3412" s="21">
        <f>E3412/W3412</f>
        <v>0.83333333333333337</v>
      </c>
    </row>
    <row r="3413" spans="1:25" ht="48" x14ac:dyDescent="0.2">
      <c r="A3413">
        <v>2131</v>
      </c>
      <c r="B3413" s="3" t="s">
        <v>2132</v>
      </c>
      <c r="C3413" s="3" t="s">
        <v>6241</v>
      </c>
      <c r="D3413">
        <v>500</v>
      </c>
      <c r="E3413">
        <v>25</v>
      </c>
      <c r="F3413" t="s">
        <v>8221</v>
      </c>
      <c r="G3413" t="s">
        <v>8224</v>
      </c>
      <c r="H3413" t="s">
        <v>8246</v>
      </c>
      <c r="I3413">
        <v>1436677091</v>
      </c>
      <c r="J3413">
        <v>1434085091</v>
      </c>
      <c r="K3413" t="b">
        <v>0</v>
      </c>
      <c r="L3413">
        <v>3</v>
      </c>
      <c r="M3413" t="b">
        <v>0</v>
      </c>
      <c r="N3413" t="s">
        <v>8282</v>
      </c>
      <c r="O3413" s="6">
        <f>(E3413/D3413)*100</f>
        <v>5</v>
      </c>
      <c r="P3413" s="7">
        <f>E3413/L3413</f>
        <v>8.3333333333333339</v>
      </c>
      <c r="Q3413" t="str">
        <f>LEFT(N3413,FIND("/",N3413)-1)</f>
        <v>games</v>
      </c>
      <c r="R3413" t="str">
        <f>REPLACE(N3413,1,FIND("/",N3413),"")</f>
        <v>video games</v>
      </c>
      <c r="S3413" s="12">
        <f>(((J3413/60)/60)/24)+DATE(1970,1,1)</f>
        <v>42167.207071759258</v>
      </c>
      <c r="T3413" s="12">
        <f>(((I3413/60)/60)/24)+DATE(1970,1,1)</f>
        <v>42197.207071759258</v>
      </c>
      <c r="W3413" s="19">
        <f>_xlfn.DAYS(T3413,S3413)</f>
        <v>30</v>
      </c>
      <c r="X3413" s="20">
        <f>L3413/W3413</f>
        <v>0.1</v>
      </c>
      <c r="Y3413" s="21">
        <f>E3413/W3413</f>
        <v>0.83333333333333337</v>
      </c>
    </row>
    <row r="3414" spans="1:25" ht="32" x14ac:dyDescent="0.2">
      <c r="A3414">
        <v>3881</v>
      </c>
      <c r="B3414" s="3" t="s">
        <v>3878</v>
      </c>
      <c r="C3414" s="3" t="s">
        <v>7990</v>
      </c>
      <c r="D3414">
        <v>500</v>
      </c>
      <c r="E3414">
        <v>25</v>
      </c>
      <c r="F3414" t="s">
        <v>8220</v>
      </c>
      <c r="G3414" t="s">
        <v>8224</v>
      </c>
      <c r="H3414" t="s">
        <v>8246</v>
      </c>
      <c r="I3414">
        <v>1487550399</v>
      </c>
      <c r="J3414">
        <v>1484958399</v>
      </c>
      <c r="K3414" t="b">
        <v>0</v>
      </c>
      <c r="L3414">
        <v>1</v>
      </c>
      <c r="M3414" t="b">
        <v>0</v>
      </c>
      <c r="N3414" t="s">
        <v>8305</v>
      </c>
      <c r="O3414" s="6">
        <f>(E3414/D3414)*100</f>
        <v>5</v>
      </c>
      <c r="P3414" s="7">
        <f>E3414/L3414</f>
        <v>25</v>
      </c>
      <c r="Q3414" t="str">
        <f>LEFT(N3414,FIND("/",N3414)-1)</f>
        <v>theater</v>
      </c>
      <c r="R3414" t="str">
        <f>REPLACE(N3414,1,FIND("/",N3414),"")</f>
        <v>musical</v>
      </c>
      <c r="S3414" s="12">
        <f>(((J3414/60)/60)/24)+DATE(1970,1,1)</f>
        <v>42756.018506944441</v>
      </c>
      <c r="T3414" s="12">
        <f>(((I3414/60)/60)/24)+DATE(1970,1,1)</f>
        <v>42786.018506944441</v>
      </c>
      <c r="W3414" s="19">
        <f>_xlfn.DAYS(T3414,S3414)</f>
        <v>30</v>
      </c>
      <c r="X3414" s="20">
        <f>L3414/W3414</f>
        <v>3.3333333333333333E-2</v>
      </c>
      <c r="Y3414" s="21">
        <f>E3414/W3414</f>
        <v>0.83333333333333337</v>
      </c>
    </row>
    <row r="3415" spans="1:25" ht="48" x14ac:dyDescent="0.2">
      <c r="A3415">
        <v>2949</v>
      </c>
      <c r="B3415" s="3" t="s">
        <v>2949</v>
      </c>
      <c r="C3415" s="3" t="s">
        <v>7059</v>
      </c>
      <c r="D3415">
        <v>1000</v>
      </c>
      <c r="E3415">
        <v>25</v>
      </c>
      <c r="F3415" t="s">
        <v>8221</v>
      </c>
      <c r="G3415" t="s">
        <v>8224</v>
      </c>
      <c r="H3415" t="s">
        <v>8246</v>
      </c>
      <c r="I3415">
        <v>1447965917</v>
      </c>
      <c r="J3415">
        <v>1445370317</v>
      </c>
      <c r="K3415" t="b">
        <v>0</v>
      </c>
      <c r="L3415">
        <v>2</v>
      </c>
      <c r="M3415" t="b">
        <v>0</v>
      </c>
      <c r="N3415" t="s">
        <v>8303</v>
      </c>
      <c r="O3415" s="6">
        <f>(E3415/D3415)*100</f>
        <v>2.5</v>
      </c>
      <c r="P3415" s="7">
        <f>E3415/L3415</f>
        <v>12.5</v>
      </c>
      <c r="Q3415" t="str">
        <f>LEFT(N3415,FIND("/",N3415)-1)</f>
        <v>theater</v>
      </c>
      <c r="R3415" t="str">
        <f>REPLACE(N3415,1,FIND("/",N3415),"")</f>
        <v>spaces</v>
      </c>
      <c r="S3415" s="12">
        <f>(((J3415/60)/60)/24)+DATE(1970,1,1)</f>
        <v>42297.823113425926</v>
      </c>
      <c r="T3415" s="12">
        <f>(((I3415/60)/60)/24)+DATE(1970,1,1)</f>
        <v>42327.864780092597</v>
      </c>
      <c r="W3415" s="19">
        <f>_xlfn.DAYS(T3415,S3415)</f>
        <v>30</v>
      </c>
      <c r="X3415" s="20">
        <f>L3415/W3415</f>
        <v>6.6666666666666666E-2</v>
      </c>
      <c r="Y3415" s="21">
        <f>E3415/W3415</f>
        <v>0.83333333333333337</v>
      </c>
    </row>
    <row r="3416" spans="1:25" ht="48" x14ac:dyDescent="0.2">
      <c r="A3416">
        <v>3855</v>
      </c>
      <c r="B3416" s="3" t="s">
        <v>3852</v>
      </c>
      <c r="C3416" s="3" t="s">
        <v>7964</v>
      </c>
      <c r="D3416">
        <v>1000</v>
      </c>
      <c r="E3416">
        <v>25</v>
      </c>
      <c r="F3416" t="s">
        <v>8221</v>
      </c>
      <c r="G3416" t="s">
        <v>8224</v>
      </c>
      <c r="H3416" t="s">
        <v>8246</v>
      </c>
      <c r="I3416">
        <v>1427408271</v>
      </c>
      <c r="J3416">
        <v>1424819871</v>
      </c>
      <c r="K3416" t="b">
        <v>0</v>
      </c>
      <c r="L3416">
        <v>1</v>
      </c>
      <c r="M3416" t="b">
        <v>0</v>
      </c>
      <c r="N3416" t="s">
        <v>8271</v>
      </c>
      <c r="O3416" s="6">
        <f>(E3416/D3416)*100</f>
        <v>2.5</v>
      </c>
      <c r="P3416" s="7">
        <f>E3416/L3416</f>
        <v>25</v>
      </c>
      <c r="Q3416" t="str">
        <f>LEFT(N3416,FIND("/",N3416)-1)</f>
        <v>theater</v>
      </c>
      <c r="R3416" t="str">
        <f>REPLACE(N3416,1,FIND("/",N3416),"")</f>
        <v>plays</v>
      </c>
      <c r="S3416" s="12">
        <f>(((J3416/60)/60)/24)+DATE(1970,1,1)</f>
        <v>42059.970729166671</v>
      </c>
      <c r="T3416" s="12">
        <f>(((I3416/60)/60)/24)+DATE(1970,1,1)</f>
        <v>42089.929062499999</v>
      </c>
      <c r="W3416" s="19">
        <f>_xlfn.DAYS(T3416,S3416)</f>
        <v>30</v>
      </c>
      <c r="X3416" s="20">
        <f>L3416/W3416</f>
        <v>3.3333333333333333E-2</v>
      </c>
      <c r="Y3416" s="21">
        <f>E3416/W3416</f>
        <v>0.83333333333333337</v>
      </c>
    </row>
    <row r="3417" spans="1:25" ht="48" x14ac:dyDescent="0.2">
      <c r="A3417">
        <v>1819</v>
      </c>
      <c r="B3417" s="3" t="s">
        <v>1820</v>
      </c>
      <c r="C3417" s="3" t="s">
        <v>5929</v>
      </c>
      <c r="D3417">
        <v>1200</v>
      </c>
      <c r="E3417">
        <v>25</v>
      </c>
      <c r="F3417" t="s">
        <v>8221</v>
      </c>
      <c r="G3417" t="s">
        <v>8224</v>
      </c>
      <c r="H3417" t="s">
        <v>8246</v>
      </c>
      <c r="I3417">
        <v>1406743396</v>
      </c>
      <c r="J3417">
        <v>1404151396</v>
      </c>
      <c r="K3417" t="b">
        <v>0</v>
      </c>
      <c r="L3417">
        <v>4</v>
      </c>
      <c r="M3417" t="b">
        <v>0</v>
      </c>
      <c r="N3417" t="s">
        <v>8285</v>
      </c>
      <c r="O3417" s="6">
        <f>(E3417/D3417)*100</f>
        <v>2.083333333333333</v>
      </c>
      <c r="P3417" s="7">
        <f>E3417/L3417</f>
        <v>6.25</v>
      </c>
      <c r="Q3417" t="str">
        <f>LEFT(N3417,FIND("/",N3417)-1)</f>
        <v>photography</v>
      </c>
      <c r="R3417" t="str">
        <f>REPLACE(N3417,1,FIND("/",N3417),"")</f>
        <v>photobooks</v>
      </c>
      <c r="S3417" s="12">
        <f>(((J3417/60)/60)/24)+DATE(1970,1,1)</f>
        <v>41820.752268518518</v>
      </c>
      <c r="T3417" s="12">
        <f>(((I3417/60)/60)/24)+DATE(1970,1,1)</f>
        <v>41850.752268518518</v>
      </c>
      <c r="W3417" s="19">
        <f>_xlfn.DAYS(T3417,S3417)</f>
        <v>30</v>
      </c>
      <c r="X3417" s="20">
        <f>L3417/W3417</f>
        <v>0.13333333333333333</v>
      </c>
      <c r="Y3417" s="21">
        <f>E3417/W3417</f>
        <v>0.83333333333333337</v>
      </c>
    </row>
    <row r="3418" spans="1:25" ht="48" x14ac:dyDescent="0.2">
      <c r="A3418">
        <v>3927</v>
      </c>
      <c r="B3418" s="3" t="s">
        <v>3924</v>
      </c>
      <c r="C3418" s="3" t="s">
        <v>8035</v>
      </c>
      <c r="D3418">
        <v>2500</v>
      </c>
      <c r="E3418">
        <v>25</v>
      </c>
      <c r="F3418" t="s">
        <v>8221</v>
      </c>
      <c r="G3418" t="s">
        <v>8225</v>
      </c>
      <c r="H3418" t="s">
        <v>8247</v>
      </c>
      <c r="I3418">
        <v>1407565504</v>
      </c>
      <c r="J3418">
        <v>1404973504</v>
      </c>
      <c r="K3418" t="b">
        <v>0</v>
      </c>
      <c r="L3418">
        <v>2</v>
      </c>
      <c r="M3418" t="b">
        <v>0</v>
      </c>
      <c r="N3418" t="s">
        <v>8271</v>
      </c>
      <c r="O3418" s="6">
        <f>(E3418/D3418)*100</f>
        <v>1</v>
      </c>
      <c r="P3418" s="7">
        <f>E3418/L3418</f>
        <v>12.5</v>
      </c>
      <c r="Q3418" t="str">
        <f>LEFT(N3418,FIND("/",N3418)-1)</f>
        <v>theater</v>
      </c>
      <c r="R3418" t="str">
        <f>REPLACE(N3418,1,FIND("/",N3418),"")</f>
        <v>plays</v>
      </c>
      <c r="S3418" s="12">
        <f>(((J3418/60)/60)/24)+DATE(1970,1,1)</f>
        <v>41830.267407407409</v>
      </c>
      <c r="T3418" s="12">
        <f>(((I3418/60)/60)/24)+DATE(1970,1,1)</f>
        <v>41860.267407407409</v>
      </c>
      <c r="W3418" s="19">
        <f>_xlfn.DAYS(T3418,S3418)</f>
        <v>30</v>
      </c>
      <c r="X3418" s="20">
        <f>L3418/W3418</f>
        <v>6.6666666666666666E-2</v>
      </c>
      <c r="Y3418" s="21">
        <f>E3418/W3418</f>
        <v>0.83333333333333337</v>
      </c>
    </row>
    <row r="3419" spans="1:25" ht="48" x14ac:dyDescent="0.2">
      <c r="A3419">
        <v>1229</v>
      </c>
      <c r="B3419" s="3" t="s">
        <v>1230</v>
      </c>
      <c r="C3419" s="3" t="s">
        <v>5339</v>
      </c>
      <c r="D3419">
        <v>2750</v>
      </c>
      <c r="E3419">
        <v>25</v>
      </c>
      <c r="F3419" t="s">
        <v>8220</v>
      </c>
      <c r="G3419" t="s">
        <v>8224</v>
      </c>
      <c r="H3419" t="s">
        <v>8246</v>
      </c>
      <c r="I3419">
        <v>1334592000</v>
      </c>
      <c r="J3419">
        <v>1331982127</v>
      </c>
      <c r="K3419" t="b">
        <v>0</v>
      </c>
      <c r="L3419">
        <v>1</v>
      </c>
      <c r="M3419" t="b">
        <v>0</v>
      </c>
      <c r="N3419" t="s">
        <v>8286</v>
      </c>
      <c r="O3419" s="6">
        <f>(E3419/D3419)*100</f>
        <v>0.90909090909090906</v>
      </c>
      <c r="P3419" s="7">
        <f>E3419/L3419</f>
        <v>25</v>
      </c>
      <c r="Q3419" t="str">
        <f>LEFT(N3419,FIND("/",N3419)-1)</f>
        <v>music</v>
      </c>
      <c r="R3419" t="str">
        <f>REPLACE(N3419,1,FIND("/",N3419),"")</f>
        <v>world music</v>
      </c>
      <c r="S3419" s="12">
        <f>(((J3419/60)/60)/24)+DATE(1970,1,1)</f>
        <v>40985.459803240738</v>
      </c>
      <c r="T3419" s="12">
        <f>(((I3419/60)/60)/24)+DATE(1970,1,1)</f>
        <v>41015.666666666664</v>
      </c>
      <c r="W3419" s="19">
        <f>_xlfn.DAYS(T3419,S3419)</f>
        <v>30</v>
      </c>
      <c r="X3419" s="20">
        <f>L3419/W3419</f>
        <v>3.3333333333333333E-2</v>
      </c>
      <c r="Y3419" s="21">
        <f>E3419/W3419</f>
        <v>0.83333333333333337</v>
      </c>
    </row>
    <row r="3420" spans="1:25" ht="48" x14ac:dyDescent="0.2">
      <c r="A3420">
        <v>2413</v>
      </c>
      <c r="B3420" s="3" t="s">
        <v>2414</v>
      </c>
      <c r="C3420" s="3" t="s">
        <v>6523</v>
      </c>
      <c r="D3420">
        <v>3000</v>
      </c>
      <c r="E3420">
        <v>25</v>
      </c>
      <c r="F3420" t="s">
        <v>8221</v>
      </c>
      <c r="G3420" t="s">
        <v>8224</v>
      </c>
      <c r="H3420" t="s">
        <v>8246</v>
      </c>
      <c r="I3420">
        <v>1401579000</v>
      </c>
      <c r="J3420">
        <v>1398911882</v>
      </c>
      <c r="K3420" t="b">
        <v>0</v>
      </c>
      <c r="L3420">
        <v>3</v>
      </c>
      <c r="M3420" t="b">
        <v>0</v>
      </c>
      <c r="N3420" t="s">
        <v>8284</v>
      </c>
      <c r="O3420" s="6">
        <f>(E3420/D3420)*100</f>
        <v>0.83333333333333337</v>
      </c>
      <c r="P3420" s="7">
        <f>E3420/L3420</f>
        <v>8.3333333333333339</v>
      </c>
      <c r="Q3420" t="str">
        <f>LEFT(N3420,FIND("/",N3420)-1)</f>
        <v>food</v>
      </c>
      <c r="R3420" t="str">
        <f>REPLACE(N3420,1,FIND("/",N3420),"")</f>
        <v>food trucks</v>
      </c>
      <c r="S3420" s="12">
        <f>(((J3420/60)/60)/24)+DATE(1970,1,1)</f>
        <v>41760.10974537037</v>
      </c>
      <c r="T3420" s="12">
        <f>(((I3420/60)/60)/24)+DATE(1970,1,1)</f>
        <v>41790.979166666664</v>
      </c>
      <c r="W3420" s="19">
        <f>_xlfn.DAYS(T3420,S3420)</f>
        <v>30</v>
      </c>
      <c r="X3420" s="20">
        <f>L3420/W3420</f>
        <v>0.1</v>
      </c>
      <c r="Y3420" s="21">
        <f>E3420/W3420</f>
        <v>0.83333333333333337</v>
      </c>
    </row>
    <row r="3421" spans="1:25" ht="48" x14ac:dyDescent="0.2">
      <c r="A3421">
        <v>2692</v>
      </c>
      <c r="B3421" s="3" t="s">
        <v>2692</v>
      </c>
      <c r="C3421" s="3" t="s">
        <v>6802</v>
      </c>
      <c r="D3421">
        <v>3500</v>
      </c>
      <c r="E3421">
        <v>25</v>
      </c>
      <c r="F3421" t="s">
        <v>8221</v>
      </c>
      <c r="G3421" t="s">
        <v>8224</v>
      </c>
      <c r="H3421" t="s">
        <v>8246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8284</v>
      </c>
      <c r="O3421" s="6">
        <f>(E3421/D3421)*100</f>
        <v>0.7142857142857143</v>
      </c>
      <c r="P3421" s="7">
        <f>E3421/L3421</f>
        <v>25</v>
      </c>
      <c r="Q3421" t="str">
        <f>LEFT(N3421,FIND("/",N3421)-1)</f>
        <v>food</v>
      </c>
      <c r="R3421" t="str">
        <f>REPLACE(N3421,1,FIND("/",N3421),"")</f>
        <v>food trucks</v>
      </c>
      <c r="S3421" s="12">
        <f>(((J3421/60)/60)/24)+DATE(1970,1,1)</f>
        <v>42058.334027777775</v>
      </c>
      <c r="T3421" s="12">
        <f>(((I3421/60)/60)/24)+DATE(1970,1,1)</f>
        <v>42088.292361111111</v>
      </c>
      <c r="W3421" s="19">
        <f>_xlfn.DAYS(T3421,S3421)</f>
        <v>30</v>
      </c>
      <c r="X3421" s="20">
        <f>L3421/W3421</f>
        <v>3.3333333333333333E-2</v>
      </c>
      <c r="Y3421" s="21">
        <f>E3421/W3421</f>
        <v>0.83333333333333337</v>
      </c>
    </row>
    <row r="3422" spans="1:25" ht="48" x14ac:dyDescent="0.2">
      <c r="A3422">
        <v>541</v>
      </c>
      <c r="B3422" s="3" t="s">
        <v>542</v>
      </c>
      <c r="C3422" s="3" t="s">
        <v>4651</v>
      </c>
      <c r="D3422">
        <v>4500</v>
      </c>
      <c r="E3422">
        <v>25</v>
      </c>
      <c r="F3422" t="s">
        <v>8221</v>
      </c>
      <c r="G3422" t="s">
        <v>8224</v>
      </c>
      <c r="H3422" t="s">
        <v>8246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8272</v>
      </c>
      <c r="O3422" s="6">
        <f>(E3422/D3422)*100</f>
        <v>0.55555555555555558</v>
      </c>
      <c r="P3422" s="7">
        <f>E3422/L3422</f>
        <v>25</v>
      </c>
      <c r="Q3422" t="str">
        <f>LEFT(N3422,FIND("/",N3422)-1)</f>
        <v>technology</v>
      </c>
      <c r="R3422" t="str">
        <f>REPLACE(N3422,1,FIND("/",N3422),"")</f>
        <v>web</v>
      </c>
      <c r="S3422" s="12">
        <f>(((J3422/60)/60)/24)+DATE(1970,1,1)</f>
        <v>42276.046689814815</v>
      </c>
      <c r="T3422" s="12">
        <f>(((I3422/60)/60)/24)+DATE(1970,1,1)</f>
        <v>42306.046689814815</v>
      </c>
      <c r="W3422" s="19">
        <f>_xlfn.DAYS(T3422,S3422)</f>
        <v>30</v>
      </c>
      <c r="X3422" s="20">
        <f>L3422/W3422</f>
        <v>3.3333333333333333E-2</v>
      </c>
      <c r="Y3422" s="21">
        <f>E3422/W3422</f>
        <v>0.83333333333333337</v>
      </c>
    </row>
    <row r="3423" spans="1:25" ht="48" x14ac:dyDescent="0.2">
      <c r="A3423">
        <v>1099</v>
      </c>
      <c r="B3423" s="3" t="s">
        <v>1100</v>
      </c>
      <c r="C3423" s="3" t="s">
        <v>5209</v>
      </c>
      <c r="D3423">
        <v>5000</v>
      </c>
      <c r="E3423">
        <v>25</v>
      </c>
      <c r="F3423" t="s">
        <v>8221</v>
      </c>
      <c r="G3423" t="s">
        <v>8225</v>
      </c>
      <c r="H3423" t="s">
        <v>8247</v>
      </c>
      <c r="I3423">
        <v>1431547468</v>
      </c>
      <c r="J3423">
        <v>1428955468</v>
      </c>
      <c r="K3423" t="b">
        <v>0</v>
      </c>
      <c r="L3423">
        <v>1</v>
      </c>
      <c r="M3423" t="b">
        <v>0</v>
      </c>
      <c r="N3423" t="s">
        <v>8282</v>
      </c>
      <c r="O3423" s="6">
        <f>(E3423/D3423)*100</f>
        <v>0.5</v>
      </c>
      <c r="P3423" s="7">
        <f>E3423/L3423</f>
        <v>25</v>
      </c>
      <c r="Q3423" t="str">
        <f>LEFT(N3423,FIND("/",N3423)-1)</f>
        <v>games</v>
      </c>
      <c r="R3423" t="str">
        <f>REPLACE(N3423,1,FIND("/",N3423),"")</f>
        <v>video games</v>
      </c>
      <c r="S3423" s="12">
        <f>(((J3423/60)/60)/24)+DATE(1970,1,1)</f>
        <v>42107.836435185185</v>
      </c>
      <c r="T3423" s="12">
        <f>(((I3423/60)/60)/24)+DATE(1970,1,1)</f>
        <v>42137.836435185185</v>
      </c>
      <c r="W3423" s="19">
        <f>_xlfn.DAYS(T3423,S3423)</f>
        <v>30</v>
      </c>
      <c r="X3423" s="20">
        <f>L3423/W3423</f>
        <v>3.3333333333333333E-2</v>
      </c>
      <c r="Y3423" s="21">
        <f>E3423/W3423</f>
        <v>0.83333333333333337</v>
      </c>
    </row>
    <row r="3424" spans="1:25" ht="16" x14ac:dyDescent="0.2">
      <c r="A3424">
        <v>1988</v>
      </c>
      <c r="B3424" s="3" t="s">
        <v>1989</v>
      </c>
      <c r="C3424" s="3" t="s">
        <v>6098</v>
      </c>
      <c r="D3424">
        <v>6000</v>
      </c>
      <c r="E3424">
        <v>25</v>
      </c>
      <c r="F3424" t="s">
        <v>8221</v>
      </c>
      <c r="G3424" t="s">
        <v>8224</v>
      </c>
      <c r="H3424" t="s">
        <v>8246</v>
      </c>
      <c r="I3424">
        <v>1440094742</v>
      </c>
      <c r="J3424">
        <v>1437502742</v>
      </c>
      <c r="K3424" t="b">
        <v>0</v>
      </c>
      <c r="L3424">
        <v>1</v>
      </c>
      <c r="M3424" t="b">
        <v>0</v>
      </c>
      <c r="N3424" t="s">
        <v>8296</v>
      </c>
      <c r="O3424" s="6">
        <f>(E3424/D3424)*100</f>
        <v>0.41666666666666669</v>
      </c>
      <c r="P3424" s="7">
        <f>E3424/L3424</f>
        <v>25</v>
      </c>
      <c r="Q3424" t="str">
        <f>LEFT(N3424,FIND("/",N3424)-1)</f>
        <v>photography</v>
      </c>
      <c r="R3424" t="str">
        <f>REPLACE(N3424,1,FIND("/",N3424),"")</f>
        <v>people</v>
      </c>
      <c r="S3424" s="12">
        <f>(((J3424/60)/60)/24)+DATE(1970,1,1)</f>
        <v>42206.763217592597</v>
      </c>
      <c r="T3424" s="12">
        <f>(((I3424/60)/60)/24)+DATE(1970,1,1)</f>
        <v>42236.763217592597</v>
      </c>
      <c r="W3424" s="19">
        <f>_xlfn.DAYS(T3424,S3424)</f>
        <v>30</v>
      </c>
      <c r="X3424" s="20">
        <f>L3424/W3424</f>
        <v>3.3333333333333333E-2</v>
      </c>
      <c r="Y3424" s="21">
        <f>E3424/W3424</f>
        <v>0.83333333333333337</v>
      </c>
    </row>
    <row r="3425" spans="1:25" ht="48" x14ac:dyDescent="0.2">
      <c r="A3425">
        <v>938</v>
      </c>
      <c r="B3425" s="3" t="s">
        <v>939</v>
      </c>
      <c r="C3425" s="3" t="s">
        <v>5048</v>
      </c>
      <c r="D3425">
        <v>7000</v>
      </c>
      <c r="E3425">
        <v>25</v>
      </c>
      <c r="F3425" t="s">
        <v>8221</v>
      </c>
      <c r="G3425" t="s">
        <v>8224</v>
      </c>
      <c r="H3425" t="s">
        <v>8246</v>
      </c>
      <c r="I3425">
        <v>1346585448</v>
      </c>
      <c r="J3425">
        <v>1343993448</v>
      </c>
      <c r="K3425" t="b">
        <v>0</v>
      </c>
      <c r="L3425">
        <v>1</v>
      </c>
      <c r="M3425" t="b">
        <v>0</v>
      </c>
      <c r="N3425" t="s">
        <v>8278</v>
      </c>
      <c r="O3425" s="6">
        <f>(E3425/D3425)*100</f>
        <v>0.35714285714285715</v>
      </c>
      <c r="P3425" s="7">
        <f>E3425/L3425</f>
        <v>25</v>
      </c>
      <c r="Q3425" t="str">
        <f>LEFT(N3425,FIND("/",N3425)-1)</f>
        <v>music</v>
      </c>
      <c r="R3425" t="str">
        <f>REPLACE(N3425,1,FIND("/",N3425),"")</f>
        <v>jazz</v>
      </c>
      <c r="S3425" s="12">
        <f>(((J3425/60)/60)/24)+DATE(1970,1,1)</f>
        <v>41124.479722222226</v>
      </c>
      <c r="T3425" s="12">
        <f>(((I3425/60)/60)/24)+DATE(1970,1,1)</f>
        <v>41154.479722222226</v>
      </c>
      <c r="W3425" s="19">
        <f>_xlfn.DAYS(T3425,S3425)</f>
        <v>30</v>
      </c>
      <c r="X3425" s="20">
        <f>L3425/W3425</f>
        <v>3.3333333333333333E-2</v>
      </c>
      <c r="Y3425" s="21">
        <f>E3425/W3425</f>
        <v>0.83333333333333337</v>
      </c>
    </row>
    <row r="3426" spans="1:25" ht="48" x14ac:dyDescent="0.2">
      <c r="A3426">
        <v>4066</v>
      </c>
      <c r="B3426" s="3" t="s">
        <v>4062</v>
      </c>
      <c r="C3426" s="3" t="s">
        <v>8170</v>
      </c>
      <c r="D3426">
        <v>15000</v>
      </c>
      <c r="E3426">
        <v>25</v>
      </c>
      <c r="F3426" t="s">
        <v>8221</v>
      </c>
      <c r="G3426" t="s">
        <v>8224</v>
      </c>
      <c r="H3426" t="s">
        <v>8246</v>
      </c>
      <c r="I3426">
        <v>1463619388</v>
      </c>
      <c r="J3426">
        <v>1461027388</v>
      </c>
      <c r="K3426" t="b">
        <v>0</v>
      </c>
      <c r="L3426">
        <v>1</v>
      </c>
      <c r="M3426" t="b">
        <v>0</v>
      </c>
      <c r="N3426" t="s">
        <v>8271</v>
      </c>
      <c r="O3426" s="6">
        <f>(E3426/D3426)*100</f>
        <v>0.16666666666666669</v>
      </c>
      <c r="P3426" s="7">
        <f>E3426/L3426</f>
        <v>25</v>
      </c>
      <c r="Q3426" t="str">
        <f>LEFT(N3426,FIND("/",N3426)-1)</f>
        <v>theater</v>
      </c>
      <c r="R3426" t="str">
        <f>REPLACE(N3426,1,FIND("/",N3426),"")</f>
        <v>plays</v>
      </c>
      <c r="S3426" s="12">
        <f>(((J3426/60)/60)/24)+DATE(1970,1,1)</f>
        <v>42479.039212962962</v>
      </c>
      <c r="T3426" s="12">
        <f>(((I3426/60)/60)/24)+DATE(1970,1,1)</f>
        <v>42509.039212962962</v>
      </c>
      <c r="W3426" s="19">
        <f>_xlfn.DAYS(T3426,S3426)</f>
        <v>30</v>
      </c>
      <c r="X3426" s="20">
        <f>L3426/W3426</f>
        <v>3.3333333333333333E-2</v>
      </c>
      <c r="Y3426" s="21">
        <f>E3426/W3426</f>
        <v>0.83333333333333337</v>
      </c>
    </row>
    <row r="3427" spans="1:25" ht="32" x14ac:dyDescent="0.2">
      <c r="A3427">
        <v>2391</v>
      </c>
      <c r="B3427" s="3" t="s">
        <v>2392</v>
      </c>
      <c r="C3427" s="3" t="s">
        <v>6501</v>
      </c>
      <c r="D3427">
        <v>20000</v>
      </c>
      <c r="E3427">
        <v>25</v>
      </c>
      <c r="F3427" t="s">
        <v>8220</v>
      </c>
      <c r="G3427" t="s">
        <v>8224</v>
      </c>
      <c r="H3427" t="s">
        <v>8246</v>
      </c>
      <c r="I3427">
        <v>1427825044</v>
      </c>
      <c r="J3427">
        <v>1425236644</v>
      </c>
      <c r="K3427" t="b">
        <v>0</v>
      </c>
      <c r="L3427">
        <v>1</v>
      </c>
      <c r="M3427" t="b">
        <v>0</v>
      </c>
      <c r="N3427" t="s">
        <v>8272</v>
      </c>
      <c r="O3427" s="6">
        <f>(E3427/D3427)*100</f>
        <v>0.125</v>
      </c>
      <c r="P3427" s="7">
        <f>E3427/L3427</f>
        <v>25</v>
      </c>
      <c r="Q3427" t="str">
        <f>LEFT(N3427,FIND("/",N3427)-1)</f>
        <v>technology</v>
      </c>
      <c r="R3427" t="str">
        <f>REPLACE(N3427,1,FIND("/",N3427),"")</f>
        <v>web</v>
      </c>
      <c r="S3427" s="12">
        <f>(((J3427/60)/60)/24)+DATE(1970,1,1)</f>
        <v>42064.794490740736</v>
      </c>
      <c r="T3427" s="12">
        <f>(((I3427/60)/60)/24)+DATE(1970,1,1)</f>
        <v>42094.752824074079</v>
      </c>
      <c r="W3427" s="19">
        <f>_xlfn.DAYS(T3427,S3427)</f>
        <v>30</v>
      </c>
      <c r="X3427" s="20">
        <f>L3427/W3427</f>
        <v>3.3333333333333333E-2</v>
      </c>
      <c r="Y3427" s="21">
        <f>E3427/W3427</f>
        <v>0.83333333333333337</v>
      </c>
    </row>
    <row r="3428" spans="1:25" ht="32" x14ac:dyDescent="0.2">
      <c r="A3428">
        <v>2902</v>
      </c>
      <c r="B3428" s="3" t="s">
        <v>2902</v>
      </c>
      <c r="C3428" s="3" t="s">
        <v>7012</v>
      </c>
      <c r="D3428">
        <v>150000</v>
      </c>
      <c r="E3428">
        <v>25</v>
      </c>
      <c r="F3428" t="s">
        <v>8221</v>
      </c>
      <c r="G3428" t="s">
        <v>8224</v>
      </c>
      <c r="H3428" t="s">
        <v>8246</v>
      </c>
      <c r="I3428">
        <v>1440412396</v>
      </c>
      <c r="J3428">
        <v>1437820396</v>
      </c>
      <c r="K3428" t="b">
        <v>0</v>
      </c>
      <c r="L3428">
        <v>1</v>
      </c>
      <c r="M3428" t="b">
        <v>0</v>
      </c>
      <c r="N3428" t="s">
        <v>8271</v>
      </c>
      <c r="O3428" s="6">
        <f>(E3428/D3428)*100</f>
        <v>1.6666666666666666E-2</v>
      </c>
      <c r="P3428" s="7">
        <f>E3428/L3428</f>
        <v>25</v>
      </c>
      <c r="Q3428" t="str">
        <f>LEFT(N3428,FIND("/",N3428)-1)</f>
        <v>theater</v>
      </c>
      <c r="R3428" t="str">
        <f>REPLACE(N3428,1,FIND("/",N3428),"")</f>
        <v>plays</v>
      </c>
      <c r="S3428" s="12">
        <f>(((J3428/60)/60)/24)+DATE(1970,1,1)</f>
        <v>42210.439768518518</v>
      </c>
      <c r="T3428" s="12">
        <f>(((I3428/60)/60)/24)+DATE(1970,1,1)</f>
        <v>42240.439768518518</v>
      </c>
      <c r="W3428" s="19">
        <f>_xlfn.DAYS(T3428,S3428)</f>
        <v>30</v>
      </c>
      <c r="X3428" s="20">
        <f>L3428/W3428</f>
        <v>3.3333333333333333E-2</v>
      </c>
      <c r="Y3428" s="21">
        <f>E3428/W3428</f>
        <v>0.83333333333333337</v>
      </c>
    </row>
    <row r="3429" spans="1:25" ht="32" x14ac:dyDescent="0.2">
      <c r="A3429">
        <v>460</v>
      </c>
      <c r="B3429" s="3" t="s">
        <v>461</v>
      </c>
      <c r="C3429" s="3" t="s">
        <v>4570</v>
      </c>
      <c r="D3429">
        <v>8500</v>
      </c>
      <c r="E3429">
        <v>25</v>
      </c>
      <c r="F3429" t="s">
        <v>8221</v>
      </c>
      <c r="G3429" t="s">
        <v>8224</v>
      </c>
      <c r="H3429" t="s">
        <v>8246</v>
      </c>
      <c r="I3429">
        <v>1401595200</v>
      </c>
      <c r="J3429">
        <v>1398862875</v>
      </c>
      <c r="K3429" t="b">
        <v>0</v>
      </c>
      <c r="L3429">
        <v>2</v>
      </c>
      <c r="M3429" t="b">
        <v>0</v>
      </c>
      <c r="N3429" t="s">
        <v>8270</v>
      </c>
      <c r="O3429" s="6">
        <f>(E3429/D3429)*100</f>
        <v>0.29411764705882354</v>
      </c>
      <c r="P3429" s="7">
        <f>E3429/L3429</f>
        <v>12.5</v>
      </c>
      <c r="Q3429" t="str">
        <f>LEFT(N3429,FIND("/",N3429)-1)</f>
        <v>film &amp; video</v>
      </c>
      <c r="R3429" t="str">
        <f>REPLACE(N3429,1,FIND("/",N3429),"")</f>
        <v>animation</v>
      </c>
      <c r="S3429" s="12">
        <f>(((J3429/60)/60)/24)+DATE(1970,1,1)</f>
        <v>41759.542534722219</v>
      </c>
      <c r="T3429" s="12">
        <f>(((I3429/60)/60)/24)+DATE(1970,1,1)</f>
        <v>41791.166666666664</v>
      </c>
      <c r="W3429" s="19">
        <f>_xlfn.DAYS(T3429,S3429)</f>
        <v>32</v>
      </c>
      <c r="X3429" s="20">
        <f>L3429/W3429</f>
        <v>6.25E-2</v>
      </c>
      <c r="Y3429" s="21">
        <f>E3429/W3429</f>
        <v>0.78125</v>
      </c>
    </row>
    <row r="3430" spans="1:25" ht="48" x14ac:dyDescent="0.2">
      <c r="A3430">
        <v>3901</v>
      </c>
      <c r="B3430" s="3" t="s">
        <v>3898</v>
      </c>
      <c r="C3430" s="3" t="s">
        <v>8009</v>
      </c>
      <c r="D3430">
        <v>3000</v>
      </c>
      <c r="E3430">
        <v>25</v>
      </c>
      <c r="F3430" t="s">
        <v>8221</v>
      </c>
      <c r="G3430" t="s">
        <v>8224</v>
      </c>
      <c r="H3430" t="s">
        <v>8246</v>
      </c>
      <c r="I3430">
        <v>1450554599</v>
      </c>
      <c r="J3430">
        <v>1447098599</v>
      </c>
      <c r="K3430" t="b">
        <v>0</v>
      </c>
      <c r="L3430">
        <v>1</v>
      </c>
      <c r="M3430" t="b">
        <v>0</v>
      </c>
      <c r="N3430" t="s">
        <v>8271</v>
      </c>
      <c r="O3430" s="6">
        <f>(E3430/D3430)*100</f>
        <v>0.83333333333333337</v>
      </c>
      <c r="P3430" s="7">
        <f>E3430/L3430</f>
        <v>25</v>
      </c>
      <c r="Q3430" t="str">
        <f>LEFT(N3430,FIND("/",N3430)-1)</f>
        <v>theater</v>
      </c>
      <c r="R3430" t="str">
        <f>REPLACE(N3430,1,FIND("/",N3430),"")</f>
        <v>plays</v>
      </c>
      <c r="S3430" s="12">
        <f>(((J3430/60)/60)/24)+DATE(1970,1,1)</f>
        <v>42317.826377314821</v>
      </c>
      <c r="T3430" s="12">
        <f>(((I3430/60)/60)/24)+DATE(1970,1,1)</f>
        <v>42357.826377314821</v>
      </c>
      <c r="W3430" s="19">
        <f>_xlfn.DAYS(T3430,S3430)</f>
        <v>40</v>
      </c>
      <c r="X3430" s="20">
        <f>L3430/W3430</f>
        <v>2.5000000000000001E-2</v>
      </c>
      <c r="Y3430" s="21">
        <f>E3430/W3430</f>
        <v>0.625</v>
      </c>
    </row>
    <row r="3431" spans="1:25" ht="48" x14ac:dyDescent="0.2">
      <c r="A3431">
        <v>2762</v>
      </c>
      <c r="B3431" s="3" t="s">
        <v>2762</v>
      </c>
      <c r="C3431" s="3" t="s">
        <v>6872</v>
      </c>
      <c r="D3431">
        <v>3250</v>
      </c>
      <c r="E3431">
        <v>25</v>
      </c>
      <c r="F3431" t="s">
        <v>8221</v>
      </c>
      <c r="G3431" t="s">
        <v>8224</v>
      </c>
      <c r="H3431" t="s">
        <v>8246</v>
      </c>
      <c r="I3431">
        <v>1332114795</v>
      </c>
      <c r="J3431">
        <v>1326934395</v>
      </c>
      <c r="K3431" t="b">
        <v>0</v>
      </c>
      <c r="L3431">
        <v>1</v>
      </c>
      <c r="M3431" t="b">
        <v>0</v>
      </c>
      <c r="N3431" t="s">
        <v>8304</v>
      </c>
      <c r="O3431" s="6">
        <f>(E3431/D3431)*100</f>
        <v>0.76923076923076927</v>
      </c>
      <c r="P3431" s="7">
        <f>E3431/L3431</f>
        <v>25</v>
      </c>
      <c r="Q3431" t="str">
        <f>LEFT(N3431,FIND("/",N3431)-1)</f>
        <v>publishing</v>
      </c>
      <c r="R3431" t="str">
        <f>REPLACE(N3431,1,FIND("/",N3431),"")</f>
        <v>children's books</v>
      </c>
      <c r="S3431" s="12">
        <f>(((J3431/60)/60)/24)+DATE(1970,1,1)</f>
        <v>40927.036979166667</v>
      </c>
      <c r="T3431" s="12">
        <f>(((I3431/60)/60)/24)+DATE(1970,1,1)</f>
        <v>40986.995312500003</v>
      </c>
      <c r="W3431" s="19">
        <f>_xlfn.DAYS(T3431,S3431)</f>
        <v>59</v>
      </c>
      <c r="X3431" s="20">
        <f>L3431/W3431</f>
        <v>1.6949152542372881E-2</v>
      </c>
      <c r="Y3431" s="21">
        <f>E3431/W3431</f>
        <v>0.42372881355932202</v>
      </c>
    </row>
    <row r="3432" spans="1:25" ht="16" x14ac:dyDescent="0.2">
      <c r="A3432">
        <v>2893</v>
      </c>
      <c r="B3432" s="3" t="s">
        <v>2893</v>
      </c>
      <c r="C3432" s="3" t="s">
        <v>7003</v>
      </c>
      <c r="D3432">
        <v>5000</v>
      </c>
      <c r="E3432">
        <v>25</v>
      </c>
      <c r="F3432" t="s">
        <v>8221</v>
      </c>
      <c r="G3432" t="s">
        <v>8224</v>
      </c>
      <c r="H3432" t="s">
        <v>8246</v>
      </c>
      <c r="I3432">
        <v>1420768800</v>
      </c>
      <c r="J3432">
        <v>1415644395</v>
      </c>
      <c r="K3432" t="b">
        <v>0</v>
      </c>
      <c r="L3432">
        <v>2</v>
      </c>
      <c r="M3432" t="b">
        <v>0</v>
      </c>
      <c r="N3432" t="s">
        <v>8271</v>
      </c>
      <c r="O3432" s="6">
        <f>(E3432/D3432)*100</f>
        <v>0.5</v>
      </c>
      <c r="P3432" s="7">
        <f>E3432/L3432</f>
        <v>12.5</v>
      </c>
      <c r="Q3432" t="str">
        <f>LEFT(N3432,FIND("/",N3432)-1)</f>
        <v>theater</v>
      </c>
      <c r="R3432" t="str">
        <f>REPLACE(N3432,1,FIND("/",N3432),"")</f>
        <v>plays</v>
      </c>
      <c r="S3432" s="12">
        <f>(((J3432/60)/60)/24)+DATE(1970,1,1)</f>
        <v>41953.773090277777</v>
      </c>
      <c r="T3432" s="12">
        <f>(((I3432/60)/60)/24)+DATE(1970,1,1)</f>
        <v>42013.083333333328</v>
      </c>
      <c r="W3432" s="19">
        <f>_xlfn.DAYS(T3432,S3432)</f>
        <v>60</v>
      </c>
      <c r="X3432" s="20">
        <f>L3432/W3432</f>
        <v>3.3333333333333333E-2</v>
      </c>
      <c r="Y3432" s="21">
        <f>E3432/W3432</f>
        <v>0.41666666666666669</v>
      </c>
    </row>
    <row r="3433" spans="1:25" ht="48" x14ac:dyDescent="0.2">
      <c r="A3433">
        <v>2128</v>
      </c>
      <c r="B3433" s="3" t="s">
        <v>2129</v>
      </c>
      <c r="C3433" s="3" t="s">
        <v>6238</v>
      </c>
      <c r="D3433">
        <v>15000</v>
      </c>
      <c r="E3433">
        <v>25</v>
      </c>
      <c r="F3433" t="s">
        <v>8221</v>
      </c>
      <c r="G3433" t="s">
        <v>8229</v>
      </c>
      <c r="H3433" t="s">
        <v>8251</v>
      </c>
      <c r="I3433">
        <v>1411324369</v>
      </c>
      <c r="J3433">
        <v>1406140369</v>
      </c>
      <c r="K3433" t="b">
        <v>0</v>
      </c>
      <c r="L3433">
        <v>1</v>
      </c>
      <c r="M3433" t="b">
        <v>0</v>
      </c>
      <c r="N3433" t="s">
        <v>8282</v>
      </c>
      <c r="O3433" s="6">
        <f>(E3433/D3433)*100</f>
        <v>0.16666666666666669</v>
      </c>
      <c r="P3433" s="7">
        <f>E3433/L3433</f>
        <v>25</v>
      </c>
      <c r="Q3433" t="str">
        <f>LEFT(N3433,FIND("/",N3433)-1)</f>
        <v>games</v>
      </c>
      <c r="R3433" t="str">
        <f>REPLACE(N3433,1,FIND("/",N3433),"")</f>
        <v>video games</v>
      </c>
      <c r="S3433" s="12">
        <f>(((J3433/60)/60)/24)+DATE(1970,1,1)</f>
        <v>41843.772789351853</v>
      </c>
      <c r="T3433" s="12">
        <f>(((I3433/60)/60)/24)+DATE(1970,1,1)</f>
        <v>41903.772789351853</v>
      </c>
      <c r="W3433" s="19">
        <f>_xlfn.DAYS(T3433,S3433)</f>
        <v>60</v>
      </c>
      <c r="X3433" s="20">
        <f>L3433/W3433</f>
        <v>1.6666666666666666E-2</v>
      </c>
      <c r="Y3433" s="21">
        <f>E3433/W3433</f>
        <v>0.41666666666666669</v>
      </c>
    </row>
    <row r="3434" spans="1:25" ht="48" x14ac:dyDescent="0.2">
      <c r="A3434">
        <v>3952</v>
      </c>
      <c r="B3434" s="3" t="s">
        <v>3949</v>
      </c>
      <c r="C3434" s="3" t="s">
        <v>8059</v>
      </c>
      <c r="D3434">
        <v>26000</v>
      </c>
      <c r="E3434">
        <v>25</v>
      </c>
      <c r="F3434" t="s">
        <v>8221</v>
      </c>
      <c r="G3434" t="s">
        <v>8224</v>
      </c>
      <c r="H3434" t="s">
        <v>8246</v>
      </c>
      <c r="I3434">
        <v>1445885890</v>
      </c>
      <c r="J3434">
        <v>1440701890</v>
      </c>
      <c r="K3434" t="b">
        <v>0</v>
      </c>
      <c r="L3434">
        <v>1</v>
      </c>
      <c r="M3434" t="b">
        <v>0</v>
      </c>
      <c r="N3434" t="s">
        <v>8271</v>
      </c>
      <c r="O3434" s="6">
        <f>(E3434/D3434)*100</f>
        <v>9.6153846153846159E-2</v>
      </c>
      <c r="P3434" s="7">
        <f>E3434/L3434</f>
        <v>25</v>
      </c>
      <c r="Q3434" t="str">
        <f>LEFT(N3434,FIND("/",N3434)-1)</f>
        <v>theater</v>
      </c>
      <c r="R3434" t="str">
        <f>REPLACE(N3434,1,FIND("/",N3434),"")</f>
        <v>plays</v>
      </c>
      <c r="S3434" s="12">
        <f>(((J3434/60)/60)/24)+DATE(1970,1,1)</f>
        <v>42243.790393518517</v>
      </c>
      <c r="T3434" s="12">
        <f>(((I3434/60)/60)/24)+DATE(1970,1,1)</f>
        <v>42303.790393518517</v>
      </c>
      <c r="W3434" s="19">
        <f>_xlfn.DAYS(T3434,S3434)</f>
        <v>60</v>
      </c>
      <c r="X3434" s="20">
        <f>L3434/W3434</f>
        <v>1.6666666666666666E-2</v>
      </c>
      <c r="Y3434" s="21">
        <f>E3434/W3434</f>
        <v>0.41666666666666669</v>
      </c>
    </row>
    <row r="3435" spans="1:25" ht="48" x14ac:dyDescent="0.2">
      <c r="A3435">
        <v>2354</v>
      </c>
      <c r="B3435" s="3" t="s">
        <v>2355</v>
      </c>
      <c r="C3435" s="3" t="s">
        <v>6464</v>
      </c>
      <c r="D3435">
        <v>35000</v>
      </c>
      <c r="E3435">
        <v>25</v>
      </c>
      <c r="F3435" t="s">
        <v>8220</v>
      </c>
      <c r="G3435" t="s">
        <v>8224</v>
      </c>
      <c r="H3435" t="s">
        <v>8246</v>
      </c>
      <c r="I3435">
        <v>1420910460</v>
      </c>
      <c r="J3435">
        <v>1415726460</v>
      </c>
      <c r="K3435" t="b">
        <v>0</v>
      </c>
      <c r="L3435">
        <v>1</v>
      </c>
      <c r="M3435" t="b">
        <v>0</v>
      </c>
      <c r="N3435" t="s">
        <v>8272</v>
      </c>
      <c r="O3435" s="6">
        <f>(E3435/D3435)*100</f>
        <v>7.1428571428571425E-2</v>
      </c>
      <c r="P3435" s="7">
        <f>E3435/L3435</f>
        <v>25</v>
      </c>
      <c r="Q3435" t="str">
        <f>LEFT(N3435,FIND("/",N3435)-1)</f>
        <v>technology</v>
      </c>
      <c r="R3435" t="str">
        <f>REPLACE(N3435,1,FIND("/",N3435),"")</f>
        <v>web</v>
      </c>
      <c r="S3435" s="12">
        <f>(((J3435/60)/60)/24)+DATE(1970,1,1)</f>
        <v>41954.722916666666</v>
      </c>
      <c r="T3435" s="12">
        <f>(((I3435/60)/60)/24)+DATE(1970,1,1)</f>
        <v>42014.722916666666</v>
      </c>
      <c r="W3435" s="19">
        <f>_xlfn.DAYS(T3435,S3435)</f>
        <v>60</v>
      </c>
      <c r="X3435" s="20">
        <f>L3435/W3435</f>
        <v>1.6666666666666666E-2</v>
      </c>
      <c r="Y3435" s="21">
        <f>E3435/W3435</f>
        <v>0.41666666666666669</v>
      </c>
    </row>
    <row r="3436" spans="1:25" ht="48" x14ac:dyDescent="0.2">
      <c r="A3436">
        <v>459</v>
      </c>
      <c r="B3436" s="3" t="s">
        <v>460</v>
      </c>
      <c r="C3436" s="3" t="s">
        <v>4569</v>
      </c>
      <c r="D3436">
        <v>39000</v>
      </c>
      <c r="E3436">
        <v>25</v>
      </c>
      <c r="F3436" t="s">
        <v>8221</v>
      </c>
      <c r="G3436" t="s">
        <v>8224</v>
      </c>
      <c r="H3436" t="s">
        <v>8246</v>
      </c>
      <c r="I3436">
        <v>1321201327</v>
      </c>
      <c r="J3436">
        <v>1316013727</v>
      </c>
      <c r="K3436" t="b">
        <v>0</v>
      </c>
      <c r="L3436">
        <v>1</v>
      </c>
      <c r="M3436" t="b">
        <v>0</v>
      </c>
      <c r="N3436" t="s">
        <v>8270</v>
      </c>
      <c r="O3436" s="6">
        <f>(E3436/D3436)*100</f>
        <v>6.4102564102564097E-2</v>
      </c>
      <c r="P3436" s="7">
        <f>E3436/L3436</f>
        <v>25</v>
      </c>
      <c r="Q3436" t="str">
        <f>LEFT(N3436,FIND("/",N3436)-1)</f>
        <v>film &amp; video</v>
      </c>
      <c r="R3436" t="str">
        <f>REPLACE(N3436,1,FIND("/",N3436),"")</f>
        <v>animation</v>
      </c>
      <c r="S3436" s="12">
        <f>(((J3436/60)/60)/24)+DATE(1970,1,1)</f>
        <v>40800.6403587963</v>
      </c>
      <c r="T3436" s="12">
        <f>(((I3436/60)/60)/24)+DATE(1970,1,1)</f>
        <v>40860.682025462964</v>
      </c>
      <c r="W3436" s="19">
        <f>_xlfn.DAYS(T3436,S3436)</f>
        <v>60</v>
      </c>
      <c r="X3436" s="20">
        <f>L3436/W3436</f>
        <v>1.6666666666666666E-2</v>
      </c>
      <c r="Y3436" s="21">
        <f>E3436/W3436</f>
        <v>0.41666666666666669</v>
      </c>
    </row>
    <row r="3437" spans="1:25" ht="32" x14ac:dyDescent="0.2">
      <c r="A3437">
        <v>3094</v>
      </c>
      <c r="B3437" s="3" t="s">
        <v>3094</v>
      </c>
      <c r="C3437" s="3" t="s">
        <v>7204</v>
      </c>
      <c r="D3437">
        <v>100000</v>
      </c>
      <c r="E3437">
        <v>25</v>
      </c>
      <c r="F3437" t="s">
        <v>8221</v>
      </c>
      <c r="G3437" t="s">
        <v>8224</v>
      </c>
      <c r="H3437" t="s">
        <v>8246</v>
      </c>
      <c r="I3437">
        <v>1442775956</v>
      </c>
      <c r="J3437">
        <v>1437591956</v>
      </c>
      <c r="K3437" t="b">
        <v>0</v>
      </c>
      <c r="L3437">
        <v>1</v>
      </c>
      <c r="M3437" t="b">
        <v>0</v>
      </c>
      <c r="N3437" t="s">
        <v>8303</v>
      </c>
      <c r="O3437" s="6">
        <f>(E3437/D3437)*100</f>
        <v>2.5000000000000001E-2</v>
      </c>
      <c r="P3437" s="7">
        <f>E3437/L3437</f>
        <v>25</v>
      </c>
      <c r="Q3437" t="str">
        <f>LEFT(N3437,FIND("/",N3437)-1)</f>
        <v>theater</v>
      </c>
      <c r="R3437" t="str">
        <f>REPLACE(N3437,1,FIND("/",N3437),"")</f>
        <v>spaces</v>
      </c>
      <c r="S3437" s="12">
        <f>(((J3437/60)/60)/24)+DATE(1970,1,1)</f>
        <v>42207.795787037037</v>
      </c>
      <c r="T3437" s="12">
        <f>(((I3437/60)/60)/24)+DATE(1970,1,1)</f>
        <v>42267.795787037037</v>
      </c>
      <c r="W3437" s="19">
        <f>_xlfn.DAYS(T3437,S3437)</f>
        <v>60</v>
      </c>
      <c r="X3437" s="20">
        <f>L3437/W3437</f>
        <v>1.6666666666666666E-2</v>
      </c>
      <c r="Y3437" s="21">
        <f>E3437/W3437</f>
        <v>0.41666666666666669</v>
      </c>
    </row>
    <row r="3438" spans="1:25" ht="32" x14ac:dyDescent="0.2">
      <c r="A3438">
        <v>430</v>
      </c>
      <c r="B3438" s="3" t="s">
        <v>431</v>
      </c>
      <c r="C3438" s="3" t="s">
        <v>4540</v>
      </c>
      <c r="D3438">
        <v>1000</v>
      </c>
      <c r="E3438">
        <v>24</v>
      </c>
      <c r="F3438" t="s">
        <v>8221</v>
      </c>
      <c r="G3438" t="s">
        <v>8224</v>
      </c>
      <c r="H3438" t="s">
        <v>8246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8270</v>
      </c>
      <c r="O3438" s="6">
        <f>(E3438/D3438)*100</f>
        <v>2.4</v>
      </c>
      <c r="P3438" s="7">
        <f>E3438/L3438</f>
        <v>4.8</v>
      </c>
      <c r="Q3438" t="str">
        <f>LEFT(N3438,FIND("/",N3438)-1)</f>
        <v>film &amp; video</v>
      </c>
      <c r="R3438" t="str">
        <f>REPLACE(N3438,1,FIND("/",N3438),"")</f>
        <v>animation</v>
      </c>
      <c r="S3438" s="12">
        <f>(((J3438/60)/60)/24)+DATE(1970,1,1)</f>
        <v>41513.107256944444</v>
      </c>
      <c r="T3438" s="12">
        <f>(((I3438/60)/60)/24)+DATE(1970,1,1)</f>
        <v>41528.107256944444</v>
      </c>
      <c r="W3438" s="19">
        <f>_xlfn.DAYS(T3438,S3438)</f>
        <v>15</v>
      </c>
      <c r="X3438" s="20">
        <f>L3438/W3438</f>
        <v>0.33333333333333331</v>
      </c>
      <c r="Y3438" s="21">
        <f>E3438/W3438</f>
        <v>1.6</v>
      </c>
    </row>
    <row r="3439" spans="1:25" ht="48" x14ac:dyDescent="0.2">
      <c r="A3439">
        <v>2948</v>
      </c>
      <c r="B3439" s="3" t="s">
        <v>2948</v>
      </c>
      <c r="C3439" s="3" t="s">
        <v>7058</v>
      </c>
      <c r="D3439">
        <v>500000</v>
      </c>
      <c r="E3439">
        <v>24</v>
      </c>
      <c r="F3439" t="s">
        <v>8221</v>
      </c>
      <c r="G3439" t="s">
        <v>8224</v>
      </c>
      <c r="H3439" t="s">
        <v>8246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8303</v>
      </c>
      <c r="O3439" s="6">
        <f>(E3439/D3439)*100</f>
        <v>4.8000000000000004E-3</v>
      </c>
      <c r="P3439" s="7">
        <f>E3439/L3439</f>
        <v>2.6666666666666665</v>
      </c>
      <c r="Q3439" t="str">
        <f>LEFT(N3439,FIND("/",N3439)-1)</f>
        <v>theater</v>
      </c>
      <c r="R3439" t="str">
        <f>REPLACE(N3439,1,FIND("/",N3439),"")</f>
        <v>spaces</v>
      </c>
      <c r="S3439" s="12">
        <f>(((J3439/60)/60)/24)+DATE(1970,1,1)</f>
        <v>42097.649224537032</v>
      </c>
      <c r="T3439" s="12">
        <f>(((I3439/60)/60)/24)+DATE(1970,1,1)</f>
        <v>42157.649224537032</v>
      </c>
      <c r="W3439" s="19">
        <f>_xlfn.DAYS(T3439,S3439)</f>
        <v>60</v>
      </c>
      <c r="X3439" s="20">
        <f>L3439/W3439</f>
        <v>0.15</v>
      </c>
      <c r="Y3439" s="21">
        <f>E3439/W3439</f>
        <v>0.4</v>
      </c>
    </row>
    <row r="3440" spans="1:25" ht="48" x14ac:dyDescent="0.2">
      <c r="A3440">
        <v>2895</v>
      </c>
      <c r="B3440" s="3" t="s">
        <v>2895</v>
      </c>
      <c r="C3440" s="3" t="s">
        <v>7005</v>
      </c>
      <c r="D3440">
        <v>500</v>
      </c>
      <c r="E3440">
        <v>23</v>
      </c>
      <c r="F3440" t="s">
        <v>8221</v>
      </c>
      <c r="G3440" t="s">
        <v>8224</v>
      </c>
      <c r="H3440" t="s">
        <v>8246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8271</v>
      </c>
      <c r="O3440" s="6">
        <f>(E3440/D3440)*100</f>
        <v>4.5999999999999996</v>
      </c>
      <c r="P3440" s="7">
        <f>E3440/L3440</f>
        <v>5.75</v>
      </c>
      <c r="Q3440" t="str">
        <f>LEFT(N3440,FIND("/",N3440)-1)</f>
        <v>theater</v>
      </c>
      <c r="R3440" t="str">
        <f>REPLACE(N3440,1,FIND("/",N3440),"")</f>
        <v>plays</v>
      </c>
      <c r="S3440" s="12">
        <f>(((J3440/60)/60)/24)+DATE(1970,1,1)</f>
        <v>41811.555462962962</v>
      </c>
      <c r="T3440" s="12">
        <f>(((I3440/60)/60)/24)+DATE(1970,1,1)</f>
        <v>41812.875</v>
      </c>
      <c r="W3440" s="19">
        <f>_xlfn.DAYS(T3440,S3440)</f>
        <v>1</v>
      </c>
      <c r="X3440" s="20">
        <f>L3440/W3440</f>
        <v>4</v>
      </c>
      <c r="Y3440" s="21">
        <f>E3440/W3440</f>
        <v>23</v>
      </c>
    </row>
    <row r="3441" spans="1:25" ht="48" x14ac:dyDescent="0.2">
      <c r="A3441">
        <v>4002</v>
      </c>
      <c r="B3441" s="3" t="s">
        <v>3998</v>
      </c>
      <c r="C3441" s="3" t="s">
        <v>8108</v>
      </c>
      <c r="D3441">
        <v>1250</v>
      </c>
      <c r="E3441">
        <v>23</v>
      </c>
      <c r="F3441" t="s">
        <v>8221</v>
      </c>
      <c r="G3441" t="s">
        <v>8224</v>
      </c>
      <c r="H3441" t="s">
        <v>8246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8271</v>
      </c>
      <c r="O3441" s="6">
        <f>(E3441/D3441)*100</f>
        <v>1.8399999999999999</v>
      </c>
      <c r="P3441" s="7">
        <f>E3441/L3441</f>
        <v>5.75</v>
      </c>
      <c r="Q3441" t="str">
        <f>LEFT(N3441,FIND("/",N3441)-1)</f>
        <v>theater</v>
      </c>
      <c r="R3441" t="str">
        <f>REPLACE(N3441,1,FIND("/",N3441),"")</f>
        <v>plays</v>
      </c>
      <c r="S3441" s="12">
        <f>(((J3441/60)/60)/24)+DATE(1970,1,1)</f>
        <v>41879.043530092589</v>
      </c>
      <c r="T3441" s="12">
        <f>(((I3441/60)/60)/24)+DATE(1970,1,1)</f>
        <v>41909.043530092589</v>
      </c>
      <c r="W3441" s="19">
        <f>_xlfn.DAYS(T3441,S3441)</f>
        <v>30</v>
      </c>
      <c r="X3441" s="20">
        <f>L3441/W3441</f>
        <v>0.13333333333333333</v>
      </c>
      <c r="Y3441" s="21">
        <f>E3441/W3441</f>
        <v>0.76666666666666672</v>
      </c>
    </row>
    <row r="3442" spans="1:25" ht="32" x14ac:dyDescent="0.2">
      <c r="A3442">
        <v>1736</v>
      </c>
      <c r="B3442" s="3" t="s">
        <v>1737</v>
      </c>
      <c r="C3442" s="3" t="s">
        <v>5846</v>
      </c>
      <c r="D3442">
        <v>3000</v>
      </c>
      <c r="E3442">
        <v>22</v>
      </c>
      <c r="F3442" t="s">
        <v>8221</v>
      </c>
      <c r="G3442" t="s">
        <v>8224</v>
      </c>
      <c r="H3442" t="s">
        <v>8246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8293</v>
      </c>
      <c r="O3442" s="6">
        <f>(E3442/D3442)*100</f>
        <v>0.73333333333333328</v>
      </c>
      <c r="P3442" s="7">
        <f>E3442/L3442</f>
        <v>22</v>
      </c>
      <c r="Q3442" t="str">
        <f>LEFT(N3442,FIND("/",N3442)-1)</f>
        <v>music</v>
      </c>
      <c r="R3442" t="str">
        <f>REPLACE(N3442,1,FIND("/",N3442),"")</f>
        <v>faith</v>
      </c>
      <c r="S3442" s="12">
        <f>(((J3442/60)/60)/24)+DATE(1970,1,1)</f>
        <v>42286.861493055556</v>
      </c>
      <c r="T3442" s="12">
        <f>(((I3442/60)/60)/24)+DATE(1970,1,1)</f>
        <v>42316.90315972222</v>
      </c>
      <c r="W3442" s="19">
        <f>_xlfn.DAYS(T3442,S3442)</f>
        <v>30</v>
      </c>
      <c r="X3442" s="20">
        <f>L3442/W3442</f>
        <v>3.3333333333333333E-2</v>
      </c>
      <c r="Y3442" s="21">
        <f>E3442/W3442</f>
        <v>0.73333333333333328</v>
      </c>
    </row>
    <row r="3443" spans="1:25" ht="64" x14ac:dyDescent="0.2">
      <c r="A3443">
        <v>3074</v>
      </c>
      <c r="B3443" s="3" t="s">
        <v>3074</v>
      </c>
      <c r="C3443" s="3" t="s">
        <v>7184</v>
      </c>
      <c r="D3443">
        <v>25000</v>
      </c>
      <c r="E3443">
        <v>22</v>
      </c>
      <c r="F3443" t="s">
        <v>8221</v>
      </c>
      <c r="G3443" t="s">
        <v>8230</v>
      </c>
      <c r="H3443" t="s">
        <v>8249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8303</v>
      </c>
      <c r="O3443" s="6">
        <f>(E3443/D3443)*100</f>
        <v>8.8000000000000009E-2</v>
      </c>
      <c r="P3443" s="7">
        <f>E3443/L3443</f>
        <v>7.333333333333333</v>
      </c>
      <c r="Q3443" t="str">
        <f>LEFT(N3443,FIND("/",N3443)-1)</f>
        <v>theater</v>
      </c>
      <c r="R3443" t="str">
        <f>REPLACE(N3443,1,FIND("/",N3443),"")</f>
        <v>spaces</v>
      </c>
      <c r="S3443" s="12">
        <f>(((J3443/60)/60)/24)+DATE(1970,1,1)</f>
        <v>42409.571284722217</v>
      </c>
      <c r="T3443" s="12">
        <f>(((I3443/60)/60)/24)+DATE(1970,1,1)</f>
        <v>42439.571284722217</v>
      </c>
      <c r="W3443" s="19">
        <f>_xlfn.DAYS(T3443,S3443)</f>
        <v>30</v>
      </c>
      <c r="X3443" s="20">
        <f>L3443/W3443</f>
        <v>0.1</v>
      </c>
      <c r="Y3443" s="21">
        <f>E3443/W3443</f>
        <v>0.73333333333333328</v>
      </c>
    </row>
    <row r="3444" spans="1:25" ht="48" x14ac:dyDescent="0.2">
      <c r="A3444">
        <v>3961</v>
      </c>
      <c r="B3444" s="3" t="s">
        <v>3958</v>
      </c>
      <c r="C3444" s="3" t="s">
        <v>8068</v>
      </c>
      <c r="D3444">
        <v>5000</v>
      </c>
      <c r="E3444">
        <v>21</v>
      </c>
      <c r="F3444" t="s">
        <v>8221</v>
      </c>
      <c r="G3444" t="s">
        <v>8225</v>
      </c>
      <c r="H3444" t="s">
        <v>8247</v>
      </c>
      <c r="I3444">
        <v>1399584210</v>
      </c>
      <c r="J3444">
        <v>1397683410</v>
      </c>
      <c r="K3444" t="b">
        <v>0</v>
      </c>
      <c r="L3444">
        <v>2</v>
      </c>
      <c r="M3444" t="b">
        <v>0</v>
      </c>
      <c r="N3444" t="s">
        <v>8271</v>
      </c>
      <c r="O3444" s="6">
        <f>(E3444/D3444)*100</f>
        <v>0.42</v>
      </c>
      <c r="P3444" s="7">
        <f>E3444/L3444</f>
        <v>10.5</v>
      </c>
      <c r="Q3444" t="str">
        <f>LEFT(N3444,FIND("/",N3444)-1)</f>
        <v>theater</v>
      </c>
      <c r="R3444" t="str">
        <f>REPLACE(N3444,1,FIND("/",N3444),"")</f>
        <v>plays</v>
      </c>
      <c r="S3444" s="12">
        <f>(((J3444/60)/60)/24)+DATE(1970,1,1)</f>
        <v>41745.891319444447</v>
      </c>
      <c r="T3444" s="12">
        <f>(((I3444/60)/60)/24)+DATE(1970,1,1)</f>
        <v>41767.891319444447</v>
      </c>
      <c r="W3444" s="19">
        <f>_xlfn.DAYS(T3444,S3444)</f>
        <v>22</v>
      </c>
      <c r="X3444" s="20">
        <f>L3444/W3444</f>
        <v>9.0909090909090912E-2</v>
      </c>
      <c r="Y3444" s="21">
        <f>E3444/W3444</f>
        <v>0.95454545454545459</v>
      </c>
    </row>
    <row r="3445" spans="1:25" ht="48" x14ac:dyDescent="0.2">
      <c r="A3445">
        <v>2890</v>
      </c>
      <c r="B3445" s="3" t="s">
        <v>2890</v>
      </c>
      <c r="C3445" s="3" t="s">
        <v>7000</v>
      </c>
      <c r="D3445">
        <v>2000</v>
      </c>
      <c r="E3445">
        <v>21</v>
      </c>
      <c r="F3445" t="s">
        <v>8221</v>
      </c>
      <c r="G3445" t="s">
        <v>8224</v>
      </c>
      <c r="H3445" t="s">
        <v>8246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8271</v>
      </c>
      <c r="O3445" s="6">
        <f>(E3445/D3445)*100</f>
        <v>1.05</v>
      </c>
      <c r="P3445" s="7">
        <f>E3445/L3445</f>
        <v>7</v>
      </c>
      <c r="Q3445" t="str">
        <f>LEFT(N3445,FIND("/",N3445)-1)</f>
        <v>theater</v>
      </c>
      <c r="R3445" t="str">
        <f>REPLACE(N3445,1,FIND("/",N3445),"")</f>
        <v>plays</v>
      </c>
      <c r="S3445" s="12">
        <f>(((J3445/60)/60)/24)+DATE(1970,1,1)</f>
        <v>41831.742962962962</v>
      </c>
      <c r="T3445" s="12">
        <f>(((I3445/60)/60)/24)+DATE(1970,1,1)</f>
        <v>41860.125</v>
      </c>
      <c r="W3445" s="19">
        <f>_xlfn.DAYS(T3445,S3445)</f>
        <v>29</v>
      </c>
      <c r="X3445" s="20">
        <f>L3445/W3445</f>
        <v>0.10344827586206896</v>
      </c>
      <c r="Y3445" s="21">
        <f>E3445/W3445</f>
        <v>0.72413793103448276</v>
      </c>
    </row>
    <row r="3446" spans="1:25" ht="48" x14ac:dyDescent="0.2">
      <c r="A3446">
        <v>4042</v>
      </c>
      <c r="B3446" s="3" t="s">
        <v>4038</v>
      </c>
      <c r="C3446" s="3" t="s">
        <v>8146</v>
      </c>
      <c r="D3446">
        <v>10000</v>
      </c>
      <c r="E3446">
        <v>21</v>
      </c>
      <c r="F3446" t="s">
        <v>8221</v>
      </c>
      <c r="G3446" t="s">
        <v>8224</v>
      </c>
      <c r="H3446" t="s">
        <v>8246</v>
      </c>
      <c r="I3446">
        <v>1421781360</v>
      </c>
      <c r="J3446">
        <v>1419213664</v>
      </c>
      <c r="K3446" t="b">
        <v>0</v>
      </c>
      <c r="L3446">
        <v>3</v>
      </c>
      <c r="M3446" t="b">
        <v>0</v>
      </c>
      <c r="N3446" t="s">
        <v>8271</v>
      </c>
      <c r="O3446" s="6">
        <f>(E3446/D3446)*100</f>
        <v>0.21</v>
      </c>
      <c r="P3446" s="7">
        <f>E3446/L3446</f>
        <v>7</v>
      </c>
      <c r="Q3446" t="str">
        <f>LEFT(N3446,FIND("/",N3446)-1)</f>
        <v>theater</v>
      </c>
      <c r="R3446" t="str">
        <f>REPLACE(N3446,1,FIND("/",N3446),"")</f>
        <v>plays</v>
      </c>
      <c r="S3446" s="12">
        <f>(((J3446/60)/60)/24)+DATE(1970,1,1)</f>
        <v>41995.084074074075</v>
      </c>
      <c r="T3446" s="12">
        <f>(((I3446/60)/60)/24)+DATE(1970,1,1)</f>
        <v>42024.802777777775</v>
      </c>
      <c r="W3446" s="19">
        <f>_xlfn.DAYS(T3446,S3446)</f>
        <v>29</v>
      </c>
      <c r="X3446" s="20">
        <f>L3446/W3446</f>
        <v>0.10344827586206896</v>
      </c>
      <c r="Y3446" s="21">
        <f>E3446/W3446</f>
        <v>0.72413793103448276</v>
      </c>
    </row>
    <row r="3447" spans="1:25" ht="48" x14ac:dyDescent="0.2">
      <c r="A3447">
        <v>1092</v>
      </c>
      <c r="B3447" s="3" t="s">
        <v>1093</v>
      </c>
      <c r="C3447" s="3" t="s">
        <v>5202</v>
      </c>
      <c r="D3447">
        <v>2000</v>
      </c>
      <c r="E3447">
        <v>21</v>
      </c>
      <c r="F3447" t="s">
        <v>8221</v>
      </c>
      <c r="G3447" t="s">
        <v>8224</v>
      </c>
      <c r="H3447" t="s">
        <v>8246</v>
      </c>
      <c r="I3447">
        <v>1357432638</v>
      </c>
      <c r="J3447">
        <v>1354840638</v>
      </c>
      <c r="K3447" t="b">
        <v>0</v>
      </c>
      <c r="L3447">
        <v>7</v>
      </c>
      <c r="M3447" t="b">
        <v>0</v>
      </c>
      <c r="N3447" t="s">
        <v>8282</v>
      </c>
      <c r="O3447" s="6">
        <f>(E3447/D3447)*100</f>
        <v>1.05</v>
      </c>
      <c r="P3447" s="7">
        <f>E3447/L3447</f>
        <v>3</v>
      </c>
      <c r="Q3447" t="str">
        <f>LEFT(N3447,FIND("/",N3447)-1)</f>
        <v>games</v>
      </c>
      <c r="R3447" t="str">
        <f>REPLACE(N3447,1,FIND("/",N3447),"")</f>
        <v>video games</v>
      </c>
      <c r="S3447" s="12">
        <f>(((J3447/60)/60)/24)+DATE(1970,1,1)</f>
        <v>41250.025902777779</v>
      </c>
      <c r="T3447" s="12">
        <f>(((I3447/60)/60)/24)+DATE(1970,1,1)</f>
        <v>41280.025902777779</v>
      </c>
      <c r="W3447" s="19">
        <f>_xlfn.DAYS(T3447,S3447)</f>
        <v>30</v>
      </c>
      <c r="X3447" s="20">
        <f>L3447/W3447</f>
        <v>0.23333333333333334</v>
      </c>
      <c r="Y3447" s="21">
        <f>E3447/W3447</f>
        <v>0.7</v>
      </c>
    </row>
    <row r="3448" spans="1:25" ht="48" x14ac:dyDescent="0.2">
      <c r="A3448">
        <v>777</v>
      </c>
      <c r="B3448" s="3" t="s">
        <v>778</v>
      </c>
      <c r="C3448" s="3" t="s">
        <v>4887</v>
      </c>
      <c r="D3448">
        <v>3000</v>
      </c>
      <c r="E3448">
        <v>21</v>
      </c>
      <c r="F3448" t="s">
        <v>8221</v>
      </c>
      <c r="G3448" t="s">
        <v>8224</v>
      </c>
      <c r="H3448" t="s">
        <v>8246</v>
      </c>
      <c r="I3448">
        <v>1375313577</v>
      </c>
      <c r="J3448">
        <v>1372721577</v>
      </c>
      <c r="K3448" t="b">
        <v>0</v>
      </c>
      <c r="L3448">
        <v>3</v>
      </c>
      <c r="M3448" t="b">
        <v>0</v>
      </c>
      <c r="N3448" t="s">
        <v>8275</v>
      </c>
      <c r="O3448" s="6">
        <f>(E3448/D3448)*100</f>
        <v>0.70000000000000007</v>
      </c>
      <c r="P3448" s="7">
        <f>E3448/L3448</f>
        <v>7</v>
      </c>
      <c r="Q3448" t="str">
        <f>LEFT(N3448,FIND("/",N3448)-1)</f>
        <v>publishing</v>
      </c>
      <c r="R3448" t="str">
        <f>REPLACE(N3448,1,FIND("/",N3448),"")</f>
        <v>fiction</v>
      </c>
      <c r="S3448" s="12">
        <f>(((J3448/60)/60)/24)+DATE(1970,1,1)</f>
        <v>41456.981215277774</v>
      </c>
      <c r="T3448" s="12">
        <f>(((I3448/60)/60)/24)+DATE(1970,1,1)</f>
        <v>41486.981215277774</v>
      </c>
      <c r="W3448" s="19">
        <f>_xlfn.DAYS(T3448,S3448)</f>
        <v>30</v>
      </c>
      <c r="X3448" s="20">
        <f>L3448/W3448</f>
        <v>0.1</v>
      </c>
      <c r="Y3448" s="21">
        <f>E3448/W3448</f>
        <v>0.7</v>
      </c>
    </row>
    <row r="3449" spans="1:25" ht="48" x14ac:dyDescent="0.2">
      <c r="A3449">
        <v>2430</v>
      </c>
      <c r="B3449" s="3" t="s">
        <v>2431</v>
      </c>
      <c r="C3449" s="3" t="s">
        <v>6540</v>
      </c>
      <c r="D3449">
        <v>3000</v>
      </c>
      <c r="E3449">
        <v>21</v>
      </c>
      <c r="F3449" t="s">
        <v>8221</v>
      </c>
      <c r="G3449" t="s">
        <v>8224</v>
      </c>
      <c r="H3449" t="s">
        <v>8246</v>
      </c>
      <c r="I3449">
        <v>1455246504</v>
      </c>
      <c r="J3449">
        <v>1452654504</v>
      </c>
      <c r="K3449" t="b">
        <v>0</v>
      </c>
      <c r="L3449">
        <v>2</v>
      </c>
      <c r="M3449" t="b">
        <v>0</v>
      </c>
      <c r="N3449" t="s">
        <v>8284</v>
      </c>
      <c r="O3449" s="6">
        <f>(E3449/D3449)*100</f>
        <v>0.70000000000000007</v>
      </c>
      <c r="P3449" s="7">
        <f>E3449/L3449</f>
        <v>10.5</v>
      </c>
      <c r="Q3449" t="str">
        <f>LEFT(N3449,FIND("/",N3449)-1)</f>
        <v>food</v>
      </c>
      <c r="R3449" t="str">
        <f>REPLACE(N3449,1,FIND("/",N3449),"")</f>
        <v>food trucks</v>
      </c>
      <c r="S3449" s="12">
        <f>(((J3449/60)/60)/24)+DATE(1970,1,1)</f>
        <v>42382.130833333329</v>
      </c>
      <c r="T3449" s="12">
        <f>(((I3449/60)/60)/24)+DATE(1970,1,1)</f>
        <v>42412.130833333329</v>
      </c>
      <c r="W3449" s="19">
        <f>_xlfn.DAYS(T3449,S3449)</f>
        <v>30</v>
      </c>
      <c r="X3449" s="20">
        <f>L3449/W3449</f>
        <v>6.6666666666666666E-2</v>
      </c>
      <c r="Y3449" s="21">
        <f>E3449/W3449</f>
        <v>0.7</v>
      </c>
    </row>
    <row r="3450" spans="1:25" ht="32" x14ac:dyDescent="0.2">
      <c r="A3450">
        <v>900</v>
      </c>
      <c r="B3450" s="3" t="s">
        <v>901</v>
      </c>
      <c r="C3450" s="3" t="s">
        <v>5010</v>
      </c>
      <c r="D3450">
        <v>5000</v>
      </c>
      <c r="E3450">
        <v>21</v>
      </c>
      <c r="F3450" t="s">
        <v>8221</v>
      </c>
      <c r="G3450" t="s">
        <v>8224</v>
      </c>
      <c r="H3450" t="s">
        <v>8246</v>
      </c>
      <c r="I3450">
        <v>1459365802</v>
      </c>
      <c r="J3450">
        <v>1456777402</v>
      </c>
      <c r="K3450" t="b">
        <v>0</v>
      </c>
      <c r="L3450">
        <v>2</v>
      </c>
      <c r="M3450" t="b">
        <v>0</v>
      </c>
      <c r="N3450" t="s">
        <v>8278</v>
      </c>
      <c r="O3450" s="6">
        <f>(E3450/D3450)*100</f>
        <v>0.42</v>
      </c>
      <c r="P3450" s="7">
        <f>E3450/L3450</f>
        <v>10.5</v>
      </c>
      <c r="Q3450" t="str">
        <f>LEFT(N3450,FIND("/",N3450)-1)</f>
        <v>music</v>
      </c>
      <c r="R3450" t="str">
        <f>REPLACE(N3450,1,FIND("/",N3450),"")</f>
        <v>jazz</v>
      </c>
      <c r="S3450" s="12">
        <f>(((J3450/60)/60)/24)+DATE(1970,1,1)</f>
        <v>42429.84956018519</v>
      </c>
      <c r="T3450" s="12">
        <f>(((I3450/60)/60)/24)+DATE(1970,1,1)</f>
        <v>42459.807893518519</v>
      </c>
      <c r="W3450" s="19">
        <f>_xlfn.DAYS(T3450,S3450)</f>
        <v>30</v>
      </c>
      <c r="X3450" s="20">
        <f>L3450/W3450</f>
        <v>6.6666666666666666E-2</v>
      </c>
      <c r="Y3450" s="21">
        <f>E3450/W3450</f>
        <v>0.7</v>
      </c>
    </row>
    <row r="3451" spans="1:25" ht="48" x14ac:dyDescent="0.2">
      <c r="A3451">
        <v>1129</v>
      </c>
      <c r="B3451" s="3" t="s">
        <v>1130</v>
      </c>
      <c r="C3451" s="3" t="s">
        <v>5239</v>
      </c>
      <c r="D3451">
        <v>20000</v>
      </c>
      <c r="E3451">
        <v>21</v>
      </c>
      <c r="F3451" t="s">
        <v>8221</v>
      </c>
      <c r="G3451" t="s">
        <v>8224</v>
      </c>
      <c r="H3451" t="s">
        <v>8246</v>
      </c>
      <c r="I3451">
        <v>1465107693</v>
      </c>
      <c r="J3451">
        <v>1462515693</v>
      </c>
      <c r="K3451" t="b">
        <v>0</v>
      </c>
      <c r="L3451">
        <v>2</v>
      </c>
      <c r="M3451" t="b">
        <v>0</v>
      </c>
      <c r="N3451" t="s">
        <v>8283</v>
      </c>
      <c r="O3451" s="6">
        <f>(E3451/D3451)*100</f>
        <v>0.105</v>
      </c>
      <c r="P3451" s="7">
        <f>E3451/L3451</f>
        <v>10.5</v>
      </c>
      <c r="Q3451" t="str">
        <f>LEFT(N3451,FIND("/",N3451)-1)</f>
        <v>games</v>
      </c>
      <c r="R3451" t="str">
        <f>REPLACE(N3451,1,FIND("/",N3451),"")</f>
        <v>mobile games</v>
      </c>
      <c r="S3451" s="12">
        <f>(((J3451/60)/60)/24)+DATE(1970,1,1)</f>
        <v>42496.264965277776</v>
      </c>
      <c r="T3451" s="12">
        <f>(((I3451/60)/60)/24)+DATE(1970,1,1)</f>
        <v>42526.264965277776</v>
      </c>
      <c r="W3451" s="19">
        <f>_xlfn.DAYS(T3451,S3451)</f>
        <v>30</v>
      </c>
      <c r="X3451" s="20">
        <f>L3451/W3451</f>
        <v>6.6666666666666666E-2</v>
      </c>
      <c r="Y3451" s="21">
        <f>E3451/W3451</f>
        <v>0.7</v>
      </c>
    </row>
    <row r="3452" spans="1:25" ht="32" x14ac:dyDescent="0.2">
      <c r="A3452">
        <v>4041</v>
      </c>
      <c r="B3452" s="3" t="s">
        <v>4037</v>
      </c>
      <c r="C3452" s="3" t="s">
        <v>8145</v>
      </c>
      <c r="D3452">
        <v>5000</v>
      </c>
      <c r="E3452">
        <v>21</v>
      </c>
      <c r="F3452" t="s">
        <v>8221</v>
      </c>
      <c r="G3452" t="s">
        <v>8225</v>
      </c>
      <c r="H3452" t="s">
        <v>8247</v>
      </c>
      <c r="I3452">
        <v>1473160954</v>
      </c>
      <c r="J3452">
        <v>1467976954</v>
      </c>
      <c r="K3452" t="b">
        <v>0</v>
      </c>
      <c r="L3452">
        <v>2</v>
      </c>
      <c r="M3452" t="b">
        <v>0</v>
      </c>
      <c r="N3452" t="s">
        <v>8271</v>
      </c>
      <c r="O3452" s="6">
        <f>(E3452/D3452)*100</f>
        <v>0.42</v>
      </c>
      <c r="P3452" s="7">
        <f>E3452/L3452</f>
        <v>10.5</v>
      </c>
      <c r="Q3452" t="str">
        <f>LEFT(N3452,FIND("/",N3452)-1)</f>
        <v>theater</v>
      </c>
      <c r="R3452" t="str">
        <f>REPLACE(N3452,1,FIND("/",N3452),"")</f>
        <v>plays</v>
      </c>
      <c r="S3452" s="12">
        <f>(((J3452/60)/60)/24)+DATE(1970,1,1)</f>
        <v>42559.474004629628</v>
      </c>
      <c r="T3452" s="12">
        <f>(((I3452/60)/60)/24)+DATE(1970,1,1)</f>
        <v>42619.474004629628</v>
      </c>
      <c r="W3452" s="19">
        <f>_xlfn.DAYS(T3452,S3452)</f>
        <v>60</v>
      </c>
      <c r="X3452" s="20">
        <f>L3452/W3452</f>
        <v>3.3333333333333333E-2</v>
      </c>
      <c r="Y3452" s="21">
        <f>E3452/W3452</f>
        <v>0.35</v>
      </c>
    </row>
    <row r="3453" spans="1:25" ht="48" x14ac:dyDescent="0.2">
      <c r="A3453">
        <v>1542</v>
      </c>
      <c r="B3453" s="3" t="s">
        <v>1543</v>
      </c>
      <c r="C3453" s="3" t="s">
        <v>5652</v>
      </c>
      <c r="D3453">
        <v>500</v>
      </c>
      <c r="E3453">
        <v>20</v>
      </c>
      <c r="F3453" t="s">
        <v>8221</v>
      </c>
      <c r="G3453" t="s">
        <v>8229</v>
      </c>
      <c r="H3453" t="s">
        <v>8251</v>
      </c>
      <c r="I3453">
        <v>1435708500</v>
      </c>
      <c r="J3453">
        <v>1434412500</v>
      </c>
      <c r="K3453" t="b">
        <v>0</v>
      </c>
      <c r="L3453">
        <v>1</v>
      </c>
      <c r="M3453" t="b">
        <v>0</v>
      </c>
      <c r="N3453" t="s">
        <v>8289</v>
      </c>
      <c r="O3453" s="6">
        <f>(E3453/D3453)*100</f>
        <v>4</v>
      </c>
      <c r="P3453" s="7">
        <f>E3453/L3453</f>
        <v>20</v>
      </c>
      <c r="Q3453" t="str">
        <f>LEFT(N3453,FIND("/",N3453)-1)</f>
        <v>photography</v>
      </c>
      <c r="R3453" t="str">
        <f>REPLACE(N3453,1,FIND("/",N3453),"")</f>
        <v>nature</v>
      </c>
      <c r="S3453" s="12">
        <f>(((J3453/60)/60)/24)+DATE(1970,1,1)</f>
        <v>42170.996527777781</v>
      </c>
      <c r="T3453" s="12">
        <f>(((I3453/60)/60)/24)+DATE(1970,1,1)</f>
        <v>42185.996527777781</v>
      </c>
      <c r="W3453" s="19">
        <f>_xlfn.DAYS(T3453,S3453)</f>
        <v>15</v>
      </c>
      <c r="X3453" s="20">
        <f>L3453/W3453</f>
        <v>6.6666666666666666E-2</v>
      </c>
      <c r="Y3453" s="21">
        <f>E3453/W3453</f>
        <v>1.3333333333333333</v>
      </c>
    </row>
    <row r="3454" spans="1:25" ht="48" x14ac:dyDescent="0.2">
      <c r="A3454">
        <v>3852</v>
      </c>
      <c r="B3454" s="3" t="s">
        <v>3849</v>
      </c>
      <c r="C3454" s="3" t="s">
        <v>7961</v>
      </c>
      <c r="D3454">
        <v>10000</v>
      </c>
      <c r="E3454">
        <v>20</v>
      </c>
      <c r="F3454" t="s">
        <v>8221</v>
      </c>
      <c r="G3454" t="s">
        <v>8224</v>
      </c>
      <c r="H3454" t="s">
        <v>8246</v>
      </c>
      <c r="I3454">
        <v>1427427276</v>
      </c>
      <c r="J3454">
        <v>1425270876</v>
      </c>
      <c r="K3454" t="b">
        <v>0</v>
      </c>
      <c r="L3454">
        <v>2</v>
      </c>
      <c r="M3454" t="b">
        <v>0</v>
      </c>
      <c r="N3454" t="s">
        <v>8271</v>
      </c>
      <c r="O3454" s="6">
        <f>(E3454/D3454)*100</f>
        <v>0.2</v>
      </c>
      <c r="P3454" s="7">
        <f>E3454/L3454</f>
        <v>10</v>
      </c>
      <c r="Q3454" t="str">
        <f>LEFT(N3454,FIND("/",N3454)-1)</f>
        <v>theater</v>
      </c>
      <c r="R3454" t="str">
        <f>REPLACE(N3454,1,FIND("/",N3454),"")</f>
        <v>plays</v>
      </c>
      <c r="S3454" s="12">
        <f>(((J3454/60)/60)/24)+DATE(1970,1,1)</f>
        <v>42065.190694444449</v>
      </c>
      <c r="T3454" s="12">
        <f>(((I3454/60)/60)/24)+DATE(1970,1,1)</f>
        <v>42090.149027777778</v>
      </c>
      <c r="W3454" s="19">
        <f>_xlfn.DAYS(T3454,S3454)</f>
        <v>25</v>
      </c>
      <c r="X3454" s="20">
        <f>L3454/W3454</f>
        <v>0.08</v>
      </c>
      <c r="Y3454" s="21">
        <f>E3454/W3454</f>
        <v>0.8</v>
      </c>
    </row>
    <row r="3455" spans="1:25" ht="32" x14ac:dyDescent="0.2">
      <c r="A3455">
        <v>3735</v>
      </c>
      <c r="B3455" s="3" t="s">
        <v>3732</v>
      </c>
      <c r="C3455" s="3" t="s">
        <v>7845</v>
      </c>
      <c r="D3455">
        <v>150</v>
      </c>
      <c r="E3455">
        <v>20</v>
      </c>
      <c r="F3455" t="s">
        <v>8221</v>
      </c>
      <c r="G3455" t="s">
        <v>8225</v>
      </c>
      <c r="H3455" t="s">
        <v>8247</v>
      </c>
      <c r="I3455">
        <v>1432831089</v>
      </c>
      <c r="J3455">
        <v>1430239089</v>
      </c>
      <c r="K3455" t="b">
        <v>0</v>
      </c>
      <c r="L3455">
        <v>2</v>
      </c>
      <c r="M3455" t="b">
        <v>0</v>
      </c>
      <c r="N3455" t="s">
        <v>8271</v>
      </c>
      <c r="O3455" s="6">
        <f>(E3455/D3455)*100</f>
        <v>13.333333333333334</v>
      </c>
      <c r="P3455" s="7">
        <f>E3455/L3455</f>
        <v>10</v>
      </c>
      <c r="Q3455" t="str">
        <f>LEFT(N3455,FIND("/",N3455)-1)</f>
        <v>theater</v>
      </c>
      <c r="R3455" t="str">
        <f>REPLACE(N3455,1,FIND("/",N3455),"")</f>
        <v>plays</v>
      </c>
      <c r="S3455" s="12">
        <f>(((J3455/60)/60)/24)+DATE(1970,1,1)</f>
        <v>42122.693159722221</v>
      </c>
      <c r="T3455" s="12">
        <f>(((I3455/60)/60)/24)+DATE(1970,1,1)</f>
        <v>42152.693159722221</v>
      </c>
      <c r="W3455" s="19">
        <f>_xlfn.DAYS(T3455,S3455)</f>
        <v>30</v>
      </c>
      <c r="X3455" s="20">
        <f>L3455/W3455</f>
        <v>6.6666666666666666E-2</v>
      </c>
      <c r="Y3455" s="21">
        <f>E3455/W3455</f>
        <v>0.66666666666666663</v>
      </c>
    </row>
    <row r="3456" spans="1:25" ht="48" x14ac:dyDescent="0.2">
      <c r="A3456">
        <v>569</v>
      </c>
      <c r="B3456" s="3" t="s">
        <v>570</v>
      </c>
      <c r="C3456" s="3" t="s">
        <v>4679</v>
      </c>
      <c r="D3456">
        <v>2500</v>
      </c>
      <c r="E3456">
        <v>20</v>
      </c>
      <c r="F3456" t="s">
        <v>8221</v>
      </c>
      <c r="G3456" t="s">
        <v>8229</v>
      </c>
      <c r="H3456" t="s">
        <v>8251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8272</v>
      </c>
      <c r="O3456" s="6">
        <f>(E3456/D3456)*100</f>
        <v>0.8</v>
      </c>
      <c r="P3456" s="7">
        <f>E3456/L3456</f>
        <v>20</v>
      </c>
      <c r="Q3456" t="str">
        <f>LEFT(N3456,FIND("/",N3456)-1)</f>
        <v>technology</v>
      </c>
      <c r="R3456" t="str">
        <f>REPLACE(N3456,1,FIND("/",N3456),"")</f>
        <v>web</v>
      </c>
      <c r="S3456" s="12">
        <f>(((J3456/60)/60)/24)+DATE(1970,1,1)</f>
        <v>42340.847361111111</v>
      </c>
      <c r="T3456" s="12">
        <f>(((I3456/60)/60)/24)+DATE(1970,1,1)</f>
        <v>42370.847361111111</v>
      </c>
      <c r="W3456" s="19">
        <f>_xlfn.DAYS(T3456,S3456)</f>
        <v>30</v>
      </c>
      <c r="X3456" s="20">
        <f>L3456/W3456</f>
        <v>3.3333333333333333E-2</v>
      </c>
      <c r="Y3456" s="21">
        <f>E3456/W3456</f>
        <v>0.66666666666666663</v>
      </c>
    </row>
    <row r="3457" spans="1:25" ht="48" x14ac:dyDescent="0.2">
      <c r="A3457">
        <v>1133</v>
      </c>
      <c r="B3457" s="3" t="s">
        <v>1134</v>
      </c>
      <c r="C3457" s="3" t="s">
        <v>5243</v>
      </c>
      <c r="D3457">
        <v>3000</v>
      </c>
      <c r="E3457">
        <v>20</v>
      </c>
      <c r="F3457" t="s">
        <v>8221</v>
      </c>
      <c r="G3457" t="s">
        <v>8225</v>
      </c>
      <c r="H3457" t="s">
        <v>8247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8283</v>
      </c>
      <c r="O3457" s="6">
        <f>(E3457/D3457)*100</f>
        <v>0.66666666666666674</v>
      </c>
      <c r="P3457" s="7">
        <f>E3457/L3457</f>
        <v>20</v>
      </c>
      <c r="Q3457" t="str">
        <f>LEFT(N3457,FIND("/",N3457)-1)</f>
        <v>games</v>
      </c>
      <c r="R3457" t="str">
        <f>REPLACE(N3457,1,FIND("/",N3457),"")</f>
        <v>mobile games</v>
      </c>
      <c r="S3457" s="12">
        <f>(((J3457/60)/60)/24)+DATE(1970,1,1)</f>
        <v>41821.407187500001</v>
      </c>
      <c r="T3457" s="12">
        <f>(((I3457/60)/60)/24)+DATE(1970,1,1)</f>
        <v>41851.407187500001</v>
      </c>
      <c r="W3457" s="19">
        <f>_xlfn.DAYS(T3457,S3457)</f>
        <v>30</v>
      </c>
      <c r="X3457" s="20">
        <f>L3457/W3457</f>
        <v>3.3333333333333333E-2</v>
      </c>
      <c r="Y3457" s="21">
        <f>E3457/W3457</f>
        <v>0.66666666666666663</v>
      </c>
    </row>
    <row r="3458" spans="1:25" ht="32" x14ac:dyDescent="0.2">
      <c r="A3458">
        <v>1738</v>
      </c>
      <c r="B3458" s="3" t="s">
        <v>1739</v>
      </c>
      <c r="C3458" s="3" t="s">
        <v>5848</v>
      </c>
      <c r="D3458">
        <v>5000</v>
      </c>
      <c r="E3458">
        <v>20</v>
      </c>
      <c r="F3458" t="s">
        <v>8221</v>
      </c>
      <c r="G3458" t="s">
        <v>8224</v>
      </c>
      <c r="H3458" t="s">
        <v>8246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8293</v>
      </c>
      <c r="O3458" s="6">
        <f>(E3458/D3458)*100</f>
        <v>0.4</v>
      </c>
      <c r="P3458" s="7">
        <f>E3458/L3458</f>
        <v>20</v>
      </c>
      <c r="Q3458" t="str">
        <f>LEFT(N3458,FIND("/",N3458)-1)</f>
        <v>music</v>
      </c>
      <c r="R3458" t="str">
        <f>REPLACE(N3458,1,FIND("/",N3458),"")</f>
        <v>faith</v>
      </c>
      <c r="S3458" s="12">
        <f>(((J3458/60)/60)/24)+DATE(1970,1,1)</f>
        <v>41884.874328703707</v>
      </c>
      <c r="T3458" s="12">
        <f>(((I3458/60)/60)/24)+DATE(1970,1,1)</f>
        <v>41914.874328703707</v>
      </c>
      <c r="W3458" s="19">
        <f>_xlfn.DAYS(T3458,S3458)</f>
        <v>30</v>
      </c>
      <c r="X3458" s="20">
        <f>L3458/W3458</f>
        <v>3.3333333333333333E-2</v>
      </c>
      <c r="Y3458" s="21">
        <f>E3458/W3458</f>
        <v>0.66666666666666663</v>
      </c>
    </row>
    <row r="3459" spans="1:25" ht="48" x14ac:dyDescent="0.2">
      <c r="A3459">
        <v>213</v>
      </c>
      <c r="B3459" s="3" t="s">
        <v>215</v>
      </c>
      <c r="C3459" s="3" t="s">
        <v>4323</v>
      </c>
      <c r="D3459">
        <v>50000</v>
      </c>
      <c r="E3459">
        <v>20</v>
      </c>
      <c r="F3459" t="s">
        <v>8221</v>
      </c>
      <c r="G3459" t="s">
        <v>8224</v>
      </c>
      <c r="H3459" t="s">
        <v>8246</v>
      </c>
      <c r="I3459">
        <v>1439734001</v>
      </c>
      <c r="J3459">
        <v>1437142547</v>
      </c>
      <c r="K3459" t="b">
        <v>0</v>
      </c>
      <c r="L3459">
        <v>1</v>
      </c>
      <c r="M3459" t="b">
        <v>0</v>
      </c>
      <c r="N3459" t="s">
        <v>8268</v>
      </c>
      <c r="O3459" s="6">
        <f>(E3459/D3459)*100</f>
        <v>0.04</v>
      </c>
      <c r="P3459" s="7">
        <f>E3459/L3459</f>
        <v>20</v>
      </c>
      <c r="Q3459" t="str">
        <f>LEFT(N3459,FIND("/",N3459)-1)</f>
        <v>film &amp; video</v>
      </c>
      <c r="R3459" t="str">
        <f>REPLACE(N3459,1,FIND("/",N3459),"")</f>
        <v>drama</v>
      </c>
      <c r="S3459" s="12">
        <f>(((J3459/60)/60)/24)+DATE(1970,1,1)</f>
        <v>42202.594293981485</v>
      </c>
      <c r="T3459" s="12">
        <f>(((I3459/60)/60)/24)+DATE(1970,1,1)</f>
        <v>42232.587974537033</v>
      </c>
      <c r="W3459" s="19">
        <f>_xlfn.DAYS(T3459,S3459)</f>
        <v>30</v>
      </c>
      <c r="X3459" s="20">
        <f>L3459/W3459</f>
        <v>3.3333333333333333E-2</v>
      </c>
      <c r="Y3459" s="21">
        <f>E3459/W3459</f>
        <v>0.66666666666666663</v>
      </c>
    </row>
    <row r="3460" spans="1:25" ht="48" x14ac:dyDescent="0.2">
      <c r="A3460">
        <v>597</v>
      </c>
      <c r="B3460" s="3" t="s">
        <v>598</v>
      </c>
      <c r="C3460" s="3" t="s">
        <v>4707</v>
      </c>
      <c r="D3460">
        <v>7500</v>
      </c>
      <c r="E3460">
        <v>20</v>
      </c>
      <c r="F3460" t="s">
        <v>8221</v>
      </c>
      <c r="G3460" t="s">
        <v>8224</v>
      </c>
      <c r="H3460" t="s">
        <v>8246</v>
      </c>
      <c r="I3460">
        <v>1469980800</v>
      </c>
      <c r="J3460">
        <v>1466787335</v>
      </c>
      <c r="K3460" t="b">
        <v>0</v>
      </c>
      <c r="L3460">
        <v>2</v>
      </c>
      <c r="M3460" t="b">
        <v>0</v>
      </c>
      <c r="N3460" t="s">
        <v>8272</v>
      </c>
      <c r="O3460" s="6">
        <f>(E3460/D3460)*100</f>
        <v>0.26666666666666666</v>
      </c>
      <c r="P3460" s="7">
        <f>E3460/L3460</f>
        <v>10</v>
      </c>
      <c r="Q3460" t="str">
        <f>LEFT(N3460,FIND("/",N3460)-1)</f>
        <v>technology</v>
      </c>
      <c r="R3460" t="str">
        <f>REPLACE(N3460,1,FIND("/",N3460),"")</f>
        <v>web</v>
      </c>
      <c r="S3460" s="12">
        <f>(((J3460/60)/60)/24)+DATE(1970,1,1)</f>
        <v>42545.705266203702</v>
      </c>
      <c r="T3460" s="12">
        <f>(((I3460/60)/60)/24)+DATE(1970,1,1)</f>
        <v>42582.666666666672</v>
      </c>
      <c r="W3460" s="19">
        <f>_xlfn.DAYS(T3460,S3460)</f>
        <v>37</v>
      </c>
      <c r="X3460" s="20">
        <f>L3460/W3460</f>
        <v>5.4054054054054057E-2</v>
      </c>
      <c r="Y3460" s="21">
        <f>E3460/W3460</f>
        <v>0.54054054054054057</v>
      </c>
    </row>
    <row r="3461" spans="1:25" ht="48" x14ac:dyDescent="0.2">
      <c r="A3461">
        <v>2909</v>
      </c>
      <c r="B3461" s="3" t="s">
        <v>2909</v>
      </c>
      <c r="C3461" s="3" t="s">
        <v>7019</v>
      </c>
      <c r="D3461">
        <v>180000</v>
      </c>
      <c r="E3461">
        <v>20</v>
      </c>
      <c r="F3461" t="s">
        <v>8221</v>
      </c>
      <c r="G3461" t="s">
        <v>8224</v>
      </c>
      <c r="H3461" t="s">
        <v>8246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8271</v>
      </c>
      <c r="O3461" s="6">
        <f>(E3461/D3461)*100</f>
        <v>1.1111111111111112E-2</v>
      </c>
      <c r="P3461" s="7">
        <f>E3461/L3461</f>
        <v>20</v>
      </c>
      <c r="Q3461" t="str">
        <f>LEFT(N3461,FIND("/",N3461)-1)</f>
        <v>theater</v>
      </c>
      <c r="R3461" t="str">
        <f>REPLACE(N3461,1,FIND("/",N3461),"")</f>
        <v>plays</v>
      </c>
      <c r="S3461" s="12">
        <f>(((J3461/60)/60)/24)+DATE(1970,1,1)</f>
        <v>41929.266215277778</v>
      </c>
      <c r="T3461" s="12">
        <f>(((I3461/60)/60)/24)+DATE(1970,1,1)</f>
        <v>41968.823611111111</v>
      </c>
      <c r="W3461" s="19">
        <f>_xlfn.DAYS(T3461,S3461)</f>
        <v>39</v>
      </c>
      <c r="X3461" s="20">
        <f>L3461/W3461</f>
        <v>2.564102564102564E-2</v>
      </c>
      <c r="Y3461" s="21">
        <f>E3461/W3461</f>
        <v>0.51282051282051277</v>
      </c>
    </row>
    <row r="3462" spans="1:25" ht="48" x14ac:dyDescent="0.2">
      <c r="A3462">
        <v>884</v>
      </c>
      <c r="B3462" s="3" t="s">
        <v>885</v>
      </c>
      <c r="C3462" s="3" t="s">
        <v>4994</v>
      </c>
      <c r="D3462">
        <v>2000</v>
      </c>
      <c r="E3462">
        <v>20</v>
      </c>
      <c r="F3462" t="s">
        <v>8221</v>
      </c>
      <c r="G3462" t="s">
        <v>8224</v>
      </c>
      <c r="H3462" t="s">
        <v>8246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8279</v>
      </c>
      <c r="O3462" s="6">
        <f>(E3462/D3462)*100</f>
        <v>1</v>
      </c>
      <c r="P3462" s="7">
        <f>E3462/L3462</f>
        <v>10</v>
      </c>
      <c r="Q3462" t="str">
        <f>LEFT(N3462,FIND("/",N3462)-1)</f>
        <v>music</v>
      </c>
      <c r="R3462" t="str">
        <f>REPLACE(N3462,1,FIND("/",N3462),"")</f>
        <v>indie rock</v>
      </c>
      <c r="S3462" s="12">
        <f>(((J3462/60)/60)/24)+DATE(1970,1,1)</f>
        <v>40981.802615740737</v>
      </c>
      <c r="T3462" s="12">
        <f>(((I3462/60)/60)/24)+DATE(1970,1,1)</f>
        <v>41041.104861111111</v>
      </c>
      <c r="W3462" s="19">
        <f>_xlfn.DAYS(T3462,S3462)</f>
        <v>60</v>
      </c>
      <c r="X3462" s="20">
        <f>L3462/W3462</f>
        <v>3.3333333333333333E-2</v>
      </c>
      <c r="Y3462" s="21">
        <f>E3462/W3462</f>
        <v>0.33333333333333331</v>
      </c>
    </row>
    <row r="3463" spans="1:25" ht="48" x14ac:dyDescent="0.2">
      <c r="A3463">
        <v>2863</v>
      </c>
      <c r="B3463" s="3" t="s">
        <v>2863</v>
      </c>
      <c r="C3463" s="3" t="s">
        <v>6973</v>
      </c>
      <c r="D3463">
        <v>50000</v>
      </c>
      <c r="E3463">
        <v>20</v>
      </c>
      <c r="F3463" t="s">
        <v>8221</v>
      </c>
      <c r="G3463" t="s">
        <v>8224</v>
      </c>
      <c r="H3463" t="s">
        <v>8246</v>
      </c>
      <c r="I3463">
        <v>1410279123</v>
      </c>
      <c r="J3463">
        <v>1405095123</v>
      </c>
      <c r="K3463" t="b">
        <v>0</v>
      </c>
      <c r="L3463">
        <v>1</v>
      </c>
      <c r="M3463" t="b">
        <v>0</v>
      </c>
      <c r="N3463" t="s">
        <v>8271</v>
      </c>
      <c r="O3463" s="6">
        <f>(E3463/D3463)*100</f>
        <v>0.04</v>
      </c>
      <c r="P3463" s="7">
        <f>E3463/L3463</f>
        <v>20</v>
      </c>
      <c r="Q3463" t="str">
        <f>LEFT(N3463,FIND("/",N3463)-1)</f>
        <v>theater</v>
      </c>
      <c r="R3463" t="str">
        <f>REPLACE(N3463,1,FIND("/",N3463),"")</f>
        <v>plays</v>
      </c>
      <c r="S3463" s="12">
        <f>(((J3463/60)/60)/24)+DATE(1970,1,1)</f>
        <v>41831.675034722226</v>
      </c>
      <c r="T3463" s="12">
        <f>(((I3463/60)/60)/24)+DATE(1970,1,1)</f>
        <v>41891.675034722226</v>
      </c>
      <c r="W3463" s="19">
        <f>_xlfn.DAYS(T3463,S3463)</f>
        <v>60</v>
      </c>
      <c r="X3463" s="20">
        <f>L3463/W3463</f>
        <v>1.6666666666666666E-2</v>
      </c>
      <c r="Y3463" s="21">
        <f>E3463/W3463</f>
        <v>0.33333333333333331</v>
      </c>
    </row>
    <row r="3464" spans="1:25" ht="48" x14ac:dyDescent="0.2">
      <c r="A3464">
        <v>4092</v>
      </c>
      <c r="B3464" s="3" t="s">
        <v>4088</v>
      </c>
      <c r="C3464" s="3" t="s">
        <v>8195</v>
      </c>
      <c r="D3464">
        <v>110000</v>
      </c>
      <c r="E3464">
        <v>20</v>
      </c>
      <c r="F3464" t="s">
        <v>8221</v>
      </c>
      <c r="G3464" t="s">
        <v>8224</v>
      </c>
      <c r="H3464" t="s">
        <v>8246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8271</v>
      </c>
      <c r="O3464" s="6">
        <f>(E3464/D3464)*100</f>
        <v>1.8181818181818181E-2</v>
      </c>
      <c r="P3464" s="7">
        <f>E3464/L3464</f>
        <v>20</v>
      </c>
      <c r="Q3464" t="str">
        <f>LEFT(N3464,FIND("/",N3464)-1)</f>
        <v>theater</v>
      </c>
      <c r="R3464" t="str">
        <f>REPLACE(N3464,1,FIND("/",N3464),"")</f>
        <v>plays</v>
      </c>
      <c r="S3464" s="12">
        <f>(((J3464/60)/60)/24)+DATE(1970,1,1)</f>
        <v>42039.194988425923</v>
      </c>
      <c r="T3464" s="12">
        <f>(((I3464/60)/60)/24)+DATE(1970,1,1)</f>
        <v>42099.153321759266</v>
      </c>
      <c r="W3464" s="19">
        <f>_xlfn.DAYS(T3464,S3464)</f>
        <v>60</v>
      </c>
      <c r="X3464" s="20">
        <f>L3464/W3464</f>
        <v>1.6666666666666666E-2</v>
      </c>
      <c r="Y3464" s="21">
        <f>E3464/W3464</f>
        <v>0.33333333333333331</v>
      </c>
    </row>
    <row r="3465" spans="1:25" ht="48" x14ac:dyDescent="0.2">
      <c r="A3465">
        <v>4011</v>
      </c>
      <c r="B3465" s="3" t="s">
        <v>4007</v>
      </c>
      <c r="C3465" s="3" t="s">
        <v>8116</v>
      </c>
      <c r="D3465">
        <v>250</v>
      </c>
      <c r="E3465">
        <v>19</v>
      </c>
      <c r="F3465" t="s">
        <v>8221</v>
      </c>
      <c r="G3465" t="s">
        <v>8225</v>
      </c>
      <c r="H3465" t="s">
        <v>8247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8271</v>
      </c>
      <c r="O3465" s="6">
        <f>(E3465/D3465)*100</f>
        <v>7.6</v>
      </c>
      <c r="P3465" s="7">
        <f>E3465/L3465</f>
        <v>4.75</v>
      </c>
      <c r="Q3465" t="str">
        <f>LEFT(N3465,FIND("/",N3465)-1)</f>
        <v>theater</v>
      </c>
      <c r="R3465" t="str">
        <f>REPLACE(N3465,1,FIND("/",N3465),"")</f>
        <v>plays</v>
      </c>
      <c r="S3465" s="12">
        <f>(((J3465/60)/60)/24)+DATE(1970,1,1)</f>
        <v>42002.54488425926</v>
      </c>
      <c r="T3465" s="12">
        <f>(((I3465/60)/60)/24)+DATE(1970,1,1)</f>
        <v>42032.54488425926</v>
      </c>
      <c r="W3465" s="19">
        <f>_xlfn.DAYS(T3465,S3465)</f>
        <v>30</v>
      </c>
      <c r="X3465" s="20">
        <f>L3465/W3465</f>
        <v>0.13333333333333333</v>
      </c>
      <c r="Y3465" s="21">
        <f>E3465/W3465</f>
        <v>0.6333333333333333</v>
      </c>
    </row>
    <row r="3466" spans="1:25" ht="48" x14ac:dyDescent="0.2">
      <c r="A3466">
        <v>2660</v>
      </c>
      <c r="B3466" s="3" t="s">
        <v>2660</v>
      </c>
      <c r="C3466" s="3" t="s">
        <v>6770</v>
      </c>
      <c r="D3466">
        <v>20000</v>
      </c>
      <c r="E3466">
        <v>19</v>
      </c>
      <c r="F3466" t="s">
        <v>8220</v>
      </c>
      <c r="G3466" t="s">
        <v>8224</v>
      </c>
      <c r="H3466" t="s">
        <v>8246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8301</v>
      </c>
      <c r="O3466" s="6">
        <f>(E3466/D3466)*100</f>
        <v>9.5000000000000001E-2</v>
      </c>
      <c r="P3466" s="7">
        <f>E3466/L3466</f>
        <v>3.8</v>
      </c>
      <c r="Q3466" t="str">
        <f>LEFT(N3466,FIND("/",N3466)-1)</f>
        <v>technology</v>
      </c>
      <c r="R3466" t="str">
        <f>REPLACE(N3466,1,FIND("/",N3466),"")</f>
        <v>space exploration</v>
      </c>
      <c r="S3466" s="12">
        <f>(((J3466/60)/60)/24)+DATE(1970,1,1)</f>
        <v>42272.713171296295</v>
      </c>
      <c r="T3466" s="12">
        <f>(((I3466/60)/60)/24)+DATE(1970,1,1)</f>
        <v>42332.754837962959</v>
      </c>
      <c r="W3466" s="19">
        <f>_xlfn.DAYS(T3466,S3466)</f>
        <v>60</v>
      </c>
      <c r="X3466" s="20">
        <f>L3466/W3466</f>
        <v>8.3333333333333329E-2</v>
      </c>
      <c r="Y3466" s="21">
        <f>E3466/W3466</f>
        <v>0.31666666666666665</v>
      </c>
    </row>
    <row r="3467" spans="1:25" ht="48" x14ac:dyDescent="0.2">
      <c r="A3467">
        <v>1686</v>
      </c>
      <c r="B3467" s="3" t="s">
        <v>1687</v>
      </c>
      <c r="C3467" s="3" t="s">
        <v>5796</v>
      </c>
      <c r="D3467">
        <v>5000</v>
      </c>
      <c r="E3467">
        <v>18</v>
      </c>
      <c r="F3467" t="s">
        <v>8222</v>
      </c>
      <c r="G3467" t="s">
        <v>8229</v>
      </c>
      <c r="H3467" t="s">
        <v>8251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8293</v>
      </c>
      <c r="O3467" s="6">
        <f>(E3467/D3467)*100</f>
        <v>0.36</v>
      </c>
      <c r="P3467" s="7">
        <f>E3467/L3467</f>
        <v>18</v>
      </c>
      <c r="Q3467" t="str">
        <f>LEFT(N3467,FIND("/",N3467)-1)</f>
        <v>music</v>
      </c>
      <c r="R3467" t="str">
        <f>REPLACE(N3467,1,FIND("/",N3467),"")</f>
        <v>faith</v>
      </c>
      <c r="S3467" s="12">
        <f>(((J3467/60)/60)/24)+DATE(1970,1,1)</f>
        <v>42792.843969907408</v>
      </c>
      <c r="T3467" s="12">
        <f>(((I3467/60)/60)/24)+DATE(1970,1,1)</f>
        <v>42852.802303240736</v>
      </c>
      <c r="W3467" s="19">
        <f>_xlfn.DAYS(T3467,S3467)</f>
        <v>60</v>
      </c>
      <c r="X3467" s="20">
        <f>L3467/W3467</f>
        <v>1.6666666666666666E-2</v>
      </c>
      <c r="Y3467" s="21">
        <f>E3467/W3467</f>
        <v>0.3</v>
      </c>
    </row>
    <row r="3468" spans="1:25" ht="16" x14ac:dyDescent="0.2">
      <c r="A3468">
        <v>638</v>
      </c>
      <c r="B3468" s="3" t="s">
        <v>639</v>
      </c>
      <c r="C3468" s="3" t="s">
        <v>4748</v>
      </c>
      <c r="D3468">
        <v>200000</v>
      </c>
      <c r="E3468">
        <v>18</v>
      </c>
      <c r="F3468" t="s">
        <v>8220</v>
      </c>
      <c r="G3468" t="s">
        <v>8236</v>
      </c>
      <c r="H3468" t="s">
        <v>8249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8272</v>
      </c>
      <c r="O3468" s="6">
        <f>(E3468/D3468)*100</f>
        <v>9.0000000000000011E-3</v>
      </c>
      <c r="P3468" s="7">
        <f>E3468/L3468</f>
        <v>3</v>
      </c>
      <c r="Q3468" t="str">
        <f>LEFT(N3468,FIND("/",N3468)-1)</f>
        <v>technology</v>
      </c>
      <c r="R3468" t="str">
        <f>REPLACE(N3468,1,FIND("/",N3468),"")</f>
        <v>web</v>
      </c>
      <c r="S3468" s="12">
        <f>(((J3468/60)/60)/24)+DATE(1970,1,1)</f>
        <v>42759.593310185184</v>
      </c>
      <c r="T3468" s="12">
        <f>(((I3468/60)/60)/24)+DATE(1970,1,1)</f>
        <v>42819.55164351852</v>
      </c>
      <c r="W3468" s="19">
        <f>_xlfn.DAYS(T3468,S3468)</f>
        <v>60</v>
      </c>
      <c r="X3468" s="20">
        <f>L3468/W3468</f>
        <v>0.1</v>
      </c>
      <c r="Y3468" s="21">
        <f>E3468/W3468</f>
        <v>0.3</v>
      </c>
    </row>
    <row r="3469" spans="1:25" ht="48" x14ac:dyDescent="0.2">
      <c r="A3469">
        <v>1169</v>
      </c>
      <c r="B3469" s="3" t="s">
        <v>1170</v>
      </c>
      <c r="C3469" s="3" t="s">
        <v>5279</v>
      </c>
      <c r="D3469">
        <v>10000</v>
      </c>
      <c r="E3469">
        <v>17</v>
      </c>
      <c r="F3469" t="s">
        <v>8221</v>
      </c>
      <c r="G3469" t="s">
        <v>8224</v>
      </c>
      <c r="H3469" t="s">
        <v>8246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8284</v>
      </c>
      <c r="O3469" s="6">
        <f>(E3469/D3469)*100</f>
        <v>0.16999999999999998</v>
      </c>
      <c r="P3469" s="7">
        <f>E3469/L3469</f>
        <v>5.666666666666667</v>
      </c>
      <c r="Q3469" t="str">
        <f>LEFT(N3469,FIND("/",N3469)-1)</f>
        <v>food</v>
      </c>
      <c r="R3469" t="str">
        <f>REPLACE(N3469,1,FIND("/",N3469),"")</f>
        <v>food trucks</v>
      </c>
      <c r="S3469" s="12">
        <f>(((J3469/60)/60)/24)+DATE(1970,1,1)</f>
        <v>42027.353738425925</v>
      </c>
      <c r="T3469" s="12">
        <f>(((I3469/60)/60)/24)+DATE(1970,1,1)</f>
        <v>42057.353738425925</v>
      </c>
      <c r="W3469" s="19">
        <f>_xlfn.DAYS(T3469,S3469)</f>
        <v>30</v>
      </c>
      <c r="X3469" s="20">
        <f>L3469/W3469</f>
        <v>0.1</v>
      </c>
      <c r="Y3469" s="21">
        <f>E3469/W3469</f>
        <v>0.56666666666666665</v>
      </c>
    </row>
    <row r="3470" spans="1:25" ht="48" x14ac:dyDescent="0.2">
      <c r="A3470">
        <v>192</v>
      </c>
      <c r="B3470" s="3" t="s">
        <v>194</v>
      </c>
      <c r="C3470" s="3" t="s">
        <v>4302</v>
      </c>
      <c r="D3470">
        <v>1000000</v>
      </c>
      <c r="E3470">
        <v>17</v>
      </c>
      <c r="F3470" t="s">
        <v>8221</v>
      </c>
      <c r="G3470" t="s">
        <v>8224</v>
      </c>
      <c r="H3470" t="s">
        <v>8246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8268</v>
      </c>
      <c r="O3470" s="6">
        <f>(E3470/D3470)*100</f>
        <v>1.6999999999999999E-3</v>
      </c>
      <c r="P3470" s="7">
        <f>E3470/L3470</f>
        <v>5.666666666666667</v>
      </c>
      <c r="Q3470" t="str">
        <f>LEFT(N3470,FIND("/",N3470)-1)</f>
        <v>film &amp; video</v>
      </c>
      <c r="R3470" t="str">
        <f>REPLACE(N3470,1,FIND("/",N3470),"")</f>
        <v>drama</v>
      </c>
      <c r="S3470" s="12">
        <f>(((J3470/60)/60)/24)+DATE(1970,1,1)</f>
        <v>41899.792037037041</v>
      </c>
      <c r="T3470" s="12">
        <f>(((I3470/60)/60)/24)+DATE(1970,1,1)</f>
        <v>41929.792037037041</v>
      </c>
      <c r="W3470" s="19">
        <f>_xlfn.DAYS(T3470,S3470)</f>
        <v>30</v>
      </c>
      <c r="X3470" s="20">
        <f>L3470/W3470</f>
        <v>0.1</v>
      </c>
      <c r="Y3470" s="21">
        <f>E3470/W3470</f>
        <v>0.56666666666666665</v>
      </c>
    </row>
    <row r="3471" spans="1:25" ht="48" x14ac:dyDescent="0.2">
      <c r="A3471">
        <v>4049</v>
      </c>
      <c r="B3471" s="3" t="s">
        <v>4045</v>
      </c>
      <c r="C3471" s="3" t="s">
        <v>8153</v>
      </c>
      <c r="D3471">
        <v>20000</v>
      </c>
      <c r="E3471">
        <v>16</v>
      </c>
      <c r="F3471" t="s">
        <v>8221</v>
      </c>
      <c r="G3471" t="s">
        <v>8224</v>
      </c>
      <c r="H3471" t="s">
        <v>8246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8271</v>
      </c>
      <c r="O3471" s="6">
        <f>(E3471/D3471)*100</f>
        <v>0.08</v>
      </c>
      <c r="P3471" s="7">
        <f>E3471/L3471</f>
        <v>16</v>
      </c>
      <c r="Q3471" t="str">
        <f>LEFT(N3471,FIND("/",N3471)-1)</f>
        <v>theater</v>
      </c>
      <c r="R3471" t="str">
        <f>REPLACE(N3471,1,FIND("/",N3471),"")</f>
        <v>plays</v>
      </c>
      <c r="S3471" s="12">
        <f>(((J3471/60)/60)/24)+DATE(1970,1,1)</f>
        <v>42169.958506944444</v>
      </c>
      <c r="T3471" s="12">
        <f>(((I3471/60)/60)/24)+DATE(1970,1,1)</f>
        <v>42199.958506944444</v>
      </c>
      <c r="W3471" s="19">
        <f>_xlfn.DAYS(T3471,S3471)</f>
        <v>30</v>
      </c>
      <c r="X3471" s="20">
        <f>L3471/W3471</f>
        <v>3.3333333333333333E-2</v>
      </c>
      <c r="Y3471" s="21">
        <f>E3471/W3471</f>
        <v>0.53333333333333333</v>
      </c>
    </row>
    <row r="3472" spans="1:25" ht="48" x14ac:dyDescent="0.2">
      <c r="A3472">
        <v>2133</v>
      </c>
      <c r="B3472" s="3" t="s">
        <v>2134</v>
      </c>
      <c r="C3472" s="3" t="s">
        <v>6243</v>
      </c>
      <c r="D3472">
        <v>1000</v>
      </c>
      <c r="E3472">
        <v>16</v>
      </c>
      <c r="F3472" t="s">
        <v>8221</v>
      </c>
      <c r="G3472" t="s">
        <v>8224</v>
      </c>
      <c r="H3472" t="s">
        <v>8246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8282</v>
      </c>
      <c r="O3472" s="6">
        <f>(E3472/D3472)*100</f>
        <v>1.6</v>
      </c>
      <c r="P3472" s="7">
        <f>E3472/L3472</f>
        <v>5.333333333333333</v>
      </c>
      <c r="Q3472" t="str">
        <f>LEFT(N3472,FIND("/",N3472)-1)</f>
        <v>games</v>
      </c>
      <c r="R3472" t="str">
        <f>REPLACE(N3472,1,FIND("/",N3472),"")</f>
        <v>video games</v>
      </c>
      <c r="S3472" s="12">
        <f>(((J3472/60)/60)/24)+DATE(1970,1,1)</f>
        <v>40619.097210648149</v>
      </c>
      <c r="T3472" s="12">
        <f>(((I3472/60)/60)/24)+DATE(1970,1,1)</f>
        <v>40657.290972222225</v>
      </c>
      <c r="W3472" s="19">
        <f>_xlfn.DAYS(T3472,S3472)</f>
        <v>38</v>
      </c>
      <c r="X3472" s="20">
        <f>L3472/W3472</f>
        <v>7.8947368421052627E-2</v>
      </c>
      <c r="Y3472" s="21">
        <f>E3472/W3472</f>
        <v>0.42105263157894735</v>
      </c>
    </row>
    <row r="3473" spans="1:25" ht="48" x14ac:dyDescent="0.2">
      <c r="A3473">
        <v>1810</v>
      </c>
      <c r="B3473" s="3" t="s">
        <v>1811</v>
      </c>
      <c r="C3473" s="3" t="s">
        <v>5920</v>
      </c>
      <c r="D3473">
        <v>450</v>
      </c>
      <c r="E3473">
        <v>15</v>
      </c>
      <c r="F3473" t="s">
        <v>8221</v>
      </c>
      <c r="G3473" t="s">
        <v>8224</v>
      </c>
      <c r="H3473" t="s">
        <v>8246</v>
      </c>
      <c r="I3473">
        <v>1408657826</v>
      </c>
      <c r="J3473">
        <v>1407621026</v>
      </c>
      <c r="K3473" t="b">
        <v>0</v>
      </c>
      <c r="L3473">
        <v>2</v>
      </c>
      <c r="M3473" t="b">
        <v>0</v>
      </c>
      <c r="N3473" t="s">
        <v>8285</v>
      </c>
      <c r="O3473" s="6">
        <f>(E3473/D3473)*100</f>
        <v>3.3333333333333335</v>
      </c>
      <c r="P3473" s="7">
        <f>E3473/L3473</f>
        <v>7.5</v>
      </c>
      <c r="Q3473" t="str">
        <f>LEFT(N3473,FIND("/",N3473)-1)</f>
        <v>photography</v>
      </c>
      <c r="R3473" t="str">
        <f>REPLACE(N3473,1,FIND("/",N3473),"")</f>
        <v>photobooks</v>
      </c>
      <c r="S3473" s="12">
        <f>(((J3473/60)/60)/24)+DATE(1970,1,1)</f>
        <v>41860.91002314815</v>
      </c>
      <c r="T3473" s="12">
        <f>(((I3473/60)/60)/24)+DATE(1970,1,1)</f>
        <v>41872.91002314815</v>
      </c>
      <c r="W3473" s="19">
        <f>_xlfn.DAYS(T3473,S3473)</f>
        <v>12</v>
      </c>
      <c r="X3473" s="20">
        <f>L3473/W3473</f>
        <v>0.16666666666666666</v>
      </c>
      <c r="Y3473" s="21">
        <f>E3473/W3473</f>
        <v>1.25</v>
      </c>
    </row>
    <row r="3474" spans="1:25" ht="32" x14ac:dyDescent="0.2">
      <c r="A3474">
        <v>2641</v>
      </c>
      <c r="B3474" s="3" t="s">
        <v>2641</v>
      </c>
      <c r="C3474" s="3" t="s">
        <v>6751</v>
      </c>
      <c r="D3474">
        <v>1500</v>
      </c>
      <c r="E3474">
        <v>15</v>
      </c>
      <c r="F3474" t="s">
        <v>8221</v>
      </c>
      <c r="G3474" t="s">
        <v>8224</v>
      </c>
      <c r="H3474" t="s">
        <v>8246</v>
      </c>
      <c r="I3474">
        <v>1410811740</v>
      </c>
      <c r="J3474">
        <v>1409341863</v>
      </c>
      <c r="K3474" t="b">
        <v>0</v>
      </c>
      <c r="L3474">
        <v>1</v>
      </c>
      <c r="M3474" t="b">
        <v>0</v>
      </c>
      <c r="N3474" t="s">
        <v>8301</v>
      </c>
      <c r="O3474" s="6">
        <f>(E3474/D3474)*100</f>
        <v>1</v>
      </c>
      <c r="P3474" s="7">
        <f>E3474/L3474</f>
        <v>15</v>
      </c>
      <c r="Q3474" t="str">
        <f>LEFT(N3474,FIND("/",N3474)-1)</f>
        <v>technology</v>
      </c>
      <c r="R3474" t="str">
        <f>REPLACE(N3474,1,FIND("/",N3474),"")</f>
        <v>space exploration</v>
      </c>
      <c r="S3474" s="12">
        <f>(((J3474/60)/60)/24)+DATE(1970,1,1)</f>
        <v>41880.827118055553</v>
      </c>
      <c r="T3474" s="12">
        <f>(((I3474/60)/60)/24)+DATE(1970,1,1)</f>
        <v>41897.839583333334</v>
      </c>
      <c r="W3474" s="19">
        <f>_xlfn.DAYS(T3474,S3474)</f>
        <v>17</v>
      </c>
      <c r="X3474" s="20">
        <f>L3474/W3474</f>
        <v>5.8823529411764705E-2</v>
      </c>
      <c r="Y3474" s="21">
        <f>E3474/W3474</f>
        <v>0.88235294117647056</v>
      </c>
    </row>
    <row r="3475" spans="1:25" ht="48" x14ac:dyDescent="0.2">
      <c r="A3475">
        <v>1454</v>
      </c>
      <c r="B3475" s="3" t="s">
        <v>1455</v>
      </c>
      <c r="C3475" s="3" t="s">
        <v>5564</v>
      </c>
      <c r="D3475">
        <v>1750</v>
      </c>
      <c r="E3475">
        <v>15</v>
      </c>
      <c r="F3475" t="s">
        <v>8220</v>
      </c>
      <c r="G3475" t="s">
        <v>8227</v>
      </c>
      <c r="H3475" t="s">
        <v>8249</v>
      </c>
      <c r="I3475">
        <v>1461535140</v>
      </c>
      <c r="J3475">
        <v>1459716480</v>
      </c>
      <c r="K3475" t="b">
        <v>0</v>
      </c>
      <c r="L3475">
        <v>1</v>
      </c>
      <c r="M3475" t="b">
        <v>0</v>
      </c>
      <c r="N3475" t="s">
        <v>8287</v>
      </c>
      <c r="O3475" s="6">
        <f>(E3475/D3475)*100</f>
        <v>0.85714285714285721</v>
      </c>
      <c r="P3475" s="7">
        <f>E3475/L3475</f>
        <v>15</v>
      </c>
      <c r="Q3475" t="str">
        <f>LEFT(N3475,FIND("/",N3475)-1)</f>
        <v>publishing</v>
      </c>
      <c r="R3475" t="str">
        <f>REPLACE(N3475,1,FIND("/",N3475),"")</f>
        <v>translations</v>
      </c>
      <c r="S3475" s="12">
        <f>(((J3475/60)/60)/24)+DATE(1970,1,1)</f>
        <v>42463.866666666669</v>
      </c>
      <c r="T3475" s="12">
        <f>(((I3475/60)/60)/24)+DATE(1970,1,1)</f>
        <v>42484.915972222225</v>
      </c>
      <c r="W3475" s="19">
        <f>_xlfn.DAYS(T3475,S3475)</f>
        <v>21</v>
      </c>
      <c r="X3475" s="20">
        <f>L3475/W3475</f>
        <v>4.7619047619047616E-2</v>
      </c>
      <c r="Y3475" s="21">
        <f>E3475/W3475</f>
        <v>0.7142857142857143</v>
      </c>
    </row>
    <row r="3476" spans="1:25" ht="48" x14ac:dyDescent="0.2">
      <c r="A3476">
        <v>1053</v>
      </c>
      <c r="B3476" s="3" t="s">
        <v>1054</v>
      </c>
      <c r="C3476" s="3" t="s">
        <v>5163</v>
      </c>
      <c r="D3476">
        <v>1500</v>
      </c>
      <c r="E3476">
        <v>15</v>
      </c>
      <c r="F3476" t="s">
        <v>8220</v>
      </c>
      <c r="G3476" t="s">
        <v>8224</v>
      </c>
      <c r="H3476" t="s">
        <v>8246</v>
      </c>
      <c r="I3476">
        <v>1488773332</v>
      </c>
      <c r="J3476">
        <v>1486613332</v>
      </c>
      <c r="K3476" t="b">
        <v>0</v>
      </c>
      <c r="L3476">
        <v>1</v>
      </c>
      <c r="M3476" t="b">
        <v>0</v>
      </c>
      <c r="N3476" t="s">
        <v>8281</v>
      </c>
      <c r="O3476" s="6">
        <f>(E3476/D3476)*100</f>
        <v>1</v>
      </c>
      <c r="P3476" s="7">
        <f>E3476/L3476</f>
        <v>15</v>
      </c>
      <c r="Q3476" t="str">
        <f>LEFT(N3476,FIND("/",N3476)-1)</f>
        <v>journalism</v>
      </c>
      <c r="R3476" t="str">
        <f>REPLACE(N3476,1,FIND("/",N3476),"")</f>
        <v>audio</v>
      </c>
      <c r="S3476" s="12">
        <f>(((J3476/60)/60)/24)+DATE(1970,1,1)</f>
        <v>42775.172824074078</v>
      </c>
      <c r="T3476" s="12">
        <f>(((I3476/60)/60)/24)+DATE(1970,1,1)</f>
        <v>42800.172824074078</v>
      </c>
      <c r="W3476" s="19">
        <f>_xlfn.DAYS(T3476,S3476)</f>
        <v>25</v>
      </c>
      <c r="X3476" s="20">
        <f>L3476/W3476</f>
        <v>0.04</v>
      </c>
      <c r="Y3476" s="21">
        <f>E3476/W3476</f>
        <v>0.6</v>
      </c>
    </row>
    <row r="3477" spans="1:25" ht="48" x14ac:dyDescent="0.2">
      <c r="A3477">
        <v>1407</v>
      </c>
      <c r="B3477" s="3" t="s">
        <v>1408</v>
      </c>
      <c r="C3477" s="3" t="s">
        <v>5517</v>
      </c>
      <c r="D3477">
        <v>3000</v>
      </c>
      <c r="E3477">
        <v>15</v>
      </c>
      <c r="F3477" t="s">
        <v>8221</v>
      </c>
      <c r="G3477" t="s">
        <v>8224</v>
      </c>
      <c r="H3477" t="s">
        <v>8246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8287</v>
      </c>
      <c r="O3477" s="6">
        <f>(E3477/D3477)*100</f>
        <v>0.5</v>
      </c>
      <c r="P3477" s="7">
        <f>E3477/L3477</f>
        <v>7.5</v>
      </c>
      <c r="Q3477" t="str">
        <f>LEFT(N3477,FIND("/",N3477)-1)</f>
        <v>publishing</v>
      </c>
      <c r="R3477" t="str">
        <f>REPLACE(N3477,1,FIND("/",N3477),"")</f>
        <v>translations</v>
      </c>
      <c r="S3477" s="12">
        <f>(((J3477/60)/60)/24)+DATE(1970,1,1)</f>
        <v>41838.536782407406</v>
      </c>
      <c r="T3477" s="12">
        <f>(((I3477/60)/60)/24)+DATE(1970,1,1)</f>
        <v>41863.536782407406</v>
      </c>
      <c r="W3477" s="19">
        <f>_xlfn.DAYS(T3477,S3477)</f>
        <v>25</v>
      </c>
      <c r="X3477" s="20">
        <f>L3477/W3477</f>
        <v>0.08</v>
      </c>
      <c r="Y3477" s="21">
        <f>E3477/W3477</f>
        <v>0.6</v>
      </c>
    </row>
    <row r="3478" spans="1:25" ht="48" x14ac:dyDescent="0.2">
      <c r="A3478">
        <v>3925</v>
      </c>
      <c r="B3478" s="3" t="s">
        <v>3922</v>
      </c>
      <c r="C3478" s="3" t="s">
        <v>8033</v>
      </c>
      <c r="D3478">
        <v>150</v>
      </c>
      <c r="E3478">
        <v>15</v>
      </c>
      <c r="F3478" t="s">
        <v>8221</v>
      </c>
      <c r="G3478" t="s">
        <v>8224</v>
      </c>
      <c r="H3478" t="s">
        <v>8246</v>
      </c>
      <c r="I3478">
        <v>1406753639</v>
      </c>
      <c r="J3478">
        <v>1404161639</v>
      </c>
      <c r="K3478" t="b">
        <v>0</v>
      </c>
      <c r="L3478">
        <v>3</v>
      </c>
      <c r="M3478" t="b">
        <v>0</v>
      </c>
      <c r="N3478" t="s">
        <v>8271</v>
      </c>
      <c r="O3478" s="6">
        <f>(E3478/D3478)*100</f>
        <v>10</v>
      </c>
      <c r="P3478" s="7">
        <f>E3478/L3478</f>
        <v>5</v>
      </c>
      <c r="Q3478" t="str">
        <f>LEFT(N3478,FIND("/",N3478)-1)</f>
        <v>theater</v>
      </c>
      <c r="R3478" t="str">
        <f>REPLACE(N3478,1,FIND("/",N3478),"")</f>
        <v>plays</v>
      </c>
      <c r="S3478" s="12">
        <f>(((J3478/60)/60)/24)+DATE(1970,1,1)</f>
        <v>41820.870821759258</v>
      </c>
      <c r="T3478" s="12">
        <f>(((I3478/60)/60)/24)+DATE(1970,1,1)</f>
        <v>41850.870821759258</v>
      </c>
      <c r="W3478" s="19">
        <f>_xlfn.DAYS(T3478,S3478)</f>
        <v>30</v>
      </c>
      <c r="X3478" s="20">
        <f>L3478/W3478</f>
        <v>0.1</v>
      </c>
      <c r="Y3478" s="21">
        <f>E3478/W3478</f>
        <v>0.5</v>
      </c>
    </row>
    <row r="3479" spans="1:25" ht="48" x14ac:dyDescent="0.2">
      <c r="A3479">
        <v>2347</v>
      </c>
      <c r="B3479" s="3" t="s">
        <v>2348</v>
      </c>
      <c r="C3479" s="3" t="s">
        <v>6457</v>
      </c>
      <c r="D3479">
        <v>1000</v>
      </c>
      <c r="E3479">
        <v>15</v>
      </c>
      <c r="F3479" t="s">
        <v>8220</v>
      </c>
      <c r="G3479" t="s">
        <v>8224</v>
      </c>
      <c r="H3479" t="s">
        <v>8246</v>
      </c>
      <c r="I3479">
        <v>1472135676</v>
      </c>
      <c r="J3479">
        <v>1469543676</v>
      </c>
      <c r="K3479" t="b">
        <v>0</v>
      </c>
      <c r="L3479">
        <v>1</v>
      </c>
      <c r="M3479" t="b">
        <v>0</v>
      </c>
      <c r="N3479" t="s">
        <v>8272</v>
      </c>
      <c r="O3479" s="6">
        <f>(E3479/D3479)*100</f>
        <v>1.5</v>
      </c>
      <c r="P3479" s="7">
        <f>E3479/L3479</f>
        <v>15</v>
      </c>
      <c r="Q3479" t="str">
        <f>LEFT(N3479,FIND("/",N3479)-1)</f>
        <v>technology</v>
      </c>
      <c r="R3479" t="str">
        <f>REPLACE(N3479,1,FIND("/",N3479),"")</f>
        <v>web</v>
      </c>
      <c r="S3479" s="12">
        <f>(((J3479/60)/60)/24)+DATE(1970,1,1)</f>
        <v>42577.607361111113</v>
      </c>
      <c r="T3479" s="12">
        <f>(((I3479/60)/60)/24)+DATE(1970,1,1)</f>
        <v>42607.607361111113</v>
      </c>
      <c r="W3479" s="19">
        <f>_xlfn.DAYS(T3479,S3479)</f>
        <v>30</v>
      </c>
      <c r="X3479" s="20">
        <f>L3479/W3479</f>
        <v>3.3333333333333333E-2</v>
      </c>
      <c r="Y3479" s="21">
        <f>E3479/W3479</f>
        <v>0.5</v>
      </c>
    </row>
    <row r="3480" spans="1:25" ht="32" x14ac:dyDescent="0.2">
      <c r="A3480">
        <v>3926</v>
      </c>
      <c r="B3480" s="3" t="s">
        <v>3923</v>
      </c>
      <c r="C3480" s="3" t="s">
        <v>8034</v>
      </c>
      <c r="D3480">
        <v>5000</v>
      </c>
      <c r="E3480">
        <v>15</v>
      </c>
      <c r="F3480" t="s">
        <v>8221</v>
      </c>
      <c r="G3480" t="s">
        <v>8226</v>
      </c>
      <c r="H3480" t="s">
        <v>8248</v>
      </c>
      <c r="I3480">
        <v>1419645748</v>
      </c>
      <c r="J3480">
        <v>1417053748</v>
      </c>
      <c r="K3480" t="b">
        <v>0</v>
      </c>
      <c r="L3480">
        <v>1</v>
      </c>
      <c r="M3480" t="b">
        <v>0</v>
      </c>
      <c r="N3480" t="s">
        <v>8271</v>
      </c>
      <c r="O3480" s="6">
        <f>(E3480/D3480)*100</f>
        <v>0.3</v>
      </c>
      <c r="P3480" s="7">
        <f>E3480/L3480</f>
        <v>15</v>
      </c>
      <c r="Q3480" t="str">
        <f>LEFT(N3480,FIND("/",N3480)-1)</f>
        <v>theater</v>
      </c>
      <c r="R3480" t="str">
        <f>REPLACE(N3480,1,FIND("/",N3480),"")</f>
        <v>plays</v>
      </c>
      <c r="S3480" s="12">
        <f>(((J3480/60)/60)/24)+DATE(1970,1,1)</f>
        <v>41970.085046296299</v>
      </c>
      <c r="T3480" s="12">
        <f>(((I3480/60)/60)/24)+DATE(1970,1,1)</f>
        <v>42000.085046296299</v>
      </c>
      <c r="W3480" s="19">
        <f>_xlfn.DAYS(T3480,S3480)</f>
        <v>30</v>
      </c>
      <c r="X3480" s="20">
        <f>L3480/W3480</f>
        <v>3.3333333333333333E-2</v>
      </c>
      <c r="Y3480" s="21">
        <f>E3480/W3480</f>
        <v>0.5</v>
      </c>
    </row>
    <row r="3481" spans="1:25" ht="32" x14ac:dyDescent="0.2">
      <c r="A3481">
        <v>1435</v>
      </c>
      <c r="B3481" s="3" t="s">
        <v>1436</v>
      </c>
      <c r="C3481" s="3" t="s">
        <v>5545</v>
      </c>
      <c r="D3481">
        <v>15000</v>
      </c>
      <c r="E3481">
        <v>15</v>
      </c>
      <c r="F3481" t="s">
        <v>8221</v>
      </c>
      <c r="G3481" t="s">
        <v>8237</v>
      </c>
      <c r="H3481" t="s">
        <v>8249</v>
      </c>
      <c r="I3481">
        <v>1444589020</v>
      </c>
      <c r="J3481">
        <v>1441997020</v>
      </c>
      <c r="K3481" t="b">
        <v>0</v>
      </c>
      <c r="L3481">
        <v>2</v>
      </c>
      <c r="M3481" t="b">
        <v>0</v>
      </c>
      <c r="N3481" t="s">
        <v>8287</v>
      </c>
      <c r="O3481" s="6">
        <f>(E3481/D3481)*100</f>
        <v>0.1</v>
      </c>
      <c r="P3481" s="7">
        <f>E3481/L3481</f>
        <v>7.5</v>
      </c>
      <c r="Q3481" t="str">
        <f>LEFT(N3481,FIND("/",N3481)-1)</f>
        <v>publishing</v>
      </c>
      <c r="R3481" t="str">
        <f>REPLACE(N3481,1,FIND("/",N3481),"")</f>
        <v>translations</v>
      </c>
      <c r="S3481" s="12">
        <f>(((J3481/60)/60)/24)+DATE(1970,1,1)</f>
        <v>42258.780324074076</v>
      </c>
      <c r="T3481" s="12">
        <f>(((I3481/60)/60)/24)+DATE(1970,1,1)</f>
        <v>42288.780324074076</v>
      </c>
      <c r="W3481" s="19">
        <f>_xlfn.DAYS(T3481,S3481)</f>
        <v>30</v>
      </c>
      <c r="X3481" s="20">
        <f>L3481/W3481</f>
        <v>6.6666666666666666E-2</v>
      </c>
      <c r="Y3481" s="21">
        <f>E3481/W3481</f>
        <v>0.5</v>
      </c>
    </row>
    <row r="3482" spans="1:25" ht="16" x14ac:dyDescent="0.2">
      <c r="A3482">
        <v>1086</v>
      </c>
      <c r="B3482" s="3" t="s">
        <v>1087</v>
      </c>
      <c r="C3482" s="3" t="s">
        <v>5196</v>
      </c>
      <c r="D3482">
        <v>18000</v>
      </c>
      <c r="E3482">
        <v>15</v>
      </c>
      <c r="F3482" t="s">
        <v>8221</v>
      </c>
      <c r="G3482" t="s">
        <v>8224</v>
      </c>
      <c r="H3482" t="s">
        <v>8246</v>
      </c>
      <c r="I3482">
        <v>1408913291</v>
      </c>
      <c r="J3482">
        <v>1406321291</v>
      </c>
      <c r="K3482" t="b">
        <v>0</v>
      </c>
      <c r="L3482">
        <v>2</v>
      </c>
      <c r="M3482" t="b">
        <v>0</v>
      </c>
      <c r="N3482" t="s">
        <v>8282</v>
      </c>
      <c r="O3482" s="6">
        <f>(E3482/D3482)*100</f>
        <v>8.3333333333333343E-2</v>
      </c>
      <c r="P3482" s="7">
        <f>E3482/L3482</f>
        <v>7.5</v>
      </c>
      <c r="Q3482" t="str">
        <f>LEFT(N3482,FIND("/",N3482)-1)</f>
        <v>games</v>
      </c>
      <c r="R3482" t="str">
        <f>REPLACE(N3482,1,FIND("/",N3482),"")</f>
        <v>video games</v>
      </c>
      <c r="S3482" s="12">
        <f>(((J3482/60)/60)/24)+DATE(1970,1,1)</f>
        <v>41845.866793981484</v>
      </c>
      <c r="T3482" s="12">
        <f>(((I3482/60)/60)/24)+DATE(1970,1,1)</f>
        <v>41875.866793981484</v>
      </c>
      <c r="W3482" s="19">
        <f>_xlfn.DAYS(T3482,S3482)</f>
        <v>30</v>
      </c>
      <c r="X3482" s="20">
        <f>L3482/W3482</f>
        <v>6.6666666666666666E-2</v>
      </c>
      <c r="Y3482" s="21">
        <f>E3482/W3482</f>
        <v>0.5</v>
      </c>
    </row>
    <row r="3483" spans="1:25" ht="48" x14ac:dyDescent="0.2">
      <c r="A3483">
        <v>1583</v>
      </c>
      <c r="B3483" s="3" t="s">
        <v>1584</v>
      </c>
      <c r="C3483" s="3" t="s">
        <v>5693</v>
      </c>
      <c r="D3483">
        <v>20000</v>
      </c>
      <c r="E3483">
        <v>15</v>
      </c>
      <c r="F3483" t="s">
        <v>8221</v>
      </c>
      <c r="G3483" t="s">
        <v>8225</v>
      </c>
      <c r="H3483" t="s">
        <v>8247</v>
      </c>
      <c r="I3483">
        <v>1411681391</v>
      </c>
      <c r="J3483">
        <v>1409089391</v>
      </c>
      <c r="K3483" t="b">
        <v>0</v>
      </c>
      <c r="L3483">
        <v>1</v>
      </c>
      <c r="M3483" t="b">
        <v>0</v>
      </c>
      <c r="N3483" t="s">
        <v>8291</v>
      </c>
      <c r="O3483" s="6">
        <f>(E3483/D3483)*100</f>
        <v>7.4999999999999997E-2</v>
      </c>
      <c r="P3483" s="7">
        <f>E3483/L3483</f>
        <v>15</v>
      </c>
      <c r="Q3483" t="str">
        <f>LEFT(N3483,FIND("/",N3483)-1)</f>
        <v>photography</v>
      </c>
      <c r="R3483" t="str">
        <f>REPLACE(N3483,1,FIND("/",N3483),"")</f>
        <v>places</v>
      </c>
      <c r="S3483" s="12">
        <f>(((J3483/60)/60)/24)+DATE(1970,1,1)</f>
        <v>41877.904988425929</v>
      </c>
      <c r="T3483" s="12">
        <f>(((I3483/60)/60)/24)+DATE(1970,1,1)</f>
        <v>41907.904988425929</v>
      </c>
      <c r="W3483" s="19">
        <f>_xlfn.DAYS(T3483,S3483)</f>
        <v>30</v>
      </c>
      <c r="X3483" s="20">
        <f>L3483/W3483</f>
        <v>3.3333333333333333E-2</v>
      </c>
      <c r="Y3483" s="21">
        <f>E3483/W3483</f>
        <v>0.5</v>
      </c>
    </row>
    <row r="3484" spans="1:25" ht="64" x14ac:dyDescent="0.2">
      <c r="A3484">
        <v>3642</v>
      </c>
      <c r="B3484" s="3" t="s">
        <v>3640</v>
      </c>
      <c r="C3484" s="3" t="s">
        <v>7752</v>
      </c>
      <c r="D3484">
        <v>700</v>
      </c>
      <c r="E3484">
        <v>15</v>
      </c>
      <c r="F3484" t="s">
        <v>8221</v>
      </c>
      <c r="G3484" t="s">
        <v>8236</v>
      </c>
      <c r="H3484" t="s">
        <v>8249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8305</v>
      </c>
      <c r="O3484" s="6">
        <f>(E3484/D3484)*100</f>
        <v>2.1428571428571428</v>
      </c>
      <c r="P3484" s="7">
        <f>E3484/L3484</f>
        <v>7.5</v>
      </c>
      <c r="Q3484" t="str">
        <f>LEFT(N3484,FIND("/",N3484)-1)</f>
        <v>theater</v>
      </c>
      <c r="R3484" t="str">
        <f>REPLACE(N3484,1,FIND("/",N3484),"")</f>
        <v>musical</v>
      </c>
      <c r="S3484" s="12">
        <f>(((J3484/60)/60)/24)+DATE(1970,1,1)</f>
        <v>42297.816284722227</v>
      </c>
      <c r="T3484" s="12">
        <f>(((I3484/60)/60)/24)+DATE(1970,1,1)</f>
        <v>42338.708333333328</v>
      </c>
      <c r="W3484" s="19">
        <f>_xlfn.DAYS(T3484,S3484)</f>
        <v>41</v>
      </c>
      <c r="X3484" s="20">
        <f>L3484/W3484</f>
        <v>4.878048780487805E-2</v>
      </c>
      <c r="Y3484" s="21">
        <f>E3484/W3484</f>
        <v>0.36585365853658536</v>
      </c>
    </row>
    <row r="3485" spans="1:25" ht="16" x14ac:dyDescent="0.2">
      <c r="A3485">
        <v>1406</v>
      </c>
      <c r="B3485" s="3" t="s">
        <v>1407</v>
      </c>
      <c r="C3485" s="3" t="s">
        <v>5516</v>
      </c>
      <c r="D3485">
        <v>12000</v>
      </c>
      <c r="E3485">
        <v>15</v>
      </c>
      <c r="F3485" t="s">
        <v>8221</v>
      </c>
      <c r="G3485" t="s">
        <v>8237</v>
      </c>
      <c r="H3485" t="s">
        <v>8249</v>
      </c>
      <c r="I3485">
        <v>1449914400</v>
      </c>
      <c r="J3485">
        <v>1445336607</v>
      </c>
      <c r="K3485" t="b">
        <v>0</v>
      </c>
      <c r="L3485">
        <v>3</v>
      </c>
      <c r="M3485" t="b">
        <v>0</v>
      </c>
      <c r="N3485" t="s">
        <v>8287</v>
      </c>
      <c r="O3485" s="6">
        <f>(E3485/D3485)*100</f>
        <v>0.125</v>
      </c>
      <c r="P3485" s="7">
        <f>E3485/L3485</f>
        <v>5</v>
      </c>
      <c r="Q3485" t="str">
        <f>LEFT(N3485,FIND("/",N3485)-1)</f>
        <v>publishing</v>
      </c>
      <c r="R3485" t="str">
        <f>REPLACE(N3485,1,FIND("/",N3485),"")</f>
        <v>translations</v>
      </c>
      <c r="S3485" s="12">
        <f>(((J3485/60)/60)/24)+DATE(1970,1,1)</f>
        <v>42297.432951388888</v>
      </c>
      <c r="T3485" s="12">
        <f>(((I3485/60)/60)/24)+DATE(1970,1,1)</f>
        <v>42350.416666666672</v>
      </c>
      <c r="W3485" s="19">
        <f>_xlfn.DAYS(T3485,S3485)</f>
        <v>53</v>
      </c>
      <c r="X3485" s="20">
        <f>L3485/W3485</f>
        <v>5.6603773584905662E-2</v>
      </c>
      <c r="Y3485" s="21">
        <f>E3485/W3485</f>
        <v>0.28301886792452829</v>
      </c>
    </row>
    <row r="3486" spans="1:25" ht="32" x14ac:dyDescent="0.2">
      <c r="A3486">
        <v>674</v>
      </c>
      <c r="B3486" s="3" t="s">
        <v>675</v>
      </c>
      <c r="C3486" s="3" t="s">
        <v>4784</v>
      </c>
      <c r="D3486">
        <v>50000</v>
      </c>
      <c r="E3486">
        <v>15</v>
      </c>
      <c r="F3486" t="s">
        <v>8221</v>
      </c>
      <c r="G3486" t="s">
        <v>8224</v>
      </c>
      <c r="H3486" t="s">
        <v>8246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8273</v>
      </c>
      <c r="O3486" s="6">
        <f>(E3486/D3486)*100</f>
        <v>0.03</v>
      </c>
      <c r="P3486" s="7">
        <f>E3486/L3486</f>
        <v>7.5</v>
      </c>
      <c r="Q3486" t="str">
        <f>LEFT(N3486,FIND("/",N3486)-1)</f>
        <v>technology</v>
      </c>
      <c r="R3486" t="str">
        <f>REPLACE(N3486,1,FIND("/",N3486),"")</f>
        <v>wearables</v>
      </c>
      <c r="S3486" s="12">
        <f>(((J3486/60)/60)/24)+DATE(1970,1,1)</f>
        <v>41803.116053240738</v>
      </c>
      <c r="T3486" s="12">
        <f>(((I3486/60)/60)/24)+DATE(1970,1,1)</f>
        <v>41863.116053240738</v>
      </c>
      <c r="W3486" s="19">
        <f>_xlfn.DAYS(T3486,S3486)</f>
        <v>60</v>
      </c>
      <c r="X3486" s="20">
        <f>L3486/W3486</f>
        <v>3.3333333333333333E-2</v>
      </c>
      <c r="Y3486" s="21">
        <f>E3486/W3486</f>
        <v>0.25</v>
      </c>
    </row>
    <row r="3487" spans="1:25" ht="48" x14ac:dyDescent="0.2">
      <c r="A3487">
        <v>420</v>
      </c>
      <c r="B3487" s="3" t="s">
        <v>421</v>
      </c>
      <c r="C3487" s="3" t="s">
        <v>4530</v>
      </c>
      <c r="D3487">
        <v>3300</v>
      </c>
      <c r="E3487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6">
        <f>(E3487/D3487)*100</f>
        <v>0.43939393939393934</v>
      </c>
      <c r="P3487" s="7">
        <f>E3487/L3487</f>
        <v>4.833333333333333</v>
      </c>
      <c r="Q3487" t="str">
        <f>LEFT(N3487,FIND("/",N3487)-1)</f>
        <v>film &amp; video</v>
      </c>
      <c r="R3487" t="str">
        <f>REPLACE(N3487,1,FIND("/",N3487),"")</f>
        <v>animation</v>
      </c>
      <c r="S3487" s="12">
        <f>(((J3487/60)/60)/24)+DATE(1970,1,1)</f>
        <v>41682.23646990741</v>
      </c>
      <c r="T3487" s="12">
        <f>(((I3487/60)/60)/24)+DATE(1970,1,1)</f>
        <v>41712.194803240738</v>
      </c>
      <c r="W3487" s="19">
        <f>_xlfn.DAYS(T3487,S3487)</f>
        <v>30</v>
      </c>
      <c r="X3487" s="20">
        <f>L3487/W3487</f>
        <v>0.1</v>
      </c>
      <c r="Y3487" s="21">
        <f>E3487/W3487</f>
        <v>0.48333333333333334</v>
      </c>
    </row>
    <row r="3488" spans="1:25" ht="32" x14ac:dyDescent="0.2">
      <c r="A3488">
        <v>578</v>
      </c>
      <c r="B3488" s="3" t="s">
        <v>579</v>
      </c>
      <c r="C3488" s="3" t="s">
        <v>4688</v>
      </c>
      <c r="D3488">
        <v>125000</v>
      </c>
      <c r="E3488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6">
        <f>(E3488/D3488)*100</f>
        <v>1.12E-2</v>
      </c>
      <c r="P3488" s="7">
        <f>E3488/L3488</f>
        <v>2</v>
      </c>
      <c r="Q3488" t="str">
        <f>LEFT(N3488,FIND("/",N3488)-1)</f>
        <v>technology</v>
      </c>
      <c r="R3488" t="str">
        <f>REPLACE(N3488,1,FIND("/",N3488),"")</f>
        <v>web</v>
      </c>
      <c r="S3488" s="12">
        <f>(((J3488/60)/60)/24)+DATE(1970,1,1)</f>
        <v>42230.578622685185</v>
      </c>
      <c r="T3488" s="12">
        <f>(((I3488/60)/60)/24)+DATE(1970,1,1)</f>
        <v>42254.578622685185</v>
      </c>
      <c r="W3488" s="19">
        <f>_xlfn.DAYS(T3488,S3488)</f>
        <v>24</v>
      </c>
      <c r="X3488" s="20">
        <f>L3488/W3488</f>
        <v>0.29166666666666669</v>
      </c>
      <c r="Y3488" s="21">
        <f>E3488/W3488</f>
        <v>0.58333333333333337</v>
      </c>
    </row>
    <row r="3489" spans="1:25" ht="48" x14ac:dyDescent="0.2">
      <c r="A3489">
        <v>31</v>
      </c>
      <c r="B3489" s="3" t="s">
        <v>33</v>
      </c>
      <c r="C3489" s="3" t="s">
        <v>4142</v>
      </c>
      <c r="D3489">
        <v>13</v>
      </c>
      <c r="E3489">
        <v>13</v>
      </c>
      <c r="F3489" t="s">
        <v>8219</v>
      </c>
      <c r="G3489" t="s">
        <v>8224</v>
      </c>
      <c r="H3489" t="s">
        <v>8246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8265</v>
      </c>
      <c r="O3489" s="6">
        <f>(E3489/D3489)*100</f>
        <v>100</v>
      </c>
      <c r="P3489" s="7">
        <f>E3489/L3489</f>
        <v>13</v>
      </c>
      <c r="Q3489" t="str">
        <f>LEFT(N3489,FIND("/",N3489)-1)</f>
        <v>film &amp; video</v>
      </c>
      <c r="R3489" t="str">
        <f>REPLACE(N3489,1,FIND("/",N3489),"")</f>
        <v>television</v>
      </c>
      <c r="S3489" s="12">
        <f>(((J3489/60)/60)/24)+DATE(1970,1,1)</f>
        <v>42376.79206018518</v>
      </c>
      <c r="T3489" s="12">
        <f>(((I3489/60)/60)/24)+DATE(1970,1,1)</f>
        <v>42394.79206018518</v>
      </c>
      <c r="W3489" s="19">
        <f>_xlfn.DAYS(T3489,S3489)</f>
        <v>18</v>
      </c>
      <c r="X3489" s="20">
        <f>L3489/W3489</f>
        <v>5.5555555555555552E-2</v>
      </c>
      <c r="Y3489" s="21">
        <f>E3489/W3489</f>
        <v>0.72222222222222221</v>
      </c>
    </row>
    <row r="3490" spans="1:25" ht="32" x14ac:dyDescent="0.2">
      <c r="A3490">
        <v>3600</v>
      </c>
      <c r="B3490" s="3" t="s">
        <v>3599</v>
      </c>
      <c r="C3490" s="3" t="s">
        <v>7710</v>
      </c>
      <c r="D3490">
        <v>10</v>
      </c>
      <c r="E3490">
        <v>13</v>
      </c>
      <c r="F3490" t="s">
        <v>8219</v>
      </c>
      <c r="G3490" t="s">
        <v>8224</v>
      </c>
      <c r="H3490" t="s">
        <v>8246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8271</v>
      </c>
      <c r="O3490" s="6">
        <f>(E3490/D3490)*100</f>
        <v>130</v>
      </c>
      <c r="P3490" s="7">
        <f>E3490/L3490</f>
        <v>3.25</v>
      </c>
      <c r="Q3490" t="str">
        <f>LEFT(N3490,FIND("/",N3490)-1)</f>
        <v>theater</v>
      </c>
      <c r="R3490" t="str">
        <f>REPLACE(N3490,1,FIND("/",N3490),"")</f>
        <v>plays</v>
      </c>
      <c r="S3490" s="12">
        <f>(((J3490/60)/60)/24)+DATE(1970,1,1)</f>
        <v>42628.849120370374</v>
      </c>
      <c r="T3490" s="12">
        <f>(((I3490/60)/60)/24)+DATE(1970,1,1)</f>
        <v>42656.849120370374</v>
      </c>
      <c r="W3490" s="19">
        <f>_xlfn.DAYS(T3490,S3490)</f>
        <v>28</v>
      </c>
      <c r="X3490" s="20">
        <f>L3490/W3490</f>
        <v>0.14285714285714285</v>
      </c>
      <c r="Y3490" s="21">
        <f>E3490/W3490</f>
        <v>0.4642857142857143</v>
      </c>
    </row>
    <row r="3491" spans="1:25" ht="48" x14ac:dyDescent="0.2">
      <c r="A3491">
        <v>1902</v>
      </c>
      <c r="B3491" s="3" t="s">
        <v>1903</v>
      </c>
      <c r="C3491" s="3" t="s">
        <v>6012</v>
      </c>
      <c r="D3491">
        <v>1000</v>
      </c>
      <c r="E3491">
        <v>12</v>
      </c>
      <c r="F3491" t="s">
        <v>8221</v>
      </c>
      <c r="G3491" t="s">
        <v>8233</v>
      </c>
      <c r="H3491" t="s">
        <v>8249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8294</v>
      </c>
      <c r="O3491" s="6">
        <f>(E3491/D3491)*100</f>
        <v>1.2</v>
      </c>
      <c r="P3491" s="7">
        <f>E3491/L3491</f>
        <v>4</v>
      </c>
      <c r="Q3491" t="str">
        <f>LEFT(N3491,FIND("/",N3491)-1)</f>
        <v>technology</v>
      </c>
      <c r="R3491" t="str">
        <f>REPLACE(N3491,1,FIND("/",N3491),"")</f>
        <v>gadgets</v>
      </c>
      <c r="S3491" s="12">
        <f>(((J3491/60)/60)/24)+DATE(1970,1,1)</f>
        <v>42037.789895833332</v>
      </c>
      <c r="T3491" s="12">
        <f>(((I3491/60)/60)/24)+DATE(1970,1,1)</f>
        <v>42067.789895833332</v>
      </c>
      <c r="W3491" s="19">
        <f>_xlfn.DAYS(T3491,S3491)</f>
        <v>30</v>
      </c>
      <c r="X3491" s="20">
        <f>L3491/W3491</f>
        <v>0.1</v>
      </c>
      <c r="Y3491" s="21">
        <f>E3491/W3491</f>
        <v>0.4</v>
      </c>
    </row>
    <row r="3492" spans="1:25" ht="48" x14ac:dyDescent="0.2">
      <c r="A3492">
        <v>1081</v>
      </c>
      <c r="B3492" s="3" t="s">
        <v>1082</v>
      </c>
      <c r="C3492" s="3" t="s">
        <v>5191</v>
      </c>
      <c r="D3492">
        <v>68000</v>
      </c>
      <c r="E3492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8282</v>
      </c>
      <c r="O3492" s="6">
        <f>(E3492/D3492)*100</f>
        <v>1.7647058823529412E-2</v>
      </c>
      <c r="P3492" s="7">
        <f>E3492/L3492</f>
        <v>3</v>
      </c>
      <c r="Q3492" t="str">
        <f>LEFT(N3492,FIND("/",N3492)-1)</f>
        <v>games</v>
      </c>
      <c r="R3492" t="str">
        <f>REPLACE(N3492,1,FIND("/",N3492),"")</f>
        <v>video games</v>
      </c>
      <c r="S3492" s="12">
        <f>(((J3492/60)/60)/24)+DATE(1970,1,1)</f>
        <v>42002.926990740743</v>
      </c>
      <c r="T3492" s="12">
        <f>(((I3492/60)/60)/24)+DATE(1970,1,1)</f>
        <v>42032.926990740743</v>
      </c>
      <c r="W3492" s="19">
        <f>_xlfn.DAYS(T3492,S3492)</f>
        <v>30</v>
      </c>
      <c r="X3492" s="20">
        <f>L3492/W3492</f>
        <v>0.13333333333333333</v>
      </c>
      <c r="Y3492" s="21">
        <f>E3492/W3492</f>
        <v>0.4</v>
      </c>
    </row>
    <row r="3493" spans="1:25" ht="48" x14ac:dyDescent="0.2">
      <c r="A3493">
        <v>560</v>
      </c>
      <c r="B3493" s="3" t="s">
        <v>561</v>
      </c>
      <c r="C3493" s="3" t="s">
        <v>4670</v>
      </c>
      <c r="D3493">
        <v>100000</v>
      </c>
      <c r="E3493">
        <v>12</v>
      </c>
      <c r="F3493" t="s">
        <v>8221</v>
      </c>
      <c r="G3493" t="s">
        <v>8229</v>
      </c>
      <c r="H3493" t="s">
        <v>8251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8272</v>
      </c>
      <c r="O3493" s="6">
        <f>(E3493/D3493)*100</f>
        <v>1.2E-2</v>
      </c>
      <c r="P3493" s="7">
        <f>E3493/L3493</f>
        <v>4</v>
      </c>
      <c r="Q3493" t="str">
        <f>LEFT(N3493,FIND("/",N3493)-1)</f>
        <v>technology</v>
      </c>
      <c r="R3493" t="str">
        <f>REPLACE(N3493,1,FIND("/",N3493),"")</f>
        <v>web</v>
      </c>
      <c r="S3493" s="12">
        <f>(((J3493/60)/60)/24)+DATE(1970,1,1)</f>
        <v>41960.771354166667</v>
      </c>
      <c r="T3493" s="12">
        <f>(((I3493/60)/60)/24)+DATE(1970,1,1)</f>
        <v>41990.771354166667</v>
      </c>
      <c r="W3493" s="19">
        <f>_xlfn.DAYS(T3493,S3493)</f>
        <v>30</v>
      </c>
      <c r="X3493" s="20">
        <f>L3493/W3493</f>
        <v>0.1</v>
      </c>
      <c r="Y3493" s="21">
        <f>E3493/W3493</f>
        <v>0.4</v>
      </c>
    </row>
    <row r="3494" spans="1:25" ht="48" x14ac:dyDescent="0.2">
      <c r="A3494">
        <v>1123</v>
      </c>
      <c r="B3494" s="3" t="s">
        <v>1124</v>
      </c>
      <c r="C3494" s="3" t="s">
        <v>5233</v>
      </c>
      <c r="D3494">
        <v>5000</v>
      </c>
      <c r="E3494">
        <v>11</v>
      </c>
      <c r="F3494" t="s">
        <v>8221</v>
      </c>
      <c r="G3494" t="s">
        <v>8224</v>
      </c>
      <c r="H3494" t="s">
        <v>8246</v>
      </c>
      <c r="I3494">
        <v>1397910848</v>
      </c>
      <c r="J3494">
        <v>1395318848</v>
      </c>
      <c r="K3494" t="b">
        <v>0</v>
      </c>
      <c r="L3494">
        <v>3</v>
      </c>
      <c r="M3494" t="b">
        <v>0</v>
      </c>
      <c r="N3494" t="s">
        <v>8282</v>
      </c>
      <c r="O3494" s="6">
        <f>(E3494/D3494)*100</f>
        <v>0.22</v>
      </c>
      <c r="P3494" s="7">
        <f>E3494/L3494</f>
        <v>3.6666666666666665</v>
      </c>
      <c r="Q3494" t="str">
        <f>LEFT(N3494,FIND("/",N3494)-1)</f>
        <v>games</v>
      </c>
      <c r="R3494" t="str">
        <f>REPLACE(N3494,1,FIND("/",N3494),"")</f>
        <v>video games</v>
      </c>
      <c r="S3494" s="12">
        <f>(((J3494/60)/60)/24)+DATE(1970,1,1)</f>
        <v>41718.5237037037</v>
      </c>
      <c r="T3494" s="12">
        <f>(((I3494/60)/60)/24)+DATE(1970,1,1)</f>
        <v>41748.5237037037</v>
      </c>
      <c r="W3494" s="19">
        <f>_xlfn.DAYS(T3494,S3494)</f>
        <v>30</v>
      </c>
      <c r="X3494" s="20">
        <f>L3494/W3494</f>
        <v>0.1</v>
      </c>
      <c r="Y3494" s="21">
        <f>E3494/W3494</f>
        <v>0.36666666666666664</v>
      </c>
    </row>
    <row r="3495" spans="1:25" ht="48" x14ac:dyDescent="0.2">
      <c r="A3495">
        <v>1715</v>
      </c>
      <c r="B3495" s="3" t="s">
        <v>1716</v>
      </c>
      <c r="C3495" s="3" t="s">
        <v>5825</v>
      </c>
      <c r="D3495">
        <v>5000</v>
      </c>
      <c r="E3495">
        <v>11</v>
      </c>
      <c r="F3495" t="s">
        <v>8221</v>
      </c>
      <c r="G3495" t="s">
        <v>8224</v>
      </c>
      <c r="H3495" t="s">
        <v>8246</v>
      </c>
      <c r="I3495">
        <v>1427772120</v>
      </c>
      <c r="J3495">
        <v>1425186785</v>
      </c>
      <c r="K3495" t="b">
        <v>0</v>
      </c>
      <c r="L3495">
        <v>2</v>
      </c>
      <c r="M3495" t="b">
        <v>0</v>
      </c>
      <c r="N3495" t="s">
        <v>8293</v>
      </c>
      <c r="O3495" s="6">
        <f>(E3495/D3495)*100</f>
        <v>0.22</v>
      </c>
      <c r="P3495" s="7">
        <f>E3495/L3495</f>
        <v>5.5</v>
      </c>
      <c r="Q3495" t="str">
        <f>LEFT(N3495,FIND("/",N3495)-1)</f>
        <v>music</v>
      </c>
      <c r="R3495" t="str">
        <f>REPLACE(N3495,1,FIND("/",N3495),"")</f>
        <v>faith</v>
      </c>
      <c r="S3495" s="12">
        <f>(((J3495/60)/60)/24)+DATE(1970,1,1)</f>
        <v>42064.217418981483</v>
      </c>
      <c r="T3495" s="12">
        <f>(((I3495/60)/60)/24)+DATE(1970,1,1)</f>
        <v>42094.140277777777</v>
      </c>
      <c r="W3495" s="19">
        <f>_xlfn.DAYS(T3495,S3495)</f>
        <v>30</v>
      </c>
      <c r="X3495" s="20">
        <f>L3495/W3495</f>
        <v>6.6666666666666666E-2</v>
      </c>
      <c r="Y3495" s="21">
        <f>E3495/W3495</f>
        <v>0.36666666666666664</v>
      </c>
    </row>
    <row r="3496" spans="1:25" ht="64" x14ac:dyDescent="0.2">
      <c r="A3496">
        <v>3970</v>
      </c>
      <c r="B3496" s="3" t="s">
        <v>3967</v>
      </c>
      <c r="C3496" s="3" t="s">
        <v>8077</v>
      </c>
      <c r="D3496">
        <v>15000</v>
      </c>
      <c r="E3496">
        <v>11</v>
      </c>
      <c r="F3496" t="s">
        <v>8221</v>
      </c>
      <c r="G3496" t="s">
        <v>8224</v>
      </c>
      <c r="H3496" t="s">
        <v>8246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8271</v>
      </c>
      <c r="O3496" s="6">
        <f>(E3496/D3496)*100</f>
        <v>7.3333333333333334E-2</v>
      </c>
      <c r="P3496" s="7">
        <f>E3496/L3496</f>
        <v>5.5</v>
      </c>
      <c r="Q3496" t="str">
        <f>LEFT(N3496,FIND("/",N3496)-1)</f>
        <v>theater</v>
      </c>
      <c r="R3496" t="str">
        <f>REPLACE(N3496,1,FIND("/",N3496),"")</f>
        <v>plays</v>
      </c>
      <c r="S3496" s="12">
        <f>(((J3496/60)/60)/24)+DATE(1970,1,1)</f>
        <v>42447.863553240735</v>
      </c>
      <c r="T3496" s="12">
        <f>(((I3496/60)/60)/24)+DATE(1970,1,1)</f>
        <v>42477.863553240735</v>
      </c>
      <c r="W3496" s="19">
        <f>_xlfn.DAYS(T3496,S3496)</f>
        <v>30</v>
      </c>
      <c r="X3496" s="20">
        <f>L3496/W3496</f>
        <v>6.6666666666666666E-2</v>
      </c>
      <c r="Y3496" s="21">
        <f>E3496/W3496</f>
        <v>0.36666666666666664</v>
      </c>
    </row>
    <row r="3497" spans="1:25" ht="48" x14ac:dyDescent="0.2">
      <c r="A3497">
        <v>981</v>
      </c>
      <c r="B3497" s="3" t="s">
        <v>982</v>
      </c>
      <c r="C3497" s="3" t="s">
        <v>5091</v>
      </c>
      <c r="D3497">
        <v>88888</v>
      </c>
      <c r="E3497">
        <v>11</v>
      </c>
      <c r="F3497" t="s">
        <v>8221</v>
      </c>
      <c r="G3497" t="s">
        <v>8224</v>
      </c>
      <c r="H3497" t="s">
        <v>8246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8273</v>
      </c>
      <c r="O3497" s="6">
        <f>(E3497/D3497)*100</f>
        <v>1.2375123751237513E-2</v>
      </c>
      <c r="P3497" s="7">
        <f>E3497/L3497</f>
        <v>2.75</v>
      </c>
      <c r="Q3497" t="str">
        <f>LEFT(N3497,FIND("/",N3497)-1)</f>
        <v>technology</v>
      </c>
      <c r="R3497" t="str">
        <f>REPLACE(N3497,1,FIND("/",N3497),"")</f>
        <v>wearables</v>
      </c>
      <c r="S3497" s="12">
        <f>(((J3497/60)/60)/24)+DATE(1970,1,1)</f>
        <v>41830.947013888886</v>
      </c>
      <c r="T3497" s="12">
        <f>(((I3497/60)/60)/24)+DATE(1970,1,1)</f>
        <v>41860.947013888886</v>
      </c>
      <c r="W3497" s="19">
        <f>_xlfn.DAYS(T3497,S3497)</f>
        <v>30</v>
      </c>
      <c r="X3497" s="20">
        <f>L3497/W3497</f>
        <v>0.13333333333333333</v>
      </c>
      <c r="Y3497" s="21">
        <f>E3497/W3497</f>
        <v>0.36666666666666664</v>
      </c>
    </row>
    <row r="3498" spans="1:25" ht="48" x14ac:dyDescent="0.2">
      <c r="A3498">
        <v>3940</v>
      </c>
      <c r="B3498" s="3" t="s">
        <v>3937</v>
      </c>
      <c r="C3498" s="3" t="s">
        <v>8048</v>
      </c>
      <c r="D3498">
        <v>5000</v>
      </c>
      <c r="E3498">
        <v>11</v>
      </c>
      <c r="F3498" t="s">
        <v>8221</v>
      </c>
      <c r="G3498" t="s">
        <v>8224</v>
      </c>
      <c r="H3498" t="s">
        <v>8246</v>
      </c>
      <c r="I3498">
        <v>1420199351</v>
      </c>
      <c r="J3498">
        <v>1416311351</v>
      </c>
      <c r="K3498" t="b">
        <v>0</v>
      </c>
      <c r="L3498">
        <v>2</v>
      </c>
      <c r="M3498" t="b">
        <v>0</v>
      </c>
      <c r="N3498" t="s">
        <v>8271</v>
      </c>
      <c r="O3498" s="6">
        <f>(E3498/D3498)*100</f>
        <v>0.22</v>
      </c>
      <c r="P3498" s="7">
        <f>E3498/L3498</f>
        <v>5.5</v>
      </c>
      <c r="Q3498" t="str">
        <f>LEFT(N3498,FIND("/",N3498)-1)</f>
        <v>theater</v>
      </c>
      <c r="R3498" t="str">
        <f>REPLACE(N3498,1,FIND("/",N3498),"")</f>
        <v>plays</v>
      </c>
      <c r="S3498" s="12">
        <f>(((J3498/60)/60)/24)+DATE(1970,1,1)</f>
        <v>41961.492488425924</v>
      </c>
      <c r="T3498" s="12">
        <f>(((I3498/60)/60)/24)+DATE(1970,1,1)</f>
        <v>42006.492488425924</v>
      </c>
      <c r="W3498" s="19">
        <f>_xlfn.DAYS(T3498,S3498)</f>
        <v>45</v>
      </c>
      <c r="X3498" s="20">
        <f>L3498/W3498</f>
        <v>4.4444444444444446E-2</v>
      </c>
      <c r="Y3498" s="21">
        <f>E3498/W3498</f>
        <v>0.24444444444444444</v>
      </c>
    </row>
    <row r="3499" spans="1:25" ht="48" x14ac:dyDescent="0.2">
      <c r="A3499">
        <v>512</v>
      </c>
      <c r="B3499" s="3" t="s">
        <v>513</v>
      </c>
      <c r="C3499" s="3" t="s">
        <v>4622</v>
      </c>
      <c r="D3499">
        <v>8000</v>
      </c>
      <c r="E3499">
        <v>11</v>
      </c>
      <c r="F3499" t="s">
        <v>8221</v>
      </c>
      <c r="G3499" t="s">
        <v>8224</v>
      </c>
      <c r="H3499" t="s">
        <v>8246</v>
      </c>
      <c r="I3499">
        <v>1479667727</v>
      </c>
      <c r="J3499">
        <v>1475776127</v>
      </c>
      <c r="K3499" t="b">
        <v>0</v>
      </c>
      <c r="L3499">
        <v>2</v>
      </c>
      <c r="M3499" t="b">
        <v>0</v>
      </c>
      <c r="N3499" t="s">
        <v>8270</v>
      </c>
      <c r="O3499" s="6">
        <f>(E3499/D3499)*100</f>
        <v>0.13749999999999998</v>
      </c>
      <c r="P3499" s="7">
        <f>E3499/L3499</f>
        <v>5.5</v>
      </c>
      <c r="Q3499" t="str">
        <f>LEFT(N3499,FIND("/",N3499)-1)</f>
        <v>film &amp; video</v>
      </c>
      <c r="R3499" t="str">
        <f>REPLACE(N3499,1,FIND("/",N3499),"")</f>
        <v>animation</v>
      </c>
      <c r="S3499" s="12">
        <f>(((J3499/60)/60)/24)+DATE(1970,1,1)</f>
        <v>42649.742210648154</v>
      </c>
      <c r="T3499" s="12">
        <f>(((I3499/60)/60)/24)+DATE(1970,1,1)</f>
        <v>42694.783877314811</v>
      </c>
      <c r="W3499" s="19">
        <f>_xlfn.DAYS(T3499,S3499)</f>
        <v>45</v>
      </c>
      <c r="X3499" s="20">
        <f>L3499/W3499</f>
        <v>4.4444444444444446E-2</v>
      </c>
      <c r="Y3499" s="21">
        <f>E3499/W3499</f>
        <v>0.24444444444444444</v>
      </c>
    </row>
    <row r="3500" spans="1:25" ht="32" x14ac:dyDescent="0.2">
      <c r="A3500">
        <v>3866</v>
      </c>
      <c r="B3500" s="3" t="s">
        <v>3863</v>
      </c>
      <c r="C3500" s="3" t="s">
        <v>7975</v>
      </c>
      <c r="D3500">
        <v>2000</v>
      </c>
      <c r="E3500">
        <v>11</v>
      </c>
      <c r="F3500" t="s">
        <v>8221</v>
      </c>
      <c r="G3500" t="s">
        <v>8224</v>
      </c>
      <c r="H3500" t="s">
        <v>8246</v>
      </c>
      <c r="I3500">
        <v>1458703740</v>
      </c>
      <c r="J3500">
        <v>1454453021</v>
      </c>
      <c r="K3500" t="b">
        <v>0</v>
      </c>
      <c r="L3500">
        <v>2</v>
      </c>
      <c r="M3500" t="b">
        <v>0</v>
      </c>
      <c r="N3500" t="s">
        <v>8271</v>
      </c>
      <c r="O3500" s="6">
        <f>(E3500/D3500)*100</f>
        <v>0.54999999999999993</v>
      </c>
      <c r="P3500" s="7">
        <f>E3500/L3500</f>
        <v>5.5</v>
      </c>
      <c r="Q3500" t="str">
        <f>LEFT(N3500,FIND("/",N3500)-1)</f>
        <v>theater</v>
      </c>
      <c r="R3500" t="str">
        <f>REPLACE(N3500,1,FIND("/",N3500),"")</f>
        <v>plays</v>
      </c>
      <c r="S3500" s="12">
        <f>(((J3500/60)/60)/24)+DATE(1970,1,1)</f>
        <v>42402.947002314817</v>
      </c>
      <c r="T3500" s="12">
        <f>(((I3500/60)/60)/24)+DATE(1970,1,1)</f>
        <v>42452.145138888889</v>
      </c>
      <c r="W3500" s="19">
        <f>_xlfn.DAYS(T3500,S3500)</f>
        <v>50</v>
      </c>
      <c r="X3500" s="20">
        <f>L3500/W3500</f>
        <v>0.04</v>
      </c>
      <c r="Y3500" s="21">
        <f>E3500/W3500</f>
        <v>0.22</v>
      </c>
    </row>
    <row r="3501" spans="1:25" ht="32" x14ac:dyDescent="0.2">
      <c r="A3501">
        <v>3103</v>
      </c>
      <c r="B3501" s="3" t="s">
        <v>3103</v>
      </c>
      <c r="C3501" s="3" t="s">
        <v>7213</v>
      </c>
      <c r="D3501">
        <v>4100</v>
      </c>
      <c r="E3501">
        <v>11</v>
      </c>
      <c r="F3501" t="s">
        <v>8221</v>
      </c>
      <c r="G3501" t="s">
        <v>8224</v>
      </c>
      <c r="H3501" t="s">
        <v>8246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8303</v>
      </c>
      <c r="O3501" s="6">
        <f>(E3501/D3501)*100</f>
        <v>0.26829268292682928</v>
      </c>
      <c r="P3501" s="7">
        <f>E3501/L3501</f>
        <v>5.5</v>
      </c>
      <c r="Q3501" t="str">
        <f>LEFT(N3501,FIND("/",N3501)-1)</f>
        <v>theater</v>
      </c>
      <c r="R3501" t="str">
        <f>REPLACE(N3501,1,FIND("/",N3501),"")</f>
        <v>spaces</v>
      </c>
      <c r="S3501" s="12">
        <f>(((J3501/60)/60)/24)+DATE(1970,1,1)</f>
        <v>42107.156319444446</v>
      </c>
      <c r="T3501" s="12">
        <f>(((I3501/60)/60)/24)+DATE(1970,1,1)</f>
        <v>42167.156319444446</v>
      </c>
      <c r="W3501" s="19">
        <f>_xlfn.DAYS(T3501,S3501)</f>
        <v>60</v>
      </c>
      <c r="X3501" s="20">
        <f>L3501/W3501</f>
        <v>3.3333333333333333E-2</v>
      </c>
      <c r="Y3501" s="21">
        <f>E3501/W3501</f>
        <v>0.18333333333333332</v>
      </c>
    </row>
    <row r="3502" spans="1:25" ht="48" x14ac:dyDescent="0.2">
      <c r="A3502">
        <v>167</v>
      </c>
      <c r="B3502" s="3" t="s">
        <v>169</v>
      </c>
      <c r="C3502" s="3" t="s">
        <v>4277</v>
      </c>
      <c r="D3502">
        <v>110000</v>
      </c>
      <c r="E3502">
        <v>11</v>
      </c>
      <c r="F3502" t="s">
        <v>8221</v>
      </c>
      <c r="G3502" t="s">
        <v>8224</v>
      </c>
      <c r="H3502" t="s">
        <v>8246</v>
      </c>
      <c r="I3502">
        <v>1438726535</v>
      </c>
      <c r="J3502">
        <v>1433542535</v>
      </c>
      <c r="K3502" t="b">
        <v>0</v>
      </c>
      <c r="L3502">
        <v>2</v>
      </c>
      <c r="M3502" t="b">
        <v>0</v>
      </c>
      <c r="N3502" t="s">
        <v>8268</v>
      </c>
      <c r="O3502" s="6">
        <f>(E3502/D3502)*100</f>
        <v>0.01</v>
      </c>
      <c r="P3502" s="7">
        <f>E3502/L3502</f>
        <v>5.5</v>
      </c>
      <c r="Q3502" t="str">
        <f>LEFT(N3502,FIND("/",N3502)-1)</f>
        <v>film &amp; video</v>
      </c>
      <c r="R3502" t="str">
        <f>REPLACE(N3502,1,FIND("/",N3502),"")</f>
        <v>drama</v>
      </c>
      <c r="S3502" s="12">
        <f>(((J3502/60)/60)/24)+DATE(1970,1,1)</f>
        <v>42160.927488425921</v>
      </c>
      <c r="T3502" s="12">
        <f>(((I3502/60)/60)/24)+DATE(1970,1,1)</f>
        <v>42220.927488425921</v>
      </c>
      <c r="W3502" s="19">
        <f>_xlfn.DAYS(T3502,S3502)</f>
        <v>60</v>
      </c>
      <c r="X3502" s="20">
        <f>L3502/W3502</f>
        <v>3.3333333333333333E-2</v>
      </c>
      <c r="Y3502" s="21">
        <f>E3502/W3502</f>
        <v>0.18333333333333332</v>
      </c>
    </row>
    <row r="3503" spans="1:25" ht="48" x14ac:dyDescent="0.2">
      <c r="A3503">
        <v>1130</v>
      </c>
      <c r="B3503" s="3" t="s">
        <v>1131</v>
      </c>
      <c r="C3503" s="3" t="s">
        <v>5240</v>
      </c>
      <c r="D3503">
        <v>5000</v>
      </c>
      <c r="E3503">
        <v>11</v>
      </c>
      <c r="F3503" t="s">
        <v>8221</v>
      </c>
      <c r="G3503" t="s">
        <v>8224</v>
      </c>
      <c r="H3503" t="s">
        <v>8246</v>
      </c>
      <c r="I3503">
        <v>1416963300</v>
      </c>
      <c r="J3503">
        <v>1411775700</v>
      </c>
      <c r="K3503" t="b">
        <v>0</v>
      </c>
      <c r="L3503">
        <v>3</v>
      </c>
      <c r="M3503" t="b">
        <v>0</v>
      </c>
      <c r="N3503" t="s">
        <v>8283</v>
      </c>
      <c r="O3503" s="6">
        <f>(E3503/D3503)*100</f>
        <v>0.22</v>
      </c>
      <c r="P3503" s="7">
        <f>E3503/L3503</f>
        <v>3.6666666666666665</v>
      </c>
      <c r="Q3503" t="str">
        <f>LEFT(N3503,FIND("/",N3503)-1)</f>
        <v>games</v>
      </c>
      <c r="R3503" t="str">
        <f>REPLACE(N3503,1,FIND("/",N3503),"")</f>
        <v>mobile games</v>
      </c>
      <c r="S3503" s="12">
        <f>(((J3503/60)/60)/24)+DATE(1970,1,1)</f>
        <v>41908.996527777781</v>
      </c>
      <c r="T3503" s="12">
        <f>(((I3503/60)/60)/24)+DATE(1970,1,1)</f>
        <v>41969.038194444445</v>
      </c>
      <c r="W3503" s="19">
        <f>_xlfn.DAYS(T3503,S3503)</f>
        <v>61</v>
      </c>
      <c r="X3503" s="20">
        <f>L3503/W3503</f>
        <v>4.9180327868852458E-2</v>
      </c>
      <c r="Y3503" s="21">
        <f>E3503/W3503</f>
        <v>0.18032786885245902</v>
      </c>
    </row>
    <row r="3504" spans="1:25" ht="48" x14ac:dyDescent="0.2">
      <c r="A3504">
        <v>2886</v>
      </c>
      <c r="B3504" s="3" t="s">
        <v>2886</v>
      </c>
      <c r="C3504" s="3" t="s">
        <v>6996</v>
      </c>
      <c r="D3504">
        <v>200</v>
      </c>
      <c r="E3504">
        <v>10</v>
      </c>
      <c r="F3504" t="s">
        <v>8221</v>
      </c>
      <c r="G3504" t="s">
        <v>8224</v>
      </c>
      <c r="H3504" t="s">
        <v>8246</v>
      </c>
      <c r="I3504">
        <v>1442635140</v>
      </c>
      <c r="J3504">
        <v>1442243484</v>
      </c>
      <c r="K3504" t="b">
        <v>0</v>
      </c>
      <c r="L3504">
        <v>1</v>
      </c>
      <c r="M3504" t="b">
        <v>0</v>
      </c>
      <c r="N3504" t="s">
        <v>8271</v>
      </c>
      <c r="O3504" s="6">
        <f>(E3504/D3504)*100</f>
        <v>5</v>
      </c>
      <c r="P3504" s="7">
        <f>E3504/L3504</f>
        <v>10</v>
      </c>
      <c r="Q3504" t="str">
        <f>LEFT(N3504,FIND("/",N3504)-1)</f>
        <v>theater</v>
      </c>
      <c r="R3504" t="str">
        <f>REPLACE(N3504,1,FIND("/",N3504),"")</f>
        <v>plays</v>
      </c>
      <c r="S3504" s="12">
        <f>(((J3504/60)/60)/24)+DATE(1970,1,1)</f>
        <v>42261.632916666669</v>
      </c>
      <c r="T3504" s="12">
        <f>(((I3504/60)/60)/24)+DATE(1970,1,1)</f>
        <v>42266.165972222225</v>
      </c>
      <c r="W3504" s="19">
        <f>_xlfn.DAYS(T3504,S3504)</f>
        <v>5</v>
      </c>
      <c r="X3504" s="20">
        <f>L3504/W3504</f>
        <v>0.2</v>
      </c>
      <c r="Y3504" s="21">
        <f>E3504/W3504</f>
        <v>2</v>
      </c>
    </row>
    <row r="3505" spans="1:25" ht="32" x14ac:dyDescent="0.2">
      <c r="A3505">
        <v>2757</v>
      </c>
      <c r="B3505" s="3" t="s">
        <v>2757</v>
      </c>
      <c r="C3505" s="3" t="s">
        <v>6867</v>
      </c>
      <c r="D3505">
        <v>1500</v>
      </c>
      <c r="E3505">
        <v>10</v>
      </c>
      <c r="F3505" t="s">
        <v>8221</v>
      </c>
      <c r="G3505" t="s">
        <v>8224</v>
      </c>
      <c r="H3505" t="s">
        <v>8246</v>
      </c>
      <c r="I3505">
        <v>1470498332</v>
      </c>
      <c r="J3505">
        <v>1469202332</v>
      </c>
      <c r="K3505" t="b">
        <v>0</v>
      </c>
      <c r="L3505">
        <v>2</v>
      </c>
      <c r="M3505" t="b">
        <v>0</v>
      </c>
      <c r="N3505" t="s">
        <v>8304</v>
      </c>
      <c r="O3505" s="6">
        <f>(E3505/D3505)*100</f>
        <v>0.66666666666666674</v>
      </c>
      <c r="P3505" s="7">
        <f>E3505/L3505</f>
        <v>5</v>
      </c>
      <c r="Q3505" t="str">
        <f>LEFT(N3505,FIND("/",N3505)-1)</f>
        <v>publishing</v>
      </c>
      <c r="R3505" t="str">
        <f>REPLACE(N3505,1,FIND("/",N3505),"")</f>
        <v>children's books</v>
      </c>
      <c r="S3505" s="12">
        <f>(((J3505/60)/60)/24)+DATE(1970,1,1)</f>
        <v>42573.65662037037</v>
      </c>
      <c r="T3505" s="12">
        <f>(((I3505/60)/60)/24)+DATE(1970,1,1)</f>
        <v>42588.65662037037</v>
      </c>
      <c r="W3505" s="19">
        <f>_xlfn.DAYS(T3505,S3505)</f>
        <v>15</v>
      </c>
      <c r="X3505" s="20">
        <f>L3505/W3505</f>
        <v>0.13333333333333333</v>
      </c>
      <c r="Y3505" s="21">
        <f>E3505/W3505</f>
        <v>0.66666666666666663</v>
      </c>
    </row>
    <row r="3506" spans="1:25" ht="48" x14ac:dyDescent="0.2">
      <c r="A3506">
        <v>3858</v>
      </c>
      <c r="B3506" s="3" t="s">
        <v>3855</v>
      </c>
      <c r="C3506" s="3" t="s">
        <v>7967</v>
      </c>
      <c r="D3506">
        <v>500</v>
      </c>
      <c r="E3506">
        <v>10</v>
      </c>
      <c r="F3506" t="s">
        <v>8221</v>
      </c>
      <c r="G3506" t="s">
        <v>8225</v>
      </c>
      <c r="H3506" t="s">
        <v>8247</v>
      </c>
      <c r="I3506">
        <v>1432328400</v>
      </c>
      <c r="J3506">
        <v>1430734844</v>
      </c>
      <c r="K3506" t="b">
        <v>0</v>
      </c>
      <c r="L3506">
        <v>1</v>
      </c>
      <c r="M3506" t="b">
        <v>0</v>
      </c>
      <c r="N3506" t="s">
        <v>8271</v>
      </c>
      <c r="O3506" s="6">
        <f>(E3506/D3506)*100</f>
        <v>2</v>
      </c>
      <c r="P3506" s="7">
        <f>E3506/L3506</f>
        <v>10</v>
      </c>
      <c r="Q3506" t="str">
        <f>LEFT(N3506,FIND("/",N3506)-1)</f>
        <v>theater</v>
      </c>
      <c r="R3506" t="str">
        <f>REPLACE(N3506,1,FIND("/",N3506),"")</f>
        <v>plays</v>
      </c>
      <c r="S3506" s="12">
        <f>(((J3506/60)/60)/24)+DATE(1970,1,1)</f>
        <v>42128.431064814817</v>
      </c>
      <c r="T3506" s="12">
        <f>(((I3506/60)/60)/24)+DATE(1970,1,1)</f>
        <v>42146.875</v>
      </c>
      <c r="W3506" s="19">
        <f>_xlfn.DAYS(T3506,S3506)</f>
        <v>18</v>
      </c>
      <c r="X3506" s="20">
        <f>L3506/W3506</f>
        <v>5.5555555555555552E-2</v>
      </c>
      <c r="Y3506" s="21">
        <f>E3506/W3506</f>
        <v>0.55555555555555558</v>
      </c>
    </row>
    <row r="3507" spans="1:25" ht="48" x14ac:dyDescent="0.2">
      <c r="A3507">
        <v>142</v>
      </c>
      <c r="B3507" s="3" t="s">
        <v>144</v>
      </c>
      <c r="C3507" s="3" t="s">
        <v>4252</v>
      </c>
      <c r="D3507">
        <v>3000</v>
      </c>
      <c r="E3507">
        <v>10</v>
      </c>
      <c r="F3507" t="s">
        <v>8220</v>
      </c>
      <c r="G3507" t="s">
        <v>8224</v>
      </c>
      <c r="H3507" t="s">
        <v>8246</v>
      </c>
      <c r="I3507">
        <v>1416176778</v>
      </c>
      <c r="J3507">
        <v>1414358778</v>
      </c>
      <c r="K3507" t="b">
        <v>0</v>
      </c>
      <c r="L3507">
        <v>1</v>
      </c>
      <c r="M3507" t="b">
        <v>0</v>
      </c>
      <c r="N3507" t="s">
        <v>8267</v>
      </c>
      <c r="O3507" s="6">
        <f>(E3507/D3507)*100</f>
        <v>0.33333333333333337</v>
      </c>
      <c r="P3507" s="7">
        <f>E3507/L3507</f>
        <v>10</v>
      </c>
      <c r="Q3507" t="str">
        <f>LEFT(N3507,FIND("/",N3507)-1)</f>
        <v>film &amp; video</v>
      </c>
      <c r="R3507" t="str">
        <f>REPLACE(N3507,1,FIND("/",N3507),"")</f>
        <v>science fiction</v>
      </c>
      <c r="S3507" s="12">
        <f>(((J3507/60)/60)/24)+DATE(1970,1,1)</f>
        <v>41938.893263888887</v>
      </c>
      <c r="T3507" s="12">
        <f>(((I3507/60)/60)/24)+DATE(1970,1,1)</f>
        <v>41959.934930555552</v>
      </c>
      <c r="W3507" s="19">
        <f>_xlfn.DAYS(T3507,S3507)</f>
        <v>21</v>
      </c>
      <c r="X3507" s="20">
        <f>L3507/W3507</f>
        <v>4.7619047619047616E-2</v>
      </c>
      <c r="Y3507" s="21">
        <f>E3507/W3507</f>
        <v>0.47619047619047616</v>
      </c>
    </row>
    <row r="3508" spans="1:25" ht="16" x14ac:dyDescent="0.2">
      <c r="A3508">
        <v>3868</v>
      </c>
      <c r="B3508" s="3" t="s">
        <v>3865</v>
      </c>
      <c r="C3508" s="3" t="s">
        <v>7977</v>
      </c>
      <c r="D3508">
        <v>5000</v>
      </c>
      <c r="E3508">
        <v>10</v>
      </c>
      <c r="F3508" t="s">
        <v>8220</v>
      </c>
      <c r="G3508" t="s">
        <v>8225</v>
      </c>
      <c r="H3508" t="s">
        <v>8247</v>
      </c>
      <c r="I3508">
        <v>1410191405</v>
      </c>
      <c r="J3508">
        <v>1408031405</v>
      </c>
      <c r="K3508" t="b">
        <v>0</v>
      </c>
      <c r="L3508">
        <v>1</v>
      </c>
      <c r="M3508" t="b">
        <v>0</v>
      </c>
      <c r="N3508" t="s">
        <v>8305</v>
      </c>
      <c r="O3508" s="6">
        <f>(E3508/D3508)*100</f>
        <v>0.2</v>
      </c>
      <c r="P3508" s="7">
        <f>E3508/L3508</f>
        <v>10</v>
      </c>
      <c r="Q3508" t="str">
        <f>LEFT(N3508,FIND("/",N3508)-1)</f>
        <v>theater</v>
      </c>
      <c r="R3508" t="str">
        <f>REPLACE(N3508,1,FIND("/",N3508),"")</f>
        <v>musical</v>
      </c>
      <c r="S3508" s="12">
        <f>(((J3508/60)/60)/24)+DATE(1970,1,1)</f>
        <v>41865.659780092588</v>
      </c>
      <c r="T3508" s="12">
        <f>(((I3508/60)/60)/24)+DATE(1970,1,1)</f>
        <v>41890.659780092588</v>
      </c>
      <c r="W3508" s="19">
        <f>_xlfn.DAYS(T3508,S3508)</f>
        <v>25</v>
      </c>
      <c r="X3508" s="20">
        <f>L3508/W3508</f>
        <v>0.04</v>
      </c>
      <c r="Y3508" s="21">
        <f>E3508/W3508</f>
        <v>0.4</v>
      </c>
    </row>
    <row r="3509" spans="1:25" ht="48" x14ac:dyDescent="0.2">
      <c r="A3509">
        <v>3065</v>
      </c>
      <c r="B3509" s="3" t="s">
        <v>3065</v>
      </c>
      <c r="C3509" s="3" t="s">
        <v>7175</v>
      </c>
      <c r="D3509">
        <v>25000</v>
      </c>
      <c r="E3509">
        <v>10</v>
      </c>
      <c r="F3509" t="s">
        <v>8221</v>
      </c>
      <c r="G3509" t="s">
        <v>8224</v>
      </c>
      <c r="H3509" t="s">
        <v>8246</v>
      </c>
      <c r="I3509">
        <v>1406683172</v>
      </c>
      <c r="J3509">
        <v>1404523172</v>
      </c>
      <c r="K3509" t="b">
        <v>0</v>
      </c>
      <c r="L3509">
        <v>2</v>
      </c>
      <c r="M3509" t="b">
        <v>0</v>
      </c>
      <c r="N3509" t="s">
        <v>8303</v>
      </c>
      <c r="O3509" s="6">
        <f>(E3509/D3509)*100</f>
        <v>0.04</v>
      </c>
      <c r="P3509" s="7">
        <f>E3509/L3509</f>
        <v>5</v>
      </c>
      <c r="Q3509" t="str">
        <f>LEFT(N3509,FIND("/",N3509)-1)</f>
        <v>theater</v>
      </c>
      <c r="R3509" t="str">
        <f>REPLACE(N3509,1,FIND("/",N3509),"")</f>
        <v>spaces</v>
      </c>
      <c r="S3509" s="12">
        <f>(((J3509/60)/60)/24)+DATE(1970,1,1)</f>
        <v>41825.055231481485</v>
      </c>
      <c r="T3509" s="12">
        <f>(((I3509/60)/60)/24)+DATE(1970,1,1)</f>
        <v>41850.055231481485</v>
      </c>
      <c r="W3509" s="19">
        <f>_xlfn.DAYS(T3509,S3509)</f>
        <v>25</v>
      </c>
      <c r="X3509" s="20">
        <f>L3509/W3509</f>
        <v>0.08</v>
      </c>
      <c r="Y3509" s="21">
        <f>E3509/W3509</f>
        <v>0.4</v>
      </c>
    </row>
    <row r="3510" spans="1:25" ht="48" x14ac:dyDescent="0.2">
      <c r="A3510">
        <v>482</v>
      </c>
      <c r="B3510" s="3" t="s">
        <v>483</v>
      </c>
      <c r="C3510" s="3" t="s">
        <v>4592</v>
      </c>
      <c r="D3510">
        <v>10000</v>
      </c>
      <c r="E3510">
        <v>10</v>
      </c>
      <c r="F3510" t="s">
        <v>8221</v>
      </c>
      <c r="G3510" t="s">
        <v>8224</v>
      </c>
      <c r="H3510" t="s">
        <v>8246</v>
      </c>
      <c r="I3510">
        <v>1460644440</v>
      </c>
      <c r="J3510">
        <v>1458336690</v>
      </c>
      <c r="K3510" t="b">
        <v>0</v>
      </c>
      <c r="L3510">
        <v>1</v>
      </c>
      <c r="M3510" t="b">
        <v>0</v>
      </c>
      <c r="N3510" t="s">
        <v>8270</v>
      </c>
      <c r="O3510" s="6">
        <f>(E3510/D3510)*100</f>
        <v>0.1</v>
      </c>
      <c r="P3510" s="7">
        <f>E3510/L3510</f>
        <v>10</v>
      </c>
      <c r="Q3510" t="str">
        <f>LEFT(N3510,FIND("/",N3510)-1)</f>
        <v>film &amp; video</v>
      </c>
      <c r="R3510" t="str">
        <f>REPLACE(N3510,1,FIND("/",N3510),"")</f>
        <v>animation</v>
      </c>
      <c r="S3510" s="12">
        <f>(((J3510/60)/60)/24)+DATE(1970,1,1)</f>
        <v>42447.896875000006</v>
      </c>
      <c r="T3510" s="12">
        <f>(((I3510/60)/60)/24)+DATE(1970,1,1)</f>
        <v>42474.606944444444</v>
      </c>
      <c r="W3510" s="19">
        <f>_xlfn.DAYS(T3510,S3510)</f>
        <v>27</v>
      </c>
      <c r="X3510" s="20">
        <f>L3510/W3510</f>
        <v>3.7037037037037035E-2</v>
      </c>
      <c r="Y3510" s="21">
        <f>E3510/W3510</f>
        <v>0.37037037037037035</v>
      </c>
    </row>
    <row r="3511" spans="1:25" ht="48" x14ac:dyDescent="0.2">
      <c r="A3511">
        <v>4085</v>
      </c>
      <c r="B3511" s="3" t="s">
        <v>4081</v>
      </c>
      <c r="C3511" s="3" t="s">
        <v>8188</v>
      </c>
      <c r="D3511">
        <v>3500</v>
      </c>
      <c r="E3511">
        <v>10</v>
      </c>
      <c r="F3511" t="s">
        <v>8221</v>
      </c>
      <c r="G3511" t="s">
        <v>8224</v>
      </c>
      <c r="H3511" t="s">
        <v>8246</v>
      </c>
      <c r="I3511">
        <v>1427169540</v>
      </c>
      <c r="J3511">
        <v>1424701775</v>
      </c>
      <c r="K3511" t="b">
        <v>0</v>
      </c>
      <c r="L3511">
        <v>1</v>
      </c>
      <c r="M3511" t="b">
        <v>0</v>
      </c>
      <c r="N3511" t="s">
        <v>8271</v>
      </c>
      <c r="O3511" s="6">
        <f>(E3511/D3511)*100</f>
        <v>0.2857142857142857</v>
      </c>
      <c r="P3511" s="7">
        <f>E3511/L3511</f>
        <v>10</v>
      </c>
      <c r="Q3511" t="str">
        <f>LEFT(N3511,FIND("/",N3511)-1)</f>
        <v>theater</v>
      </c>
      <c r="R3511" t="str">
        <f>REPLACE(N3511,1,FIND("/",N3511),"")</f>
        <v>plays</v>
      </c>
      <c r="S3511" s="12">
        <f>(((J3511/60)/60)/24)+DATE(1970,1,1)</f>
        <v>42058.603877314818</v>
      </c>
      <c r="T3511" s="12">
        <f>(((I3511/60)/60)/24)+DATE(1970,1,1)</f>
        <v>42087.165972222225</v>
      </c>
      <c r="W3511" s="19">
        <f>_xlfn.DAYS(T3511,S3511)</f>
        <v>29</v>
      </c>
      <c r="X3511" s="20">
        <f>L3511/W3511</f>
        <v>3.4482758620689655E-2</v>
      </c>
      <c r="Y3511" s="21">
        <f>E3511/W3511</f>
        <v>0.34482758620689657</v>
      </c>
    </row>
    <row r="3512" spans="1:25" ht="48" x14ac:dyDescent="0.2">
      <c r="A3512">
        <v>2213</v>
      </c>
      <c r="B3512" s="3" t="s">
        <v>2214</v>
      </c>
      <c r="C3512" s="3" t="s">
        <v>6323</v>
      </c>
      <c r="D3512">
        <v>5</v>
      </c>
      <c r="E3512">
        <v>10</v>
      </c>
      <c r="F3512" t="s">
        <v>8219</v>
      </c>
      <c r="G3512" t="s">
        <v>8224</v>
      </c>
      <c r="H3512" t="s">
        <v>8246</v>
      </c>
      <c r="I3512">
        <v>1431719379</v>
      </c>
      <c r="J3512">
        <v>1429127379</v>
      </c>
      <c r="K3512" t="b">
        <v>0</v>
      </c>
      <c r="L3512">
        <v>1</v>
      </c>
      <c r="M3512" t="b">
        <v>1</v>
      </c>
      <c r="N3512" t="s">
        <v>8280</v>
      </c>
      <c r="O3512" s="6">
        <f>(E3512/D3512)*100</f>
        <v>200</v>
      </c>
      <c r="P3512" s="7">
        <f>E3512/L3512</f>
        <v>10</v>
      </c>
      <c r="Q3512" t="str">
        <f>LEFT(N3512,FIND("/",N3512)-1)</f>
        <v>music</v>
      </c>
      <c r="R3512" t="str">
        <f>REPLACE(N3512,1,FIND("/",N3512),"")</f>
        <v>electronic music</v>
      </c>
      <c r="S3512" s="12">
        <f>(((J3512/60)/60)/24)+DATE(1970,1,1)</f>
        <v>42109.826145833329</v>
      </c>
      <c r="T3512" s="12">
        <f>(((I3512/60)/60)/24)+DATE(1970,1,1)</f>
        <v>42139.826145833329</v>
      </c>
      <c r="W3512" s="19">
        <f>_xlfn.DAYS(T3512,S3512)</f>
        <v>30</v>
      </c>
      <c r="X3512" s="20">
        <f>L3512/W3512</f>
        <v>3.3333333333333333E-2</v>
      </c>
      <c r="Y3512" s="21">
        <f>E3512/W3512</f>
        <v>0.33333333333333331</v>
      </c>
    </row>
    <row r="3513" spans="1:25" ht="16" x14ac:dyDescent="0.2">
      <c r="A3513">
        <v>847</v>
      </c>
      <c r="B3513" s="3" t="s">
        <v>848</v>
      </c>
      <c r="C3513" s="3" t="s">
        <v>4957</v>
      </c>
      <c r="D3513">
        <v>10</v>
      </c>
      <c r="E3513">
        <v>10</v>
      </c>
      <c r="F3513" t="s">
        <v>8219</v>
      </c>
      <c r="G3513" t="s">
        <v>8224</v>
      </c>
      <c r="H3513" t="s">
        <v>8246</v>
      </c>
      <c r="I3513">
        <v>1436555376</v>
      </c>
      <c r="J3513">
        <v>1433963376</v>
      </c>
      <c r="K3513" t="b">
        <v>0</v>
      </c>
      <c r="L3513">
        <v>1</v>
      </c>
      <c r="M3513" t="b">
        <v>1</v>
      </c>
      <c r="N3513" t="s">
        <v>8277</v>
      </c>
      <c r="O3513" s="6">
        <f>(E3513/D3513)*100</f>
        <v>100</v>
      </c>
      <c r="P3513" s="7">
        <f>E3513/L3513</f>
        <v>10</v>
      </c>
      <c r="Q3513" t="str">
        <f>LEFT(N3513,FIND("/",N3513)-1)</f>
        <v>music</v>
      </c>
      <c r="R3513" t="str">
        <f>REPLACE(N3513,1,FIND("/",N3513),"")</f>
        <v>metal</v>
      </c>
      <c r="S3513" s="12">
        <f>(((J3513/60)/60)/24)+DATE(1970,1,1)</f>
        <v>42165.79833333334</v>
      </c>
      <c r="T3513" s="12">
        <f>(((I3513/60)/60)/24)+DATE(1970,1,1)</f>
        <v>42195.79833333334</v>
      </c>
      <c r="W3513" s="19">
        <f>_xlfn.DAYS(T3513,S3513)</f>
        <v>30</v>
      </c>
      <c r="X3513" s="20">
        <f>L3513/W3513</f>
        <v>3.3333333333333333E-2</v>
      </c>
      <c r="Y3513" s="21">
        <f>E3513/W3513</f>
        <v>0.33333333333333331</v>
      </c>
    </row>
    <row r="3514" spans="1:25" ht="48" x14ac:dyDescent="0.2">
      <c r="A3514">
        <v>3745</v>
      </c>
      <c r="B3514" s="3" t="s">
        <v>3742</v>
      </c>
      <c r="C3514" s="3" t="s">
        <v>7855</v>
      </c>
      <c r="D3514">
        <v>100</v>
      </c>
      <c r="E3514">
        <v>10</v>
      </c>
      <c r="F3514" t="s">
        <v>8221</v>
      </c>
      <c r="G3514" t="s">
        <v>8224</v>
      </c>
      <c r="H3514" t="s">
        <v>8246</v>
      </c>
      <c r="I3514">
        <v>1407689102</v>
      </c>
      <c r="J3514">
        <v>1405097102</v>
      </c>
      <c r="K3514" t="b">
        <v>0</v>
      </c>
      <c r="L3514">
        <v>1</v>
      </c>
      <c r="M3514" t="b">
        <v>0</v>
      </c>
      <c r="N3514" t="s">
        <v>8271</v>
      </c>
      <c r="O3514" s="6">
        <f>(E3514/D3514)*100</f>
        <v>10</v>
      </c>
      <c r="P3514" s="7">
        <f>E3514/L3514</f>
        <v>10</v>
      </c>
      <c r="Q3514" t="str">
        <f>LEFT(N3514,FIND("/",N3514)-1)</f>
        <v>theater</v>
      </c>
      <c r="R3514" t="str">
        <f>REPLACE(N3514,1,FIND("/",N3514),"")</f>
        <v>plays</v>
      </c>
      <c r="S3514" s="12">
        <f>(((J3514/60)/60)/24)+DATE(1970,1,1)</f>
        <v>41831.697939814818</v>
      </c>
      <c r="T3514" s="12">
        <f>(((I3514/60)/60)/24)+DATE(1970,1,1)</f>
        <v>41861.697939814818</v>
      </c>
      <c r="W3514" s="19">
        <f>_xlfn.DAYS(T3514,S3514)</f>
        <v>30</v>
      </c>
      <c r="X3514" s="20">
        <f>L3514/W3514</f>
        <v>3.3333333333333333E-2</v>
      </c>
      <c r="Y3514" s="21">
        <f>E3514/W3514</f>
        <v>0.33333333333333331</v>
      </c>
    </row>
    <row r="3515" spans="1:25" ht="32" x14ac:dyDescent="0.2">
      <c r="A3515">
        <v>1073</v>
      </c>
      <c r="B3515" s="3" t="s">
        <v>1074</v>
      </c>
      <c r="C3515" s="3" t="s">
        <v>5183</v>
      </c>
      <c r="D3515">
        <v>750</v>
      </c>
      <c r="E3515">
        <v>10</v>
      </c>
      <c r="F3515" t="s">
        <v>8221</v>
      </c>
      <c r="G3515" t="s">
        <v>8224</v>
      </c>
      <c r="H3515" t="s">
        <v>8246</v>
      </c>
      <c r="I3515">
        <v>1318806541</v>
      </c>
      <c r="J3515">
        <v>1316214541</v>
      </c>
      <c r="K3515" t="b">
        <v>0</v>
      </c>
      <c r="L3515">
        <v>1</v>
      </c>
      <c r="M3515" t="b">
        <v>0</v>
      </c>
      <c r="N3515" t="s">
        <v>8282</v>
      </c>
      <c r="O3515" s="6">
        <f>(E3515/D3515)*100</f>
        <v>1.3333333333333335</v>
      </c>
      <c r="P3515" s="7">
        <f>E3515/L3515</f>
        <v>10</v>
      </c>
      <c r="Q3515" t="str">
        <f>LEFT(N3515,FIND("/",N3515)-1)</f>
        <v>games</v>
      </c>
      <c r="R3515" t="str">
        <f>REPLACE(N3515,1,FIND("/",N3515),"")</f>
        <v>video games</v>
      </c>
      <c r="S3515" s="12">
        <f>(((J3515/60)/60)/24)+DATE(1970,1,1)</f>
        <v>40802.964594907404</v>
      </c>
      <c r="T3515" s="12">
        <f>(((I3515/60)/60)/24)+DATE(1970,1,1)</f>
        <v>40832.964594907404</v>
      </c>
      <c r="W3515" s="19">
        <f>_xlfn.DAYS(T3515,S3515)</f>
        <v>30</v>
      </c>
      <c r="X3515" s="20">
        <f>L3515/W3515</f>
        <v>3.3333333333333333E-2</v>
      </c>
      <c r="Y3515" s="21">
        <f>E3515/W3515</f>
        <v>0.33333333333333331</v>
      </c>
    </row>
    <row r="3516" spans="1:25" ht="48" x14ac:dyDescent="0.2">
      <c r="A3516">
        <v>4024</v>
      </c>
      <c r="B3516" s="3" t="s">
        <v>4020</v>
      </c>
      <c r="C3516" s="3" t="s">
        <v>8129</v>
      </c>
      <c r="D3516">
        <v>800</v>
      </c>
      <c r="E3516">
        <v>10</v>
      </c>
      <c r="F3516" t="s">
        <v>8221</v>
      </c>
      <c r="G3516" t="s">
        <v>8224</v>
      </c>
      <c r="H3516" t="s">
        <v>8246</v>
      </c>
      <c r="I3516">
        <v>1441037097</v>
      </c>
      <c r="J3516">
        <v>1438445097</v>
      </c>
      <c r="K3516" t="b">
        <v>0</v>
      </c>
      <c r="L3516">
        <v>1</v>
      </c>
      <c r="M3516" t="b">
        <v>0</v>
      </c>
      <c r="N3516" t="s">
        <v>8271</v>
      </c>
      <c r="O3516" s="6">
        <f>(E3516/D3516)*100</f>
        <v>1.25</v>
      </c>
      <c r="P3516" s="7">
        <f>E3516/L3516</f>
        <v>10</v>
      </c>
      <c r="Q3516" t="str">
        <f>LEFT(N3516,FIND("/",N3516)-1)</f>
        <v>theater</v>
      </c>
      <c r="R3516" t="str">
        <f>REPLACE(N3516,1,FIND("/",N3516),"")</f>
        <v>plays</v>
      </c>
      <c r="S3516" s="12">
        <f>(((J3516/60)/60)/24)+DATE(1970,1,1)</f>
        <v>42217.670104166667</v>
      </c>
      <c r="T3516" s="12">
        <f>(((I3516/60)/60)/24)+DATE(1970,1,1)</f>
        <v>42247.670104166667</v>
      </c>
      <c r="W3516" s="19">
        <f>_xlfn.DAYS(T3516,S3516)</f>
        <v>30</v>
      </c>
      <c r="X3516" s="20">
        <f>L3516/W3516</f>
        <v>3.3333333333333333E-2</v>
      </c>
      <c r="Y3516" s="21">
        <f>E3516/W3516</f>
        <v>0.33333333333333331</v>
      </c>
    </row>
    <row r="3517" spans="1:25" ht="32" x14ac:dyDescent="0.2">
      <c r="A3517">
        <v>584</v>
      </c>
      <c r="B3517" s="3" t="s">
        <v>585</v>
      </c>
      <c r="C3517" s="3" t="s">
        <v>4694</v>
      </c>
      <c r="D3517">
        <v>1000</v>
      </c>
      <c r="E3517">
        <v>10</v>
      </c>
      <c r="F3517" t="s">
        <v>8221</v>
      </c>
      <c r="G3517" t="s">
        <v>8224</v>
      </c>
      <c r="H3517" t="s">
        <v>8246</v>
      </c>
      <c r="I3517">
        <v>1426522316</v>
      </c>
      <c r="J3517">
        <v>1423933916</v>
      </c>
      <c r="K3517" t="b">
        <v>0</v>
      </c>
      <c r="L3517">
        <v>2</v>
      </c>
      <c r="M3517" t="b">
        <v>0</v>
      </c>
      <c r="N3517" t="s">
        <v>8272</v>
      </c>
      <c r="O3517" s="6">
        <f>(E3517/D3517)*100</f>
        <v>1</v>
      </c>
      <c r="P3517" s="7">
        <f>E3517/L3517</f>
        <v>5</v>
      </c>
      <c r="Q3517" t="str">
        <f>LEFT(N3517,FIND("/",N3517)-1)</f>
        <v>technology</v>
      </c>
      <c r="R3517" t="str">
        <f>REPLACE(N3517,1,FIND("/",N3517),"")</f>
        <v>web</v>
      </c>
      <c r="S3517" s="12">
        <f>(((J3517/60)/60)/24)+DATE(1970,1,1)</f>
        <v>42049.716620370367</v>
      </c>
      <c r="T3517" s="12">
        <f>(((I3517/60)/60)/24)+DATE(1970,1,1)</f>
        <v>42079.674953703703</v>
      </c>
      <c r="W3517" s="19">
        <f>_xlfn.DAYS(T3517,S3517)</f>
        <v>30</v>
      </c>
      <c r="X3517" s="20">
        <f>L3517/W3517</f>
        <v>6.6666666666666666E-2</v>
      </c>
      <c r="Y3517" s="21">
        <f>E3517/W3517</f>
        <v>0.33333333333333331</v>
      </c>
    </row>
    <row r="3518" spans="1:25" ht="32" x14ac:dyDescent="0.2">
      <c r="A3518">
        <v>1126</v>
      </c>
      <c r="B3518" s="3" t="s">
        <v>1127</v>
      </c>
      <c r="C3518" s="3" t="s">
        <v>5236</v>
      </c>
      <c r="D3518">
        <v>2000</v>
      </c>
      <c r="E3518">
        <v>10</v>
      </c>
      <c r="F3518" t="s">
        <v>8221</v>
      </c>
      <c r="G3518" t="s">
        <v>8224</v>
      </c>
      <c r="H3518" t="s">
        <v>8246</v>
      </c>
      <c r="I3518">
        <v>1468482694</v>
      </c>
      <c r="J3518">
        <v>1465890694</v>
      </c>
      <c r="K3518" t="b">
        <v>0</v>
      </c>
      <c r="L3518">
        <v>2</v>
      </c>
      <c r="M3518" t="b">
        <v>0</v>
      </c>
      <c r="N3518" t="s">
        <v>8283</v>
      </c>
      <c r="O3518" s="6">
        <f>(E3518/D3518)*100</f>
        <v>0.5</v>
      </c>
      <c r="P3518" s="7">
        <f>E3518/L3518</f>
        <v>5</v>
      </c>
      <c r="Q3518" t="str">
        <f>LEFT(N3518,FIND("/",N3518)-1)</f>
        <v>games</v>
      </c>
      <c r="R3518" t="str">
        <f>REPLACE(N3518,1,FIND("/",N3518),"")</f>
        <v>mobile games</v>
      </c>
      <c r="S3518" s="12">
        <f>(((J3518/60)/60)/24)+DATE(1970,1,1)</f>
        <v>42535.327476851846</v>
      </c>
      <c r="T3518" s="12">
        <f>(((I3518/60)/60)/24)+DATE(1970,1,1)</f>
        <v>42565.327476851846</v>
      </c>
      <c r="W3518" s="19">
        <f>_xlfn.DAYS(T3518,S3518)</f>
        <v>30</v>
      </c>
      <c r="X3518" s="20">
        <f>L3518/W3518</f>
        <v>6.6666666666666666E-2</v>
      </c>
      <c r="Y3518" s="21">
        <f>E3518/W3518</f>
        <v>0.33333333333333331</v>
      </c>
    </row>
    <row r="3519" spans="1:25" ht="48" x14ac:dyDescent="0.2">
      <c r="A3519">
        <v>1543</v>
      </c>
      <c r="B3519" s="3" t="s">
        <v>1544</v>
      </c>
      <c r="C3519" s="3" t="s">
        <v>5653</v>
      </c>
      <c r="D3519">
        <v>2250</v>
      </c>
      <c r="E3519">
        <v>10</v>
      </c>
      <c r="F3519" t="s">
        <v>8221</v>
      </c>
      <c r="G3519" t="s">
        <v>8224</v>
      </c>
      <c r="H3519" t="s">
        <v>8246</v>
      </c>
      <c r="I3519">
        <v>1416662034</v>
      </c>
      <c r="J3519">
        <v>1414066434</v>
      </c>
      <c r="K3519" t="b">
        <v>0</v>
      </c>
      <c r="L3519">
        <v>1</v>
      </c>
      <c r="M3519" t="b">
        <v>0</v>
      </c>
      <c r="N3519" t="s">
        <v>8289</v>
      </c>
      <c r="O3519" s="6">
        <f>(E3519/D3519)*100</f>
        <v>0.44444444444444442</v>
      </c>
      <c r="P3519" s="7">
        <f>E3519/L3519</f>
        <v>10</v>
      </c>
      <c r="Q3519" t="str">
        <f>LEFT(N3519,FIND("/",N3519)-1)</f>
        <v>photography</v>
      </c>
      <c r="R3519" t="str">
        <f>REPLACE(N3519,1,FIND("/",N3519),"")</f>
        <v>nature</v>
      </c>
      <c r="S3519" s="12">
        <f>(((J3519/60)/60)/24)+DATE(1970,1,1)</f>
        <v>41935.509652777779</v>
      </c>
      <c r="T3519" s="12">
        <f>(((I3519/60)/60)/24)+DATE(1970,1,1)</f>
        <v>41965.551319444443</v>
      </c>
      <c r="W3519" s="19">
        <f>_xlfn.DAYS(T3519,S3519)</f>
        <v>30</v>
      </c>
      <c r="X3519" s="20">
        <f>L3519/W3519</f>
        <v>3.3333333333333333E-2</v>
      </c>
      <c r="Y3519" s="21">
        <f>E3519/W3519</f>
        <v>0.33333333333333331</v>
      </c>
    </row>
    <row r="3520" spans="1:25" ht="48" x14ac:dyDescent="0.2">
      <c r="A3520">
        <v>1863</v>
      </c>
      <c r="B3520" s="3" t="s">
        <v>1864</v>
      </c>
      <c r="C3520" s="3" t="s">
        <v>5973</v>
      </c>
      <c r="D3520">
        <v>2500</v>
      </c>
      <c r="E3520">
        <v>10</v>
      </c>
      <c r="F3520" t="s">
        <v>8221</v>
      </c>
      <c r="G3520" t="s">
        <v>8224</v>
      </c>
      <c r="H3520" t="s">
        <v>8246</v>
      </c>
      <c r="I3520">
        <v>1402600085</v>
      </c>
      <c r="J3520">
        <v>1400008085</v>
      </c>
      <c r="K3520" t="b">
        <v>0</v>
      </c>
      <c r="L3520">
        <v>2</v>
      </c>
      <c r="M3520" t="b">
        <v>0</v>
      </c>
      <c r="N3520" t="s">
        <v>8283</v>
      </c>
      <c r="O3520" s="6">
        <f>(E3520/D3520)*100</f>
        <v>0.4</v>
      </c>
      <c r="P3520" s="7">
        <f>E3520/L3520</f>
        <v>5</v>
      </c>
      <c r="Q3520" t="str">
        <f>LEFT(N3520,FIND("/",N3520)-1)</f>
        <v>games</v>
      </c>
      <c r="R3520" t="str">
        <f>REPLACE(N3520,1,FIND("/",N3520),"")</f>
        <v>mobile games</v>
      </c>
      <c r="S3520" s="12">
        <f>(((J3520/60)/60)/24)+DATE(1970,1,1)</f>
        <v>41772.797280092593</v>
      </c>
      <c r="T3520" s="12">
        <f>(((I3520/60)/60)/24)+DATE(1970,1,1)</f>
        <v>41802.797280092593</v>
      </c>
      <c r="W3520" s="19">
        <f>_xlfn.DAYS(T3520,S3520)</f>
        <v>30</v>
      </c>
      <c r="X3520" s="20">
        <f>L3520/W3520</f>
        <v>6.6666666666666666E-2</v>
      </c>
      <c r="Y3520" s="21">
        <f>E3520/W3520</f>
        <v>0.33333333333333331</v>
      </c>
    </row>
    <row r="3521" spans="1:25" ht="48" x14ac:dyDescent="0.2">
      <c r="A3521">
        <v>2777</v>
      </c>
      <c r="B3521" s="3" t="s">
        <v>2777</v>
      </c>
      <c r="C3521" s="3" t="s">
        <v>6887</v>
      </c>
      <c r="D3521">
        <v>3000</v>
      </c>
      <c r="E3521">
        <v>10</v>
      </c>
      <c r="F3521" t="s">
        <v>8221</v>
      </c>
      <c r="G3521" t="s">
        <v>8224</v>
      </c>
      <c r="H3521" t="s">
        <v>8246</v>
      </c>
      <c r="I3521">
        <v>1437149004</v>
      </c>
      <c r="J3521">
        <v>1434557004</v>
      </c>
      <c r="K3521" t="b">
        <v>0</v>
      </c>
      <c r="L3521">
        <v>1</v>
      </c>
      <c r="M3521" t="b">
        <v>0</v>
      </c>
      <c r="N3521" t="s">
        <v>8304</v>
      </c>
      <c r="O3521" s="6">
        <f>(E3521/D3521)*100</f>
        <v>0.33333333333333337</v>
      </c>
      <c r="P3521" s="7">
        <f>E3521/L3521</f>
        <v>10</v>
      </c>
      <c r="Q3521" t="str">
        <f>LEFT(N3521,FIND("/",N3521)-1)</f>
        <v>publishing</v>
      </c>
      <c r="R3521" t="str">
        <f>REPLACE(N3521,1,FIND("/",N3521),"")</f>
        <v>children's books</v>
      </c>
      <c r="S3521" s="12">
        <f>(((J3521/60)/60)/24)+DATE(1970,1,1)</f>
        <v>42172.669027777782</v>
      </c>
      <c r="T3521" s="12">
        <f>(((I3521/60)/60)/24)+DATE(1970,1,1)</f>
        <v>42202.669027777782</v>
      </c>
      <c r="W3521" s="19">
        <f>_xlfn.DAYS(T3521,S3521)</f>
        <v>30</v>
      </c>
      <c r="X3521" s="20">
        <f>L3521/W3521</f>
        <v>3.3333333333333333E-2</v>
      </c>
      <c r="Y3521" s="21">
        <f>E3521/W3521</f>
        <v>0.33333333333333331</v>
      </c>
    </row>
    <row r="3522" spans="1:25" ht="48" x14ac:dyDescent="0.2">
      <c r="A3522">
        <v>4084</v>
      </c>
      <c r="B3522" s="3" t="s">
        <v>4080</v>
      </c>
      <c r="C3522" s="3" t="s">
        <v>8187</v>
      </c>
      <c r="D3522">
        <v>3000</v>
      </c>
      <c r="E3522">
        <v>10</v>
      </c>
      <c r="F3522" t="s">
        <v>8221</v>
      </c>
      <c r="G3522" t="s">
        <v>8237</v>
      </c>
      <c r="H3522" t="s">
        <v>8249</v>
      </c>
      <c r="I3522">
        <v>1476008906</v>
      </c>
      <c r="J3522">
        <v>1473416906</v>
      </c>
      <c r="K3522" t="b">
        <v>0</v>
      </c>
      <c r="L3522">
        <v>1</v>
      </c>
      <c r="M3522" t="b">
        <v>0</v>
      </c>
      <c r="N3522" t="s">
        <v>8271</v>
      </c>
      <c r="O3522" s="6">
        <f>(E3522/D3522)*100</f>
        <v>0.33333333333333337</v>
      </c>
      <c r="P3522" s="7">
        <f>E3522/L3522</f>
        <v>10</v>
      </c>
      <c r="Q3522" t="str">
        <f>LEFT(N3522,FIND("/",N3522)-1)</f>
        <v>theater</v>
      </c>
      <c r="R3522" t="str">
        <f>REPLACE(N3522,1,FIND("/",N3522),"")</f>
        <v>plays</v>
      </c>
      <c r="S3522" s="12">
        <f>(((J3522/60)/60)/24)+DATE(1970,1,1)</f>
        <v>42622.436412037037</v>
      </c>
      <c r="T3522" s="12">
        <f>(((I3522/60)/60)/24)+DATE(1970,1,1)</f>
        <v>42652.436412037037</v>
      </c>
      <c r="W3522" s="19">
        <f>_xlfn.DAYS(T3522,S3522)</f>
        <v>30</v>
      </c>
      <c r="X3522" s="20">
        <f>L3522/W3522</f>
        <v>3.3333333333333333E-2</v>
      </c>
      <c r="Y3522" s="21">
        <f>E3522/W3522</f>
        <v>0.33333333333333331</v>
      </c>
    </row>
    <row r="3523" spans="1:25" ht="48" x14ac:dyDescent="0.2">
      <c r="A3523">
        <v>3917</v>
      </c>
      <c r="B3523" s="3" t="s">
        <v>3914</v>
      </c>
      <c r="C3523" s="3" t="s">
        <v>8025</v>
      </c>
      <c r="D3523">
        <v>3500</v>
      </c>
      <c r="E3523">
        <v>10</v>
      </c>
      <c r="F3523" t="s">
        <v>8221</v>
      </c>
      <c r="G3523" t="s">
        <v>8225</v>
      </c>
      <c r="H3523" t="s">
        <v>8247</v>
      </c>
      <c r="I3523">
        <v>1410439161</v>
      </c>
      <c r="J3523">
        <v>1407847161</v>
      </c>
      <c r="K3523" t="b">
        <v>0</v>
      </c>
      <c r="L3523">
        <v>1</v>
      </c>
      <c r="M3523" t="b">
        <v>0</v>
      </c>
      <c r="N3523" t="s">
        <v>8271</v>
      </c>
      <c r="O3523" s="6">
        <f>(E3523/D3523)*100</f>
        <v>0.2857142857142857</v>
      </c>
      <c r="P3523" s="7">
        <f>E3523/L3523</f>
        <v>10</v>
      </c>
      <c r="Q3523" t="str">
        <f>LEFT(N3523,FIND("/",N3523)-1)</f>
        <v>theater</v>
      </c>
      <c r="R3523" t="str">
        <f>REPLACE(N3523,1,FIND("/",N3523),"")</f>
        <v>plays</v>
      </c>
      <c r="S3523" s="12">
        <f>(((J3523/60)/60)/24)+DATE(1970,1,1)</f>
        <v>41863.527326388888</v>
      </c>
      <c r="T3523" s="12">
        <f>(((I3523/60)/60)/24)+DATE(1970,1,1)</f>
        <v>41893.527326388888</v>
      </c>
      <c r="W3523" s="19">
        <f>_xlfn.DAYS(T3523,S3523)</f>
        <v>30</v>
      </c>
      <c r="X3523" s="20">
        <f>L3523/W3523</f>
        <v>3.3333333333333333E-2</v>
      </c>
      <c r="Y3523" s="21">
        <f>E3523/W3523</f>
        <v>0.33333333333333331</v>
      </c>
    </row>
    <row r="3524" spans="1:25" ht="48" x14ac:dyDescent="0.2">
      <c r="A3524">
        <v>509</v>
      </c>
      <c r="B3524" s="3" t="s">
        <v>510</v>
      </c>
      <c r="C3524" s="3" t="s">
        <v>4619</v>
      </c>
      <c r="D3524">
        <v>5000</v>
      </c>
      <c r="E3524">
        <v>10</v>
      </c>
      <c r="F3524" t="s">
        <v>8221</v>
      </c>
      <c r="G3524" t="s">
        <v>8225</v>
      </c>
      <c r="H3524" t="s">
        <v>8247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8270</v>
      </c>
      <c r="O3524" s="6">
        <f>(E3524/D3524)*100</f>
        <v>0.2</v>
      </c>
      <c r="P3524" s="7">
        <f>E3524/L3524</f>
        <v>10</v>
      </c>
      <c r="Q3524" t="str">
        <f>LEFT(N3524,FIND("/",N3524)-1)</f>
        <v>film &amp; video</v>
      </c>
      <c r="R3524" t="str">
        <f>REPLACE(N3524,1,FIND("/",N3524),"")</f>
        <v>animation</v>
      </c>
      <c r="S3524" s="12">
        <f>(((J3524/60)/60)/24)+DATE(1970,1,1)</f>
        <v>42153.631597222222</v>
      </c>
      <c r="T3524" s="12">
        <f>(((I3524/60)/60)/24)+DATE(1970,1,1)</f>
        <v>42183.631597222222</v>
      </c>
      <c r="W3524" s="19">
        <f>_xlfn.DAYS(T3524,S3524)</f>
        <v>30</v>
      </c>
      <c r="X3524" s="20">
        <f>L3524/W3524</f>
        <v>3.3333333333333333E-2</v>
      </c>
      <c r="Y3524" s="21">
        <f>E3524/W3524</f>
        <v>0.33333333333333331</v>
      </c>
    </row>
    <row r="3525" spans="1:25" ht="48" x14ac:dyDescent="0.2">
      <c r="A3525">
        <v>2396</v>
      </c>
      <c r="B3525" s="3" t="s">
        <v>2397</v>
      </c>
      <c r="C3525" s="3" t="s">
        <v>6506</v>
      </c>
      <c r="D3525">
        <v>5000</v>
      </c>
      <c r="E3525">
        <v>10</v>
      </c>
      <c r="F3525" t="s">
        <v>8220</v>
      </c>
      <c r="G3525" t="s">
        <v>8240</v>
      </c>
      <c r="H3525" t="s">
        <v>8257</v>
      </c>
      <c r="I3525">
        <v>1444940558</v>
      </c>
      <c r="J3525">
        <v>1442348558</v>
      </c>
      <c r="K3525" t="b">
        <v>0</v>
      </c>
      <c r="L3525">
        <v>1</v>
      </c>
      <c r="M3525" t="b">
        <v>0</v>
      </c>
      <c r="N3525" t="s">
        <v>8272</v>
      </c>
      <c r="O3525" s="6">
        <f>(E3525/D3525)*100</f>
        <v>0.2</v>
      </c>
      <c r="P3525" s="7">
        <f>E3525/L3525</f>
        <v>10</v>
      </c>
      <c r="Q3525" t="str">
        <f>LEFT(N3525,FIND("/",N3525)-1)</f>
        <v>technology</v>
      </c>
      <c r="R3525" t="str">
        <f>REPLACE(N3525,1,FIND("/",N3525),"")</f>
        <v>web</v>
      </c>
      <c r="S3525" s="12">
        <f>(((J3525/60)/60)/24)+DATE(1970,1,1)</f>
        <v>42262.849050925928</v>
      </c>
      <c r="T3525" s="12">
        <f>(((I3525/60)/60)/24)+DATE(1970,1,1)</f>
        <v>42292.849050925928</v>
      </c>
      <c r="W3525" s="19">
        <f>_xlfn.DAYS(T3525,S3525)</f>
        <v>30</v>
      </c>
      <c r="X3525" s="20">
        <f>L3525/W3525</f>
        <v>3.3333333333333333E-2</v>
      </c>
      <c r="Y3525" s="21">
        <f>E3525/W3525</f>
        <v>0.33333333333333331</v>
      </c>
    </row>
    <row r="3526" spans="1:25" ht="32" x14ac:dyDescent="0.2">
      <c r="A3526">
        <v>2440</v>
      </c>
      <c r="B3526" s="3" t="s">
        <v>2441</v>
      </c>
      <c r="C3526" s="3" t="s">
        <v>6550</v>
      </c>
      <c r="D3526">
        <v>5000</v>
      </c>
      <c r="E3526">
        <v>10</v>
      </c>
      <c r="F3526" t="s">
        <v>8221</v>
      </c>
      <c r="G3526" t="s">
        <v>8242</v>
      </c>
      <c r="H3526" t="s">
        <v>8249</v>
      </c>
      <c r="I3526">
        <v>1455399313</v>
      </c>
      <c r="J3526">
        <v>1452807313</v>
      </c>
      <c r="K3526" t="b">
        <v>0</v>
      </c>
      <c r="L3526">
        <v>2</v>
      </c>
      <c r="M3526" t="b">
        <v>0</v>
      </c>
      <c r="N3526" t="s">
        <v>8284</v>
      </c>
      <c r="O3526" s="6">
        <f>(E3526/D3526)*100</f>
        <v>0.2</v>
      </c>
      <c r="P3526" s="7">
        <f>E3526/L3526</f>
        <v>5</v>
      </c>
      <c r="Q3526" t="str">
        <f>LEFT(N3526,FIND("/",N3526)-1)</f>
        <v>food</v>
      </c>
      <c r="R3526" t="str">
        <f>REPLACE(N3526,1,FIND("/",N3526),"")</f>
        <v>food trucks</v>
      </c>
      <c r="S3526" s="12">
        <f>(((J3526/60)/60)/24)+DATE(1970,1,1)</f>
        <v>42383.899456018517</v>
      </c>
      <c r="T3526" s="12">
        <f>(((I3526/60)/60)/24)+DATE(1970,1,1)</f>
        <v>42413.899456018517</v>
      </c>
      <c r="W3526" s="19">
        <f>_xlfn.DAYS(T3526,S3526)</f>
        <v>30</v>
      </c>
      <c r="X3526" s="20">
        <f>L3526/W3526</f>
        <v>6.6666666666666666E-2</v>
      </c>
      <c r="Y3526" s="21">
        <f>E3526/W3526</f>
        <v>0.33333333333333331</v>
      </c>
    </row>
    <row r="3527" spans="1:25" ht="48" x14ac:dyDescent="0.2">
      <c r="A3527">
        <v>1701</v>
      </c>
      <c r="B3527" s="3" t="s">
        <v>1702</v>
      </c>
      <c r="C3527" s="3" t="s">
        <v>5811</v>
      </c>
      <c r="D3527">
        <v>5050</v>
      </c>
      <c r="E3527">
        <v>10</v>
      </c>
      <c r="F3527" t="s">
        <v>8221</v>
      </c>
      <c r="G3527" t="s">
        <v>8224</v>
      </c>
      <c r="H3527" t="s">
        <v>8246</v>
      </c>
      <c r="I3527">
        <v>1421337405</v>
      </c>
      <c r="J3527">
        <v>1418745405</v>
      </c>
      <c r="K3527" t="b">
        <v>0</v>
      </c>
      <c r="L3527">
        <v>2</v>
      </c>
      <c r="M3527" t="b">
        <v>0</v>
      </c>
      <c r="N3527" t="s">
        <v>8293</v>
      </c>
      <c r="O3527" s="6">
        <f>(E3527/D3527)*100</f>
        <v>0.19801980198019803</v>
      </c>
      <c r="P3527" s="7">
        <f>E3527/L3527</f>
        <v>5</v>
      </c>
      <c r="Q3527" t="str">
        <f>LEFT(N3527,FIND("/",N3527)-1)</f>
        <v>music</v>
      </c>
      <c r="R3527" t="str">
        <f>REPLACE(N3527,1,FIND("/",N3527),"")</f>
        <v>faith</v>
      </c>
      <c r="S3527" s="12">
        <f>(((J3527/60)/60)/24)+DATE(1970,1,1)</f>
        <v>41989.664409722223</v>
      </c>
      <c r="T3527" s="12">
        <f>(((I3527/60)/60)/24)+DATE(1970,1,1)</f>
        <v>42019.664409722223</v>
      </c>
      <c r="W3527" s="19">
        <f>_xlfn.DAYS(T3527,S3527)</f>
        <v>30</v>
      </c>
      <c r="X3527" s="20">
        <f>L3527/W3527</f>
        <v>6.6666666666666666E-2</v>
      </c>
      <c r="Y3527" s="21">
        <f>E3527/W3527</f>
        <v>0.33333333333333331</v>
      </c>
    </row>
    <row r="3528" spans="1:25" ht="48" x14ac:dyDescent="0.2">
      <c r="A3528">
        <v>1114</v>
      </c>
      <c r="B3528" s="3" t="s">
        <v>1115</v>
      </c>
      <c r="C3528" s="3" t="s">
        <v>5224</v>
      </c>
      <c r="D3528">
        <v>6000</v>
      </c>
      <c r="E3528">
        <v>10</v>
      </c>
      <c r="F3528" t="s">
        <v>8221</v>
      </c>
      <c r="G3528" t="s">
        <v>8225</v>
      </c>
      <c r="H3528" t="s">
        <v>8247</v>
      </c>
      <c r="I3528">
        <v>1381306687</v>
      </c>
      <c r="J3528">
        <v>1378714687</v>
      </c>
      <c r="K3528" t="b">
        <v>0</v>
      </c>
      <c r="L3528">
        <v>3</v>
      </c>
      <c r="M3528" t="b">
        <v>0</v>
      </c>
      <c r="N3528" t="s">
        <v>8282</v>
      </c>
      <c r="O3528" s="6">
        <f>(E3528/D3528)*100</f>
        <v>0.16666666666666669</v>
      </c>
      <c r="P3528" s="7">
        <f>E3528/L3528</f>
        <v>3.3333333333333335</v>
      </c>
      <c r="Q3528" t="str">
        <f>LEFT(N3528,FIND("/",N3528)-1)</f>
        <v>games</v>
      </c>
      <c r="R3528" t="str">
        <f>REPLACE(N3528,1,FIND("/",N3528),"")</f>
        <v>video games</v>
      </c>
      <c r="S3528" s="12">
        <f>(((J3528/60)/60)/24)+DATE(1970,1,1)</f>
        <v>41526.345914351856</v>
      </c>
      <c r="T3528" s="12">
        <f>(((I3528/60)/60)/24)+DATE(1970,1,1)</f>
        <v>41556.345914351856</v>
      </c>
      <c r="W3528" s="19">
        <f>_xlfn.DAYS(T3528,S3528)</f>
        <v>30</v>
      </c>
      <c r="X3528" s="20">
        <f>L3528/W3528</f>
        <v>0.1</v>
      </c>
      <c r="Y3528" s="21">
        <f>E3528/W3528</f>
        <v>0.33333333333333331</v>
      </c>
    </row>
    <row r="3529" spans="1:25" ht="48" x14ac:dyDescent="0.2">
      <c r="A3529">
        <v>443</v>
      </c>
      <c r="B3529" s="3" t="s">
        <v>444</v>
      </c>
      <c r="C3529" s="3" t="s">
        <v>4553</v>
      </c>
      <c r="D3529">
        <v>10000</v>
      </c>
      <c r="E3529">
        <v>10</v>
      </c>
      <c r="F3529" t="s">
        <v>8221</v>
      </c>
      <c r="G3529" t="s">
        <v>8229</v>
      </c>
      <c r="H3529" t="s">
        <v>8251</v>
      </c>
      <c r="I3529">
        <v>1391991701</v>
      </c>
      <c r="J3529">
        <v>1389399701</v>
      </c>
      <c r="K3529" t="b">
        <v>0</v>
      </c>
      <c r="L3529">
        <v>2</v>
      </c>
      <c r="M3529" t="b">
        <v>0</v>
      </c>
      <c r="N3529" t="s">
        <v>8270</v>
      </c>
      <c r="O3529" s="6">
        <f>(E3529/D3529)*100</f>
        <v>0.1</v>
      </c>
      <c r="P3529" s="7">
        <f>E3529/L3529</f>
        <v>5</v>
      </c>
      <c r="Q3529" t="str">
        <f>LEFT(N3529,FIND("/",N3529)-1)</f>
        <v>film &amp; video</v>
      </c>
      <c r="R3529" t="str">
        <f>REPLACE(N3529,1,FIND("/",N3529),"")</f>
        <v>animation</v>
      </c>
      <c r="S3529" s="12">
        <f>(((J3529/60)/60)/24)+DATE(1970,1,1)</f>
        <v>41650.015057870369</v>
      </c>
      <c r="T3529" s="12">
        <f>(((I3529/60)/60)/24)+DATE(1970,1,1)</f>
        <v>41680.015057870369</v>
      </c>
      <c r="W3529" s="19">
        <f>_xlfn.DAYS(T3529,S3529)</f>
        <v>30</v>
      </c>
      <c r="X3529" s="20">
        <f>L3529/W3529</f>
        <v>6.6666666666666666E-2</v>
      </c>
      <c r="Y3529" s="21">
        <f>E3529/W3529</f>
        <v>0.33333333333333331</v>
      </c>
    </row>
    <row r="3530" spans="1:25" ht="48" x14ac:dyDescent="0.2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>(E3530/D3530)*100</f>
        <v>8.3340278356529712E-2</v>
      </c>
      <c r="P3530" s="7">
        <f>E3530/L3530</f>
        <v>10</v>
      </c>
      <c r="Q3530" t="str">
        <f>LEFT(N3530,FIND("/",N3530)-1)</f>
        <v>technology</v>
      </c>
      <c r="R3530" t="str">
        <f>REPLACE(N3530,1,FIND("/",N3530),"")</f>
        <v>web</v>
      </c>
      <c r="S3530" s="12">
        <f>(((J3530/60)/60)/24)+DATE(1970,1,1)</f>
        <v>42223.619456018518</v>
      </c>
      <c r="T3530" s="12">
        <f>(((I3530/60)/60)/24)+DATE(1970,1,1)</f>
        <v>42253.215277777781</v>
      </c>
      <c r="W3530" s="19">
        <f>_xlfn.DAYS(T3530,S3530)</f>
        <v>30</v>
      </c>
      <c r="X3530" s="20">
        <f>L3530/W3530</f>
        <v>3.3333333333333333E-2</v>
      </c>
      <c r="Y3530" s="21">
        <f>E3530/W3530</f>
        <v>0.33333333333333331</v>
      </c>
    </row>
    <row r="3531" spans="1:25" ht="48" x14ac:dyDescent="0.2">
      <c r="A3531">
        <v>1867</v>
      </c>
      <c r="B3531" s="3" t="s">
        <v>1868</v>
      </c>
      <c r="C3531" s="3" t="s">
        <v>5977</v>
      </c>
      <c r="D3531">
        <v>20000</v>
      </c>
      <c r="E3531">
        <v>10</v>
      </c>
      <c r="F3531" t="s">
        <v>8221</v>
      </c>
      <c r="G3531" t="s">
        <v>8224</v>
      </c>
      <c r="H3531" t="s">
        <v>8246</v>
      </c>
      <c r="I3531">
        <v>1478383912</v>
      </c>
      <c r="J3531">
        <v>1475791912</v>
      </c>
      <c r="K3531" t="b">
        <v>0</v>
      </c>
      <c r="L3531">
        <v>1</v>
      </c>
      <c r="M3531" t="b">
        <v>0</v>
      </c>
      <c r="N3531" t="s">
        <v>8283</v>
      </c>
      <c r="O3531" s="6">
        <f>(E3531/D3531)*100</f>
        <v>0.05</v>
      </c>
      <c r="P3531" s="7">
        <f>E3531/L3531</f>
        <v>10</v>
      </c>
      <c r="Q3531" t="str">
        <f>LEFT(N3531,FIND("/",N3531)-1)</f>
        <v>games</v>
      </c>
      <c r="R3531" t="str">
        <f>REPLACE(N3531,1,FIND("/",N3531),"")</f>
        <v>mobile games</v>
      </c>
      <c r="S3531" s="12">
        <f>(((J3531/60)/60)/24)+DATE(1970,1,1)</f>
        <v>42649.924907407403</v>
      </c>
      <c r="T3531" s="12">
        <f>(((I3531/60)/60)/24)+DATE(1970,1,1)</f>
        <v>42679.924907407403</v>
      </c>
      <c r="W3531" s="19">
        <f>_xlfn.DAYS(T3531,S3531)</f>
        <v>30</v>
      </c>
      <c r="X3531" s="20">
        <f>L3531/W3531</f>
        <v>3.3333333333333333E-2</v>
      </c>
      <c r="Y3531" s="21">
        <f>E3531/W3531</f>
        <v>0.33333333333333331</v>
      </c>
    </row>
    <row r="3532" spans="1:25" ht="48" x14ac:dyDescent="0.2">
      <c r="A3532">
        <v>2126</v>
      </c>
      <c r="B3532" s="3" t="s">
        <v>2127</v>
      </c>
      <c r="C3532" s="3" t="s">
        <v>6236</v>
      </c>
      <c r="D3532">
        <v>20000</v>
      </c>
      <c r="E3532">
        <v>10</v>
      </c>
      <c r="F3532" t="s">
        <v>8221</v>
      </c>
      <c r="G3532" t="s">
        <v>8224</v>
      </c>
      <c r="H3532" t="s">
        <v>8246</v>
      </c>
      <c r="I3532">
        <v>1418080887</v>
      </c>
      <c r="J3532">
        <v>1415488887</v>
      </c>
      <c r="K3532" t="b">
        <v>0</v>
      </c>
      <c r="L3532">
        <v>2</v>
      </c>
      <c r="M3532" t="b">
        <v>0</v>
      </c>
      <c r="N3532" t="s">
        <v>8282</v>
      </c>
      <c r="O3532" s="6">
        <f>(E3532/D3532)*100</f>
        <v>0.05</v>
      </c>
      <c r="P3532" s="7">
        <f>E3532/L3532</f>
        <v>5</v>
      </c>
      <c r="Q3532" t="str">
        <f>LEFT(N3532,FIND("/",N3532)-1)</f>
        <v>games</v>
      </c>
      <c r="R3532" t="str">
        <f>REPLACE(N3532,1,FIND("/",N3532),"")</f>
        <v>video games</v>
      </c>
      <c r="S3532" s="12">
        <f>(((J3532/60)/60)/24)+DATE(1970,1,1)</f>
        <v>41951.973229166666</v>
      </c>
      <c r="T3532" s="12">
        <f>(((I3532/60)/60)/24)+DATE(1970,1,1)</f>
        <v>41981.973229166666</v>
      </c>
      <c r="W3532" s="19">
        <f>_xlfn.DAYS(T3532,S3532)</f>
        <v>30</v>
      </c>
      <c r="X3532" s="20">
        <f>L3532/W3532</f>
        <v>6.6666666666666666E-2</v>
      </c>
      <c r="Y3532" s="21">
        <f>E3532/W3532</f>
        <v>0.33333333333333331</v>
      </c>
    </row>
    <row r="3533" spans="1:25" ht="48" x14ac:dyDescent="0.2">
      <c r="A3533">
        <v>2374</v>
      </c>
      <c r="B3533" s="3" t="s">
        <v>2375</v>
      </c>
      <c r="C3533" s="3" t="s">
        <v>6484</v>
      </c>
      <c r="D3533">
        <v>22000</v>
      </c>
      <c r="E3533">
        <v>10</v>
      </c>
      <c r="F3533" t="s">
        <v>8220</v>
      </c>
      <c r="G3533" t="s">
        <v>8224</v>
      </c>
      <c r="H3533" t="s">
        <v>8246</v>
      </c>
      <c r="I3533">
        <v>1423772060</v>
      </c>
      <c r="J3533">
        <v>1421180060</v>
      </c>
      <c r="K3533" t="b">
        <v>0</v>
      </c>
      <c r="L3533">
        <v>1</v>
      </c>
      <c r="M3533" t="b">
        <v>0</v>
      </c>
      <c r="N3533" t="s">
        <v>8272</v>
      </c>
      <c r="O3533" s="6">
        <f>(E3533/D3533)*100</f>
        <v>4.5454545454545456E-2</v>
      </c>
      <c r="P3533" s="7">
        <f>E3533/L3533</f>
        <v>10</v>
      </c>
      <c r="Q3533" t="str">
        <f>LEFT(N3533,FIND("/",N3533)-1)</f>
        <v>technology</v>
      </c>
      <c r="R3533" t="str">
        <f>REPLACE(N3533,1,FIND("/",N3533),"")</f>
        <v>web</v>
      </c>
      <c r="S3533" s="12">
        <f>(((J3533/60)/60)/24)+DATE(1970,1,1)</f>
        <v>42017.843287037031</v>
      </c>
      <c r="T3533" s="12">
        <f>(((I3533/60)/60)/24)+DATE(1970,1,1)</f>
        <v>42047.843287037031</v>
      </c>
      <c r="W3533" s="19">
        <f>_xlfn.DAYS(T3533,S3533)</f>
        <v>30</v>
      </c>
      <c r="X3533" s="20">
        <f>L3533/W3533</f>
        <v>3.3333333333333333E-2</v>
      </c>
      <c r="Y3533" s="21">
        <f>E3533/W3533</f>
        <v>0.33333333333333331</v>
      </c>
    </row>
    <row r="3534" spans="1:25" ht="48" x14ac:dyDescent="0.2">
      <c r="A3534">
        <v>1911</v>
      </c>
      <c r="B3534" s="3" t="s">
        <v>1912</v>
      </c>
      <c r="C3534" s="3" t="s">
        <v>6021</v>
      </c>
      <c r="D3534">
        <v>42500</v>
      </c>
      <c r="E3534">
        <v>10</v>
      </c>
      <c r="F3534" t="s">
        <v>8221</v>
      </c>
      <c r="G3534" t="s">
        <v>8228</v>
      </c>
      <c r="H3534" t="s">
        <v>8250</v>
      </c>
      <c r="I3534">
        <v>1407545334</v>
      </c>
      <c r="J3534">
        <v>1404953334</v>
      </c>
      <c r="K3534" t="b">
        <v>0</v>
      </c>
      <c r="L3534">
        <v>1</v>
      </c>
      <c r="M3534" t="b">
        <v>0</v>
      </c>
      <c r="N3534" t="s">
        <v>8294</v>
      </c>
      <c r="O3534" s="6">
        <f>(E3534/D3534)*100</f>
        <v>2.3529411764705882E-2</v>
      </c>
      <c r="P3534" s="7">
        <f>E3534/L3534</f>
        <v>10</v>
      </c>
      <c r="Q3534" t="str">
        <f>LEFT(N3534,FIND("/",N3534)-1)</f>
        <v>technology</v>
      </c>
      <c r="R3534" t="str">
        <f>REPLACE(N3534,1,FIND("/",N3534),"")</f>
        <v>gadgets</v>
      </c>
      <c r="S3534" s="12">
        <f>(((J3534/60)/60)/24)+DATE(1970,1,1)</f>
        <v>41830.033958333333</v>
      </c>
      <c r="T3534" s="12">
        <f>(((I3534/60)/60)/24)+DATE(1970,1,1)</f>
        <v>41860.033958333333</v>
      </c>
      <c r="W3534" s="19">
        <f>_xlfn.DAYS(T3534,S3534)</f>
        <v>30</v>
      </c>
      <c r="X3534" s="20">
        <f>L3534/W3534</f>
        <v>3.3333333333333333E-2</v>
      </c>
      <c r="Y3534" s="21">
        <f>E3534/W3534</f>
        <v>0.33333333333333331</v>
      </c>
    </row>
    <row r="3535" spans="1:25" ht="48" x14ac:dyDescent="0.2">
      <c r="A3535">
        <v>120</v>
      </c>
      <c r="B3535" s="3" t="s">
        <v>122</v>
      </c>
      <c r="C3535" s="3" t="s">
        <v>4231</v>
      </c>
      <c r="D3535">
        <v>70000</v>
      </c>
      <c r="E3535">
        <v>10</v>
      </c>
      <c r="F3535" t="s">
        <v>8220</v>
      </c>
      <c r="G3535" t="s">
        <v>8231</v>
      </c>
      <c r="H3535" t="s">
        <v>8252</v>
      </c>
      <c r="I3535">
        <v>1475457107</v>
      </c>
      <c r="J3535">
        <v>1472865107</v>
      </c>
      <c r="K3535" t="b">
        <v>0</v>
      </c>
      <c r="L3535">
        <v>1</v>
      </c>
      <c r="M3535" t="b">
        <v>0</v>
      </c>
      <c r="N3535" t="s">
        <v>8267</v>
      </c>
      <c r="O3535" s="6">
        <f>(E3535/D3535)*100</f>
        <v>1.4285714285714287E-2</v>
      </c>
      <c r="P3535" s="7">
        <f>E3535/L3535</f>
        <v>10</v>
      </c>
      <c r="Q3535" t="str">
        <f>LEFT(N3535,FIND("/",N3535)-1)</f>
        <v>film &amp; video</v>
      </c>
      <c r="R3535" t="str">
        <f>REPLACE(N3535,1,FIND("/",N3535),"")</f>
        <v>science fiction</v>
      </c>
      <c r="S3535" s="12">
        <f>(((J3535/60)/60)/24)+DATE(1970,1,1)</f>
        <v>42616.049849537041</v>
      </c>
      <c r="T3535" s="12">
        <f>(((I3535/60)/60)/24)+DATE(1970,1,1)</f>
        <v>42646.049849537041</v>
      </c>
      <c r="W3535" s="19">
        <f>_xlfn.DAYS(T3535,S3535)</f>
        <v>30</v>
      </c>
      <c r="X3535" s="20">
        <f>L3535/W3535</f>
        <v>3.3333333333333333E-2</v>
      </c>
      <c r="Y3535" s="21">
        <f>E3535/W3535</f>
        <v>0.33333333333333331</v>
      </c>
    </row>
    <row r="3536" spans="1:25" ht="48" x14ac:dyDescent="0.2">
      <c r="A3536">
        <v>1564</v>
      </c>
      <c r="B3536" s="3" t="s">
        <v>1565</v>
      </c>
      <c r="C3536" s="3" t="s">
        <v>5674</v>
      </c>
      <c r="D3536">
        <v>10000</v>
      </c>
      <c r="E3536">
        <v>10</v>
      </c>
      <c r="F3536" t="s">
        <v>8220</v>
      </c>
      <c r="G3536" t="s">
        <v>8224</v>
      </c>
      <c r="H3536" t="s">
        <v>8246</v>
      </c>
      <c r="I3536">
        <v>1432843500</v>
      </c>
      <c r="J3536">
        <v>1430124509</v>
      </c>
      <c r="K3536" t="b">
        <v>0</v>
      </c>
      <c r="L3536">
        <v>1</v>
      </c>
      <c r="M3536" t="b">
        <v>0</v>
      </c>
      <c r="N3536" t="s">
        <v>8290</v>
      </c>
      <c r="O3536" s="6">
        <f>(E3536/D3536)*100</f>
        <v>0.1</v>
      </c>
      <c r="P3536" s="7">
        <f>E3536/L3536</f>
        <v>10</v>
      </c>
      <c r="Q3536" t="str">
        <f>LEFT(N3536,FIND("/",N3536)-1)</f>
        <v>publishing</v>
      </c>
      <c r="R3536" t="str">
        <f>REPLACE(N3536,1,FIND("/",N3536),"")</f>
        <v>art books</v>
      </c>
      <c r="S3536" s="12">
        <f>(((J3536/60)/60)/24)+DATE(1970,1,1)</f>
        <v>42121.367002314815</v>
      </c>
      <c r="T3536" s="12">
        <f>(((I3536/60)/60)/24)+DATE(1970,1,1)</f>
        <v>42152.836805555555</v>
      </c>
      <c r="W3536" s="19">
        <f>_xlfn.DAYS(T3536,S3536)</f>
        <v>31</v>
      </c>
      <c r="X3536" s="20">
        <f>L3536/W3536</f>
        <v>3.2258064516129031E-2</v>
      </c>
      <c r="Y3536" s="21">
        <f>E3536/W3536</f>
        <v>0.32258064516129031</v>
      </c>
    </row>
    <row r="3537" spans="1:25" ht="48" x14ac:dyDescent="0.2">
      <c r="A3537">
        <v>3878</v>
      </c>
      <c r="B3537" s="3" t="s">
        <v>3875</v>
      </c>
      <c r="C3537" s="3" t="s">
        <v>7987</v>
      </c>
      <c r="D3537">
        <v>18000</v>
      </c>
      <c r="E3537">
        <v>10</v>
      </c>
      <c r="F3537" t="s">
        <v>8220</v>
      </c>
      <c r="G3537" t="s">
        <v>8224</v>
      </c>
      <c r="H3537" t="s">
        <v>8246</v>
      </c>
      <c r="I3537">
        <v>1435636740</v>
      </c>
      <c r="J3537">
        <v>1433014746</v>
      </c>
      <c r="K3537" t="b">
        <v>0</v>
      </c>
      <c r="L3537">
        <v>1</v>
      </c>
      <c r="M3537" t="b">
        <v>0</v>
      </c>
      <c r="N3537" t="s">
        <v>8305</v>
      </c>
      <c r="O3537" s="6">
        <f>(E3537/D3537)*100</f>
        <v>5.5555555555555552E-2</v>
      </c>
      <c r="P3537" s="7">
        <f>E3537/L3537</f>
        <v>10</v>
      </c>
      <c r="Q3537" t="str">
        <f>LEFT(N3537,FIND("/",N3537)-1)</f>
        <v>theater</v>
      </c>
      <c r="R3537" t="str">
        <f>REPLACE(N3537,1,FIND("/",N3537),"")</f>
        <v>musical</v>
      </c>
      <c r="S3537" s="12">
        <f>(((J3537/60)/60)/24)+DATE(1970,1,1)</f>
        <v>42154.818819444445</v>
      </c>
      <c r="T3537" s="12">
        <f>(((I3537/60)/60)/24)+DATE(1970,1,1)</f>
        <v>42185.165972222225</v>
      </c>
      <c r="W3537" s="19">
        <f>_xlfn.DAYS(T3537,S3537)</f>
        <v>31</v>
      </c>
      <c r="X3537" s="20">
        <f>L3537/W3537</f>
        <v>3.2258064516129031E-2</v>
      </c>
      <c r="Y3537" s="21">
        <f>E3537/W3537</f>
        <v>0.32258064516129031</v>
      </c>
    </row>
    <row r="3538" spans="1:25" ht="48" x14ac:dyDescent="0.2">
      <c r="A3538">
        <v>3736</v>
      </c>
      <c r="B3538" s="3" t="s">
        <v>3733</v>
      </c>
      <c r="C3538" s="3" t="s">
        <v>7846</v>
      </c>
      <c r="D3538">
        <v>1500</v>
      </c>
      <c r="E3538">
        <v>10</v>
      </c>
      <c r="F3538" t="s">
        <v>8221</v>
      </c>
      <c r="G3538" t="s">
        <v>8225</v>
      </c>
      <c r="H3538" t="s">
        <v>8247</v>
      </c>
      <c r="I3538">
        <v>1427133600</v>
      </c>
      <c r="J3538">
        <v>1423847093</v>
      </c>
      <c r="K3538" t="b">
        <v>0</v>
      </c>
      <c r="L3538">
        <v>1</v>
      </c>
      <c r="M3538" t="b">
        <v>0</v>
      </c>
      <c r="N3538" t="s">
        <v>8271</v>
      </c>
      <c r="O3538" s="6">
        <f>(E3538/D3538)*100</f>
        <v>0.66666666666666674</v>
      </c>
      <c r="P3538" s="7">
        <f>E3538/L3538</f>
        <v>10</v>
      </c>
      <c r="Q3538" t="str">
        <f>LEFT(N3538,FIND("/",N3538)-1)</f>
        <v>theater</v>
      </c>
      <c r="R3538" t="str">
        <f>REPLACE(N3538,1,FIND("/",N3538),"")</f>
        <v>plays</v>
      </c>
      <c r="S3538" s="12">
        <f>(((J3538/60)/60)/24)+DATE(1970,1,1)</f>
        <v>42048.711724537032</v>
      </c>
      <c r="T3538" s="12">
        <f>(((I3538/60)/60)/24)+DATE(1970,1,1)</f>
        <v>42086.75</v>
      </c>
      <c r="W3538" s="19">
        <f>_xlfn.DAYS(T3538,S3538)</f>
        <v>38</v>
      </c>
      <c r="X3538" s="20">
        <f>L3538/W3538</f>
        <v>2.6315789473684209E-2</v>
      </c>
      <c r="Y3538" s="21">
        <f>E3538/W3538</f>
        <v>0.26315789473684209</v>
      </c>
    </row>
    <row r="3539" spans="1:25" ht="48" x14ac:dyDescent="0.2">
      <c r="A3539">
        <v>3129</v>
      </c>
      <c r="B3539" s="3" t="s">
        <v>3129</v>
      </c>
      <c r="C3539" s="3" t="s">
        <v>7239</v>
      </c>
      <c r="D3539">
        <v>1250</v>
      </c>
      <c r="E3539">
        <v>10</v>
      </c>
      <c r="F3539" t="s">
        <v>8222</v>
      </c>
      <c r="G3539" t="s">
        <v>8224</v>
      </c>
      <c r="H3539" t="s">
        <v>8246</v>
      </c>
      <c r="I3539">
        <v>1492542819</v>
      </c>
      <c r="J3539">
        <v>1489090419</v>
      </c>
      <c r="K3539" t="b">
        <v>0</v>
      </c>
      <c r="L3539">
        <v>1</v>
      </c>
      <c r="M3539" t="b">
        <v>0</v>
      </c>
      <c r="N3539" t="s">
        <v>8271</v>
      </c>
      <c r="O3539" s="6">
        <f>(E3539/D3539)*100</f>
        <v>0.8</v>
      </c>
      <c r="P3539" s="7">
        <f>E3539/L3539</f>
        <v>10</v>
      </c>
      <c r="Q3539" t="str">
        <f>LEFT(N3539,FIND("/",N3539)-1)</f>
        <v>theater</v>
      </c>
      <c r="R3539" t="str">
        <f>REPLACE(N3539,1,FIND("/",N3539),"")</f>
        <v>plays</v>
      </c>
      <c r="S3539" s="12">
        <f>(((J3539/60)/60)/24)+DATE(1970,1,1)</f>
        <v>42803.842812499999</v>
      </c>
      <c r="T3539" s="12">
        <f>(((I3539/60)/60)/24)+DATE(1970,1,1)</f>
        <v>42843.801145833335</v>
      </c>
      <c r="W3539" s="19">
        <f>_xlfn.DAYS(T3539,S3539)</f>
        <v>40</v>
      </c>
      <c r="X3539" s="20">
        <f>L3539/W3539</f>
        <v>2.5000000000000001E-2</v>
      </c>
      <c r="Y3539" s="21">
        <f>E3539/W3539</f>
        <v>0.25</v>
      </c>
    </row>
    <row r="3540" spans="1:25" ht="48" x14ac:dyDescent="0.2">
      <c r="A3540">
        <v>3110</v>
      </c>
      <c r="B3540" s="3" t="s">
        <v>3110</v>
      </c>
      <c r="C3540" s="3" t="s">
        <v>7220</v>
      </c>
      <c r="D3540">
        <v>25000</v>
      </c>
      <c r="E3540">
        <v>10</v>
      </c>
      <c r="F3540" t="s">
        <v>8221</v>
      </c>
      <c r="G3540" t="s">
        <v>8224</v>
      </c>
      <c r="H3540" t="s">
        <v>8246</v>
      </c>
      <c r="I3540">
        <v>1487465119</v>
      </c>
      <c r="J3540">
        <v>1484009119</v>
      </c>
      <c r="K3540" t="b">
        <v>0</v>
      </c>
      <c r="L3540">
        <v>1</v>
      </c>
      <c r="M3540" t="b">
        <v>0</v>
      </c>
      <c r="N3540" t="s">
        <v>8303</v>
      </c>
      <c r="O3540" s="6">
        <f>(E3540/D3540)*100</f>
        <v>0.04</v>
      </c>
      <c r="P3540" s="7">
        <f>E3540/L3540</f>
        <v>10</v>
      </c>
      <c r="Q3540" t="str">
        <f>LEFT(N3540,FIND("/",N3540)-1)</f>
        <v>theater</v>
      </c>
      <c r="R3540" t="str">
        <f>REPLACE(N3540,1,FIND("/",N3540),"")</f>
        <v>spaces</v>
      </c>
      <c r="S3540" s="12">
        <f>(((J3540/60)/60)/24)+DATE(1970,1,1)</f>
        <v>42745.031469907408</v>
      </c>
      <c r="T3540" s="12">
        <f>(((I3540/60)/60)/24)+DATE(1970,1,1)</f>
        <v>42785.031469907408</v>
      </c>
      <c r="W3540" s="19">
        <f>_xlfn.DAYS(T3540,S3540)</f>
        <v>40</v>
      </c>
      <c r="X3540" s="20">
        <f>L3540/W3540</f>
        <v>2.5000000000000001E-2</v>
      </c>
      <c r="Y3540" s="21">
        <f>E3540/W3540</f>
        <v>0.25</v>
      </c>
    </row>
    <row r="3541" spans="1:25" ht="48" x14ac:dyDescent="0.2">
      <c r="A3541">
        <v>159</v>
      </c>
      <c r="B3541" s="3" t="s">
        <v>161</v>
      </c>
      <c r="C3541" s="3" t="s">
        <v>4269</v>
      </c>
      <c r="D3541">
        <v>500000</v>
      </c>
      <c r="E3541">
        <v>10</v>
      </c>
      <c r="F3541" t="s">
        <v>8220</v>
      </c>
      <c r="G3541" t="s">
        <v>8224</v>
      </c>
      <c r="H3541" t="s">
        <v>8246</v>
      </c>
      <c r="I3541">
        <v>1467541545</v>
      </c>
      <c r="J3541">
        <v>1464085545</v>
      </c>
      <c r="K3541" t="b">
        <v>0</v>
      </c>
      <c r="L3541">
        <v>1</v>
      </c>
      <c r="M3541" t="b">
        <v>0</v>
      </c>
      <c r="N3541" t="s">
        <v>8267</v>
      </c>
      <c r="O3541" s="6">
        <f>(E3541/D3541)*100</f>
        <v>2E-3</v>
      </c>
      <c r="P3541" s="7">
        <f>E3541/L3541</f>
        <v>10</v>
      </c>
      <c r="Q3541" t="str">
        <f>LEFT(N3541,FIND("/",N3541)-1)</f>
        <v>film &amp; video</v>
      </c>
      <c r="R3541" t="str">
        <f>REPLACE(N3541,1,FIND("/",N3541),"")</f>
        <v>science fiction</v>
      </c>
      <c r="S3541" s="12">
        <f>(((J3541/60)/60)/24)+DATE(1970,1,1)</f>
        <v>42514.434548611112</v>
      </c>
      <c r="T3541" s="12">
        <f>(((I3541/60)/60)/24)+DATE(1970,1,1)</f>
        <v>42554.434548611112</v>
      </c>
      <c r="W3541" s="19">
        <f>_xlfn.DAYS(T3541,S3541)</f>
        <v>40</v>
      </c>
      <c r="X3541" s="20">
        <f>L3541/W3541</f>
        <v>2.5000000000000001E-2</v>
      </c>
      <c r="Y3541" s="21">
        <f>E3541/W3541</f>
        <v>0.25</v>
      </c>
    </row>
    <row r="3542" spans="1:25" ht="48" x14ac:dyDescent="0.2">
      <c r="A3542">
        <v>215</v>
      </c>
      <c r="B3542" s="3" t="s">
        <v>217</v>
      </c>
      <c r="C3542" s="3" t="s">
        <v>4325</v>
      </c>
      <c r="D3542">
        <v>4400</v>
      </c>
      <c r="E3542">
        <v>10</v>
      </c>
      <c r="F3542" t="s">
        <v>8221</v>
      </c>
      <c r="G3542" t="s">
        <v>8225</v>
      </c>
      <c r="H3542" t="s">
        <v>8247</v>
      </c>
      <c r="I3542">
        <v>1455753540</v>
      </c>
      <c r="J3542">
        <v>1452058282</v>
      </c>
      <c r="K3542" t="b">
        <v>0</v>
      </c>
      <c r="L3542">
        <v>1</v>
      </c>
      <c r="M3542" t="b">
        <v>0</v>
      </c>
      <c r="N3542" t="s">
        <v>8268</v>
      </c>
      <c r="O3542" s="6">
        <f>(E3542/D3542)*100</f>
        <v>0.22727272727272727</v>
      </c>
      <c r="P3542" s="7">
        <f>E3542/L3542</f>
        <v>10</v>
      </c>
      <c r="Q3542" t="str">
        <f>LEFT(N3542,FIND("/",N3542)-1)</f>
        <v>film &amp; video</v>
      </c>
      <c r="R3542" t="str">
        <f>REPLACE(N3542,1,FIND("/",N3542),"")</f>
        <v>drama</v>
      </c>
      <c r="S3542" s="12">
        <f>(((J3542/60)/60)/24)+DATE(1970,1,1)</f>
        <v>42375.230115740742</v>
      </c>
      <c r="T3542" s="12">
        <f>(((I3542/60)/60)/24)+DATE(1970,1,1)</f>
        <v>42417.999305555553</v>
      </c>
      <c r="W3542" s="19">
        <f>_xlfn.DAYS(T3542,S3542)</f>
        <v>42</v>
      </c>
      <c r="X3542" s="20">
        <f>L3542/W3542</f>
        <v>2.3809523809523808E-2</v>
      </c>
      <c r="Y3542" s="21">
        <f>E3542/W3542</f>
        <v>0.23809523809523808</v>
      </c>
    </row>
    <row r="3543" spans="1:25" ht="48" x14ac:dyDescent="0.2">
      <c r="A3543">
        <v>3795</v>
      </c>
      <c r="B3543" s="3" t="s">
        <v>3792</v>
      </c>
      <c r="C3543" s="3" t="s">
        <v>7905</v>
      </c>
      <c r="D3543">
        <v>600</v>
      </c>
      <c r="E3543">
        <v>10</v>
      </c>
      <c r="F3543" t="s">
        <v>8221</v>
      </c>
      <c r="G3543" t="s">
        <v>8225</v>
      </c>
      <c r="H3543" t="s">
        <v>8247</v>
      </c>
      <c r="I3543">
        <v>1440801000</v>
      </c>
      <c r="J3543">
        <v>1437042490</v>
      </c>
      <c r="K3543" t="b">
        <v>0</v>
      </c>
      <c r="L3543">
        <v>2</v>
      </c>
      <c r="M3543" t="b">
        <v>0</v>
      </c>
      <c r="N3543" t="s">
        <v>8305</v>
      </c>
      <c r="O3543" s="6">
        <f>(E3543/D3543)*100</f>
        <v>1.6666666666666667</v>
      </c>
      <c r="P3543" s="7">
        <f>E3543/L3543</f>
        <v>5</v>
      </c>
      <c r="Q3543" t="str">
        <f>LEFT(N3543,FIND("/",N3543)-1)</f>
        <v>theater</v>
      </c>
      <c r="R3543" t="str">
        <f>REPLACE(N3543,1,FIND("/",N3543),"")</f>
        <v>musical</v>
      </c>
      <c r="S3543" s="12">
        <f>(((J3543/60)/60)/24)+DATE(1970,1,1)</f>
        <v>42201.436226851853</v>
      </c>
      <c r="T3543" s="12">
        <f>(((I3543/60)/60)/24)+DATE(1970,1,1)</f>
        <v>42244.9375</v>
      </c>
      <c r="W3543" s="19">
        <f>_xlfn.DAYS(T3543,S3543)</f>
        <v>43</v>
      </c>
      <c r="X3543" s="20">
        <f>L3543/W3543</f>
        <v>4.6511627906976744E-2</v>
      </c>
      <c r="Y3543" s="21">
        <f>E3543/W3543</f>
        <v>0.23255813953488372</v>
      </c>
    </row>
    <row r="3544" spans="1:25" ht="48" x14ac:dyDescent="0.2">
      <c r="A3544">
        <v>1042</v>
      </c>
      <c r="B3544" s="3" t="s">
        <v>1043</v>
      </c>
      <c r="C3544" s="3" t="s">
        <v>5152</v>
      </c>
      <c r="D3544">
        <v>650</v>
      </c>
      <c r="E3544">
        <v>10</v>
      </c>
      <c r="F3544" t="s">
        <v>8220</v>
      </c>
      <c r="G3544" t="s">
        <v>8224</v>
      </c>
      <c r="H3544" t="s">
        <v>8246</v>
      </c>
      <c r="I3544">
        <v>1410516000</v>
      </c>
      <c r="J3544">
        <v>1406824948</v>
      </c>
      <c r="K3544" t="b">
        <v>0</v>
      </c>
      <c r="L3544">
        <v>1</v>
      </c>
      <c r="M3544" t="b">
        <v>0</v>
      </c>
      <c r="N3544" t="s">
        <v>8281</v>
      </c>
      <c r="O3544" s="6">
        <f>(E3544/D3544)*100</f>
        <v>1.5384615384615385</v>
      </c>
      <c r="P3544" s="7">
        <f>E3544/L3544</f>
        <v>10</v>
      </c>
      <c r="Q3544" t="str">
        <f>LEFT(N3544,FIND("/",N3544)-1)</f>
        <v>journalism</v>
      </c>
      <c r="R3544" t="str">
        <f>REPLACE(N3544,1,FIND("/",N3544),"")</f>
        <v>audio</v>
      </c>
      <c r="S3544" s="12">
        <f>(((J3544/60)/60)/24)+DATE(1970,1,1)</f>
        <v>41851.696157407408</v>
      </c>
      <c r="T3544" s="12">
        <f>(((I3544/60)/60)/24)+DATE(1970,1,1)</f>
        <v>41894.416666666664</v>
      </c>
      <c r="W3544" s="19">
        <f>_xlfn.DAYS(T3544,S3544)</f>
        <v>43</v>
      </c>
      <c r="X3544" s="20">
        <f>L3544/W3544</f>
        <v>2.3255813953488372E-2</v>
      </c>
      <c r="Y3544" s="21">
        <f>E3544/W3544</f>
        <v>0.23255813953488372</v>
      </c>
    </row>
    <row r="3545" spans="1:25" ht="48" x14ac:dyDescent="0.2">
      <c r="A3545">
        <v>606</v>
      </c>
      <c r="B3545" s="3" t="s">
        <v>607</v>
      </c>
      <c r="C3545" s="3" t="s">
        <v>4716</v>
      </c>
      <c r="D3545">
        <v>5000</v>
      </c>
      <c r="E3545">
        <v>10</v>
      </c>
      <c r="F3545" t="s">
        <v>8220</v>
      </c>
      <c r="G3545" t="s">
        <v>8233</v>
      </c>
      <c r="H3545" t="s">
        <v>8249</v>
      </c>
      <c r="I3545">
        <v>1432479600</v>
      </c>
      <c r="J3545">
        <v>1428507409</v>
      </c>
      <c r="K3545" t="b">
        <v>0</v>
      </c>
      <c r="L3545">
        <v>1</v>
      </c>
      <c r="M3545" t="b">
        <v>0</v>
      </c>
      <c r="N3545" t="s">
        <v>8272</v>
      </c>
      <c r="O3545" s="6">
        <f>(E3545/D3545)*100</f>
        <v>0.2</v>
      </c>
      <c r="P3545" s="7">
        <f>E3545/L3545</f>
        <v>10</v>
      </c>
      <c r="Q3545" t="str">
        <f>LEFT(N3545,FIND("/",N3545)-1)</f>
        <v>technology</v>
      </c>
      <c r="R3545" t="str">
        <f>REPLACE(N3545,1,FIND("/",N3545),"")</f>
        <v>web</v>
      </c>
      <c r="S3545" s="12">
        <f>(((J3545/60)/60)/24)+DATE(1970,1,1)</f>
        <v>42102.650567129633</v>
      </c>
      <c r="T3545" s="12">
        <f>(((I3545/60)/60)/24)+DATE(1970,1,1)</f>
        <v>42148.625</v>
      </c>
      <c r="W3545" s="19">
        <f>_xlfn.DAYS(T3545,S3545)</f>
        <v>46</v>
      </c>
      <c r="X3545" s="20">
        <f>L3545/W3545</f>
        <v>2.1739130434782608E-2</v>
      </c>
      <c r="Y3545" s="21">
        <f>E3545/W3545</f>
        <v>0.21739130434782608</v>
      </c>
    </row>
    <row r="3546" spans="1:25" ht="48" x14ac:dyDescent="0.2">
      <c r="A3546">
        <v>771</v>
      </c>
      <c r="B3546" s="3" t="s">
        <v>772</v>
      </c>
      <c r="C3546" s="3" t="s">
        <v>4881</v>
      </c>
      <c r="D3546">
        <v>38000</v>
      </c>
      <c r="E3546">
        <v>10</v>
      </c>
      <c r="F3546" t="s">
        <v>8221</v>
      </c>
      <c r="G3546" t="s">
        <v>8224</v>
      </c>
      <c r="H3546" t="s">
        <v>8246</v>
      </c>
      <c r="I3546">
        <v>1454183202</v>
      </c>
      <c r="J3546">
        <v>1449863202</v>
      </c>
      <c r="K3546" t="b">
        <v>0</v>
      </c>
      <c r="L3546">
        <v>1</v>
      </c>
      <c r="M3546" t="b">
        <v>0</v>
      </c>
      <c r="N3546" t="s">
        <v>8275</v>
      </c>
      <c r="O3546" s="6">
        <f>(E3546/D3546)*100</f>
        <v>2.6315789473684209E-2</v>
      </c>
      <c r="P3546" s="7">
        <f>E3546/L3546</f>
        <v>10</v>
      </c>
      <c r="Q3546" t="str">
        <f>LEFT(N3546,FIND("/",N3546)-1)</f>
        <v>publishing</v>
      </c>
      <c r="R3546" t="str">
        <f>REPLACE(N3546,1,FIND("/",N3546),"")</f>
        <v>fiction</v>
      </c>
      <c r="S3546" s="12">
        <f>(((J3546/60)/60)/24)+DATE(1970,1,1)</f>
        <v>42349.824097222227</v>
      </c>
      <c r="T3546" s="12">
        <f>(((I3546/60)/60)/24)+DATE(1970,1,1)</f>
        <v>42399.824097222227</v>
      </c>
      <c r="W3546" s="19">
        <f>_xlfn.DAYS(T3546,S3546)</f>
        <v>50</v>
      </c>
      <c r="X3546" s="20">
        <f>L3546/W3546</f>
        <v>0.02</v>
      </c>
      <c r="Y3546" s="21">
        <f>E3546/W3546</f>
        <v>0.2</v>
      </c>
    </row>
    <row r="3547" spans="1:25" ht="64" x14ac:dyDescent="0.2">
      <c r="A3547">
        <v>1176</v>
      </c>
      <c r="B3547" s="3" t="s">
        <v>1177</v>
      </c>
      <c r="C3547" s="3" t="s">
        <v>5286</v>
      </c>
      <c r="D3547">
        <v>175000</v>
      </c>
      <c r="E3547">
        <v>10</v>
      </c>
      <c r="F3547" t="s">
        <v>8221</v>
      </c>
      <c r="G3547" t="s">
        <v>8226</v>
      </c>
      <c r="H3547" t="s">
        <v>8248</v>
      </c>
      <c r="I3547">
        <v>1488805200</v>
      </c>
      <c r="J3547">
        <v>1484094498</v>
      </c>
      <c r="K3547" t="b">
        <v>0</v>
      </c>
      <c r="L3547">
        <v>1</v>
      </c>
      <c r="M3547" t="b">
        <v>0</v>
      </c>
      <c r="N3547" t="s">
        <v>8284</v>
      </c>
      <c r="O3547" s="6">
        <f>(E3547/D3547)*100</f>
        <v>5.7142857142857143E-3</v>
      </c>
      <c r="P3547" s="7">
        <f>E3547/L3547</f>
        <v>10</v>
      </c>
      <c r="Q3547" t="str">
        <f>LEFT(N3547,FIND("/",N3547)-1)</f>
        <v>food</v>
      </c>
      <c r="R3547" t="str">
        <f>REPLACE(N3547,1,FIND("/",N3547),"")</f>
        <v>food trucks</v>
      </c>
      <c r="S3547" s="12">
        <f>(((J3547/60)/60)/24)+DATE(1970,1,1)</f>
        <v>42746.019652777773</v>
      </c>
      <c r="T3547" s="12">
        <f>(((I3547/60)/60)/24)+DATE(1970,1,1)</f>
        <v>42800.541666666672</v>
      </c>
      <c r="W3547" s="19">
        <f>_xlfn.DAYS(T3547,S3547)</f>
        <v>54</v>
      </c>
      <c r="X3547" s="20">
        <f>L3547/W3547</f>
        <v>1.8518518518518517E-2</v>
      </c>
      <c r="Y3547" s="21">
        <f>E3547/W3547</f>
        <v>0.18518518518518517</v>
      </c>
    </row>
    <row r="3548" spans="1:25" ht="48" x14ac:dyDescent="0.2">
      <c r="A3548">
        <v>2841</v>
      </c>
      <c r="B3548" s="3" t="s">
        <v>2841</v>
      </c>
      <c r="C3548" s="3" t="s">
        <v>6951</v>
      </c>
      <c r="D3548">
        <v>1000</v>
      </c>
      <c r="E3548">
        <v>10</v>
      </c>
      <c r="F3548" t="s">
        <v>8221</v>
      </c>
      <c r="G3548" t="s">
        <v>8225</v>
      </c>
      <c r="H3548" t="s">
        <v>8247</v>
      </c>
      <c r="I3548">
        <v>1450032297</v>
      </c>
      <c r="J3548">
        <v>1444844697</v>
      </c>
      <c r="K3548" t="b">
        <v>0</v>
      </c>
      <c r="L3548">
        <v>1</v>
      </c>
      <c r="M3548" t="b">
        <v>0</v>
      </c>
      <c r="N3548" t="s">
        <v>8271</v>
      </c>
      <c r="O3548" s="6">
        <f>(E3548/D3548)*100</f>
        <v>1</v>
      </c>
      <c r="P3548" s="7">
        <f>E3548/L3548</f>
        <v>10</v>
      </c>
      <c r="Q3548" t="str">
        <f>LEFT(N3548,FIND("/",N3548)-1)</f>
        <v>theater</v>
      </c>
      <c r="R3548" t="str">
        <f>REPLACE(N3548,1,FIND("/",N3548),"")</f>
        <v>plays</v>
      </c>
      <c r="S3548" s="12">
        <f>(((J3548/60)/60)/24)+DATE(1970,1,1)</f>
        <v>42291.739548611105</v>
      </c>
      <c r="T3548" s="12">
        <f>(((I3548/60)/60)/24)+DATE(1970,1,1)</f>
        <v>42351.781215277777</v>
      </c>
      <c r="W3548" s="19">
        <f>_xlfn.DAYS(T3548,S3548)</f>
        <v>60</v>
      </c>
      <c r="X3548" s="20">
        <f>L3548/W3548</f>
        <v>1.6666666666666666E-2</v>
      </c>
      <c r="Y3548" s="21">
        <f>E3548/W3548</f>
        <v>0.16666666666666666</v>
      </c>
    </row>
    <row r="3549" spans="1:25" ht="32" x14ac:dyDescent="0.2">
      <c r="A3549">
        <v>3121</v>
      </c>
      <c r="B3549" s="3" t="s">
        <v>3121</v>
      </c>
      <c r="C3549" s="3" t="s">
        <v>7231</v>
      </c>
      <c r="D3549">
        <v>1500</v>
      </c>
      <c r="E3549">
        <v>10</v>
      </c>
      <c r="F3549" t="s">
        <v>8220</v>
      </c>
      <c r="G3549" t="s">
        <v>8229</v>
      </c>
      <c r="H3549" t="s">
        <v>8251</v>
      </c>
      <c r="I3549">
        <v>1411748335</v>
      </c>
      <c r="J3549">
        <v>1406564335</v>
      </c>
      <c r="K3549" t="b">
        <v>0</v>
      </c>
      <c r="L3549">
        <v>1</v>
      </c>
      <c r="M3549" t="b">
        <v>0</v>
      </c>
      <c r="N3549" t="s">
        <v>8303</v>
      </c>
      <c r="O3549" s="6">
        <f>(E3549/D3549)*100</f>
        <v>0.66666666666666674</v>
      </c>
      <c r="P3549" s="7">
        <f>E3549/L3549</f>
        <v>10</v>
      </c>
      <c r="Q3549" t="str">
        <f>LEFT(N3549,FIND("/",N3549)-1)</f>
        <v>theater</v>
      </c>
      <c r="R3549" t="str">
        <f>REPLACE(N3549,1,FIND("/",N3549),"")</f>
        <v>spaces</v>
      </c>
      <c r="S3549" s="12">
        <f>(((J3549/60)/60)/24)+DATE(1970,1,1)</f>
        <v>41848.679803240739</v>
      </c>
      <c r="T3549" s="12">
        <f>(((I3549/60)/60)/24)+DATE(1970,1,1)</f>
        <v>41908.679803240739</v>
      </c>
      <c r="W3549" s="19">
        <f>_xlfn.DAYS(T3549,S3549)</f>
        <v>60</v>
      </c>
      <c r="X3549" s="20">
        <f>L3549/W3549</f>
        <v>1.6666666666666666E-2</v>
      </c>
      <c r="Y3549" s="21">
        <f>E3549/W3549</f>
        <v>0.16666666666666666</v>
      </c>
    </row>
    <row r="3550" spans="1:25" ht="48" x14ac:dyDescent="0.2">
      <c r="A3550">
        <v>577</v>
      </c>
      <c r="B3550" s="3" t="s">
        <v>578</v>
      </c>
      <c r="C3550" s="3" t="s">
        <v>4687</v>
      </c>
      <c r="D3550">
        <v>5000</v>
      </c>
      <c r="E3550">
        <v>10</v>
      </c>
      <c r="F3550" t="s">
        <v>8221</v>
      </c>
      <c r="G3550" t="s">
        <v>8224</v>
      </c>
      <c r="H3550" t="s">
        <v>8246</v>
      </c>
      <c r="I3550">
        <v>1463753302</v>
      </c>
      <c r="J3550">
        <v>1458569302</v>
      </c>
      <c r="K3550" t="b">
        <v>0</v>
      </c>
      <c r="L3550">
        <v>1</v>
      </c>
      <c r="M3550" t="b">
        <v>0</v>
      </c>
      <c r="N3550" t="s">
        <v>8272</v>
      </c>
      <c r="O3550" s="6">
        <f>(E3550/D3550)*100</f>
        <v>0.2</v>
      </c>
      <c r="P3550" s="7">
        <f>E3550/L3550</f>
        <v>10</v>
      </c>
      <c r="Q3550" t="str">
        <f>LEFT(N3550,FIND("/",N3550)-1)</f>
        <v>technology</v>
      </c>
      <c r="R3550" t="str">
        <f>REPLACE(N3550,1,FIND("/",N3550),"")</f>
        <v>web</v>
      </c>
      <c r="S3550" s="12">
        <f>(((J3550/60)/60)/24)+DATE(1970,1,1)</f>
        <v>42450.589143518519</v>
      </c>
      <c r="T3550" s="12">
        <f>(((I3550/60)/60)/24)+DATE(1970,1,1)</f>
        <v>42510.589143518519</v>
      </c>
      <c r="W3550" s="19">
        <f>_xlfn.DAYS(T3550,S3550)</f>
        <v>60</v>
      </c>
      <c r="X3550" s="20">
        <f>L3550/W3550</f>
        <v>1.6666666666666666E-2</v>
      </c>
      <c r="Y3550" s="21">
        <f>E3550/W3550</f>
        <v>0.16666666666666666</v>
      </c>
    </row>
    <row r="3551" spans="1:25" ht="16" x14ac:dyDescent="0.2">
      <c r="A3551">
        <v>4000</v>
      </c>
      <c r="B3551" s="3" t="s">
        <v>3996</v>
      </c>
      <c r="C3551" s="3" t="s">
        <v>8106</v>
      </c>
      <c r="D3551">
        <v>8000</v>
      </c>
      <c r="E3551">
        <v>10</v>
      </c>
      <c r="F3551" t="s">
        <v>8221</v>
      </c>
      <c r="G3551" t="s">
        <v>8224</v>
      </c>
      <c r="H3551" t="s">
        <v>8246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8271</v>
      </c>
      <c r="O3551" s="6">
        <f>(E3551/D3551)*100</f>
        <v>0.125</v>
      </c>
      <c r="P3551" s="7">
        <f>E3551/L3551</f>
        <v>10</v>
      </c>
      <c r="Q3551" t="str">
        <f>LEFT(N3551,FIND("/",N3551)-1)</f>
        <v>theater</v>
      </c>
      <c r="R3551" t="str">
        <f>REPLACE(N3551,1,FIND("/",N3551),"")</f>
        <v>plays</v>
      </c>
      <c r="S3551" s="12">
        <f>(((J3551/60)/60)/24)+DATE(1970,1,1)</f>
        <v>42437.64534722222</v>
      </c>
      <c r="T3551" s="12">
        <f>(((I3551/60)/60)/24)+DATE(1970,1,1)</f>
        <v>42497.603680555556</v>
      </c>
      <c r="W3551" s="19">
        <f>_xlfn.DAYS(T3551,S3551)</f>
        <v>60</v>
      </c>
      <c r="X3551" s="20">
        <f>L3551/W3551</f>
        <v>1.6666666666666666E-2</v>
      </c>
      <c r="Y3551" s="21">
        <f>E3551/W3551</f>
        <v>0.16666666666666666</v>
      </c>
    </row>
    <row r="3552" spans="1:25" ht="32" x14ac:dyDescent="0.2">
      <c r="A3552">
        <v>3132</v>
      </c>
      <c r="B3552" s="3" t="s">
        <v>3132</v>
      </c>
      <c r="C3552" s="3" t="s">
        <v>7242</v>
      </c>
      <c r="D3552">
        <v>30000</v>
      </c>
      <c r="E3552">
        <v>10</v>
      </c>
      <c r="F3552" t="s">
        <v>8222</v>
      </c>
      <c r="G3552" t="s">
        <v>8224</v>
      </c>
      <c r="H3552" t="s">
        <v>8246</v>
      </c>
      <c r="I3552">
        <v>1492759460</v>
      </c>
      <c r="J3552">
        <v>1487579060</v>
      </c>
      <c r="K3552" t="b">
        <v>0</v>
      </c>
      <c r="L3552">
        <v>1</v>
      </c>
      <c r="M3552" t="b">
        <v>0</v>
      </c>
      <c r="N3552" t="s">
        <v>8271</v>
      </c>
      <c r="O3552" s="6">
        <f>(E3552/D3552)*100</f>
        <v>3.3333333333333333E-2</v>
      </c>
      <c r="P3552" s="7">
        <f>E3552/L3552</f>
        <v>10</v>
      </c>
      <c r="Q3552" t="str">
        <f>LEFT(N3552,FIND("/",N3552)-1)</f>
        <v>theater</v>
      </c>
      <c r="R3552" t="str">
        <f>REPLACE(N3552,1,FIND("/",N3552),"")</f>
        <v>plays</v>
      </c>
      <c r="S3552" s="12">
        <f>(((J3552/60)/60)/24)+DATE(1970,1,1)</f>
        <v>42786.350231481483</v>
      </c>
      <c r="T3552" s="12">
        <f>(((I3552/60)/60)/24)+DATE(1970,1,1)</f>
        <v>42846.308564814812</v>
      </c>
      <c r="W3552" s="19">
        <f>_xlfn.DAYS(T3552,S3552)</f>
        <v>60</v>
      </c>
      <c r="X3552" s="20">
        <f>L3552/W3552</f>
        <v>1.6666666666666666E-2</v>
      </c>
      <c r="Y3552" s="21">
        <f>E3552/W3552</f>
        <v>0.16666666666666666</v>
      </c>
    </row>
    <row r="3553" spans="1:25" ht="48" x14ac:dyDescent="0.2">
      <c r="A3553">
        <v>2685</v>
      </c>
      <c r="B3553" s="3" t="s">
        <v>2685</v>
      </c>
      <c r="C3553" s="3" t="s">
        <v>6795</v>
      </c>
      <c r="D3553">
        <v>50000</v>
      </c>
      <c r="E3553">
        <v>10</v>
      </c>
      <c r="F3553" t="s">
        <v>8221</v>
      </c>
      <c r="G3553" t="s">
        <v>8224</v>
      </c>
      <c r="H3553" t="s">
        <v>8246</v>
      </c>
      <c r="I3553">
        <v>1430149330</v>
      </c>
      <c r="J3553">
        <v>1424968930</v>
      </c>
      <c r="K3553" t="b">
        <v>0</v>
      </c>
      <c r="L3553">
        <v>1</v>
      </c>
      <c r="M3553" t="b">
        <v>0</v>
      </c>
      <c r="N3553" t="s">
        <v>8284</v>
      </c>
      <c r="O3553" s="6">
        <f>(E3553/D3553)*100</f>
        <v>0.02</v>
      </c>
      <c r="P3553" s="7">
        <f>E3553/L3553</f>
        <v>10</v>
      </c>
      <c r="Q3553" t="str">
        <f>LEFT(N3553,FIND("/",N3553)-1)</f>
        <v>food</v>
      </c>
      <c r="R3553" t="str">
        <f>REPLACE(N3553,1,FIND("/",N3553),"")</f>
        <v>food trucks</v>
      </c>
      <c r="S3553" s="12">
        <f>(((J3553/60)/60)/24)+DATE(1970,1,1)</f>
        <v>42061.69594907407</v>
      </c>
      <c r="T3553" s="12">
        <f>(((I3553/60)/60)/24)+DATE(1970,1,1)</f>
        <v>42121.654282407413</v>
      </c>
      <c r="W3553" s="19">
        <f>_xlfn.DAYS(T3553,S3553)</f>
        <v>60</v>
      </c>
      <c r="X3553" s="20">
        <f>L3553/W3553</f>
        <v>1.6666666666666666E-2</v>
      </c>
      <c r="Y3553" s="21">
        <f>E3553/W3553</f>
        <v>0.16666666666666666</v>
      </c>
    </row>
    <row r="3554" spans="1:25" ht="48" x14ac:dyDescent="0.2">
      <c r="A3554">
        <v>548</v>
      </c>
      <c r="B3554" s="3" t="s">
        <v>549</v>
      </c>
      <c r="C3554" s="3" t="s">
        <v>4658</v>
      </c>
      <c r="D3554">
        <v>10000</v>
      </c>
      <c r="E3554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6">
        <f>(E3554/D3554)*100</f>
        <v>0.09</v>
      </c>
      <c r="P3554" s="7">
        <f>E3554/L3554</f>
        <v>9</v>
      </c>
      <c r="Q3554" t="str">
        <f>LEFT(N3554,FIND("/",N3554)-1)</f>
        <v>technology</v>
      </c>
      <c r="R3554" t="str">
        <f>REPLACE(N3554,1,FIND("/",N3554),"")</f>
        <v>web</v>
      </c>
      <c r="S3554" s="12">
        <f>(((J3554/60)/60)/24)+DATE(1970,1,1)</f>
        <v>42276.903333333335</v>
      </c>
      <c r="T3554" s="12">
        <f>(((I3554/60)/60)/24)+DATE(1970,1,1)</f>
        <v>42306.903333333335</v>
      </c>
      <c r="W3554" s="19">
        <f>_xlfn.DAYS(T3554,S3554)</f>
        <v>30</v>
      </c>
      <c r="X3554" s="20">
        <f>L3554/W3554</f>
        <v>3.3333333333333333E-2</v>
      </c>
      <c r="Y3554" s="21">
        <f>E3554/W3554</f>
        <v>0.3</v>
      </c>
    </row>
    <row r="3555" spans="1:25" ht="48" x14ac:dyDescent="0.2">
      <c r="A3555">
        <v>1915</v>
      </c>
      <c r="B3555" s="3" t="s">
        <v>1916</v>
      </c>
      <c r="C3555" s="3" t="s">
        <v>6025</v>
      </c>
      <c r="D3555">
        <v>500</v>
      </c>
      <c r="E3555">
        <v>8</v>
      </c>
      <c r="F3555" t="s">
        <v>8221</v>
      </c>
      <c r="G3555" t="s">
        <v>8224</v>
      </c>
      <c r="H3555" t="s">
        <v>8246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8294</v>
      </c>
      <c r="O3555" s="6">
        <f>(E3555/D3555)*100</f>
        <v>1.6</v>
      </c>
      <c r="P3555" s="7">
        <f>E3555/L3555</f>
        <v>2</v>
      </c>
      <c r="Q3555" t="str">
        <f>LEFT(N3555,FIND("/",N3555)-1)</f>
        <v>technology</v>
      </c>
      <c r="R3555" t="str">
        <f>REPLACE(N3555,1,FIND("/",N3555),"")</f>
        <v>gadgets</v>
      </c>
      <c r="S3555" s="12">
        <f>(((J3555/60)/60)/24)+DATE(1970,1,1)</f>
        <v>41864.04886574074</v>
      </c>
      <c r="T3555" s="12">
        <f>(((I3555/60)/60)/24)+DATE(1970,1,1)</f>
        <v>41884.04886574074</v>
      </c>
      <c r="W3555" s="19">
        <f>_xlfn.DAYS(T3555,S3555)</f>
        <v>20</v>
      </c>
      <c r="X3555" s="20">
        <f>L3555/W3555</f>
        <v>0.2</v>
      </c>
      <c r="Y3555" s="21">
        <f>E3555/W3555</f>
        <v>0.4</v>
      </c>
    </row>
    <row r="3556" spans="1:25" ht="48" x14ac:dyDescent="0.2">
      <c r="A3556">
        <v>2384</v>
      </c>
      <c r="B3556" s="3" t="s">
        <v>2385</v>
      </c>
      <c r="C3556" s="3" t="s">
        <v>6494</v>
      </c>
      <c r="D3556">
        <v>1000</v>
      </c>
      <c r="E3556">
        <v>8</v>
      </c>
      <c r="F3556" t="s">
        <v>8220</v>
      </c>
      <c r="G3556" t="s">
        <v>8224</v>
      </c>
      <c r="H3556" t="s">
        <v>8246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8272</v>
      </c>
      <c r="O3556" s="6">
        <f>(E3556/D3556)*100</f>
        <v>0.8</v>
      </c>
      <c r="P3556" s="7">
        <f>E3556/L3556</f>
        <v>1</v>
      </c>
      <c r="Q3556" t="str">
        <f>LEFT(N3556,FIND("/",N3556)-1)</f>
        <v>technology</v>
      </c>
      <c r="R3556" t="str">
        <f>REPLACE(N3556,1,FIND("/",N3556),"")</f>
        <v>web</v>
      </c>
      <c r="S3556" s="12">
        <f>(((J3556/60)/60)/24)+DATE(1970,1,1)</f>
        <v>41927.067627314813</v>
      </c>
      <c r="T3556" s="12">
        <f>(((I3556/60)/60)/24)+DATE(1970,1,1)</f>
        <v>41957.109293981484</v>
      </c>
      <c r="W3556" s="19">
        <f>_xlfn.DAYS(T3556,S3556)</f>
        <v>30</v>
      </c>
      <c r="X3556" s="20">
        <f>L3556/W3556</f>
        <v>0.26666666666666666</v>
      </c>
      <c r="Y3556" s="21">
        <f>E3556/W3556</f>
        <v>0.26666666666666666</v>
      </c>
    </row>
    <row r="3557" spans="1:25" ht="48" x14ac:dyDescent="0.2">
      <c r="A3557">
        <v>157</v>
      </c>
      <c r="B3557" s="3" t="s">
        <v>159</v>
      </c>
      <c r="C3557" s="3" t="s">
        <v>4267</v>
      </c>
      <c r="D3557">
        <v>2995</v>
      </c>
      <c r="E3557">
        <v>8</v>
      </c>
      <c r="F3557" t="s">
        <v>8220</v>
      </c>
      <c r="G3557" t="s">
        <v>8224</v>
      </c>
      <c r="H3557" t="s">
        <v>8246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8267</v>
      </c>
      <c r="O3557" s="6">
        <f>(E3557/D3557)*100</f>
        <v>0.26711185308848079</v>
      </c>
      <c r="P3557" s="7">
        <f>E3557/L3557</f>
        <v>4</v>
      </c>
      <c r="Q3557" t="str">
        <f>LEFT(N3557,FIND("/",N3557)-1)</f>
        <v>film &amp; video</v>
      </c>
      <c r="R3557" t="str">
        <f>REPLACE(N3557,1,FIND("/",N3557),"")</f>
        <v>science fiction</v>
      </c>
      <c r="S3557" s="12">
        <f>(((J3557/60)/60)/24)+DATE(1970,1,1)</f>
        <v>42396.911712962959</v>
      </c>
      <c r="T3557" s="12">
        <f>(((I3557/60)/60)/24)+DATE(1970,1,1)</f>
        <v>42426.911712962959</v>
      </c>
      <c r="W3557" s="19">
        <f>_xlfn.DAYS(T3557,S3557)</f>
        <v>30</v>
      </c>
      <c r="X3557" s="20">
        <f>L3557/W3557</f>
        <v>6.6666666666666666E-2</v>
      </c>
      <c r="Y3557" s="21">
        <f>E3557/W3557</f>
        <v>0.26666666666666666</v>
      </c>
    </row>
    <row r="3558" spans="1:25" ht="48" x14ac:dyDescent="0.2">
      <c r="A3558">
        <v>2423</v>
      </c>
      <c r="B3558" s="3" t="s">
        <v>2424</v>
      </c>
      <c r="C3558" s="3" t="s">
        <v>6533</v>
      </c>
      <c r="D3558">
        <v>60000</v>
      </c>
      <c r="E3558">
        <v>8</v>
      </c>
      <c r="F3558" t="s">
        <v>8221</v>
      </c>
      <c r="G3558" t="s">
        <v>8224</v>
      </c>
      <c r="H3558" t="s">
        <v>8246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8284</v>
      </c>
      <c r="O3558" s="6">
        <f>(E3558/D3558)*100</f>
        <v>1.3333333333333334E-2</v>
      </c>
      <c r="P3558" s="7">
        <f>E3558/L3558</f>
        <v>8</v>
      </c>
      <c r="Q3558" t="str">
        <f>LEFT(N3558,FIND("/",N3558)-1)</f>
        <v>food</v>
      </c>
      <c r="R3558" t="str">
        <f>REPLACE(N3558,1,FIND("/",N3558),"")</f>
        <v>food trucks</v>
      </c>
      <c r="S3558" s="12">
        <f>(((J3558/60)/60)/24)+DATE(1970,1,1)</f>
        <v>41974.704745370371</v>
      </c>
      <c r="T3558" s="12">
        <f>(((I3558/60)/60)/24)+DATE(1970,1,1)</f>
        <v>42004.704745370371</v>
      </c>
      <c r="W3558" s="19">
        <f>_xlfn.DAYS(T3558,S3558)</f>
        <v>30</v>
      </c>
      <c r="X3558" s="20">
        <f>L3558/W3558</f>
        <v>3.3333333333333333E-2</v>
      </c>
      <c r="Y3558" s="21">
        <f>E3558/W3558</f>
        <v>0.26666666666666666</v>
      </c>
    </row>
    <row r="3559" spans="1:25" ht="48" x14ac:dyDescent="0.2">
      <c r="A3559">
        <v>666</v>
      </c>
      <c r="B3559" s="3" t="s">
        <v>667</v>
      </c>
      <c r="C3559" s="3" t="s">
        <v>4776</v>
      </c>
      <c r="D3559">
        <v>200000</v>
      </c>
      <c r="E3559">
        <v>8</v>
      </c>
      <c r="F3559" t="s">
        <v>8221</v>
      </c>
      <c r="G3559" t="s">
        <v>8224</v>
      </c>
      <c r="H3559" t="s">
        <v>8246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8273</v>
      </c>
      <c r="O3559" s="6">
        <f>(E3559/D3559)*100</f>
        <v>4.0000000000000001E-3</v>
      </c>
      <c r="P3559" s="7">
        <f>E3559/L3559</f>
        <v>2</v>
      </c>
      <c r="Q3559" t="str">
        <f>LEFT(N3559,FIND("/",N3559)-1)</f>
        <v>technology</v>
      </c>
      <c r="R3559" t="str">
        <f>REPLACE(N3559,1,FIND("/",N3559),"")</f>
        <v>wearables</v>
      </c>
      <c r="S3559" s="12">
        <f>(((J3559/60)/60)/24)+DATE(1970,1,1)</f>
        <v>41838.832152777781</v>
      </c>
      <c r="T3559" s="12">
        <f>(((I3559/60)/60)/24)+DATE(1970,1,1)</f>
        <v>41868.832152777781</v>
      </c>
      <c r="W3559" s="19">
        <f>_xlfn.DAYS(T3559,S3559)</f>
        <v>30</v>
      </c>
      <c r="X3559" s="20">
        <f>L3559/W3559</f>
        <v>0.13333333333333333</v>
      </c>
      <c r="Y3559" s="21">
        <f>E3559/W3559</f>
        <v>0.26666666666666666</v>
      </c>
    </row>
    <row r="3560" spans="1:25" ht="48" x14ac:dyDescent="0.2">
      <c r="A3560">
        <v>1411</v>
      </c>
      <c r="B3560" s="3" t="s">
        <v>1412</v>
      </c>
      <c r="C3560" s="3" t="s">
        <v>5521</v>
      </c>
      <c r="D3560">
        <v>3000</v>
      </c>
      <c r="E3560">
        <v>7</v>
      </c>
      <c r="F3560" t="s">
        <v>8221</v>
      </c>
      <c r="G3560" t="s">
        <v>8225</v>
      </c>
      <c r="H3560" t="s">
        <v>8247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8287</v>
      </c>
      <c r="O3560" s="6">
        <f>(E3560/D3560)*100</f>
        <v>0.23333333333333336</v>
      </c>
      <c r="P3560" s="7">
        <f>E3560/L3560</f>
        <v>2.3333333333333335</v>
      </c>
      <c r="Q3560" t="str">
        <f>LEFT(N3560,FIND("/",N3560)-1)</f>
        <v>publishing</v>
      </c>
      <c r="R3560" t="str">
        <f>REPLACE(N3560,1,FIND("/",N3560),"")</f>
        <v>translations</v>
      </c>
      <c r="S3560" s="12">
        <f>(((J3560/60)/60)/24)+DATE(1970,1,1)</f>
        <v>42013.059027777781</v>
      </c>
      <c r="T3560" s="12">
        <f>(((I3560/60)/60)/24)+DATE(1970,1,1)</f>
        <v>42041.059027777781</v>
      </c>
      <c r="W3560" s="19">
        <f>_xlfn.DAYS(T3560,S3560)</f>
        <v>28</v>
      </c>
      <c r="X3560" s="20">
        <f>L3560/W3560</f>
        <v>0.10714285714285714</v>
      </c>
      <c r="Y3560" s="21">
        <f>E3560/W3560</f>
        <v>0.25</v>
      </c>
    </row>
    <row r="3561" spans="1:25" ht="48" x14ac:dyDescent="0.2">
      <c r="A3561">
        <v>2875</v>
      </c>
      <c r="B3561" s="3" t="s">
        <v>2875</v>
      </c>
      <c r="C3561" s="3" t="s">
        <v>6985</v>
      </c>
      <c r="D3561">
        <v>20000</v>
      </c>
      <c r="E3561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8271</v>
      </c>
      <c r="O3561" s="6">
        <f>(E3561/D3561)*100</f>
        <v>3.4999999999999996E-2</v>
      </c>
      <c r="P3561" s="7">
        <f>E3561/L3561</f>
        <v>2.3333333333333335</v>
      </c>
      <c r="Q3561" t="str">
        <f>LEFT(N3561,FIND("/",N3561)-1)</f>
        <v>theater</v>
      </c>
      <c r="R3561" t="str">
        <f>REPLACE(N3561,1,FIND("/",N3561),"")</f>
        <v>plays</v>
      </c>
      <c r="S3561" s="12">
        <f>(((J3561/60)/60)/24)+DATE(1970,1,1)</f>
        <v>42465.128391203703</v>
      </c>
      <c r="T3561" s="12">
        <f>(((I3561/60)/60)/24)+DATE(1970,1,1)</f>
        <v>42495.128391203703</v>
      </c>
      <c r="W3561" s="19">
        <f>_xlfn.DAYS(T3561,S3561)</f>
        <v>30</v>
      </c>
      <c r="X3561" s="20">
        <f>L3561/W3561</f>
        <v>0.1</v>
      </c>
      <c r="Y3561" s="21">
        <f>E3561/W3561</f>
        <v>0.23333333333333334</v>
      </c>
    </row>
    <row r="3562" spans="1:25" ht="48" x14ac:dyDescent="0.2">
      <c r="A3562">
        <v>3957</v>
      </c>
      <c r="B3562" s="3" t="s">
        <v>3954</v>
      </c>
      <c r="C3562" s="3" t="s">
        <v>8064</v>
      </c>
      <c r="D3562">
        <v>28000</v>
      </c>
      <c r="E3562">
        <v>7</v>
      </c>
      <c r="F3562" t="s">
        <v>8221</v>
      </c>
      <c r="G3562" t="s">
        <v>8224</v>
      </c>
      <c r="H3562" t="s">
        <v>8246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8271</v>
      </c>
      <c r="O3562" s="6">
        <f>(E3562/D3562)*100</f>
        <v>2.5000000000000001E-2</v>
      </c>
      <c r="P3562" s="7">
        <f>E3562/L3562</f>
        <v>7</v>
      </c>
      <c r="Q3562" t="str">
        <f>LEFT(N3562,FIND("/",N3562)-1)</f>
        <v>theater</v>
      </c>
      <c r="R3562" t="str">
        <f>REPLACE(N3562,1,FIND("/",N3562),"")</f>
        <v>plays</v>
      </c>
      <c r="S3562" s="12">
        <f>(((J3562/60)/60)/24)+DATE(1970,1,1)</f>
        <v>42513.976319444439</v>
      </c>
      <c r="T3562" s="12">
        <f>(((I3562/60)/60)/24)+DATE(1970,1,1)</f>
        <v>42559.976319444439</v>
      </c>
      <c r="W3562" s="19">
        <f>_xlfn.DAYS(T3562,S3562)</f>
        <v>46</v>
      </c>
      <c r="X3562" s="20">
        <f>L3562/W3562</f>
        <v>2.1739130434782608E-2</v>
      </c>
      <c r="Y3562" s="21">
        <f>E3562/W3562</f>
        <v>0.15217391304347827</v>
      </c>
    </row>
    <row r="3563" spans="1:25" ht="48" x14ac:dyDescent="0.2">
      <c r="A3563">
        <v>544</v>
      </c>
      <c r="B3563" s="3" t="s">
        <v>545</v>
      </c>
      <c r="C3563" s="3" t="s">
        <v>4654</v>
      </c>
      <c r="D3563">
        <v>500</v>
      </c>
      <c r="E3563">
        <v>6</v>
      </c>
      <c r="F3563" t="s">
        <v>8221</v>
      </c>
      <c r="G3563" t="s">
        <v>8224</v>
      </c>
      <c r="H3563" t="s">
        <v>8246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8272</v>
      </c>
      <c r="O3563" s="6">
        <f>(E3563/D3563)*100</f>
        <v>1.2</v>
      </c>
      <c r="P3563" s="7">
        <f>E3563/L3563</f>
        <v>3</v>
      </c>
      <c r="Q3563" t="str">
        <f>LEFT(N3563,FIND("/",N3563)-1)</f>
        <v>technology</v>
      </c>
      <c r="R3563" t="str">
        <f>REPLACE(N3563,1,FIND("/",N3563),"")</f>
        <v>web</v>
      </c>
      <c r="S3563" s="12">
        <f>(((J3563/60)/60)/24)+DATE(1970,1,1)</f>
        <v>42525.656944444447</v>
      </c>
      <c r="T3563" s="12">
        <f>(((I3563/60)/60)/24)+DATE(1970,1,1)</f>
        <v>42555.656944444447</v>
      </c>
      <c r="W3563" s="19">
        <f>_xlfn.DAYS(T3563,S3563)</f>
        <v>30</v>
      </c>
      <c r="X3563" s="20">
        <f>L3563/W3563</f>
        <v>6.6666666666666666E-2</v>
      </c>
      <c r="Y3563" s="21">
        <f>E3563/W3563</f>
        <v>0.2</v>
      </c>
    </row>
    <row r="3564" spans="1:25" ht="64" x14ac:dyDescent="0.2">
      <c r="A3564">
        <v>1418</v>
      </c>
      <c r="B3564" s="3" t="s">
        <v>1419</v>
      </c>
      <c r="C3564" s="3" t="s">
        <v>5528</v>
      </c>
      <c r="D3564">
        <v>3000</v>
      </c>
      <c r="E3564">
        <v>6</v>
      </c>
      <c r="F3564" t="s">
        <v>8221</v>
      </c>
      <c r="G3564" t="s">
        <v>8227</v>
      </c>
      <c r="H3564" t="s">
        <v>8249</v>
      </c>
      <c r="I3564">
        <v>1456397834</v>
      </c>
      <c r="J3564">
        <v>1453805834</v>
      </c>
      <c r="K3564" t="b">
        <v>0</v>
      </c>
      <c r="L3564">
        <v>1</v>
      </c>
      <c r="M3564" t="b">
        <v>0</v>
      </c>
      <c r="N3564" t="s">
        <v>8287</v>
      </c>
      <c r="O3564" s="6">
        <f>(E3564/D3564)*100</f>
        <v>0.2</v>
      </c>
      <c r="P3564" s="7">
        <f>E3564/L3564</f>
        <v>6</v>
      </c>
      <c r="Q3564" t="str">
        <f>LEFT(N3564,FIND("/",N3564)-1)</f>
        <v>publishing</v>
      </c>
      <c r="R3564" t="str">
        <f>REPLACE(N3564,1,FIND("/",N3564),"")</f>
        <v>translations</v>
      </c>
      <c r="S3564" s="12">
        <f>(((J3564/60)/60)/24)+DATE(1970,1,1)</f>
        <v>42395.456412037034</v>
      </c>
      <c r="T3564" s="12">
        <f>(((I3564/60)/60)/24)+DATE(1970,1,1)</f>
        <v>42425.456412037034</v>
      </c>
      <c r="W3564" s="19">
        <f>_xlfn.DAYS(T3564,S3564)</f>
        <v>30</v>
      </c>
      <c r="X3564" s="20">
        <f>L3564/W3564</f>
        <v>3.3333333333333333E-2</v>
      </c>
      <c r="Y3564" s="21">
        <f>E3564/W3564</f>
        <v>0.2</v>
      </c>
    </row>
    <row r="3565" spans="1:25" ht="48" x14ac:dyDescent="0.2">
      <c r="A3565">
        <v>1879</v>
      </c>
      <c r="B3565" s="3" t="s">
        <v>1880</v>
      </c>
      <c r="C3565" s="3" t="s">
        <v>5989</v>
      </c>
      <c r="D3565">
        <v>5000</v>
      </c>
      <c r="E3565">
        <v>6</v>
      </c>
      <c r="F3565" t="s">
        <v>8221</v>
      </c>
      <c r="G3565" t="s">
        <v>8227</v>
      </c>
      <c r="H3565" t="s">
        <v>8249</v>
      </c>
      <c r="I3565">
        <v>1457966129</v>
      </c>
      <c r="J3565">
        <v>1455377729</v>
      </c>
      <c r="K3565" t="b">
        <v>0</v>
      </c>
      <c r="L3565">
        <v>2</v>
      </c>
      <c r="M3565" t="b">
        <v>0</v>
      </c>
      <c r="N3565" t="s">
        <v>8283</v>
      </c>
      <c r="O3565" s="6">
        <f>(E3565/D3565)*100</f>
        <v>0.12</v>
      </c>
      <c r="P3565" s="7">
        <f>E3565/L3565</f>
        <v>3</v>
      </c>
      <c r="Q3565" t="str">
        <f>LEFT(N3565,FIND("/",N3565)-1)</f>
        <v>games</v>
      </c>
      <c r="R3565" t="str">
        <f>REPLACE(N3565,1,FIND("/",N3565),"")</f>
        <v>mobile games</v>
      </c>
      <c r="S3565" s="12">
        <f>(((J3565/60)/60)/24)+DATE(1970,1,1)</f>
        <v>42413.649641203709</v>
      </c>
      <c r="T3565" s="12">
        <f>(((I3565/60)/60)/24)+DATE(1970,1,1)</f>
        <v>42443.607974537037</v>
      </c>
      <c r="W3565" s="19">
        <f>_xlfn.DAYS(T3565,S3565)</f>
        <v>30</v>
      </c>
      <c r="X3565" s="20">
        <f>L3565/W3565</f>
        <v>6.6666666666666666E-2</v>
      </c>
      <c r="Y3565" s="21">
        <f>E3565/W3565</f>
        <v>0.2</v>
      </c>
    </row>
    <row r="3566" spans="1:25" ht="48" x14ac:dyDescent="0.2">
      <c r="A3566">
        <v>1541</v>
      </c>
      <c r="B3566" s="3" t="s">
        <v>1542</v>
      </c>
      <c r="C3566" s="3" t="s">
        <v>5651</v>
      </c>
      <c r="D3566">
        <v>18000</v>
      </c>
      <c r="E3566">
        <v>6</v>
      </c>
      <c r="F3566" t="s">
        <v>8221</v>
      </c>
      <c r="G3566" t="s">
        <v>8224</v>
      </c>
      <c r="H3566" t="s">
        <v>8246</v>
      </c>
      <c r="I3566">
        <v>1420045538</v>
      </c>
      <c r="J3566">
        <v>1417453538</v>
      </c>
      <c r="K3566" t="b">
        <v>0</v>
      </c>
      <c r="L3566">
        <v>2</v>
      </c>
      <c r="M3566" t="b">
        <v>0</v>
      </c>
      <c r="N3566" t="s">
        <v>8289</v>
      </c>
      <c r="O3566" s="6">
        <f>(E3566/D3566)*100</f>
        <v>3.3333333333333333E-2</v>
      </c>
      <c r="P3566" s="7">
        <f>E3566/L3566</f>
        <v>3</v>
      </c>
      <c r="Q3566" t="str">
        <f>LEFT(N3566,FIND("/",N3566)-1)</f>
        <v>photography</v>
      </c>
      <c r="R3566" t="str">
        <f>REPLACE(N3566,1,FIND("/",N3566),"")</f>
        <v>nature</v>
      </c>
      <c r="S3566" s="12">
        <f>(((J3566/60)/60)/24)+DATE(1970,1,1)</f>
        <v>41974.712245370371</v>
      </c>
      <c r="T3566" s="12">
        <f>(((I3566/60)/60)/24)+DATE(1970,1,1)</f>
        <v>42004.712245370371</v>
      </c>
      <c r="W3566" s="19">
        <f>_xlfn.DAYS(T3566,S3566)</f>
        <v>30</v>
      </c>
      <c r="X3566" s="20">
        <f>L3566/W3566</f>
        <v>6.6666666666666666E-2</v>
      </c>
      <c r="Y3566" s="21">
        <f>E3566/W3566</f>
        <v>0.2</v>
      </c>
    </row>
    <row r="3567" spans="1:25" ht="32" x14ac:dyDescent="0.2">
      <c r="A3567">
        <v>596</v>
      </c>
      <c r="B3567" s="3" t="s">
        <v>597</v>
      </c>
      <c r="C3567" s="3" t="s">
        <v>4706</v>
      </c>
      <c r="D3567">
        <v>20000</v>
      </c>
      <c r="E3567">
        <v>6</v>
      </c>
      <c r="F3567" t="s">
        <v>8221</v>
      </c>
      <c r="G3567" t="s">
        <v>8224</v>
      </c>
      <c r="H3567" t="s">
        <v>8246</v>
      </c>
      <c r="I3567">
        <v>1478122292</v>
      </c>
      <c r="J3567">
        <v>1475530292</v>
      </c>
      <c r="K3567" t="b">
        <v>0</v>
      </c>
      <c r="L3567">
        <v>2</v>
      </c>
      <c r="M3567" t="b">
        <v>0</v>
      </c>
      <c r="N3567" t="s">
        <v>8272</v>
      </c>
      <c r="O3567" s="6">
        <f>(E3567/D3567)*100</f>
        <v>0.03</v>
      </c>
      <c r="P3567" s="7">
        <f>E3567/L3567</f>
        <v>3</v>
      </c>
      <c r="Q3567" t="str">
        <f>LEFT(N3567,FIND("/",N3567)-1)</f>
        <v>technology</v>
      </c>
      <c r="R3567" t="str">
        <f>REPLACE(N3567,1,FIND("/",N3567),"")</f>
        <v>web</v>
      </c>
      <c r="S3567" s="12">
        <f>(((J3567/60)/60)/24)+DATE(1970,1,1)</f>
        <v>42646.896898148145</v>
      </c>
      <c r="T3567" s="12">
        <f>(((I3567/60)/60)/24)+DATE(1970,1,1)</f>
        <v>42676.896898148145</v>
      </c>
      <c r="W3567" s="19">
        <f>_xlfn.DAYS(T3567,S3567)</f>
        <v>30</v>
      </c>
      <c r="X3567" s="20">
        <f>L3567/W3567</f>
        <v>6.6666666666666666E-2</v>
      </c>
      <c r="Y3567" s="21">
        <f>E3567/W3567</f>
        <v>0.2</v>
      </c>
    </row>
    <row r="3568" spans="1:25" ht="48" x14ac:dyDescent="0.2">
      <c r="A3568">
        <v>1044</v>
      </c>
      <c r="B3568" s="3" t="s">
        <v>1045</v>
      </c>
      <c r="C3568" s="3" t="s">
        <v>5154</v>
      </c>
      <c r="D3568">
        <v>7000</v>
      </c>
      <c r="E3568">
        <v>6</v>
      </c>
      <c r="F3568" t="s">
        <v>8220</v>
      </c>
      <c r="G3568" t="s">
        <v>8224</v>
      </c>
      <c r="H3568" t="s">
        <v>8246</v>
      </c>
      <c r="I3568">
        <v>1425587220</v>
      </c>
      <c r="J3568">
        <v>1420668801</v>
      </c>
      <c r="K3568" t="b">
        <v>0</v>
      </c>
      <c r="L3568">
        <v>2</v>
      </c>
      <c r="M3568" t="b">
        <v>0</v>
      </c>
      <c r="N3568" t="s">
        <v>8281</v>
      </c>
      <c r="O3568" s="6">
        <f>(E3568/D3568)*100</f>
        <v>8.5714285714285715E-2</v>
      </c>
      <c r="P3568" s="7">
        <f>E3568/L3568</f>
        <v>3</v>
      </c>
      <c r="Q3568" t="str">
        <f>LEFT(N3568,FIND("/",N3568)-1)</f>
        <v>journalism</v>
      </c>
      <c r="R3568" t="str">
        <f>REPLACE(N3568,1,FIND("/",N3568),"")</f>
        <v>audio</v>
      </c>
      <c r="S3568" s="12">
        <f>(((J3568/60)/60)/24)+DATE(1970,1,1)</f>
        <v>42011.925937499997</v>
      </c>
      <c r="T3568" s="12">
        <f>(((I3568/60)/60)/24)+DATE(1970,1,1)</f>
        <v>42068.852083333331</v>
      </c>
      <c r="W3568" s="19">
        <f>_xlfn.DAYS(T3568,S3568)</f>
        <v>57</v>
      </c>
      <c r="X3568" s="20">
        <f>L3568/W3568</f>
        <v>3.5087719298245612E-2</v>
      </c>
      <c r="Y3568" s="21">
        <f>E3568/W3568</f>
        <v>0.10526315789473684</v>
      </c>
    </row>
    <row r="3569" spans="1:25" ht="48" x14ac:dyDescent="0.2">
      <c r="A3569">
        <v>2901</v>
      </c>
      <c r="B3569" s="3" t="s">
        <v>2901</v>
      </c>
      <c r="C3569" s="3" t="s">
        <v>7011</v>
      </c>
      <c r="D3569">
        <v>750</v>
      </c>
      <c r="E3569">
        <v>6</v>
      </c>
      <c r="F3569" t="s">
        <v>8221</v>
      </c>
      <c r="G3569" t="s">
        <v>8224</v>
      </c>
      <c r="H3569" t="s">
        <v>8246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8271</v>
      </c>
      <c r="O3569" s="6">
        <f>(E3569/D3569)*100</f>
        <v>0.8</v>
      </c>
      <c r="P3569" s="7">
        <f>E3569/L3569</f>
        <v>3</v>
      </c>
      <c r="Q3569" t="str">
        <f>LEFT(N3569,FIND("/",N3569)-1)</f>
        <v>theater</v>
      </c>
      <c r="R3569" t="str">
        <f>REPLACE(N3569,1,FIND("/",N3569),"")</f>
        <v>plays</v>
      </c>
      <c r="S3569" s="12">
        <f>(((J3569/60)/60)/24)+DATE(1970,1,1)</f>
        <v>41982.904386574075</v>
      </c>
      <c r="T3569" s="12">
        <f>(((I3569/60)/60)/24)+DATE(1970,1,1)</f>
        <v>42042.904386574075</v>
      </c>
      <c r="W3569" s="19">
        <f>_xlfn.DAYS(T3569,S3569)</f>
        <v>60</v>
      </c>
      <c r="X3569" s="20">
        <f>L3569/W3569</f>
        <v>3.3333333333333333E-2</v>
      </c>
      <c r="Y3569" s="21">
        <f>E3569/W3569</f>
        <v>0.1</v>
      </c>
    </row>
    <row r="3570" spans="1:25" ht="48" x14ac:dyDescent="0.2">
      <c r="A3570">
        <v>425</v>
      </c>
      <c r="B3570" s="3" t="s">
        <v>426</v>
      </c>
      <c r="C3570" s="3" t="s">
        <v>4535</v>
      </c>
      <c r="D3570">
        <v>50000</v>
      </c>
      <c r="E3570">
        <v>6</v>
      </c>
      <c r="F3570" t="s">
        <v>8221</v>
      </c>
      <c r="G3570" t="s">
        <v>8224</v>
      </c>
      <c r="H3570" t="s">
        <v>8246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8270</v>
      </c>
      <c r="O3570" s="6">
        <f>(E3570/D3570)*100</f>
        <v>1.2E-2</v>
      </c>
      <c r="P3570" s="7">
        <f>E3570/L3570</f>
        <v>3</v>
      </c>
      <c r="Q3570" t="str">
        <f>LEFT(N3570,FIND("/",N3570)-1)</f>
        <v>film &amp; video</v>
      </c>
      <c r="R3570" t="str">
        <f>REPLACE(N3570,1,FIND("/",N3570),"")</f>
        <v>animation</v>
      </c>
      <c r="S3570" s="12">
        <f>(((J3570/60)/60)/24)+DATE(1970,1,1)</f>
        <v>42275.861157407402</v>
      </c>
      <c r="T3570" s="12">
        <f>(((I3570/60)/60)/24)+DATE(1970,1,1)</f>
        <v>42335.902824074074</v>
      </c>
      <c r="W3570" s="19">
        <f>_xlfn.DAYS(T3570,S3570)</f>
        <v>60</v>
      </c>
      <c r="X3570" s="20">
        <f>L3570/W3570</f>
        <v>3.3333333333333333E-2</v>
      </c>
      <c r="Y3570" s="21">
        <f>E3570/W3570</f>
        <v>0.1</v>
      </c>
    </row>
    <row r="3571" spans="1:25" ht="48" x14ac:dyDescent="0.2">
      <c r="A3571">
        <v>3939</v>
      </c>
      <c r="B3571" s="3" t="s">
        <v>3936</v>
      </c>
      <c r="C3571" s="3" t="s">
        <v>8047</v>
      </c>
      <c r="D3571">
        <v>5000</v>
      </c>
      <c r="E3571">
        <v>5</v>
      </c>
      <c r="F3571" t="s">
        <v>8221</v>
      </c>
      <c r="G3571" t="s">
        <v>8226</v>
      </c>
      <c r="H3571" t="s">
        <v>8248</v>
      </c>
      <c r="I3571">
        <v>1412656200</v>
      </c>
      <c r="J3571">
        <v>1412328979</v>
      </c>
      <c r="K3571" t="b">
        <v>0</v>
      </c>
      <c r="L3571">
        <v>1</v>
      </c>
      <c r="M3571" t="b">
        <v>0</v>
      </c>
      <c r="N3571" t="s">
        <v>8271</v>
      </c>
      <c r="O3571" s="6">
        <f>(E3571/D3571)*100</f>
        <v>0.1</v>
      </c>
      <c r="P3571" s="7">
        <f>E3571/L3571</f>
        <v>5</v>
      </c>
      <c r="Q3571" t="str">
        <f>LEFT(N3571,FIND("/",N3571)-1)</f>
        <v>theater</v>
      </c>
      <c r="R3571" t="str">
        <f>REPLACE(N3571,1,FIND("/",N3571),"")</f>
        <v>plays</v>
      </c>
      <c r="S3571" s="12">
        <f>(((J3571/60)/60)/24)+DATE(1970,1,1)</f>
        <v>41915.400219907409</v>
      </c>
      <c r="T3571" s="12">
        <f>(((I3571/60)/60)/24)+DATE(1970,1,1)</f>
        <v>41919.1875</v>
      </c>
      <c r="W3571" s="19">
        <f>_xlfn.DAYS(T3571,S3571)</f>
        <v>4</v>
      </c>
      <c r="X3571" s="20">
        <f>L3571/W3571</f>
        <v>0.25</v>
      </c>
      <c r="Y3571" s="21">
        <f>E3571/W3571</f>
        <v>1.25</v>
      </c>
    </row>
    <row r="3572" spans="1:25" ht="48" x14ac:dyDescent="0.2">
      <c r="A3572">
        <v>1119</v>
      </c>
      <c r="B3572" s="3" t="s">
        <v>1120</v>
      </c>
      <c r="C3572" s="3" t="s">
        <v>5229</v>
      </c>
      <c r="D3572">
        <v>2100</v>
      </c>
      <c r="E3572">
        <v>5</v>
      </c>
      <c r="F3572" t="s">
        <v>8221</v>
      </c>
      <c r="G3572" t="s">
        <v>8224</v>
      </c>
      <c r="H3572" t="s">
        <v>8246</v>
      </c>
      <c r="I3572">
        <v>1396810864</v>
      </c>
      <c r="J3572">
        <v>1395687664</v>
      </c>
      <c r="K3572" t="b">
        <v>0</v>
      </c>
      <c r="L3572">
        <v>1</v>
      </c>
      <c r="M3572" t="b">
        <v>0</v>
      </c>
      <c r="N3572" t="s">
        <v>8282</v>
      </c>
      <c r="O3572" s="6">
        <f>(E3572/D3572)*100</f>
        <v>0.23809523809523811</v>
      </c>
      <c r="P3572" s="7">
        <f>E3572/L3572</f>
        <v>5</v>
      </c>
      <c r="Q3572" t="str">
        <f>LEFT(N3572,FIND("/",N3572)-1)</f>
        <v>games</v>
      </c>
      <c r="R3572" t="str">
        <f>REPLACE(N3572,1,FIND("/",N3572),"")</f>
        <v>video games</v>
      </c>
      <c r="S3572" s="12">
        <f>(((J3572/60)/60)/24)+DATE(1970,1,1)</f>
        <v>41722.792407407411</v>
      </c>
      <c r="T3572" s="12">
        <f>(((I3572/60)/60)/24)+DATE(1970,1,1)</f>
        <v>41735.792407407411</v>
      </c>
      <c r="W3572" s="19">
        <f>_xlfn.DAYS(T3572,S3572)</f>
        <v>13</v>
      </c>
      <c r="X3572" s="20">
        <f>L3572/W3572</f>
        <v>7.6923076923076927E-2</v>
      </c>
      <c r="Y3572" s="21">
        <f>E3572/W3572</f>
        <v>0.38461538461538464</v>
      </c>
    </row>
    <row r="3573" spans="1:25" ht="48" x14ac:dyDescent="0.2">
      <c r="A3573">
        <v>1242</v>
      </c>
      <c r="B3573" s="3" t="s">
        <v>1243</v>
      </c>
      <c r="C3573" s="3" t="s">
        <v>5352</v>
      </c>
      <c r="D3573">
        <v>911</v>
      </c>
      <c r="E3573">
        <v>5</v>
      </c>
      <c r="F3573" t="s">
        <v>8220</v>
      </c>
      <c r="G3573" t="s">
        <v>8224</v>
      </c>
      <c r="H3573" t="s">
        <v>8246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8286</v>
      </c>
      <c r="O3573" s="6">
        <f>(E3573/D3573)*100</f>
        <v>0.54884742041712409</v>
      </c>
      <c r="P3573" s="7">
        <f>E3573/L3573</f>
        <v>5</v>
      </c>
      <c r="Q3573" t="str">
        <f>LEFT(N3573,FIND("/",N3573)-1)</f>
        <v>music</v>
      </c>
      <c r="R3573" t="str">
        <f>REPLACE(N3573,1,FIND("/",N3573),"")</f>
        <v>world music</v>
      </c>
      <c r="S3573" s="12">
        <f>(((J3573/60)/60)/24)+DATE(1970,1,1)</f>
        <v>40782.165532407409</v>
      </c>
      <c r="T3573" s="12">
        <f>(((I3573/60)/60)/24)+DATE(1970,1,1)</f>
        <v>40797.554166666669</v>
      </c>
      <c r="W3573" s="19">
        <f>_xlfn.DAYS(T3573,S3573)</f>
        <v>15</v>
      </c>
      <c r="X3573" s="20">
        <f>L3573/W3573</f>
        <v>6.6666666666666666E-2</v>
      </c>
      <c r="Y3573" s="21">
        <f>E3573/W3573</f>
        <v>0.33333333333333331</v>
      </c>
    </row>
    <row r="3574" spans="1:25" ht="48" x14ac:dyDescent="0.2">
      <c r="A3574">
        <v>3806</v>
      </c>
      <c r="B3574" s="3" t="s">
        <v>3803</v>
      </c>
      <c r="C3574" s="3" t="s">
        <v>7916</v>
      </c>
      <c r="D3574">
        <v>7500</v>
      </c>
      <c r="E3574">
        <v>5</v>
      </c>
      <c r="F3574" t="s">
        <v>8221</v>
      </c>
      <c r="G3574" t="s">
        <v>8226</v>
      </c>
      <c r="H3574" t="s">
        <v>8248</v>
      </c>
      <c r="I3574">
        <v>1404022381</v>
      </c>
      <c r="J3574">
        <v>1402294381</v>
      </c>
      <c r="K3574" t="b">
        <v>0</v>
      </c>
      <c r="L3574">
        <v>1</v>
      </c>
      <c r="M3574" t="b">
        <v>0</v>
      </c>
      <c r="N3574" t="s">
        <v>8305</v>
      </c>
      <c r="O3574" s="6">
        <f>(E3574/D3574)*100</f>
        <v>6.6666666666666666E-2</v>
      </c>
      <c r="P3574" s="7">
        <f>E3574/L3574</f>
        <v>5</v>
      </c>
      <c r="Q3574" t="str">
        <f>LEFT(N3574,FIND("/",N3574)-1)</f>
        <v>theater</v>
      </c>
      <c r="R3574" t="str">
        <f>REPLACE(N3574,1,FIND("/",N3574),"")</f>
        <v>musical</v>
      </c>
      <c r="S3574" s="12">
        <f>(((J3574/60)/60)/24)+DATE(1970,1,1)</f>
        <v>41799.259039351848</v>
      </c>
      <c r="T3574" s="12">
        <f>(((I3574/60)/60)/24)+DATE(1970,1,1)</f>
        <v>41819.259039351848</v>
      </c>
      <c r="W3574" s="19">
        <f>_xlfn.DAYS(T3574,S3574)</f>
        <v>20</v>
      </c>
      <c r="X3574" s="20">
        <f>L3574/W3574</f>
        <v>0.05</v>
      </c>
      <c r="Y3574" s="21">
        <f>E3574/W3574</f>
        <v>0.25</v>
      </c>
    </row>
    <row r="3575" spans="1:25" ht="48" x14ac:dyDescent="0.2">
      <c r="A3575">
        <v>1482</v>
      </c>
      <c r="B3575" s="3" t="s">
        <v>1483</v>
      </c>
      <c r="C3575" s="3" t="s">
        <v>5592</v>
      </c>
      <c r="D3575">
        <v>5000</v>
      </c>
      <c r="E3575">
        <v>5</v>
      </c>
      <c r="F3575" t="s">
        <v>8221</v>
      </c>
      <c r="G3575" t="s">
        <v>8224</v>
      </c>
      <c r="H3575" t="s">
        <v>8246</v>
      </c>
      <c r="I3575">
        <v>1347004260</v>
      </c>
      <c r="J3575">
        <v>1345062936</v>
      </c>
      <c r="K3575" t="b">
        <v>0</v>
      </c>
      <c r="L3575">
        <v>1</v>
      </c>
      <c r="M3575" t="b">
        <v>0</v>
      </c>
      <c r="N3575" t="s">
        <v>8275</v>
      </c>
      <c r="O3575" s="6">
        <f>(E3575/D3575)*100</f>
        <v>0.1</v>
      </c>
      <c r="P3575" s="7">
        <f>E3575/L3575</f>
        <v>5</v>
      </c>
      <c r="Q3575" t="str">
        <f>LEFT(N3575,FIND("/",N3575)-1)</f>
        <v>publishing</v>
      </c>
      <c r="R3575" t="str">
        <f>REPLACE(N3575,1,FIND("/",N3575),"")</f>
        <v>fiction</v>
      </c>
      <c r="S3575" s="12">
        <f>(((J3575/60)/60)/24)+DATE(1970,1,1)</f>
        <v>41136.85805555556</v>
      </c>
      <c r="T3575" s="12">
        <f>(((I3575/60)/60)/24)+DATE(1970,1,1)</f>
        <v>41159.32708333333</v>
      </c>
      <c r="W3575" s="19">
        <f>_xlfn.DAYS(T3575,S3575)</f>
        <v>23</v>
      </c>
      <c r="X3575" s="20">
        <f>L3575/W3575</f>
        <v>4.3478260869565216E-2</v>
      </c>
      <c r="Y3575" s="21">
        <f>E3575/W3575</f>
        <v>0.21739130434782608</v>
      </c>
    </row>
    <row r="3576" spans="1:25" ht="48" x14ac:dyDescent="0.2">
      <c r="A3576">
        <v>447</v>
      </c>
      <c r="B3576" s="3" t="s">
        <v>448</v>
      </c>
      <c r="C3576" s="3" t="s">
        <v>4557</v>
      </c>
      <c r="D3576">
        <v>30000</v>
      </c>
      <c r="E3576">
        <v>5</v>
      </c>
      <c r="F3576" t="s">
        <v>8221</v>
      </c>
      <c r="G3576" t="s">
        <v>8225</v>
      </c>
      <c r="H3576" t="s">
        <v>8247</v>
      </c>
      <c r="I3576">
        <v>1364041163</v>
      </c>
      <c r="J3576">
        <v>1361884763</v>
      </c>
      <c r="K3576" t="b">
        <v>0</v>
      </c>
      <c r="L3576">
        <v>1</v>
      </c>
      <c r="M3576" t="b">
        <v>0</v>
      </c>
      <c r="N3576" t="s">
        <v>8270</v>
      </c>
      <c r="O3576" s="6">
        <f>(E3576/D3576)*100</f>
        <v>1.6666666666666666E-2</v>
      </c>
      <c r="P3576" s="7">
        <f>E3576/L3576</f>
        <v>5</v>
      </c>
      <c r="Q3576" t="str">
        <f>LEFT(N3576,FIND("/",N3576)-1)</f>
        <v>film &amp; video</v>
      </c>
      <c r="R3576" t="str">
        <f>REPLACE(N3576,1,FIND("/",N3576),"")</f>
        <v>animation</v>
      </c>
      <c r="S3576" s="12">
        <f>(((J3576/60)/60)/24)+DATE(1970,1,1)</f>
        <v>41331.555127314816</v>
      </c>
      <c r="T3576" s="12">
        <f>(((I3576/60)/60)/24)+DATE(1970,1,1)</f>
        <v>41356.513460648144</v>
      </c>
      <c r="W3576" s="19">
        <f>_xlfn.DAYS(T3576,S3576)</f>
        <v>25</v>
      </c>
      <c r="X3576" s="20">
        <f>L3576/W3576</f>
        <v>0.04</v>
      </c>
      <c r="Y3576" s="21">
        <f>E3576/W3576</f>
        <v>0.2</v>
      </c>
    </row>
    <row r="3577" spans="1:25" ht="48" x14ac:dyDescent="0.2">
      <c r="A3577">
        <v>4007</v>
      </c>
      <c r="B3577" s="3" t="s">
        <v>4003</v>
      </c>
      <c r="C3577" s="3" t="s">
        <v>8112</v>
      </c>
      <c r="D3577">
        <v>2000</v>
      </c>
      <c r="E3577">
        <v>5</v>
      </c>
      <c r="F3577" t="s">
        <v>8221</v>
      </c>
      <c r="G3577" t="s">
        <v>8224</v>
      </c>
      <c r="H3577" t="s">
        <v>8246</v>
      </c>
      <c r="I3577">
        <v>1409070480</v>
      </c>
      <c r="J3577">
        <v>1406572381</v>
      </c>
      <c r="K3577" t="b">
        <v>0</v>
      </c>
      <c r="L3577">
        <v>1</v>
      </c>
      <c r="M3577" t="b">
        <v>0</v>
      </c>
      <c r="N3577" t="s">
        <v>8271</v>
      </c>
      <c r="O3577" s="6">
        <f>(E3577/D3577)*100</f>
        <v>0.25</v>
      </c>
      <c r="P3577" s="7">
        <f>E3577/L3577</f>
        <v>5</v>
      </c>
      <c r="Q3577" t="str">
        <f>LEFT(N3577,FIND("/",N3577)-1)</f>
        <v>theater</v>
      </c>
      <c r="R3577" t="str">
        <f>REPLACE(N3577,1,FIND("/",N3577),"")</f>
        <v>plays</v>
      </c>
      <c r="S3577" s="12">
        <f>(((J3577/60)/60)/24)+DATE(1970,1,1)</f>
        <v>41848.772928240738</v>
      </c>
      <c r="T3577" s="12">
        <f>(((I3577/60)/60)/24)+DATE(1970,1,1)</f>
        <v>41877.686111111114</v>
      </c>
      <c r="W3577" s="19">
        <f>_xlfn.DAYS(T3577,S3577)</f>
        <v>29</v>
      </c>
      <c r="X3577" s="20">
        <f>L3577/W3577</f>
        <v>3.4482758620689655E-2</v>
      </c>
      <c r="Y3577" s="21">
        <f>E3577/W3577</f>
        <v>0.17241379310344829</v>
      </c>
    </row>
    <row r="3578" spans="1:25" ht="48" x14ac:dyDescent="0.2">
      <c r="A3578">
        <v>2849</v>
      </c>
      <c r="B3578" s="3" t="s">
        <v>2849</v>
      </c>
      <c r="C3578" s="3" t="s">
        <v>6959</v>
      </c>
      <c r="D3578">
        <v>500</v>
      </c>
      <c r="E3578">
        <v>5</v>
      </c>
      <c r="F3578" t="s">
        <v>8221</v>
      </c>
      <c r="G3578" t="s">
        <v>8225</v>
      </c>
      <c r="H3578" t="s">
        <v>8247</v>
      </c>
      <c r="I3578">
        <v>1461406600</v>
      </c>
      <c r="J3578">
        <v>1458814600</v>
      </c>
      <c r="K3578" t="b">
        <v>0</v>
      </c>
      <c r="L3578">
        <v>1</v>
      </c>
      <c r="M3578" t="b">
        <v>0</v>
      </c>
      <c r="N3578" t="s">
        <v>8271</v>
      </c>
      <c r="O3578" s="6">
        <f>(E3578/D3578)*100</f>
        <v>1</v>
      </c>
      <c r="P3578" s="7">
        <f>E3578/L3578</f>
        <v>5</v>
      </c>
      <c r="Q3578" t="str">
        <f>LEFT(N3578,FIND("/",N3578)-1)</f>
        <v>theater</v>
      </c>
      <c r="R3578" t="str">
        <f>REPLACE(N3578,1,FIND("/",N3578),"")</f>
        <v>plays</v>
      </c>
      <c r="S3578" s="12">
        <f>(((J3578/60)/60)/24)+DATE(1970,1,1)</f>
        <v>42453.428240740745</v>
      </c>
      <c r="T3578" s="12">
        <f>(((I3578/60)/60)/24)+DATE(1970,1,1)</f>
        <v>42483.428240740745</v>
      </c>
      <c r="W3578" s="19">
        <f>_xlfn.DAYS(T3578,S3578)</f>
        <v>30</v>
      </c>
      <c r="X3578" s="20">
        <f>L3578/W3578</f>
        <v>3.3333333333333333E-2</v>
      </c>
      <c r="Y3578" s="21">
        <f>E3578/W3578</f>
        <v>0.16666666666666666</v>
      </c>
    </row>
    <row r="3579" spans="1:25" ht="48" x14ac:dyDescent="0.2">
      <c r="A3579">
        <v>609</v>
      </c>
      <c r="B3579" s="3" t="s">
        <v>610</v>
      </c>
      <c r="C3579" s="3" t="s">
        <v>4719</v>
      </c>
      <c r="D3579">
        <v>780</v>
      </c>
      <c r="E3579">
        <v>5</v>
      </c>
      <c r="F3579" t="s">
        <v>8220</v>
      </c>
      <c r="G3579" t="s">
        <v>8225</v>
      </c>
      <c r="H3579" t="s">
        <v>8247</v>
      </c>
      <c r="I3579">
        <v>1448761744</v>
      </c>
      <c r="J3579">
        <v>1446166144</v>
      </c>
      <c r="K3579" t="b">
        <v>0</v>
      </c>
      <c r="L3579">
        <v>1</v>
      </c>
      <c r="M3579" t="b">
        <v>0</v>
      </c>
      <c r="N3579" t="s">
        <v>8272</v>
      </c>
      <c r="O3579" s="6">
        <f>(E3579/D3579)*100</f>
        <v>0.64102564102564097</v>
      </c>
      <c r="P3579" s="7">
        <f>E3579/L3579</f>
        <v>5</v>
      </c>
      <c r="Q3579" t="str">
        <f>LEFT(N3579,FIND("/",N3579)-1)</f>
        <v>technology</v>
      </c>
      <c r="R3579" t="str">
        <f>REPLACE(N3579,1,FIND("/",N3579),"")</f>
        <v>web</v>
      </c>
      <c r="S3579" s="12">
        <f>(((J3579/60)/60)/24)+DATE(1970,1,1)</f>
        <v>42307.034074074079</v>
      </c>
      <c r="T3579" s="12">
        <f>(((I3579/60)/60)/24)+DATE(1970,1,1)</f>
        <v>42337.075740740736</v>
      </c>
      <c r="W3579" s="19">
        <f>_xlfn.DAYS(T3579,S3579)</f>
        <v>30</v>
      </c>
      <c r="X3579" s="20">
        <f>L3579/W3579</f>
        <v>3.3333333333333333E-2</v>
      </c>
      <c r="Y3579" s="21">
        <f>E3579/W3579</f>
        <v>0.16666666666666666</v>
      </c>
    </row>
    <row r="3580" spans="1:25" ht="48" x14ac:dyDescent="0.2">
      <c r="A3580">
        <v>1113</v>
      </c>
      <c r="B3580" s="3" t="s">
        <v>1114</v>
      </c>
      <c r="C3580" s="3" t="s">
        <v>5223</v>
      </c>
      <c r="D3580">
        <v>1000</v>
      </c>
      <c r="E3580">
        <v>5</v>
      </c>
      <c r="F3580" t="s">
        <v>8221</v>
      </c>
      <c r="G3580" t="s">
        <v>8225</v>
      </c>
      <c r="H3580" t="s">
        <v>8247</v>
      </c>
      <c r="I3580">
        <v>1408058820</v>
      </c>
      <c r="J3580">
        <v>1405466820</v>
      </c>
      <c r="K3580" t="b">
        <v>0</v>
      </c>
      <c r="L3580">
        <v>1</v>
      </c>
      <c r="M3580" t="b">
        <v>0</v>
      </c>
      <c r="N3580" t="s">
        <v>8282</v>
      </c>
      <c r="O3580" s="6">
        <f>(E3580/D3580)*100</f>
        <v>0.5</v>
      </c>
      <c r="P3580" s="7">
        <f>E3580/L3580</f>
        <v>5</v>
      </c>
      <c r="Q3580" t="str">
        <f>LEFT(N3580,FIND("/",N3580)-1)</f>
        <v>games</v>
      </c>
      <c r="R3580" t="str">
        <f>REPLACE(N3580,1,FIND("/",N3580),"")</f>
        <v>video games</v>
      </c>
      <c r="S3580" s="12">
        <f>(((J3580/60)/60)/24)+DATE(1970,1,1)</f>
        <v>41835.977083333331</v>
      </c>
      <c r="T3580" s="12">
        <f>(((I3580/60)/60)/24)+DATE(1970,1,1)</f>
        <v>41865.977083333331</v>
      </c>
      <c r="W3580" s="19">
        <f>_xlfn.DAYS(T3580,S3580)</f>
        <v>30</v>
      </c>
      <c r="X3580" s="20">
        <f>L3580/W3580</f>
        <v>3.3333333333333333E-2</v>
      </c>
      <c r="Y3580" s="21">
        <f>E3580/W3580</f>
        <v>0.16666666666666666</v>
      </c>
    </row>
    <row r="3581" spans="1:25" ht="48" x14ac:dyDescent="0.2">
      <c r="A3581">
        <v>3915</v>
      </c>
      <c r="B3581" s="3" t="s">
        <v>3912</v>
      </c>
      <c r="C3581" s="3" t="s">
        <v>8023</v>
      </c>
      <c r="D3581">
        <v>1500</v>
      </c>
      <c r="E3581">
        <v>5</v>
      </c>
      <c r="F3581" t="s">
        <v>8221</v>
      </c>
      <c r="G3581" t="s">
        <v>8225</v>
      </c>
      <c r="H3581" t="s">
        <v>8247</v>
      </c>
      <c r="I3581">
        <v>1464824309</v>
      </c>
      <c r="J3581">
        <v>1462232309</v>
      </c>
      <c r="K3581" t="b">
        <v>0</v>
      </c>
      <c r="L3581">
        <v>1</v>
      </c>
      <c r="M3581" t="b">
        <v>0</v>
      </c>
      <c r="N3581" t="s">
        <v>8271</v>
      </c>
      <c r="O3581" s="6">
        <f>(E3581/D3581)*100</f>
        <v>0.33333333333333337</v>
      </c>
      <c r="P3581" s="7">
        <f>E3581/L3581</f>
        <v>5</v>
      </c>
      <c r="Q3581" t="str">
        <f>LEFT(N3581,FIND("/",N3581)-1)</f>
        <v>theater</v>
      </c>
      <c r="R3581" t="str">
        <f>REPLACE(N3581,1,FIND("/",N3581),"")</f>
        <v>plays</v>
      </c>
      <c r="S3581" s="12">
        <f>(((J3581/60)/60)/24)+DATE(1970,1,1)</f>
        <v>42492.98505787037</v>
      </c>
      <c r="T3581" s="12">
        <f>(((I3581/60)/60)/24)+DATE(1970,1,1)</f>
        <v>42522.98505787037</v>
      </c>
      <c r="W3581" s="19">
        <f>_xlfn.DAYS(T3581,S3581)</f>
        <v>30</v>
      </c>
      <c r="X3581" s="20">
        <f>L3581/W3581</f>
        <v>3.3333333333333333E-2</v>
      </c>
      <c r="Y3581" s="21">
        <f>E3581/W3581</f>
        <v>0.16666666666666666</v>
      </c>
    </row>
    <row r="3582" spans="1:25" ht="48" x14ac:dyDescent="0.2">
      <c r="A3582">
        <v>3945</v>
      </c>
      <c r="B3582" s="3" t="s">
        <v>3942</v>
      </c>
      <c r="C3582" s="3" t="s">
        <v>8053</v>
      </c>
      <c r="D3582">
        <v>2000</v>
      </c>
      <c r="E3582">
        <v>5</v>
      </c>
      <c r="F3582" t="s">
        <v>8221</v>
      </c>
      <c r="G3582" t="s">
        <v>8224</v>
      </c>
      <c r="H3582" t="s">
        <v>8246</v>
      </c>
      <c r="I3582">
        <v>1431717268</v>
      </c>
      <c r="J3582">
        <v>1429125268</v>
      </c>
      <c r="K3582" t="b">
        <v>0</v>
      </c>
      <c r="L3582">
        <v>1</v>
      </c>
      <c r="M3582" t="b">
        <v>0</v>
      </c>
      <c r="N3582" t="s">
        <v>8271</v>
      </c>
      <c r="O3582" s="6">
        <f>(E3582/D3582)*100</f>
        <v>0.25</v>
      </c>
      <c r="P3582" s="7">
        <f>E3582/L3582</f>
        <v>5</v>
      </c>
      <c r="Q3582" t="str">
        <f>LEFT(N3582,FIND("/",N3582)-1)</f>
        <v>theater</v>
      </c>
      <c r="R3582" t="str">
        <f>REPLACE(N3582,1,FIND("/",N3582),"")</f>
        <v>plays</v>
      </c>
      <c r="S3582" s="12">
        <f>(((J3582/60)/60)/24)+DATE(1970,1,1)</f>
        <v>42109.801712962959</v>
      </c>
      <c r="T3582" s="12">
        <f>(((I3582/60)/60)/24)+DATE(1970,1,1)</f>
        <v>42139.801712962959</v>
      </c>
      <c r="W3582" s="19">
        <f>_xlfn.DAYS(T3582,S3582)</f>
        <v>30</v>
      </c>
      <c r="X3582" s="20">
        <f>L3582/W3582</f>
        <v>3.3333333333333333E-2</v>
      </c>
      <c r="Y3582" s="21">
        <f>E3582/W3582</f>
        <v>0.16666666666666666</v>
      </c>
    </row>
    <row r="3583" spans="1:25" ht="32" x14ac:dyDescent="0.2">
      <c r="A3583">
        <v>3994</v>
      </c>
      <c r="B3583" s="3" t="s">
        <v>3990</v>
      </c>
      <c r="C3583" s="3" t="s">
        <v>8100</v>
      </c>
      <c r="D3583">
        <v>2000</v>
      </c>
      <c r="E3583">
        <v>5</v>
      </c>
      <c r="F3583" t="s">
        <v>8221</v>
      </c>
      <c r="G3583" t="s">
        <v>8224</v>
      </c>
      <c r="H3583" t="s">
        <v>8246</v>
      </c>
      <c r="I3583">
        <v>1405761690</v>
      </c>
      <c r="J3583">
        <v>1403169690</v>
      </c>
      <c r="K3583" t="b">
        <v>0</v>
      </c>
      <c r="L3583">
        <v>1</v>
      </c>
      <c r="M3583" t="b">
        <v>0</v>
      </c>
      <c r="N3583" t="s">
        <v>8271</v>
      </c>
      <c r="O3583" s="6">
        <f>(E3583/D3583)*100</f>
        <v>0.25</v>
      </c>
      <c r="P3583" s="7">
        <f>E3583/L3583</f>
        <v>5</v>
      </c>
      <c r="Q3583" t="str">
        <f>LEFT(N3583,FIND("/",N3583)-1)</f>
        <v>theater</v>
      </c>
      <c r="R3583" t="str">
        <f>REPLACE(N3583,1,FIND("/",N3583),"")</f>
        <v>plays</v>
      </c>
      <c r="S3583" s="12">
        <f>(((J3583/60)/60)/24)+DATE(1970,1,1)</f>
        <v>41809.389930555553</v>
      </c>
      <c r="T3583" s="12">
        <f>(((I3583/60)/60)/24)+DATE(1970,1,1)</f>
        <v>41839.389930555553</v>
      </c>
      <c r="W3583" s="19">
        <f>_xlfn.DAYS(T3583,S3583)</f>
        <v>30</v>
      </c>
      <c r="X3583" s="20">
        <f>L3583/W3583</f>
        <v>3.3333333333333333E-2</v>
      </c>
      <c r="Y3583" s="21">
        <f>E3583/W3583</f>
        <v>0.16666666666666666</v>
      </c>
    </row>
    <row r="3584" spans="1:25" ht="32" x14ac:dyDescent="0.2">
      <c r="A3584">
        <v>2586</v>
      </c>
      <c r="B3584" s="3" t="s">
        <v>2586</v>
      </c>
      <c r="C3584" s="3" t="s">
        <v>6696</v>
      </c>
      <c r="D3584">
        <v>3000</v>
      </c>
      <c r="E3584">
        <v>5</v>
      </c>
      <c r="F3584" t="s">
        <v>8221</v>
      </c>
      <c r="G3584" t="s">
        <v>8225</v>
      </c>
      <c r="H3584" t="s">
        <v>8247</v>
      </c>
      <c r="I3584">
        <v>1451030136</v>
      </c>
      <c r="J3584">
        <v>1448438136</v>
      </c>
      <c r="K3584" t="b">
        <v>0</v>
      </c>
      <c r="L3584">
        <v>1</v>
      </c>
      <c r="M3584" t="b">
        <v>0</v>
      </c>
      <c r="N3584" t="s">
        <v>8284</v>
      </c>
      <c r="O3584" s="6">
        <f>(E3584/D3584)*100</f>
        <v>0.16666666666666669</v>
      </c>
      <c r="P3584" s="7">
        <f>E3584/L3584</f>
        <v>5</v>
      </c>
      <c r="Q3584" t="str">
        <f>LEFT(N3584,FIND("/",N3584)-1)</f>
        <v>food</v>
      </c>
      <c r="R3584" t="str">
        <f>REPLACE(N3584,1,FIND("/",N3584),"")</f>
        <v>food trucks</v>
      </c>
      <c r="S3584" s="12">
        <f>(((J3584/60)/60)/24)+DATE(1970,1,1)</f>
        <v>42333.330277777779</v>
      </c>
      <c r="T3584" s="12">
        <f>(((I3584/60)/60)/24)+DATE(1970,1,1)</f>
        <v>42363.330277777779</v>
      </c>
      <c r="W3584" s="19">
        <f>_xlfn.DAYS(T3584,S3584)</f>
        <v>30</v>
      </c>
      <c r="X3584" s="20">
        <f>L3584/W3584</f>
        <v>3.3333333333333333E-2</v>
      </c>
      <c r="Y3584" s="21">
        <f>E3584/W3584</f>
        <v>0.16666666666666666</v>
      </c>
    </row>
    <row r="3585" spans="1:25" ht="48" x14ac:dyDescent="0.2">
      <c r="A3585">
        <v>2887</v>
      </c>
      <c r="B3585" s="3" t="s">
        <v>2887</v>
      </c>
      <c r="C3585" s="3" t="s">
        <v>6997</v>
      </c>
      <c r="D3585">
        <v>3000</v>
      </c>
      <c r="E3585">
        <v>5</v>
      </c>
      <c r="F3585" t="s">
        <v>8221</v>
      </c>
      <c r="G3585" t="s">
        <v>8224</v>
      </c>
      <c r="H3585" t="s">
        <v>8246</v>
      </c>
      <c r="I3585">
        <v>1420971324</v>
      </c>
      <c r="J3585">
        <v>1418379324</v>
      </c>
      <c r="K3585" t="b">
        <v>0</v>
      </c>
      <c r="L3585">
        <v>1</v>
      </c>
      <c r="M3585" t="b">
        <v>0</v>
      </c>
      <c r="N3585" t="s">
        <v>8271</v>
      </c>
      <c r="O3585" s="6">
        <f>(E3585/D3585)*100</f>
        <v>0.16666666666666669</v>
      </c>
      <c r="P3585" s="7">
        <f>E3585/L3585</f>
        <v>5</v>
      </c>
      <c r="Q3585" t="str">
        <f>LEFT(N3585,FIND("/",N3585)-1)</f>
        <v>theater</v>
      </c>
      <c r="R3585" t="str">
        <f>REPLACE(N3585,1,FIND("/",N3585),"")</f>
        <v>plays</v>
      </c>
      <c r="S3585" s="12">
        <f>(((J3585/60)/60)/24)+DATE(1970,1,1)</f>
        <v>41985.427361111113</v>
      </c>
      <c r="T3585" s="12">
        <f>(((I3585/60)/60)/24)+DATE(1970,1,1)</f>
        <v>42015.427361111113</v>
      </c>
      <c r="W3585" s="19">
        <f>_xlfn.DAYS(T3585,S3585)</f>
        <v>30</v>
      </c>
      <c r="X3585" s="20">
        <f>L3585/W3585</f>
        <v>3.3333333333333333E-2</v>
      </c>
      <c r="Y3585" s="21">
        <f>E3585/W3585</f>
        <v>0.16666666666666666</v>
      </c>
    </row>
    <row r="3586" spans="1:25" ht="48" x14ac:dyDescent="0.2">
      <c r="A3586">
        <v>4079</v>
      </c>
      <c r="B3586" s="3" t="s">
        <v>4075</v>
      </c>
      <c r="C3586" s="3" t="s">
        <v>8182</v>
      </c>
      <c r="D3586">
        <v>3000</v>
      </c>
      <c r="E3586">
        <v>5</v>
      </c>
      <c r="F3586" t="s">
        <v>8221</v>
      </c>
      <c r="G3586" t="s">
        <v>8224</v>
      </c>
      <c r="H3586" t="s">
        <v>8246</v>
      </c>
      <c r="I3586">
        <v>1466375521</v>
      </c>
      <c r="J3586">
        <v>1463783521</v>
      </c>
      <c r="K3586" t="b">
        <v>0</v>
      </c>
      <c r="L3586">
        <v>1</v>
      </c>
      <c r="M3586" t="b">
        <v>0</v>
      </c>
      <c r="N3586" t="s">
        <v>8271</v>
      </c>
      <c r="O3586" s="6">
        <f>(E3586/D3586)*100</f>
        <v>0.16666666666666669</v>
      </c>
      <c r="P3586" s="7">
        <f>E3586/L3586</f>
        <v>5</v>
      </c>
      <c r="Q3586" t="str">
        <f>LEFT(N3586,FIND("/",N3586)-1)</f>
        <v>theater</v>
      </c>
      <c r="R3586" t="str">
        <f>REPLACE(N3586,1,FIND("/",N3586),"")</f>
        <v>plays</v>
      </c>
      <c r="S3586" s="12">
        <f>(((J3586/60)/60)/24)+DATE(1970,1,1)</f>
        <v>42510.938900462963</v>
      </c>
      <c r="T3586" s="12">
        <f>(((I3586/60)/60)/24)+DATE(1970,1,1)</f>
        <v>42540.938900462963</v>
      </c>
      <c r="W3586" s="19">
        <f>_xlfn.DAYS(T3586,S3586)</f>
        <v>30</v>
      </c>
      <c r="X3586" s="20">
        <f>L3586/W3586</f>
        <v>3.3333333333333333E-2</v>
      </c>
      <c r="Y3586" s="21">
        <f>E3586/W3586</f>
        <v>0.16666666666666666</v>
      </c>
    </row>
    <row r="3587" spans="1:25" ht="48" x14ac:dyDescent="0.2">
      <c r="A3587">
        <v>763</v>
      </c>
      <c r="B3587" s="3" t="s">
        <v>764</v>
      </c>
      <c r="C3587" s="3" t="s">
        <v>4873</v>
      </c>
      <c r="D3587">
        <v>4290</v>
      </c>
      <c r="E3587">
        <v>5</v>
      </c>
      <c r="F3587" t="s">
        <v>8221</v>
      </c>
      <c r="G3587" t="s">
        <v>8225</v>
      </c>
      <c r="H3587" t="s">
        <v>8247</v>
      </c>
      <c r="I3587">
        <v>1376563408</v>
      </c>
      <c r="J3587">
        <v>1373971408</v>
      </c>
      <c r="K3587" t="b">
        <v>0</v>
      </c>
      <c r="L3587">
        <v>1</v>
      </c>
      <c r="M3587" t="b">
        <v>0</v>
      </c>
      <c r="N3587" t="s">
        <v>8275</v>
      </c>
      <c r="O3587" s="6">
        <f>(E3587/D3587)*100</f>
        <v>0.11655011655011654</v>
      </c>
      <c r="P3587" s="7">
        <f>E3587/L3587</f>
        <v>5</v>
      </c>
      <c r="Q3587" t="str">
        <f>LEFT(N3587,FIND("/",N3587)-1)</f>
        <v>publishing</v>
      </c>
      <c r="R3587" t="str">
        <f>REPLACE(N3587,1,FIND("/",N3587),"")</f>
        <v>fiction</v>
      </c>
      <c r="S3587" s="12">
        <f>(((J3587/60)/60)/24)+DATE(1970,1,1)</f>
        <v>41471.446851851848</v>
      </c>
      <c r="T3587" s="12">
        <f>(((I3587/60)/60)/24)+DATE(1970,1,1)</f>
        <v>41501.446851851848</v>
      </c>
      <c r="W3587" s="19">
        <f>_xlfn.DAYS(T3587,S3587)</f>
        <v>30</v>
      </c>
      <c r="X3587" s="20">
        <f>L3587/W3587</f>
        <v>3.3333333333333333E-2</v>
      </c>
      <c r="Y3587" s="21">
        <f>E3587/W3587</f>
        <v>0.16666666666666666</v>
      </c>
    </row>
    <row r="3588" spans="1:25" ht="48" x14ac:dyDescent="0.2">
      <c r="A3588">
        <v>440</v>
      </c>
      <c r="B3588" s="3" t="s">
        <v>441</v>
      </c>
      <c r="C3588" s="3" t="s">
        <v>4550</v>
      </c>
      <c r="D3588">
        <v>5000</v>
      </c>
      <c r="E3588">
        <v>5</v>
      </c>
      <c r="F3588" t="s">
        <v>8221</v>
      </c>
      <c r="G3588" t="s">
        <v>8224</v>
      </c>
      <c r="H3588" t="s">
        <v>8246</v>
      </c>
      <c r="I3588">
        <v>1458859153</v>
      </c>
      <c r="J3588">
        <v>1456270753</v>
      </c>
      <c r="K3588" t="b">
        <v>0</v>
      </c>
      <c r="L3588">
        <v>1</v>
      </c>
      <c r="M3588" t="b">
        <v>0</v>
      </c>
      <c r="N3588" t="s">
        <v>8270</v>
      </c>
      <c r="O3588" s="6">
        <f>(E3588/D3588)*100</f>
        <v>0.1</v>
      </c>
      <c r="P3588" s="7">
        <f>E3588/L3588</f>
        <v>5</v>
      </c>
      <c r="Q3588" t="str">
        <f>LEFT(N3588,FIND("/",N3588)-1)</f>
        <v>film &amp; video</v>
      </c>
      <c r="R3588" t="str">
        <f>REPLACE(N3588,1,FIND("/",N3588),"")</f>
        <v>animation</v>
      </c>
      <c r="S3588" s="12">
        <f>(((J3588/60)/60)/24)+DATE(1970,1,1)</f>
        <v>42423.985567129625</v>
      </c>
      <c r="T3588" s="12">
        <f>(((I3588/60)/60)/24)+DATE(1970,1,1)</f>
        <v>42453.943900462968</v>
      </c>
      <c r="W3588" s="19">
        <f>_xlfn.DAYS(T3588,S3588)</f>
        <v>30</v>
      </c>
      <c r="X3588" s="20">
        <f>L3588/W3588</f>
        <v>3.3333333333333333E-2</v>
      </c>
      <c r="Y3588" s="21">
        <f>E3588/W3588</f>
        <v>0.16666666666666666</v>
      </c>
    </row>
    <row r="3589" spans="1:25" ht="48" x14ac:dyDescent="0.2">
      <c r="A3589">
        <v>1139</v>
      </c>
      <c r="B3589" s="3" t="s">
        <v>1140</v>
      </c>
      <c r="C3589" s="3" t="s">
        <v>5249</v>
      </c>
      <c r="D3589">
        <v>8000</v>
      </c>
      <c r="E3589">
        <v>5</v>
      </c>
      <c r="F3589" t="s">
        <v>8221</v>
      </c>
      <c r="G3589" t="s">
        <v>8224</v>
      </c>
      <c r="H3589" t="s">
        <v>8246</v>
      </c>
      <c r="I3589">
        <v>1420100426</v>
      </c>
      <c r="J3589">
        <v>1417508426</v>
      </c>
      <c r="K3589" t="b">
        <v>0</v>
      </c>
      <c r="L3589">
        <v>1</v>
      </c>
      <c r="M3589" t="b">
        <v>0</v>
      </c>
      <c r="N3589" t="s">
        <v>8283</v>
      </c>
      <c r="O3589" s="6">
        <f>(E3589/D3589)*100</f>
        <v>6.25E-2</v>
      </c>
      <c r="P3589" s="7">
        <f>E3589/L3589</f>
        <v>5</v>
      </c>
      <c r="Q3589" t="str">
        <f>LEFT(N3589,FIND("/",N3589)-1)</f>
        <v>games</v>
      </c>
      <c r="R3589" t="str">
        <f>REPLACE(N3589,1,FIND("/",N3589),"")</f>
        <v>mobile games</v>
      </c>
      <c r="S3589" s="12">
        <f>(((J3589/60)/60)/24)+DATE(1970,1,1)</f>
        <v>41975.347523148142</v>
      </c>
      <c r="T3589" s="12">
        <f>(((I3589/60)/60)/24)+DATE(1970,1,1)</f>
        <v>42005.347523148142</v>
      </c>
      <c r="W3589" s="19">
        <f>_xlfn.DAYS(T3589,S3589)</f>
        <v>30</v>
      </c>
      <c r="X3589" s="20">
        <f>L3589/W3589</f>
        <v>3.3333333333333333E-2</v>
      </c>
      <c r="Y3589" s="21">
        <f>E3589/W3589</f>
        <v>0.16666666666666666</v>
      </c>
    </row>
    <row r="3590" spans="1:25" ht="48" x14ac:dyDescent="0.2">
      <c r="A3590">
        <v>1694</v>
      </c>
      <c r="B3590" s="3" t="s">
        <v>1695</v>
      </c>
      <c r="C3590" s="3" t="s">
        <v>5804</v>
      </c>
      <c r="D3590">
        <v>10000</v>
      </c>
      <c r="E3590">
        <v>5</v>
      </c>
      <c r="F3590" t="s">
        <v>8222</v>
      </c>
      <c r="G3590" t="s">
        <v>8224</v>
      </c>
      <c r="H3590" t="s">
        <v>8246</v>
      </c>
      <c r="I3590">
        <v>1490589360</v>
      </c>
      <c r="J3590">
        <v>1488038674</v>
      </c>
      <c r="K3590" t="b">
        <v>0</v>
      </c>
      <c r="L3590">
        <v>1</v>
      </c>
      <c r="M3590" t="b">
        <v>0</v>
      </c>
      <c r="N3590" t="s">
        <v>8293</v>
      </c>
      <c r="O3590" s="6">
        <f>(E3590/D3590)*100</f>
        <v>0.05</v>
      </c>
      <c r="P3590" s="7">
        <f>E3590/L3590</f>
        <v>5</v>
      </c>
      <c r="Q3590" t="str">
        <f>LEFT(N3590,FIND("/",N3590)-1)</f>
        <v>music</v>
      </c>
      <c r="R3590" t="str">
        <f>REPLACE(N3590,1,FIND("/",N3590),"")</f>
        <v>faith</v>
      </c>
      <c r="S3590" s="12">
        <f>(((J3590/60)/60)/24)+DATE(1970,1,1)</f>
        <v>42791.669837962967</v>
      </c>
      <c r="T3590" s="12">
        <f>(((I3590/60)/60)/24)+DATE(1970,1,1)</f>
        <v>42821.191666666666</v>
      </c>
      <c r="W3590" s="19">
        <f>_xlfn.DAYS(T3590,S3590)</f>
        <v>30</v>
      </c>
      <c r="X3590" s="20">
        <f>L3590/W3590</f>
        <v>3.3333333333333333E-2</v>
      </c>
      <c r="Y3590" s="21">
        <f>E3590/W3590</f>
        <v>0.16666666666666666</v>
      </c>
    </row>
    <row r="3591" spans="1:25" ht="48" x14ac:dyDescent="0.2">
      <c r="A3591">
        <v>3119</v>
      </c>
      <c r="B3591" s="3" t="s">
        <v>3119</v>
      </c>
      <c r="C3591" s="3" t="s">
        <v>7229</v>
      </c>
      <c r="D3591">
        <v>10000</v>
      </c>
      <c r="E3591">
        <v>5</v>
      </c>
      <c r="F3591" t="s">
        <v>8221</v>
      </c>
      <c r="G3591" t="s">
        <v>8224</v>
      </c>
      <c r="H3591" t="s">
        <v>8246</v>
      </c>
      <c r="I3591">
        <v>1427414732</v>
      </c>
      <c r="J3591">
        <v>1424826332</v>
      </c>
      <c r="K3591" t="b">
        <v>0</v>
      </c>
      <c r="L3591">
        <v>1</v>
      </c>
      <c r="M3591" t="b">
        <v>0</v>
      </c>
      <c r="N3591" t="s">
        <v>8303</v>
      </c>
      <c r="O3591" s="6">
        <f>(E3591/D3591)*100</f>
        <v>0.05</v>
      </c>
      <c r="P3591" s="7">
        <f>E3591/L3591</f>
        <v>5</v>
      </c>
      <c r="Q3591" t="str">
        <f>LEFT(N3591,FIND("/",N3591)-1)</f>
        <v>theater</v>
      </c>
      <c r="R3591" t="str">
        <f>REPLACE(N3591,1,FIND("/",N3591),"")</f>
        <v>spaces</v>
      </c>
      <c r="S3591" s="12">
        <f>(((J3591/60)/60)/24)+DATE(1970,1,1)</f>
        <v>42060.04550925926</v>
      </c>
      <c r="T3591" s="12">
        <f>(((I3591/60)/60)/24)+DATE(1970,1,1)</f>
        <v>42090.003842592589</v>
      </c>
      <c r="W3591" s="19">
        <f>_xlfn.DAYS(T3591,S3591)</f>
        <v>30</v>
      </c>
      <c r="X3591" s="20">
        <f>L3591/W3591</f>
        <v>3.3333333333333333E-2</v>
      </c>
      <c r="Y3591" s="21">
        <f>E3591/W3591</f>
        <v>0.16666666666666666</v>
      </c>
    </row>
    <row r="3592" spans="1:25" ht="48" x14ac:dyDescent="0.2">
      <c r="A3592">
        <v>1090</v>
      </c>
      <c r="B3592" s="3" t="s">
        <v>1091</v>
      </c>
      <c r="C3592" s="3" t="s">
        <v>5200</v>
      </c>
      <c r="D3592">
        <v>12999</v>
      </c>
      <c r="E3592">
        <v>5</v>
      </c>
      <c r="F3592" t="s">
        <v>8221</v>
      </c>
      <c r="G3592" t="s">
        <v>8226</v>
      </c>
      <c r="H3592" t="s">
        <v>8248</v>
      </c>
      <c r="I3592">
        <v>1432873653</v>
      </c>
      <c r="J3592">
        <v>1430281653</v>
      </c>
      <c r="K3592" t="b">
        <v>0</v>
      </c>
      <c r="L3592">
        <v>1</v>
      </c>
      <c r="M3592" t="b">
        <v>0</v>
      </c>
      <c r="N3592" t="s">
        <v>8282</v>
      </c>
      <c r="O3592" s="6">
        <f>(E3592/D3592)*100</f>
        <v>3.8464497269020695E-2</v>
      </c>
      <c r="P3592" s="7">
        <f>E3592/L3592</f>
        <v>5</v>
      </c>
      <c r="Q3592" t="str">
        <f>LEFT(N3592,FIND("/",N3592)-1)</f>
        <v>games</v>
      </c>
      <c r="R3592" t="str">
        <f>REPLACE(N3592,1,FIND("/",N3592),"")</f>
        <v>video games</v>
      </c>
      <c r="S3592" s="12">
        <f>(((J3592/60)/60)/24)+DATE(1970,1,1)</f>
        <v>42123.185798611114</v>
      </c>
      <c r="T3592" s="12">
        <f>(((I3592/60)/60)/24)+DATE(1970,1,1)</f>
        <v>42153.185798611114</v>
      </c>
      <c r="W3592" s="19">
        <f>_xlfn.DAYS(T3592,S3592)</f>
        <v>30</v>
      </c>
      <c r="X3592" s="20">
        <f>L3592/W3592</f>
        <v>3.3333333333333333E-2</v>
      </c>
      <c r="Y3592" s="21">
        <f>E3592/W3592</f>
        <v>0.16666666666666666</v>
      </c>
    </row>
    <row r="3593" spans="1:25" ht="48" x14ac:dyDescent="0.2">
      <c r="A3593">
        <v>161</v>
      </c>
      <c r="B3593" s="3" t="s">
        <v>163</v>
      </c>
      <c r="C3593" s="3" t="s">
        <v>4271</v>
      </c>
      <c r="D3593">
        <v>50000</v>
      </c>
      <c r="E3593">
        <v>5</v>
      </c>
      <c r="F3593" t="s">
        <v>8221</v>
      </c>
      <c r="G3593" t="s">
        <v>8224</v>
      </c>
      <c r="H3593" t="s">
        <v>8246</v>
      </c>
      <c r="I3593">
        <v>1404318595</v>
      </c>
      <c r="J3593">
        <v>1401726595</v>
      </c>
      <c r="K3593" t="b">
        <v>0</v>
      </c>
      <c r="L3593">
        <v>1</v>
      </c>
      <c r="M3593" t="b">
        <v>0</v>
      </c>
      <c r="N3593" t="s">
        <v>8268</v>
      </c>
      <c r="O3593" s="6">
        <f>(E3593/D3593)*100</f>
        <v>0.01</v>
      </c>
      <c r="P3593" s="7">
        <f>E3593/L3593</f>
        <v>5</v>
      </c>
      <c r="Q3593" t="str">
        <f>LEFT(N3593,FIND("/",N3593)-1)</f>
        <v>film &amp; video</v>
      </c>
      <c r="R3593" t="str">
        <f>REPLACE(N3593,1,FIND("/",N3593),"")</f>
        <v>drama</v>
      </c>
      <c r="S3593" s="12">
        <f>(((J3593/60)/60)/24)+DATE(1970,1,1)</f>
        <v>41792.687442129631</v>
      </c>
      <c r="T3593" s="12">
        <f>(((I3593/60)/60)/24)+DATE(1970,1,1)</f>
        <v>41822.687442129631</v>
      </c>
      <c r="W3593" s="19">
        <f>_xlfn.DAYS(T3593,S3593)</f>
        <v>30</v>
      </c>
      <c r="X3593" s="20">
        <f>L3593/W3593</f>
        <v>3.3333333333333333E-2</v>
      </c>
      <c r="Y3593" s="21">
        <f>E3593/W3593</f>
        <v>0.16666666666666666</v>
      </c>
    </row>
    <row r="3594" spans="1:25" ht="48" x14ac:dyDescent="0.2">
      <c r="A3594">
        <v>2589</v>
      </c>
      <c r="B3594" s="3" t="s">
        <v>2589</v>
      </c>
      <c r="C3594" s="3" t="s">
        <v>6699</v>
      </c>
      <c r="D3594">
        <v>50000</v>
      </c>
      <c r="E3594">
        <v>5</v>
      </c>
      <c r="F3594" t="s">
        <v>8221</v>
      </c>
      <c r="G3594" t="s">
        <v>8232</v>
      </c>
      <c r="H3594" t="s">
        <v>8253</v>
      </c>
      <c r="I3594">
        <v>1458733927</v>
      </c>
      <c r="J3594">
        <v>1456145527</v>
      </c>
      <c r="K3594" t="b">
        <v>0</v>
      </c>
      <c r="L3594">
        <v>1</v>
      </c>
      <c r="M3594" t="b">
        <v>0</v>
      </c>
      <c r="N3594" t="s">
        <v>8284</v>
      </c>
      <c r="O3594" s="6">
        <f>(E3594/D3594)*100</f>
        <v>0.01</v>
      </c>
      <c r="P3594" s="7">
        <f>E3594/L3594</f>
        <v>5</v>
      </c>
      <c r="Q3594" t="str">
        <f>LEFT(N3594,FIND("/",N3594)-1)</f>
        <v>food</v>
      </c>
      <c r="R3594" t="str">
        <f>REPLACE(N3594,1,FIND("/",N3594),"")</f>
        <v>food trucks</v>
      </c>
      <c r="S3594" s="12">
        <f>(((J3594/60)/60)/24)+DATE(1970,1,1)</f>
        <v>42422.536192129628</v>
      </c>
      <c r="T3594" s="12">
        <f>(((I3594/60)/60)/24)+DATE(1970,1,1)</f>
        <v>42452.494525462964</v>
      </c>
      <c r="W3594" s="19">
        <f>_xlfn.DAYS(T3594,S3594)</f>
        <v>30</v>
      </c>
      <c r="X3594" s="20">
        <f>L3594/W3594</f>
        <v>3.3333333333333333E-2</v>
      </c>
      <c r="Y3594" s="21">
        <f>E3594/W3594</f>
        <v>0.16666666666666666</v>
      </c>
    </row>
    <row r="3595" spans="1:25" ht="48" x14ac:dyDescent="0.2">
      <c r="A3595">
        <v>1178</v>
      </c>
      <c r="B3595" s="3" t="s">
        <v>1179</v>
      </c>
      <c r="C3595" s="3" t="s">
        <v>5288</v>
      </c>
      <c r="D3595">
        <v>75000</v>
      </c>
      <c r="E3595">
        <v>5</v>
      </c>
      <c r="F3595" t="s">
        <v>8221</v>
      </c>
      <c r="G3595" t="s">
        <v>8224</v>
      </c>
      <c r="H3595" t="s">
        <v>8246</v>
      </c>
      <c r="I3595">
        <v>1408225452</v>
      </c>
      <c r="J3595">
        <v>1405633452</v>
      </c>
      <c r="K3595" t="b">
        <v>0</v>
      </c>
      <c r="L3595">
        <v>1</v>
      </c>
      <c r="M3595" t="b">
        <v>0</v>
      </c>
      <c r="N3595" t="s">
        <v>8284</v>
      </c>
      <c r="O3595" s="6">
        <f>(E3595/D3595)*100</f>
        <v>6.6666666666666671E-3</v>
      </c>
      <c r="P3595" s="7">
        <f>E3595/L3595</f>
        <v>5</v>
      </c>
      <c r="Q3595" t="str">
        <f>LEFT(N3595,FIND("/",N3595)-1)</f>
        <v>food</v>
      </c>
      <c r="R3595" t="str">
        <f>REPLACE(N3595,1,FIND("/",N3595),"")</f>
        <v>food trucks</v>
      </c>
      <c r="S3595" s="12">
        <f>(((J3595/60)/60)/24)+DATE(1970,1,1)</f>
        <v>41837.905694444446</v>
      </c>
      <c r="T3595" s="12">
        <f>(((I3595/60)/60)/24)+DATE(1970,1,1)</f>
        <v>41867.905694444446</v>
      </c>
      <c r="W3595" s="19">
        <f>_xlfn.DAYS(T3595,S3595)</f>
        <v>30</v>
      </c>
      <c r="X3595" s="20">
        <f>L3595/W3595</f>
        <v>3.3333333333333333E-2</v>
      </c>
      <c r="Y3595" s="21">
        <f>E3595/W3595</f>
        <v>0.16666666666666666</v>
      </c>
    </row>
    <row r="3596" spans="1:25" ht="48" x14ac:dyDescent="0.2">
      <c r="A3596">
        <v>1581</v>
      </c>
      <c r="B3596" s="3" t="s">
        <v>1582</v>
      </c>
      <c r="C3596" s="3" t="s">
        <v>5691</v>
      </c>
      <c r="D3596">
        <v>1000</v>
      </c>
      <c r="E3596">
        <v>5</v>
      </c>
      <c r="F3596" t="s">
        <v>8221</v>
      </c>
      <c r="G3596" t="s">
        <v>8225</v>
      </c>
      <c r="H3596" t="s">
        <v>8247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8291</v>
      </c>
      <c r="O3596" s="6">
        <f>(E3596/D3596)*100</f>
        <v>0.5</v>
      </c>
      <c r="P3596" s="7">
        <f>E3596/L3596</f>
        <v>5</v>
      </c>
      <c r="Q3596" t="str">
        <f>LEFT(N3596,FIND("/",N3596)-1)</f>
        <v>photography</v>
      </c>
      <c r="R3596" t="str">
        <f>REPLACE(N3596,1,FIND("/",N3596),"")</f>
        <v>places</v>
      </c>
      <c r="S3596" s="12">
        <f>(((J3596/60)/60)/24)+DATE(1970,1,1)</f>
        <v>42325.448958333334</v>
      </c>
      <c r="T3596" s="12">
        <f>(((I3596/60)/60)/24)+DATE(1970,1,1)</f>
        <v>42357.448958333334</v>
      </c>
      <c r="W3596" s="19">
        <f>_xlfn.DAYS(T3596,S3596)</f>
        <v>32</v>
      </c>
      <c r="X3596" s="20">
        <f>L3596/W3596</f>
        <v>3.125E-2</v>
      </c>
      <c r="Y3596" s="21">
        <f>E3596/W3596</f>
        <v>0.15625</v>
      </c>
    </row>
    <row r="3597" spans="1:25" ht="48" x14ac:dyDescent="0.2">
      <c r="A3597">
        <v>2416</v>
      </c>
      <c r="B3597" s="3" t="s">
        <v>2417</v>
      </c>
      <c r="C3597" s="3" t="s">
        <v>6526</v>
      </c>
      <c r="D3597">
        <v>20000</v>
      </c>
      <c r="E3597">
        <v>5</v>
      </c>
      <c r="F3597" t="s">
        <v>8221</v>
      </c>
      <c r="G3597" t="s">
        <v>8224</v>
      </c>
      <c r="H3597" t="s">
        <v>8246</v>
      </c>
      <c r="I3597">
        <v>1426345200</v>
      </c>
      <c r="J3597">
        <v>1421343743</v>
      </c>
      <c r="K3597" t="b">
        <v>0</v>
      </c>
      <c r="L3597">
        <v>1</v>
      </c>
      <c r="M3597" t="b">
        <v>0</v>
      </c>
      <c r="N3597" t="s">
        <v>8284</v>
      </c>
      <c r="O3597" s="6">
        <f>(E3597/D3597)*100</f>
        <v>2.5000000000000001E-2</v>
      </c>
      <c r="P3597" s="7">
        <f>E3597/L3597</f>
        <v>5</v>
      </c>
      <c r="Q3597" t="str">
        <f>LEFT(N3597,FIND("/",N3597)-1)</f>
        <v>food</v>
      </c>
      <c r="R3597" t="str">
        <f>REPLACE(N3597,1,FIND("/",N3597),"")</f>
        <v>food trucks</v>
      </c>
      <c r="S3597" s="12">
        <f>(((J3597/60)/60)/24)+DATE(1970,1,1)</f>
        <v>42019.737766203703</v>
      </c>
      <c r="T3597" s="12">
        <f>(((I3597/60)/60)/24)+DATE(1970,1,1)</f>
        <v>42077.625</v>
      </c>
      <c r="W3597" s="19">
        <f>_xlfn.DAYS(T3597,S3597)</f>
        <v>58</v>
      </c>
      <c r="X3597" s="20">
        <f>L3597/W3597</f>
        <v>1.7241379310344827E-2</v>
      </c>
      <c r="Y3597" s="21">
        <f>E3597/W3597</f>
        <v>8.6206896551724144E-2</v>
      </c>
    </row>
    <row r="3598" spans="1:25" ht="32" x14ac:dyDescent="0.2">
      <c r="A3598">
        <v>2583</v>
      </c>
      <c r="B3598" s="3" t="s">
        <v>2583</v>
      </c>
      <c r="C3598" s="3" t="s">
        <v>6693</v>
      </c>
      <c r="D3598">
        <v>1000</v>
      </c>
      <c r="E3598">
        <v>5</v>
      </c>
      <c r="F3598" t="s">
        <v>8221</v>
      </c>
      <c r="G3598" t="s">
        <v>8224</v>
      </c>
      <c r="H3598" t="s">
        <v>8246</v>
      </c>
      <c r="I3598">
        <v>1426526880</v>
      </c>
      <c r="J3598">
        <v>1421346480</v>
      </c>
      <c r="K3598" t="b">
        <v>0</v>
      </c>
      <c r="L3598">
        <v>5</v>
      </c>
      <c r="M3598" t="b">
        <v>0</v>
      </c>
      <c r="N3598" t="s">
        <v>8284</v>
      </c>
      <c r="O3598" s="6">
        <f>(E3598/D3598)*100</f>
        <v>0.5</v>
      </c>
      <c r="P3598" s="7">
        <f>E3598/L3598</f>
        <v>1</v>
      </c>
      <c r="Q3598" t="str">
        <f>LEFT(N3598,FIND("/",N3598)-1)</f>
        <v>food</v>
      </c>
      <c r="R3598" t="str">
        <f>REPLACE(N3598,1,FIND("/",N3598),"")</f>
        <v>food trucks</v>
      </c>
      <c r="S3598" s="12">
        <f>(((J3598/60)/60)/24)+DATE(1970,1,1)</f>
        <v>42019.76944444445</v>
      </c>
      <c r="T3598" s="12">
        <f>(((I3598/60)/60)/24)+DATE(1970,1,1)</f>
        <v>42079.727777777778</v>
      </c>
      <c r="W3598" s="19">
        <f>_xlfn.DAYS(T3598,S3598)</f>
        <v>60</v>
      </c>
      <c r="X3598" s="20">
        <f>L3598/W3598</f>
        <v>8.3333333333333329E-2</v>
      </c>
      <c r="Y3598" s="21">
        <f>E3598/W3598</f>
        <v>8.3333333333333329E-2</v>
      </c>
    </row>
    <row r="3599" spans="1:25" ht="48" x14ac:dyDescent="0.2">
      <c r="A3599">
        <v>1499</v>
      </c>
      <c r="B3599" s="3" t="s">
        <v>1500</v>
      </c>
      <c r="C3599" s="3" t="s">
        <v>5609</v>
      </c>
      <c r="D3599">
        <v>2000</v>
      </c>
      <c r="E3599">
        <v>5</v>
      </c>
      <c r="F3599" t="s">
        <v>8221</v>
      </c>
      <c r="G3599" t="s">
        <v>8224</v>
      </c>
      <c r="H3599" t="s">
        <v>8246</v>
      </c>
      <c r="I3599">
        <v>1470355833</v>
      </c>
      <c r="J3599">
        <v>1465171833</v>
      </c>
      <c r="K3599" t="b">
        <v>0</v>
      </c>
      <c r="L3599">
        <v>1</v>
      </c>
      <c r="M3599" t="b">
        <v>0</v>
      </c>
      <c r="N3599" t="s">
        <v>8275</v>
      </c>
      <c r="O3599" s="6">
        <f>(E3599/D3599)*100</f>
        <v>0.25</v>
      </c>
      <c r="P3599" s="7">
        <f>E3599/L3599</f>
        <v>5</v>
      </c>
      <c r="Q3599" t="str">
        <f>LEFT(N3599,FIND("/",N3599)-1)</f>
        <v>publishing</v>
      </c>
      <c r="R3599" t="str">
        <f>REPLACE(N3599,1,FIND("/",N3599),"")</f>
        <v>fiction</v>
      </c>
      <c r="S3599" s="12">
        <f>(((J3599/60)/60)/24)+DATE(1970,1,1)</f>
        <v>42527.007326388892</v>
      </c>
      <c r="T3599" s="12">
        <f>(((I3599/60)/60)/24)+DATE(1970,1,1)</f>
        <v>42587.007326388892</v>
      </c>
      <c r="W3599" s="19">
        <f>_xlfn.DAYS(T3599,S3599)</f>
        <v>60</v>
      </c>
      <c r="X3599" s="20">
        <f>L3599/W3599</f>
        <v>1.6666666666666666E-2</v>
      </c>
      <c r="Y3599" s="21">
        <f>E3599/W3599</f>
        <v>8.3333333333333329E-2</v>
      </c>
    </row>
    <row r="3600" spans="1:25" ht="16" x14ac:dyDescent="0.2">
      <c r="A3600">
        <v>2418</v>
      </c>
      <c r="B3600" s="3" t="s">
        <v>2419</v>
      </c>
      <c r="C3600" s="3" t="s">
        <v>6528</v>
      </c>
      <c r="D3600">
        <v>25000</v>
      </c>
      <c r="E3600">
        <v>5</v>
      </c>
      <c r="F3600" t="s">
        <v>8221</v>
      </c>
      <c r="G3600" t="s">
        <v>8224</v>
      </c>
      <c r="H3600" t="s">
        <v>8246</v>
      </c>
      <c r="I3600">
        <v>1427225644</v>
      </c>
      <c r="J3600">
        <v>1422045244</v>
      </c>
      <c r="K3600" t="b">
        <v>0</v>
      </c>
      <c r="L3600">
        <v>5</v>
      </c>
      <c r="M3600" t="b">
        <v>0</v>
      </c>
      <c r="N3600" t="s">
        <v>8284</v>
      </c>
      <c r="O3600" s="6">
        <f>(E3600/D3600)*100</f>
        <v>0.02</v>
      </c>
      <c r="P3600" s="7">
        <f>E3600/L3600</f>
        <v>1</v>
      </c>
      <c r="Q3600" t="str">
        <f>LEFT(N3600,FIND("/",N3600)-1)</f>
        <v>food</v>
      </c>
      <c r="R3600" t="str">
        <f>REPLACE(N3600,1,FIND("/",N3600),"")</f>
        <v>food trucks</v>
      </c>
      <c r="S3600" s="12">
        <f>(((J3600/60)/60)/24)+DATE(1970,1,1)</f>
        <v>42027.856990740736</v>
      </c>
      <c r="T3600" s="12">
        <f>(((I3600/60)/60)/24)+DATE(1970,1,1)</f>
        <v>42087.815324074079</v>
      </c>
      <c r="W3600" s="19">
        <f>_xlfn.DAYS(T3600,S3600)</f>
        <v>60</v>
      </c>
      <c r="X3600" s="20">
        <f>L3600/W3600</f>
        <v>8.3333333333333329E-2</v>
      </c>
      <c r="Y3600" s="21">
        <f>E3600/W3600</f>
        <v>8.3333333333333329E-2</v>
      </c>
    </row>
    <row r="3601" spans="1:25" ht="32" x14ac:dyDescent="0.2">
      <c r="A3601">
        <v>636</v>
      </c>
      <c r="B3601" s="3" t="s">
        <v>637</v>
      </c>
      <c r="C3601" s="3" t="s">
        <v>4746</v>
      </c>
      <c r="D3601">
        <v>2000</v>
      </c>
      <c r="E3601">
        <v>4</v>
      </c>
      <c r="F3601" t="s">
        <v>8220</v>
      </c>
      <c r="G3601" t="s">
        <v>8225</v>
      </c>
      <c r="H3601" t="s">
        <v>8247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8272</v>
      </c>
      <c r="O3601" s="6">
        <f>(E3601/D3601)*100</f>
        <v>0.2</v>
      </c>
      <c r="P3601" s="7">
        <f>E3601/L3601</f>
        <v>4</v>
      </c>
      <c r="Q3601" t="str">
        <f>LEFT(N3601,FIND("/",N3601)-1)</f>
        <v>technology</v>
      </c>
      <c r="R3601" t="str">
        <f>REPLACE(N3601,1,FIND("/",N3601),"")</f>
        <v>web</v>
      </c>
      <c r="S3601" s="12">
        <f>(((J3601/60)/60)/24)+DATE(1970,1,1)</f>
        <v>42131.455439814818</v>
      </c>
      <c r="T3601" s="12">
        <f>(((I3601/60)/60)/24)+DATE(1970,1,1)</f>
        <v>42161.44930555555</v>
      </c>
      <c r="W3601" s="19">
        <f>_xlfn.DAYS(T3601,S3601)</f>
        <v>30</v>
      </c>
      <c r="X3601" s="20">
        <f>L3601/W3601</f>
        <v>3.3333333333333333E-2</v>
      </c>
      <c r="Y3601" s="21">
        <f>E3601/W3601</f>
        <v>0.13333333333333333</v>
      </c>
    </row>
    <row r="3602" spans="1:25" ht="16" x14ac:dyDescent="0.2">
      <c r="A3602">
        <v>1181</v>
      </c>
      <c r="B3602" s="3" t="s">
        <v>1182</v>
      </c>
      <c r="C3602" s="3" t="s">
        <v>5291</v>
      </c>
      <c r="D3602">
        <v>50000</v>
      </c>
      <c r="E3602">
        <v>4</v>
      </c>
      <c r="F3602" t="s">
        <v>8221</v>
      </c>
      <c r="G3602" t="s">
        <v>8224</v>
      </c>
      <c r="H3602" t="s">
        <v>8246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8284</v>
      </c>
      <c r="O3602" s="6">
        <f>(E3602/D3602)*100</f>
        <v>8.0000000000000002E-3</v>
      </c>
      <c r="P3602" s="7">
        <f>E3602/L3602</f>
        <v>1.3333333333333333</v>
      </c>
      <c r="Q3602" t="str">
        <f>LEFT(N3602,FIND("/",N3602)-1)</f>
        <v>food</v>
      </c>
      <c r="R3602" t="str">
        <f>REPLACE(N3602,1,FIND("/",N3602),"")</f>
        <v>food trucks</v>
      </c>
      <c r="S3602" s="12">
        <f>(((J3602/60)/60)/24)+DATE(1970,1,1)</f>
        <v>42034.339363425926</v>
      </c>
      <c r="T3602" s="12">
        <f>(((I3602/60)/60)/24)+DATE(1970,1,1)</f>
        <v>42064.339363425926</v>
      </c>
      <c r="W3602" s="19">
        <f>_xlfn.DAYS(T3602,S3602)</f>
        <v>30</v>
      </c>
      <c r="X3602" s="20">
        <f>L3602/W3602</f>
        <v>0.1</v>
      </c>
      <c r="Y3602" s="21">
        <f>E3602/W3602</f>
        <v>0.13333333333333333</v>
      </c>
    </row>
    <row r="3603" spans="1:25" ht="48" x14ac:dyDescent="0.2">
      <c r="A3603">
        <v>1865</v>
      </c>
      <c r="B3603" s="3" t="s">
        <v>1866</v>
      </c>
      <c r="C3603" s="3" t="s">
        <v>5975</v>
      </c>
      <c r="D3603">
        <v>110000</v>
      </c>
      <c r="E3603">
        <v>4</v>
      </c>
      <c r="F3603" t="s">
        <v>8221</v>
      </c>
      <c r="G3603" t="s">
        <v>8225</v>
      </c>
      <c r="H3603" t="s">
        <v>8247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8283</v>
      </c>
      <c r="O3603" s="6">
        <f>(E3603/D3603)*100</f>
        <v>3.6363636363636364E-3</v>
      </c>
      <c r="P3603" s="7">
        <f>E3603/L3603</f>
        <v>2</v>
      </c>
      <c r="Q3603" t="str">
        <f>LEFT(N3603,FIND("/",N3603)-1)</f>
        <v>games</v>
      </c>
      <c r="R3603" t="str">
        <f>REPLACE(N3603,1,FIND("/",N3603),"")</f>
        <v>mobile games</v>
      </c>
      <c r="S3603" s="12">
        <f>(((J3603/60)/60)/24)+DATE(1970,1,1)</f>
        <v>42645.367442129631</v>
      </c>
      <c r="T3603" s="12">
        <f>(((I3603/60)/60)/24)+DATE(1970,1,1)</f>
        <v>42680.409108796302</v>
      </c>
      <c r="W3603" s="19">
        <f>_xlfn.DAYS(T3603,S3603)</f>
        <v>35</v>
      </c>
      <c r="X3603" s="20">
        <f>L3603/W3603</f>
        <v>5.7142857142857141E-2</v>
      </c>
      <c r="Y3603" s="21">
        <f>E3603/W3603</f>
        <v>0.11428571428571428</v>
      </c>
    </row>
    <row r="3604" spans="1:25" ht="48" x14ac:dyDescent="0.2">
      <c r="A3604">
        <v>4072</v>
      </c>
      <c r="B3604" s="3" t="s">
        <v>4068</v>
      </c>
      <c r="C3604" s="3" t="s">
        <v>8175</v>
      </c>
      <c r="D3604">
        <v>1000</v>
      </c>
      <c r="E3604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s="6">
        <f>(E3604/D3604)*100</f>
        <v>0.4</v>
      </c>
      <c r="P3604" s="7">
        <f>E3604/L3604</f>
        <v>2</v>
      </c>
      <c r="Q3604" t="str">
        <f>LEFT(N3604,FIND("/",N3604)-1)</f>
        <v>theater</v>
      </c>
      <c r="R3604" t="str">
        <f>REPLACE(N3604,1,FIND("/",N3604),"")</f>
        <v>plays</v>
      </c>
      <c r="S3604" s="12">
        <f>(((J3604/60)/60)/24)+DATE(1970,1,1)</f>
        <v>41812.77443287037</v>
      </c>
      <c r="T3604" s="12">
        <f>(((I3604/60)/60)/24)+DATE(1970,1,1)</f>
        <v>41872.77443287037</v>
      </c>
      <c r="W3604" s="19">
        <f>_xlfn.DAYS(T3604,S3604)</f>
        <v>60</v>
      </c>
      <c r="X3604" s="20">
        <f>L3604/W3604</f>
        <v>3.3333333333333333E-2</v>
      </c>
      <c r="Y3604" s="21">
        <f>E3604/W3604</f>
        <v>6.6666666666666666E-2</v>
      </c>
    </row>
    <row r="3605" spans="1:25" ht="16" x14ac:dyDescent="0.2">
      <c r="A3605">
        <v>3904</v>
      </c>
      <c r="B3605" s="3" t="s">
        <v>3901</v>
      </c>
      <c r="C3605" s="3" t="s">
        <v>8012</v>
      </c>
      <c r="D3605">
        <v>10000</v>
      </c>
      <c r="E3605">
        <v>3</v>
      </c>
      <c r="F3605" t="s">
        <v>8221</v>
      </c>
      <c r="G3605" t="s">
        <v>8224</v>
      </c>
      <c r="H3605" t="s">
        <v>8246</v>
      </c>
      <c r="I3605">
        <v>1429074240</v>
      </c>
      <c r="J3605">
        <v>1427866200</v>
      </c>
      <c r="K3605" t="b">
        <v>0</v>
      </c>
      <c r="L3605">
        <v>2</v>
      </c>
      <c r="M3605" t="b">
        <v>0</v>
      </c>
      <c r="N3605" t="s">
        <v>8271</v>
      </c>
      <c r="O3605" s="6">
        <f>(E3605/D3605)*100</f>
        <v>0.03</v>
      </c>
      <c r="P3605" s="7">
        <f>E3605/L3605</f>
        <v>1.5</v>
      </c>
      <c r="Q3605" t="str">
        <f>LEFT(N3605,FIND("/",N3605)-1)</f>
        <v>theater</v>
      </c>
      <c r="R3605" t="str">
        <f>REPLACE(N3605,1,FIND("/",N3605),"")</f>
        <v>plays</v>
      </c>
      <c r="S3605" s="12">
        <f>(((J3605/60)/60)/24)+DATE(1970,1,1)</f>
        <v>42095.229166666672</v>
      </c>
      <c r="T3605" s="12">
        <f>(((I3605/60)/60)/24)+DATE(1970,1,1)</f>
        <v>42109.211111111115</v>
      </c>
      <c r="W3605" s="19">
        <f>_xlfn.DAYS(T3605,S3605)</f>
        <v>14</v>
      </c>
      <c r="X3605" s="20">
        <f>L3605/W3605</f>
        <v>0.14285714285714285</v>
      </c>
      <c r="Y3605" s="21">
        <f>E3605/W3605</f>
        <v>0.21428571428571427</v>
      </c>
    </row>
    <row r="3606" spans="1:25" ht="48" x14ac:dyDescent="0.2">
      <c r="A3606">
        <v>4082</v>
      </c>
      <c r="B3606" s="3" t="s">
        <v>4078</v>
      </c>
      <c r="C3606" s="3" t="s">
        <v>8185</v>
      </c>
      <c r="D3606">
        <v>150</v>
      </c>
      <c r="E3606">
        <v>3</v>
      </c>
      <c r="F3606" t="s">
        <v>8221</v>
      </c>
      <c r="G3606" t="s">
        <v>8224</v>
      </c>
      <c r="H3606" t="s">
        <v>8246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8271</v>
      </c>
      <c r="O3606" s="6">
        <f>(E3606/D3606)*100</f>
        <v>2</v>
      </c>
      <c r="P3606" s="7">
        <f>E3606/L3606</f>
        <v>1.5</v>
      </c>
      <c r="Q3606" t="str">
        <f>LEFT(N3606,FIND("/",N3606)-1)</f>
        <v>theater</v>
      </c>
      <c r="R3606" t="str">
        <f>REPLACE(N3606,1,FIND("/",N3606),"")</f>
        <v>plays</v>
      </c>
      <c r="S3606" s="12">
        <f>(((J3606/60)/60)/24)+DATE(1970,1,1)</f>
        <v>42307.189270833333</v>
      </c>
      <c r="T3606" s="12">
        <f>(((I3606/60)/60)/24)+DATE(1970,1,1)</f>
        <v>42322.958333333328</v>
      </c>
      <c r="W3606" s="19">
        <f>_xlfn.DAYS(T3606,S3606)</f>
        <v>15</v>
      </c>
      <c r="X3606" s="20">
        <f>L3606/W3606</f>
        <v>0.13333333333333333</v>
      </c>
      <c r="Y3606" s="21">
        <f>E3606/W3606</f>
        <v>0.2</v>
      </c>
    </row>
    <row r="3607" spans="1:25" ht="48" x14ac:dyDescent="0.2">
      <c r="A3607">
        <v>4113</v>
      </c>
      <c r="B3607" s="3" t="s">
        <v>4109</v>
      </c>
      <c r="C3607" s="3" t="s">
        <v>8215</v>
      </c>
      <c r="D3607">
        <v>1500</v>
      </c>
      <c r="E3607">
        <v>3</v>
      </c>
      <c r="F3607" t="s">
        <v>8221</v>
      </c>
      <c r="G3607" t="s">
        <v>8224</v>
      </c>
      <c r="H3607" t="s">
        <v>8246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8271</v>
      </c>
      <c r="O3607" s="6">
        <f>(E3607/D3607)*100</f>
        <v>0.2</v>
      </c>
      <c r="P3607" s="7">
        <f>E3607/L3607</f>
        <v>1</v>
      </c>
      <c r="Q3607" t="str">
        <f>LEFT(N3607,FIND("/",N3607)-1)</f>
        <v>theater</v>
      </c>
      <c r="R3607" t="str">
        <f>REPLACE(N3607,1,FIND("/",N3607),"")</f>
        <v>plays</v>
      </c>
      <c r="S3607" s="12">
        <f>(((J3607/60)/60)/24)+DATE(1970,1,1)</f>
        <v>42358.573182870372</v>
      </c>
      <c r="T3607" s="12">
        <f>(((I3607/60)/60)/24)+DATE(1970,1,1)</f>
        <v>42377.273611111115</v>
      </c>
      <c r="W3607" s="19">
        <f>_xlfn.DAYS(T3607,S3607)</f>
        <v>19</v>
      </c>
      <c r="X3607" s="20">
        <f>L3607/W3607</f>
        <v>0.15789473684210525</v>
      </c>
      <c r="Y3607" s="21">
        <f>E3607/W3607</f>
        <v>0.15789473684210525</v>
      </c>
    </row>
    <row r="3608" spans="1:25" ht="16" x14ac:dyDescent="0.2">
      <c r="A3608">
        <v>1420</v>
      </c>
      <c r="B3608" s="3" t="s">
        <v>1421</v>
      </c>
      <c r="C3608" s="3" t="s">
        <v>5530</v>
      </c>
      <c r="D3608">
        <v>110</v>
      </c>
      <c r="E3608">
        <v>3</v>
      </c>
      <c r="F3608" t="s">
        <v>8221</v>
      </c>
      <c r="G3608" t="s">
        <v>8224</v>
      </c>
      <c r="H3608" t="s">
        <v>8246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8287</v>
      </c>
      <c r="O3608" s="6">
        <f>(E3608/D3608)*100</f>
        <v>2.7272727272727271</v>
      </c>
      <c r="P3608" s="7">
        <f>E3608/L3608</f>
        <v>1</v>
      </c>
      <c r="Q3608" t="str">
        <f>LEFT(N3608,FIND("/",N3608)-1)</f>
        <v>publishing</v>
      </c>
      <c r="R3608" t="str">
        <f>REPLACE(N3608,1,FIND("/",N3608),"")</f>
        <v>translations</v>
      </c>
      <c r="S3608" s="12">
        <f>(((J3608/60)/60)/24)+DATE(1970,1,1)</f>
        <v>42524.667662037042</v>
      </c>
      <c r="T3608" s="12">
        <f>(((I3608/60)/60)/24)+DATE(1970,1,1)</f>
        <v>42549.667662037042</v>
      </c>
      <c r="W3608" s="19">
        <f>_xlfn.DAYS(T3608,S3608)</f>
        <v>25</v>
      </c>
      <c r="X3608" s="20">
        <f>L3608/W3608</f>
        <v>0.12</v>
      </c>
      <c r="Y3608" s="21">
        <f>E3608/W3608</f>
        <v>0.12</v>
      </c>
    </row>
    <row r="3609" spans="1:25" ht="48" x14ac:dyDescent="0.2">
      <c r="A3609">
        <v>2394</v>
      </c>
      <c r="B3609" s="3" t="s">
        <v>2395</v>
      </c>
      <c r="C3609" s="3" t="s">
        <v>6504</v>
      </c>
      <c r="D3609">
        <v>5000</v>
      </c>
      <c r="E3609">
        <v>3</v>
      </c>
      <c r="F3609" t="s">
        <v>8220</v>
      </c>
      <c r="G3609" t="s">
        <v>8241</v>
      </c>
      <c r="H3609" t="s">
        <v>8249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8272</v>
      </c>
      <c r="O3609" s="6">
        <f>(E3609/D3609)*100</f>
        <v>0.06</v>
      </c>
      <c r="P3609" s="7">
        <f>E3609/L3609</f>
        <v>1.5</v>
      </c>
      <c r="Q3609" t="str">
        <f>LEFT(N3609,FIND("/",N3609)-1)</f>
        <v>technology</v>
      </c>
      <c r="R3609" t="str">
        <f>REPLACE(N3609,1,FIND("/",N3609),"")</f>
        <v>web</v>
      </c>
      <c r="S3609" s="12">
        <f>(((J3609/60)/60)/24)+DATE(1970,1,1)</f>
        <v>42031.362187499995</v>
      </c>
      <c r="T3609" s="12">
        <f>(((I3609/60)/60)/24)+DATE(1970,1,1)</f>
        <v>42061.362187499995</v>
      </c>
      <c r="W3609" s="19">
        <f>_xlfn.DAYS(T3609,S3609)</f>
        <v>30</v>
      </c>
      <c r="X3609" s="20">
        <f>L3609/W3609</f>
        <v>6.6666666666666666E-2</v>
      </c>
      <c r="Y3609" s="21">
        <f>E3609/W3609</f>
        <v>0.1</v>
      </c>
    </row>
    <row r="3610" spans="1:25" ht="32" x14ac:dyDescent="0.2">
      <c r="A3610">
        <v>982</v>
      </c>
      <c r="B3610" s="3" t="s">
        <v>983</v>
      </c>
      <c r="C3610" s="3" t="s">
        <v>5092</v>
      </c>
      <c r="D3610">
        <v>17500</v>
      </c>
      <c r="E3610">
        <v>3</v>
      </c>
      <c r="F3610" t="s">
        <v>8221</v>
      </c>
      <c r="G3610" t="s">
        <v>8224</v>
      </c>
      <c r="H3610" t="s">
        <v>8246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8273</v>
      </c>
      <c r="O3610" s="6">
        <f>(E3610/D3610)*100</f>
        <v>1.7142857142857144E-2</v>
      </c>
      <c r="P3610" s="7">
        <f>E3610/L3610</f>
        <v>1</v>
      </c>
      <c r="Q3610" t="str">
        <f>LEFT(N3610,FIND("/",N3610)-1)</f>
        <v>technology</v>
      </c>
      <c r="R3610" t="str">
        <f>REPLACE(N3610,1,FIND("/",N3610),"")</f>
        <v>wearables</v>
      </c>
      <c r="S3610" s="12">
        <f>(((J3610/60)/60)/24)+DATE(1970,1,1)</f>
        <v>42615.753310185188</v>
      </c>
      <c r="T3610" s="12">
        <f>(((I3610/60)/60)/24)+DATE(1970,1,1)</f>
        <v>42645.753310185188</v>
      </c>
      <c r="W3610" s="19">
        <f>_xlfn.DAYS(T3610,S3610)</f>
        <v>30</v>
      </c>
      <c r="X3610" s="20">
        <f>L3610/W3610</f>
        <v>0.1</v>
      </c>
      <c r="Y3610" s="21">
        <f>E3610/W3610</f>
        <v>0.1</v>
      </c>
    </row>
    <row r="3611" spans="1:25" ht="32" x14ac:dyDescent="0.2">
      <c r="A3611">
        <v>1593</v>
      </c>
      <c r="B3611" s="3" t="s">
        <v>1594</v>
      </c>
      <c r="C3611" s="3" t="s">
        <v>5703</v>
      </c>
      <c r="D3611">
        <v>22000</v>
      </c>
      <c r="E3611">
        <v>3</v>
      </c>
      <c r="F3611" t="s">
        <v>8221</v>
      </c>
      <c r="G3611" t="s">
        <v>8224</v>
      </c>
      <c r="H3611" t="s">
        <v>8246</v>
      </c>
      <c r="I3611">
        <v>1425154655</v>
      </c>
      <c r="J3611">
        <v>1422562655</v>
      </c>
      <c r="K3611" t="b">
        <v>0</v>
      </c>
      <c r="L3611">
        <v>3</v>
      </c>
      <c r="M3611" t="b">
        <v>0</v>
      </c>
      <c r="N3611" t="s">
        <v>8291</v>
      </c>
      <c r="O3611" s="6">
        <f>(E3611/D3611)*100</f>
        <v>1.3636363636363637E-2</v>
      </c>
      <c r="P3611" s="7">
        <f>E3611/L3611</f>
        <v>1</v>
      </c>
      <c r="Q3611" t="str">
        <f>LEFT(N3611,FIND("/",N3611)-1)</f>
        <v>photography</v>
      </c>
      <c r="R3611" t="str">
        <f>REPLACE(N3611,1,FIND("/",N3611),"")</f>
        <v>places</v>
      </c>
      <c r="S3611" s="12">
        <f>(((J3611/60)/60)/24)+DATE(1970,1,1)</f>
        <v>42033.845543981486</v>
      </c>
      <c r="T3611" s="12">
        <f>(((I3611/60)/60)/24)+DATE(1970,1,1)</f>
        <v>42063.845543981486</v>
      </c>
      <c r="W3611" s="19">
        <f>_xlfn.DAYS(T3611,S3611)</f>
        <v>30</v>
      </c>
      <c r="X3611" s="20">
        <f>L3611/W3611</f>
        <v>0.1</v>
      </c>
      <c r="Y3611" s="21">
        <f>E3611/W3611</f>
        <v>0.1</v>
      </c>
    </row>
    <row r="3612" spans="1:25" ht="48" x14ac:dyDescent="0.2">
      <c r="A3612">
        <v>3993</v>
      </c>
      <c r="B3612" s="3" t="s">
        <v>3989</v>
      </c>
      <c r="C3612" s="3" t="s">
        <v>8099</v>
      </c>
      <c r="D3612">
        <v>50000</v>
      </c>
      <c r="E3612">
        <v>3</v>
      </c>
      <c r="F3612" t="s">
        <v>8221</v>
      </c>
      <c r="G3612" t="s">
        <v>8224</v>
      </c>
      <c r="H3612" t="s">
        <v>8246</v>
      </c>
      <c r="I3612">
        <v>1431549912</v>
      </c>
      <c r="J3612">
        <v>1428957912</v>
      </c>
      <c r="K3612" t="b">
        <v>0</v>
      </c>
      <c r="L3612">
        <v>1</v>
      </c>
      <c r="M3612" t="b">
        <v>0</v>
      </c>
      <c r="N3612" t="s">
        <v>8271</v>
      </c>
      <c r="O3612" s="6">
        <f>(E3612/D3612)*100</f>
        <v>6.0000000000000001E-3</v>
      </c>
      <c r="P3612" s="7">
        <f>E3612/L3612</f>
        <v>3</v>
      </c>
      <c r="Q3612" t="str">
        <f>LEFT(N3612,FIND("/",N3612)-1)</f>
        <v>theater</v>
      </c>
      <c r="R3612" t="str">
        <f>REPLACE(N3612,1,FIND("/",N3612),"")</f>
        <v>plays</v>
      </c>
      <c r="S3612" s="12">
        <f>(((J3612/60)/60)/24)+DATE(1970,1,1)</f>
        <v>42107.864722222221</v>
      </c>
      <c r="T3612" s="12">
        <f>(((I3612/60)/60)/24)+DATE(1970,1,1)</f>
        <v>42137.864722222221</v>
      </c>
      <c r="W3612" s="19">
        <f>_xlfn.DAYS(T3612,S3612)</f>
        <v>30</v>
      </c>
      <c r="X3612" s="20">
        <f>L3612/W3612</f>
        <v>3.3333333333333333E-2</v>
      </c>
      <c r="Y3612" s="21">
        <f>E3612/W3612</f>
        <v>0.1</v>
      </c>
    </row>
    <row r="3613" spans="1:25" ht="48" x14ac:dyDescent="0.2">
      <c r="A3613">
        <v>435</v>
      </c>
      <c r="B3613" s="3" t="s">
        <v>436</v>
      </c>
      <c r="C3613" s="3" t="s">
        <v>4545</v>
      </c>
      <c r="D3613">
        <v>110000</v>
      </c>
      <c r="E3613">
        <v>3</v>
      </c>
      <c r="F3613" t="s">
        <v>8221</v>
      </c>
      <c r="G3613" t="s">
        <v>8224</v>
      </c>
      <c r="H3613" t="s">
        <v>8246</v>
      </c>
      <c r="I3613">
        <v>1379094980</v>
      </c>
      <c r="J3613">
        <v>1376502980</v>
      </c>
      <c r="K3613" t="b">
        <v>0</v>
      </c>
      <c r="L3613">
        <v>3</v>
      </c>
      <c r="M3613" t="b">
        <v>0</v>
      </c>
      <c r="N3613" t="s">
        <v>8270</v>
      </c>
      <c r="O3613" s="6">
        <f>(E3613/D3613)*100</f>
        <v>2.7272727272727275E-3</v>
      </c>
      <c r="P3613" s="7">
        <f>E3613/L3613</f>
        <v>1</v>
      </c>
      <c r="Q3613" t="str">
        <f>LEFT(N3613,FIND("/",N3613)-1)</f>
        <v>film &amp; video</v>
      </c>
      <c r="R3613" t="str">
        <f>REPLACE(N3613,1,FIND("/",N3613),"")</f>
        <v>animation</v>
      </c>
      <c r="S3613" s="12">
        <f>(((J3613/60)/60)/24)+DATE(1970,1,1)</f>
        <v>41500.747453703705</v>
      </c>
      <c r="T3613" s="12">
        <f>(((I3613/60)/60)/24)+DATE(1970,1,1)</f>
        <v>41530.747453703705</v>
      </c>
      <c r="W3613" s="19">
        <f>_xlfn.DAYS(T3613,S3613)</f>
        <v>30</v>
      </c>
      <c r="X3613" s="20">
        <f>L3613/W3613</f>
        <v>0.1</v>
      </c>
      <c r="Y3613" s="21">
        <f>E3613/W3613</f>
        <v>0.1</v>
      </c>
    </row>
    <row r="3614" spans="1:25" ht="48" x14ac:dyDescent="0.2">
      <c r="A3614">
        <v>3058</v>
      </c>
      <c r="B3614" s="3" t="s">
        <v>3058</v>
      </c>
      <c r="C3614" s="3" t="s">
        <v>7168</v>
      </c>
      <c r="D3614">
        <v>18000</v>
      </c>
      <c r="E3614">
        <v>3</v>
      </c>
      <c r="F3614" t="s">
        <v>8221</v>
      </c>
      <c r="G3614" t="s">
        <v>8237</v>
      </c>
      <c r="H3614" t="s">
        <v>8249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8303</v>
      </c>
      <c r="O3614" s="6">
        <f>(E3614/D3614)*100</f>
        <v>1.6666666666666666E-2</v>
      </c>
      <c r="P3614" s="7">
        <f>E3614/L3614</f>
        <v>1</v>
      </c>
      <c r="Q3614" t="str">
        <f>LEFT(N3614,FIND("/",N3614)-1)</f>
        <v>theater</v>
      </c>
      <c r="R3614" t="str">
        <f>REPLACE(N3614,1,FIND("/",N3614),"")</f>
        <v>spaces</v>
      </c>
      <c r="S3614" s="12">
        <f>(((J3614/60)/60)/24)+DATE(1970,1,1)</f>
        <v>42460.374305555553</v>
      </c>
      <c r="T3614" s="12">
        <f>(((I3614/60)/60)/24)+DATE(1970,1,1)</f>
        <v>42510.374305555553</v>
      </c>
      <c r="W3614" s="19">
        <f>_xlfn.DAYS(T3614,S3614)</f>
        <v>50</v>
      </c>
      <c r="X3614" s="20">
        <f>L3614/W3614</f>
        <v>0.06</v>
      </c>
      <c r="Y3614" s="21">
        <f>E3614/W3614</f>
        <v>0.06</v>
      </c>
    </row>
    <row r="3615" spans="1:25" ht="48" x14ac:dyDescent="0.2">
      <c r="A3615">
        <v>194</v>
      </c>
      <c r="B3615" s="3" t="s">
        <v>196</v>
      </c>
      <c r="C3615" s="3" t="s">
        <v>4304</v>
      </c>
      <c r="D3615">
        <v>2500</v>
      </c>
      <c r="E3615">
        <v>3</v>
      </c>
      <c r="F3615" t="s">
        <v>8221</v>
      </c>
      <c r="G3615" t="s">
        <v>8225</v>
      </c>
      <c r="H3615" t="s">
        <v>8247</v>
      </c>
      <c r="I3615">
        <v>1457308531</v>
      </c>
      <c r="J3615">
        <v>1452124531</v>
      </c>
      <c r="K3615" t="b">
        <v>0</v>
      </c>
      <c r="L3615">
        <v>3</v>
      </c>
      <c r="M3615" t="b">
        <v>0</v>
      </c>
      <c r="N3615" t="s">
        <v>8268</v>
      </c>
      <c r="O3615" s="6">
        <f>(E3615/D3615)*100</f>
        <v>0.12</v>
      </c>
      <c r="P3615" s="7">
        <f>E3615/L3615</f>
        <v>1</v>
      </c>
      <c r="Q3615" t="str">
        <f>LEFT(N3615,FIND("/",N3615)-1)</f>
        <v>film &amp; video</v>
      </c>
      <c r="R3615" t="str">
        <f>REPLACE(N3615,1,FIND("/",N3615),"")</f>
        <v>drama</v>
      </c>
      <c r="S3615" s="12">
        <f>(((J3615/60)/60)/24)+DATE(1970,1,1)</f>
        <v>42375.996886574074</v>
      </c>
      <c r="T3615" s="12">
        <f>(((I3615/60)/60)/24)+DATE(1970,1,1)</f>
        <v>42435.996886574074</v>
      </c>
      <c r="W3615" s="19">
        <f>_xlfn.DAYS(T3615,S3615)</f>
        <v>60</v>
      </c>
      <c r="X3615" s="20">
        <f>L3615/W3615</f>
        <v>0.05</v>
      </c>
      <c r="Y3615" s="21">
        <f>E3615/W3615</f>
        <v>0.05</v>
      </c>
    </row>
    <row r="3616" spans="1:25" ht="48" x14ac:dyDescent="0.2">
      <c r="A3616">
        <v>3805</v>
      </c>
      <c r="B3616" s="3" t="s">
        <v>3802</v>
      </c>
      <c r="C3616" s="3" t="s">
        <v>7915</v>
      </c>
      <c r="D3616">
        <v>150000</v>
      </c>
      <c r="E3616">
        <v>3</v>
      </c>
      <c r="F3616" t="s">
        <v>8221</v>
      </c>
      <c r="G3616" t="s">
        <v>8224</v>
      </c>
      <c r="H3616" t="s">
        <v>8246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8305</v>
      </c>
      <c r="O3616" s="6">
        <f>(E3616/D3616)*100</f>
        <v>2E-3</v>
      </c>
      <c r="P3616" s="7">
        <f>E3616/L3616</f>
        <v>1.5</v>
      </c>
      <c r="Q3616" t="str">
        <f>LEFT(N3616,FIND("/",N3616)-1)</f>
        <v>theater</v>
      </c>
      <c r="R3616" t="str">
        <f>REPLACE(N3616,1,FIND("/",N3616),"")</f>
        <v>musical</v>
      </c>
      <c r="S3616" s="12">
        <f>(((J3616/60)/60)/24)+DATE(1970,1,1)</f>
        <v>41849.887037037035</v>
      </c>
      <c r="T3616" s="12">
        <f>(((I3616/60)/60)/24)+DATE(1970,1,1)</f>
        <v>41909.887037037035</v>
      </c>
      <c r="W3616" s="19">
        <f>_xlfn.DAYS(T3616,S3616)</f>
        <v>60</v>
      </c>
      <c r="X3616" s="20">
        <f>L3616/W3616</f>
        <v>3.3333333333333333E-2</v>
      </c>
      <c r="Y3616" s="21">
        <f>E3616/W3616</f>
        <v>0.05</v>
      </c>
    </row>
    <row r="3617" spans="1:25" ht="48" x14ac:dyDescent="0.2">
      <c r="A3617">
        <v>3072</v>
      </c>
      <c r="B3617" s="3" t="s">
        <v>3072</v>
      </c>
      <c r="C3617" s="3" t="s">
        <v>7182</v>
      </c>
      <c r="D3617">
        <v>12000</v>
      </c>
      <c r="E3617">
        <v>2</v>
      </c>
      <c r="F3617" t="s">
        <v>8221</v>
      </c>
      <c r="G3617" t="s">
        <v>8224</v>
      </c>
      <c r="H3617" t="s">
        <v>8246</v>
      </c>
      <c r="I3617">
        <v>1477791960</v>
      </c>
      <c r="J3617">
        <v>1476549262</v>
      </c>
      <c r="K3617" t="b">
        <v>0</v>
      </c>
      <c r="L3617">
        <v>2</v>
      </c>
      <c r="M3617" t="b">
        <v>0</v>
      </c>
      <c r="N3617" t="s">
        <v>8303</v>
      </c>
      <c r="O3617" s="6">
        <f>(E3617/D3617)*100</f>
        <v>1.6666666666666666E-2</v>
      </c>
      <c r="P3617" s="7">
        <f>E3617/L3617</f>
        <v>1</v>
      </c>
      <c r="Q3617" t="str">
        <f>LEFT(N3617,FIND("/",N3617)-1)</f>
        <v>theater</v>
      </c>
      <c r="R3617" t="str">
        <f>REPLACE(N3617,1,FIND("/",N3617),"")</f>
        <v>spaces</v>
      </c>
      <c r="S3617" s="12">
        <f>(((J3617/60)/60)/24)+DATE(1970,1,1)</f>
        <v>42658.690532407403</v>
      </c>
      <c r="T3617" s="12">
        <f>(((I3617/60)/60)/24)+DATE(1970,1,1)</f>
        <v>42673.073611111111</v>
      </c>
      <c r="W3617" s="19">
        <f>_xlfn.DAYS(T3617,S3617)</f>
        <v>15</v>
      </c>
      <c r="X3617" s="20">
        <f>L3617/W3617</f>
        <v>0.13333333333333333</v>
      </c>
      <c r="Y3617" s="21">
        <f>E3617/W3617</f>
        <v>0.13333333333333333</v>
      </c>
    </row>
    <row r="3618" spans="1:25" ht="48" x14ac:dyDescent="0.2">
      <c r="A3618">
        <v>445</v>
      </c>
      <c r="B3618" s="3" t="s">
        <v>446</v>
      </c>
      <c r="C3618" s="3" t="s">
        <v>4555</v>
      </c>
      <c r="D3618">
        <v>60000</v>
      </c>
      <c r="E3618">
        <v>2</v>
      </c>
      <c r="F3618" t="s">
        <v>8221</v>
      </c>
      <c r="G3618" t="s">
        <v>8224</v>
      </c>
      <c r="H3618" t="s">
        <v>8246</v>
      </c>
      <c r="I3618">
        <v>1432195375</v>
      </c>
      <c r="J3618">
        <v>1430899375</v>
      </c>
      <c r="K3618" t="b">
        <v>0</v>
      </c>
      <c r="L3618">
        <v>2</v>
      </c>
      <c r="M3618" t="b">
        <v>0</v>
      </c>
      <c r="N3618" t="s">
        <v>8270</v>
      </c>
      <c r="O3618" s="6">
        <f>(E3618/D3618)*100</f>
        <v>3.3333333333333335E-3</v>
      </c>
      <c r="P3618" s="7">
        <f>E3618/L3618</f>
        <v>1</v>
      </c>
      <c r="Q3618" t="str">
        <f>LEFT(N3618,FIND("/",N3618)-1)</f>
        <v>film &amp; video</v>
      </c>
      <c r="R3618" t="str">
        <f>REPLACE(N3618,1,FIND("/",N3618),"")</f>
        <v>animation</v>
      </c>
      <c r="S3618" s="12">
        <f>(((J3618/60)/60)/24)+DATE(1970,1,1)</f>
        <v>42130.335358796292</v>
      </c>
      <c r="T3618" s="12">
        <f>(((I3618/60)/60)/24)+DATE(1970,1,1)</f>
        <v>42145.335358796292</v>
      </c>
      <c r="W3618" s="19">
        <f>_xlfn.DAYS(T3618,S3618)</f>
        <v>15</v>
      </c>
      <c r="X3618" s="20">
        <f>L3618/W3618</f>
        <v>0.13333333333333333</v>
      </c>
      <c r="Y3618" s="21">
        <f>E3618/W3618</f>
        <v>0.13333333333333333</v>
      </c>
    </row>
    <row r="3619" spans="1:25" ht="32" x14ac:dyDescent="0.2">
      <c r="A3619">
        <v>2154</v>
      </c>
      <c r="B3619" s="3" t="s">
        <v>2155</v>
      </c>
      <c r="C3619" s="3" t="s">
        <v>6264</v>
      </c>
      <c r="D3619">
        <v>250</v>
      </c>
      <c r="E3619">
        <v>2</v>
      </c>
      <c r="F3619" t="s">
        <v>8221</v>
      </c>
      <c r="G3619" t="s">
        <v>8224</v>
      </c>
      <c r="H3619" t="s">
        <v>8246</v>
      </c>
      <c r="I3619">
        <v>1390921827</v>
      </c>
      <c r="J3619">
        <v>1389193827</v>
      </c>
      <c r="K3619" t="b">
        <v>0</v>
      </c>
      <c r="L3619">
        <v>2</v>
      </c>
      <c r="M3619" t="b">
        <v>0</v>
      </c>
      <c r="N3619" t="s">
        <v>8282</v>
      </c>
      <c r="O3619" s="6">
        <f>(E3619/D3619)*100</f>
        <v>0.8</v>
      </c>
      <c r="P3619" s="7">
        <f>E3619/L3619</f>
        <v>1</v>
      </c>
      <c r="Q3619" t="str">
        <f>LEFT(N3619,FIND("/",N3619)-1)</f>
        <v>games</v>
      </c>
      <c r="R3619" t="str">
        <f>REPLACE(N3619,1,FIND("/",N3619),"")</f>
        <v>video games</v>
      </c>
      <c r="S3619" s="12">
        <f>(((J3619/60)/60)/24)+DATE(1970,1,1)</f>
        <v>41647.632256944446</v>
      </c>
      <c r="T3619" s="12">
        <f>(((I3619/60)/60)/24)+DATE(1970,1,1)</f>
        <v>41667.632256944446</v>
      </c>
      <c r="W3619" s="19">
        <f>_xlfn.DAYS(T3619,S3619)</f>
        <v>20</v>
      </c>
      <c r="X3619" s="20">
        <f>L3619/W3619</f>
        <v>0.1</v>
      </c>
      <c r="Y3619" s="21">
        <f>E3619/W3619</f>
        <v>0.1</v>
      </c>
    </row>
    <row r="3620" spans="1:25" ht="48" x14ac:dyDescent="0.2">
      <c r="A3620">
        <v>4006</v>
      </c>
      <c r="B3620" s="3" t="s">
        <v>4002</v>
      </c>
      <c r="C3620" s="3" t="s">
        <v>8111</v>
      </c>
      <c r="D3620">
        <v>30000</v>
      </c>
      <c r="E3620">
        <v>2</v>
      </c>
      <c r="F3620" t="s">
        <v>8221</v>
      </c>
      <c r="G3620" t="s">
        <v>8224</v>
      </c>
      <c r="H3620" t="s">
        <v>8246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8271</v>
      </c>
      <c r="O3620" s="6">
        <f>(E3620/D3620)*100</f>
        <v>6.6666666666666671E-3</v>
      </c>
      <c r="P3620" s="7">
        <f>E3620/L3620</f>
        <v>2</v>
      </c>
      <c r="Q3620" t="str">
        <f>LEFT(N3620,FIND("/",N3620)-1)</f>
        <v>theater</v>
      </c>
      <c r="R3620" t="str">
        <f>REPLACE(N3620,1,FIND("/",N3620),"")</f>
        <v>plays</v>
      </c>
      <c r="S3620" s="12">
        <f>(((J3620/60)/60)/24)+DATE(1970,1,1)</f>
        <v>42391.772997685184</v>
      </c>
      <c r="T3620" s="12">
        <f>(((I3620/60)/60)/24)+DATE(1970,1,1)</f>
        <v>42416.772997685184</v>
      </c>
      <c r="W3620" s="19">
        <f>_xlfn.DAYS(T3620,S3620)</f>
        <v>25</v>
      </c>
      <c r="X3620" s="20">
        <f>L3620/W3620</f>
        <v>0.04</v>
      </c>
      <c r="Y3620" s="21">
        <f>E3620/W3620</f>
        <v>0.08</v>
      </c>
    </row>
    <row r="3621" spans="1:25" ht="48" x14ac:dyDescent="0.2">
      <c r="A3621">
        <v>2148</v>
      </c>
      <c r="B3621" s="3" t="s">
        <v>2149</v>
      </c>
      <c r="C3621" s="3" t="s">
        <v>6258</v>
      </c>
      <c r="D3621">
        <v>100</v>
      </c>
      <c r="E3621">
        <v>2</v>
      </c>
      <c r="F3621" t="s">
        <v>8221</v>
      </c>
      <c r="G3621" t="s">
        <v>8225</v>
      </c>
      <c r="H3621" t="s">
        <v>8247</v>
      </c>
      <c r="I3621">
        <v>1427992582</v>
      </c>
      <c r="J3621">
        <v>1425404182</v>
      </c>
      <c r="K3621" t="b">
        <v>0</v>
      </c>
      <c r="L3621">
        <v>2</v>
      </c>
      <c r="M3621" t="b">
        <v>0</v>
      </c>
      <c r="N3621" t="s">
        <v>8282</v>
      </c>
      <c r="O3621" s="6">
        <f>(E3621/D3621)*100</f>
        <v>2</v>
      </c>
      <c r="P3621" s="7">
        <f>E3621/L3621</f>
        <v>1</v>
      </c>
      <c r="Q3621" t="str">
        <f>LEFT(N3621,FIND("/",N3621)-1)</f>
        <v>games</v>
      </c>
      <c r="R3621" t="str">
        <f>REPLACE(N3621,1,FIND("/",N3621),"")</f>
        <v>video games</v>
      </c>
      <c r="S3621" s="12">
        <f>(((J3621/60)/60)/24)+DATE(1970,1,1)</f>
        <v>42066.733587962968</v>
      </c>
      <c r="T3621" s="12">
        <f>(((I3621/60)/60)/24)+DATE(1970,1,1)</f>
        <v>42096.691921296297</v>
      </c>
      <c r="W3621" s="19">
        <f>_xlfn.DAYS(T3621,S3621)</f>
        <v>30</v>
      </c>
      <c r="X3621" s="20">
        <f>L3621/W3621</f>
        <v>6.6666666666666666E-2</v>
      </c>
      <c r="Y3621" s="21">
        <f>E3621/W3621</f>
        <v>6.6666666666666666E-2</v>
      </c>
    </row>
    <row r="3622" spans="1:25" ht="48" x14ac:dyDescent="0.2">
      <c r="A3622">
        <v>778</v>
      </c>
      <c r="B3622" s="3" t="s">
        <v>779</v>
      </c>
      <c r="C3622" s="3" t="s">
        <v>4888</v>
      </c>
      <c r="D3622">
        <v>500</v>
      </c>
      <c r="E3622">
        <v>2</v>
      </c>
      <c r="F3622" t="s">
        <v>8221</v>
      </c>
      <c r="G3622" t="s">
        <v>8224</v>
      </c>
      <c r="H3622" t="s">
        <v>8246</v>
      </c>
      <c r="I3622">
        <v>1398876680</v>
      </c>
      <c r="J3622">
        <v>1396284680</v>
      </c>
      <c r="K3622" t="b">
        <v>0</v>
      </c>
      <c r="L3622">
        <v>1</v>
      </c>
      <c r="M3622" t="b">
        <v>0</v>
      </c>
      <c r="N3622" t="s">
        <v>8275</v>
      </c>
      <c r="O3622" s="6">
        <f>(E3622/D3622)*100</f>
        <v>0.4</v>
      </c>
      <c r="P3622" s="7">
        <f>E3622/L3622</f>
        <v>2</v>
      </c>
      <c r="Q3622" t="str">
        <f>LEFT(N3622,FIND("/",N3622)-1)</f>
        <v>publishing</v>
      </c>
      <c r="R3622" t="str">
        <f>REPLACE(N3622,1,FIND("/",N3622),"")</f>
        <v>fiction</v>
      </c>
      <c r="S3622" s="12">
        <f>(((J3622/60)/60)/24)+DATE(1970,1,1)</f>
        <v>41729.702314814815</v>
      </c>
      <c r="T3622" s="12">
        <f>(((I3622/60)/60)/24)+DATE(1970,1,1)</f>
        <v>41759.702314814815</v>
      </c>
      <c r="W3622" s="19">
        <f>_xlfn.DAYS(T3622,S3622)</f>
        <v>30</v>
      </c>
      <c r="X3622" s="20">
        <f>L3622/W3622</f>
        <v>3.3333333333333333E-2</v>
      </c>
      <c r="Y3622" s="21">
        <f>E3622/W3622</f>
        <v>6.6666666666666666E-2</v>
      </c>
    </row>
    <row r="3623" spans="1:25" ht="32" x14ac:dyDescent="0.2">
      <c r="A3623">
        <v>1992</v>
      </c>
      <c r="B3623" s="3" t="s">
        <v>1993</v>
      </c>
      <c r="C3623" s="3" t="s">
        <v>6102</v>
      </c>
      <c r="D3623">
        <v>1500</v>
      </c>
      <c r="E3623">
        <v>2</v>
      </c>
      <c r="F3623" t="s">
        <v>8221</v>
      </c>
      <c r="G3623" t="s">
        <v>8224</v>
      </c>
      <c r="H3623" t="s">
        <v>8246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8296</v>
      </c>
      <c r="O3623" s="6">
        <f>(E3623/D3623)*100</f>
        <v>0.13333333333333333</v>
      </c>
      <c r="P3623" s="7">
        <f>E3623/L3623</f>
        <v>1</v>
      </c>
      <c r="Q3623" t="str">
        <f>LEFT(N3623,FIND("/",N3623)-1)</f>
        <v>photography</v>
      </c>
      <c r="R3623" t="str">
        <f>REPLACE(N3623,1,FIND("/",N3623),"")</f>
        <v>people</v>
      </c>
      <c r="S3623" s="12">
        <f>(((J3623/60)/60)/24)+DATE(1970,1,1)</f>
        <v>42023.143414351856</v>
      </c>
      <c r="T3623" s="12">
        <f>(((I3623/60)/60)/24)+DATE(1970,1,1)</f>
        <v>42053.143414351856</v>
      </c>
      <c r="W3623" s="19">
        <f>_xlfn.DAYS(T3623,S3623)</f>
        <v>30</v>
      </c>
      <c r="X3623" s="20">
        <f>L3623/W3623</f>
        <v>6.6666666666666666E-2</v>
      </c>
      <c r="Y3623" s="21">
        <f>E3623/W3623</f>
        <v>6.6666666666666666E-2</v>
      </c>
    </row>
    <row r="3624" spans="1:25" ht="48" x14ac:dyDescent="0.2">
      <c r="A3624">
        <v>2946</v>
      </c>
      <c r="B3624" s="3" t="s">
        <v>2946</v>
      </c>
      <c r="C3624" s="3" t="s">
        <v>7056</v>
      </c>
      <c r="D3624">
        <v>2000</v>
      </c>
      <c r="E3624">
        <v>2</v>
      </c>
      <c r="F3624" t="s">
        <v>8221</v>
      </c>
      <c r="G3624" t="s">
        <v>8225</v>
      </c>
      <c r="H3624" t="s">
        <v>8247</v>
      </c>
      <c r="I3624">
        <v>1471265092</v>
      </c>
      <c r="J3624">
        <v>1468673092</v>
      </c>
      <c r="K3624" t="b">
        <v>0</v>
      </c>
      <c r="L3624">
        <v>2</v>
      </c>
      <c r="M3624" t="b">
        <v>0</v>
      </c>
      <c r="N3624" t="s">
        <v>8303</v>
      </c>
      <c r="O3624" s="6">
        <f>(E3624/D3624)*100</f>
        <v>0.1</v>
      </c>
      <c r="P3624" s="7">
        <f>E3624/L3624</f>
        <v>1</v>
      </c>
      <c r="Q3624" t="str">
        <f>LEFT(N3624,FIND("/",N3624)-1)</f>
        <v>theater</v>
      </c>
      <c r="R3624" t="str">
        <f>REPLACE(N3624,1,FIND("/",N3624),"")</f>
        <v>spaces</v>
      </c>
      <c r="S3624" s="12">
        <f>(((J3624/60)/60)/24)+DATE(1970,1,1)</f>
        <v>42567.531157407408</v>
      </c>
      <c r="T3624" s="12">
        <f>(((I3624/60)/60)/24)+DATE(1970,1,1)</f>
        <v>42597.531157407408</v>
      </c>
      <c r="W3624" s="19">
        <f>_xlfn.DAYS(T3624,S3624)</f>
        <v>30</v>
      </c>
      <c r="X3624" s="20">
        <f>L3624/W3624</f>
        <v>6.6666666666666666E-2</v>
      </c>
      <c r="Y3624" s="21">
        <f>E3624/W3624</f>
        <v>6.6666666666666666E-2</v>
      </c>
    </row>
    <row r="3625" spans="1:25" ht="48" x14ac:dyDescent="0.2">
      <c r="A3625">
        <v>2360</v>
      </c>
      <c r="B3625" s="3" t="s">
        <v>2361</v>
      </c>
      <c r="C3625" s="3" t="s">
        <v>6470</v>
      </c>
      <c r="D3625">
        <v>5000</v>
      </c>
      <c r="E3625">
        <v>2</v>
      </c>
      <c r="F3625" t="s">
        <v>8220</v>
      </c>
      <c r="G3625" t="s">
        <v>8229</v>
      </c>
      <c r="H3625" t="s">
        <v>8251</v>
      </c>
      <c r="I3625">
        <v>1454864280</v>
      </c>
      <c r="J3625">
        <v>1452272280</v>
      </c>
      <c r="K3625" t="b">
        <v>0</v>
      </c>
      <c r="L3625">
        <v>1</v>
      </c>
      <c r="M3625" t="b">
        <v>0</v>
      </c>
      <c r="N3625" t="s">
        <v>8272</v>
      </c>
      <c r="O3625" s="6">
        <f>(E3625/D3625)*100</f>
        <v>0.04</v>
      </c>
      <c r="P3625" s="7">
        <f>E3625/L3625</f>
        <v>2</v>
      </c>
      <c r="Q3625" t="str">
        <f>LEFT(N3625,FIND("/",N3625)-1)</f>
        <v>technology</v>
      </c>
      <c r="R3625" t="str">
        <f>REPLACE(N3625,1,FIND("/",N3625),"")</f>
        <v>web</v>
      </c>
      <c r="S3625" s="12">
        <f>(((J3625/60)/60)/24)+DATE(1970,1,1)</f>
        <v>42377.70694444445</v>
      </c>
      <c r="T3625" s="12">
        <f>(((I3625/60)/60)/24)+DATE(1970,1,1)</f>
        <v>42407.70694444445</v>
      </c>
      <c r="W3625" s="19">
        <f>_xlfn.DAYS(T3625,S3625)</f>
        <v>30</v>
      </c>
      <c r="X3625" s="20">
        <f>L3625/W3625</f>
        <v>3.3333333333333333E-2</v>
      </c>
      <c r="Y3625" s="21">
        <f>E3625/W3625</f>
        <v>6.6666666666666666E-2</v>
      </c>
    </row>
    <row r="3626" spans="1:25" ht="48" x14ac:dyDescent="0.2">
      <c r="A3626">
        <v>2432</v>
      </c>
      <c r="B3626" s="3" t="s">
        <v>2433</v>
      </c>
      <c r="C3626" s="3" t="s">
        <v>6542</v>
      </c>
      <c r="D3626">
        <v>14000</v>
      </c>
      <c r="E3626">
        <v>2</v>
      </c>
      <c r="F3626" t="s">
        <v>8221</v>
      </c>
      <c r="G3626" t="s">
        <v>8224</v>
      </c>
      <c r="H3626" t="s">
        <v>8246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8284</v>
      </c>
      <c r="O3626" s="6">
        <f>(E3626/D3626)*100</f>
        <v>1.4285714285714287E-2</v>
      </c>
      <c r="P3626" s="7">
        <f>E3626/L3626</f>
        <v>1</v>
      </c>
      <c r="Q3626" t="str">
        <f>LEFT(N3626,FIND("/",N3626)-1)</f>
        <v>food</v>
      </c>
      <c r="R3626" t="str">
        <f>REPLACE(N3626,1,FIND("/",N3626),"")</f>
        <v>food trucks</v>
      </c>
      <c r="S3626" s="12">
        <f>(((J3626/60)/60)/24)+DATE(1970,1,1)</f>
        <v>42041.218715277777</v>
      </c>
      <c r="T3626" s="12">
        <f>(((I3626/60)/60)/24)+DATE(1970,1,1)</f>
        <v>42071.218715277777</v>
      </c>
      <c r="W3626" s="19">
        <f>_xlfn.DAYS(T3626,S3626)</f>
        <v>30</v>
      </c>
      <c r="X3626" s="20">
        <f>L3626/W3626</f>
        <v>6.6666666666666666E-2</v>
      </c>
      <c r="Y3626" s="21">
        <f>E3626/W3626</f>
        <v>6.6666666666666666E-2</v>
      </c>
    </row>
    <row r="3627" spans="1:25" ht="32" x14ac:dyDescent="0.2">
      <c r="A3627">
        <v>635</v>
      </c>
      <c r="B3627" s="3" t="s">
        <v>636</v>
      </c>
      <c r="C3627" s="3" t="s">
        <v>4745</v>
      </c>
      <c r="D3627">
        <v>25000</v>
      </c>
      <c r="E3627">
        <v>2</v>
      </c>
      <c r="F3627" t="s">
        <v>8220</v>
      </c>
      <c r="G3627" t="s">
        <v>8224</v>
      </c>
      <c r="H3627" t="s">
        <v>8246</v>
      </c>
      <c r="I3627">
        <v>1428804762</v>
      </c>
      <c r="J3627">
        <v>1426212762</v>
      </c>
      <c r="K3627" t="b">
        <v>0</v>
      </c>
      <c r="L3627">
        <v>1</v>
      </c>
      <c r="M3627" t="b">
        <v>0</v>
      </c>
      <c r="N3627" t="s">
        <v>8272</v>
      </c>
      <c r="O3627" s="6">
        <f>(E3627/D3627)*100</f>
        <v>8.0000000000000002E-3</v>
      </c>
      <c r="P3627" s="7">
        <f>E3627/L3627</f>
        <v>2</v>
      </c>
      <c r="Q3627" t="str">
        <f>LEFT(N3627,FIND("/",N3627)-1)</f>
        <v>technology</v>
      </c>
      <c r="R3627" t="str">
        <f>REPLACE(N3627,1,FIND("/",N3627),"")</f>
        <v>web</v>
      </c>
      <c r="S3627" s="12">
        <f>(((J3627/60)/60)/24)+DATE(1970,1,1)</f>
        <v>42076.092152777783</v>
      </c>
      <c r="T3627" s="12">
        <f>(((I3627/60)/60)/24)+DATE(1970,1,1)</f>
        <v>42106.092152777783</v>
      </c>
      <c r="W3627" s="19">
        <f>_xlfn.DAYS(T3627,S3627)</f>
        <v>30</v>
      </c>
      <c r="X3627" s="20">
        <f>L3627/W3627</f>
        <v>3.3333333333333333E-2</v>
      </c>
      <c r="Y3627" s="21">
        <f>E3627/W3627</f>
        <v>6.6666666666666666E-2</v>
      </c>
    </row>
    <row r="3628" spans="1:25" ht="32" x14ac:dyDescent="0.2">
      <c r="A3628">
        <v>1451</v>
      </c>
      <c r="B3628" s="3" t="s">
        <v>1452</v>
      </c>
      <c r="C3628" s="3" t="s">
        <v>5561</v>
      </c>
      <c r="D3628">
        <v>18950</v>
      </c>
      <c r="E3628">
        <v>2</v>
      </c>
      <c r="F3628" t="s">
        <v>8220</v>
      </c>
      <c r="G3628" t="s">
        <v>8224</v>
      </c>
      <c r="H3628" t="s">
        <v>8246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8287</v>
      </c>
      <c r="O3628" s="6">
        <f>(E3628/D3628)*100</f>
        <v>1.0554089709762533E-2</v>
      </c>
      <c r="P3628" s="7">
        <f>E3628/L3628</f>
        <v>1</v>
      </c>
      <c r="Q3628" t="str">
        <f>LEFT(N3628,FIND("/",N3628)-1)</f>
        <v>publishing</v>
      </c>
      <c r="R3628" t="str">
        <f>REPLACE(N3628,1,FIND("/",N3628),"")</f>
        <v>translations</v>
      </c>
      <c r="S3628" s="12">
        <f>(((J3628/60)/60)/24)+DATE(1970,1,1)</f>
        <v>41931.959016203706</v>
      </c>
      <c r="T3628" s="12">
        <f>(((I3628/60)/60)/24)+DATE(1970,1,1)</f>
        <v>41962.00068287037</v>
      </c>
      <c r="W3628" s="19">
        <f>_xlfn.DAYS(T3628,S3628)</f>
        <v>31</v>
      </c>
      <c r="X3628" s="20">
        <f>L3628/W3628</f>
        <v>6.4516129032258063E-2</v>
      </c>
      <c r="Y3628" s="21">
        <f>E3628/W3628</f>
        <v>6.4516129032258063E-2</v>
      </c>
    </row>
    <row r="3629" spans="1:25" ht="48" x14ac:dyDescent="0.2">
      <c r="A3629">
        <v>2769</v>
      </c>
      <c r="B3629" s="3" t="s">
        <v>2769</v>
      </c>
      <c r="C3629" s="3" t="s">
        <v>6879</v>
      </c>
      <c r="D3629">
        <v>800</v>
      </c>
      <c r="E3629">
        <v>2</v>
      </c>
      <c r="F3629" t="s">
        <v>8221</v>
      </c>
      <c r="G3629" t="s">
        <v>8225</v>
      </c>
      <c r="H3629" t="s">
        <v>8247</v>
      </c>
      <c r="I3629">
        <v>1401997790</v>
      </c>
      <c r="J3629">
        <v>1397677790</v>
      </c>
      <c r="K3629" t="b">
        <v>0</v>
      </c>
      <c r="L3629">
        <v>2</v>
      </c>
      <c r="M3629" t="b">
        <v>0</v>
      </c>
      <c r="N3629" t="s">
        <v>8304</v>
      </c>
      <c r="O3629" s="6">
        <f>(E3629/D3629)*100</f>
        <v>0.25</v>
      </c>
      <c r="P3629" s="7">
        <f>E3629/L3629</f>
        <v>1</v>
      </c>
      <c r="Q3629" t="str">
        <f>LEFT(N3629,FIND("/",N3629)-1)</f>
        <v>publishing</v>
      </c>
      <c r="R3629" t="str">
        <f>REPLACE(N3629,1,FIND("/",N3629),"")</f>
        <v>children's books</v>
      </c>
      <c r="S3629" s="12">
        <f>(((J3629/60)/60)/24)+DATE(1970,1,1)</f>
        <v>41745.826273148145</v>
      </c>
      <c r="T3629" s="12">
        <f>(((I3629/60)/60)/24)+DATE(1970,1,1)</f>
        <v>41795.826273148145</v>
      </c>
      <c r="W3629" s="19">
        <f>_xlfn.DAYS(T3629,S3629)</f>
        <v>50</v>
      </c>
      <c r="X3629" s="20">
        <f>L3629/W3629</f>
        <v>0.04</v>
      </c>
      <c r="Y3629" s="21">
        <f>E3629/W3629</f>
        <v>0.04</v>
      </c>
    </row>
    <row r="3630" spans="1:25" ht="48" x14ac:dyDescent="0.2">
      <c r="A3630">
        <v>3629</v>
      </c>
      <c r="B3630" s="3" t="s">
        <v>3627</v>
      </c>
      <c r="C3630" s="3" t="s">
        <v>7739</v>
      </c>
      <c r="D3630">
        <v>1000000</v>
      </c>
      <c r="E3630">
        <v>2</v>
      </c>
      <c r="F3630" t="s">
        <v>8221</v>
      </c>
      <c r="G3630" t="s">
        <v>8224</v>
      </c>
      <c r="H3630" t="s">
        <v>8246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8305</v>
      </c>
      <c r="O3630" s="6">
        <f>(E3630/D3630)*100</f>
        <v>1.9999999999999998E-4</v>
      </c>
      <c r="P3630" s="7">
        <f>E3630/L3630</f>
        <v>1</v>
      </c>
      <c r="Q3630" t="str">
        <f>LEFT(N3630,FIND("/",N3630)-1)</f>
        <v>theater</v>
      </c>
      <c r="R3630" t="str">
        <f>REPLACE(N3630,1,FIND("/",N3630),"")</f>
        <v>musical</v>
      </c>
      <c r="S3630" s="12">
        <f>(((J3630/60)/60)/24)+DATE(1970,1,1)</f>
        <v>42437.094490740739</v>
      </c>
      <c r="T3630" s="12">
        <f>(((I3630/60)/60)/24)+DATE(1970,1,1)</f>
        <v>42495.708333333328</v>
      </c>
      <c r="W3630" s="19">
        <f>_xlfn.DAYS(T3630,S3630)</f>
        <v>58</v>
      </c>
      <c r="X3630" s="20">
        <f>L3630/W3630</f>
        <v>3.4482758620689655E-2</v>
      </c>
      <c r="Y3630" s="21">
        <f>E3630/W3630</f>
        <v>3.4482758620689655E-2</v>
      </c>
    </row>
    <row r="3631" spans="1:25" ht="48" x14ac:dyDescent="0.2">
      <c r="A3631">
        <v>2907</v>
      </c>
      <c r="B3631" s="3" t="s">
        <v>2907</v>
      </c>
      <c r="C3631" s="3" t="s">
        <v>7017</v>
      </c>
      <c r="D3631">
        <v>2500</v>
      </c>
      <c r="E3631">
        <v>2</v>
      </c>
      <c r="F3631" t="s">
        <v>8221</v>
      </c>
      <c r="G3631" t="s">
        <v>8224</v>
      </c>
      <c r="H3631" t="s">
        <v>8246</v>
      </c>
      <c r="I3631">
        <v>1463259837</v>
      </c>
      <c r="J3631">
        <v>1458075837</v>
      </c>
      <c r="K3631" t="b">
        <v>0</v>
      </c>
      <c r="L3631">
        <v>2</v>
      </c>
      <c r="M3631" t="b">
        <v>0</v>
      </c>
      <c r="N3631" t="s">
        <v>8271</v>
      </c>
      <c r="O3631" s="6">
        <f>(E3631/D3631)*100</f>
        <v>0.08</v>
      </c>
      <c r="P3631" s="7">
        <f>E3631/L3631</f>
        <v>1</v>
      </c>
      <c r="Q3631" t="str">
        <f>LEFT(N3631,FIND("/",N3631)-1)</f>
        <v>theater</v>
      </c>
      <c r="R3631" t="str">
        <f>REPLACE(N3631,1,FIND("/",N3631),"")</f>
        <v>plays</v>
      </c>
      <c r="S3631" s="12">
        <f>(((J3631/60)/60)/24)+DATE(1970,1,1)</f>
        <v>42444.877743055549</v>
      </c>
      <c r="T3631" s="12">
        <f>(((I3631/60)/60)/24)+DATE(1970,1,1)</f>
        <v>42504.877743055549</v>
      </c>
      <c r="W3631" s="19">
        <f>_xlfn.DAYS(T3631,S3631)</f>
        <v>60</v>
      </c>
      <c r="X3631" s="20">
        <f>L3631/W3631</f>
        <v>3.3333333333333333E-2</v>
      </c>
      <c r="Y3631" s="21">
        <f>E3631/W3631</f>
        <v>3.3333333333333333E-2</v>
      </c>
    </row>
    <row r="3632" spans="1:25" ht="48" x14ac:dyDescent="0.2">
      <c r="A3632">
        <v>2913</v>
      </c>
      <c r="B3632" s="3" t="s">
        <v>2913</v>
      </c>
      <c r="C3632" s="3" t="s">
        <v>7023</v>
      </c>
      <c r="D3632">
        <v>10000</v>
      </c>
      <c r="E3632">
        <v>2</v>
      </c>
      <c r="F3632" t="s">
        <v>8221</v>
      </c>
      <c r="G3632" t="s">
        <v>8224</v>
      </c>
      <c r="H3632" t="s">
        <v>8246</v>
      </c>
      <c r="I3632">
        <v>1410041339</v>
      </c>
      <c r="J3632">
        <v>1404857339</v>
      </c>
      <c r="K3632" t="b">
        <v>0</v>
      </c>
      <c r="L3632">
        <v>2</v>
      </c>
      <c r="M3632" t="b">
        <v>0</v>
      </c>
      <c r="N3632" t="s">
        <v>8271</v>
      </c>
      <c r="O3632" s="6">
        <f>(E3632/D3632)*100</f>
        <v>0.02</v>
      </c>
      <c r="P3632" s="7">
        <f>E3632/L3632</f>
        <v>1</v>
      </c>
      <c r="Q3632" t="str">
        <f>LEFT(N3632,FIND("/",N3632)-1)</f>
        <v>theater</v>
      </c>
      <c r="R3632" t="str">
        <f>REPLACE(N3632,1,FIND("/",N3632),"")</f>
        <v>plays</v>
      </c>
      <c r="S3632" s="12">
        <f>(((J3632/60)/60)/24)+DATE(1970,1,1)</f>
        <v>41828.922905092593</v>
      </c>
      <c r="T3632" s="12">
        <f>(((I3632/60)/60)/24)+DATE(1970,1,1)</f>
        <v>41888.922905092593</v>
      </c>
      <c r="W3632" s="19">
        <f>_xlfn.DAYS(T3632,S3632)</f>
        <v>60</v>
      </c>
      <c r="X3632" s="20">
        <f>L3632/W3632</f>
        <v>3.3333333333333333E-2</v>
      </c>
      <c r="Y3632" s="21">
        <f>E3632/W3632</f>
        <v>3.3333333333333333E-2</v>
      </c>
    </row>
    <row r="3633" spans="1:25" ht="32" x14ac:dyDescent="0.2">
      <c r="A3633">
        <v>2431</v>
      </c>
      <c r="B3633" s="3" t="s">
        <v>2432</v>
      </c>
      <c r="C3633" s="3" t="s">
        <v>6541</v>
      </c>
      <c r="D3633">
        <v>100000</v>
      </c>
      <c r="E3633">
        <v>2</v>
      </c>
      <c r="F3633" t="s">
        <v>8221</v>
      </c>
      <c r="G3633" t="s">
        <v>8224</v>
      </c>
      <c r="H3633" t="s">
        <v>8246</v>
      </c>
      <c r="I3633">
        <v>1467080613</v>
      </c>
      <c r="J3633">
        <v>1461896613</v>
      </c>
      <c r="K3633" t="b">
        <v>0</v>
      </c>
      <c r="L3633">
        <v>2</v>
      </c>
      <c r="M3633" t="b">
        <v>0</v>
      </c>
      <c r="N3633" t="s">
        <v>8284</v>
      </c>
      <c r="O3633" s="6">
        <f>(E3633/D3633)*100</f>
        <v>2E-3</v>
      </c>
      <c r="P3633" s="7">
        <f>E3633/L3633</f>
        <v>1</v>
      </c>
      <c r="Q3633" t="str">
        <f>LEFT(N3633,FIND("/",N3633)-1)</f>
        <v>food</v>
      </c>
      <c r="R3633" t="str">
        <f>REPLACE(N3633,1,FIND("/",N3633),"")</f>
        <v>food trucks</v>
      </c>
      <c r="S3633" s="12">
        <f>(((J3633/60)/60)/24)+DATE(1970,1,1)</f>
        <v>42489.099687499998</v>
      </c>
      <c r="T3633" s="12">
        <f>(((I3633/60)/60)/24)+DATE(1970,1,1)</f>
        <v>42549.099687499998</v>
      </c>
      <c r="W3633" s="19">
        <f>_xlfn.DAYS(T3633,S3633)</f>
        <v>60</v>
      </c>
      <c r="X3633" s="20">
        <f>L3633/W3633</f>
        <v>3.3333333333333333E-2</v>
      </c>
      <c r="Y3633" s="21">
        <f>E3633/W3633</f>
        <v>3.3333333333333333E-2</v>
      </c>
    </row>
    <row r="3634" spans="1:25" ht="48" x14ac:dyDescent="0.2">
      <c r="A3634">
        <v>3117</v>
      </c>
      <c r="B3634" s="3" t="s">
        <v>3117</v>
      </c>
      <c r="C3634" s="3" t="s">
        <v>7227</v>
      </c>
      <c r="D3634">
        <v>1000</v>
      </c>
      <c r="E3634">
        <v>1</v>
      </c>
      <c r="F3634" t="s">
        <v>8221</v>
      </c>
      <c r="G3634" t="s">
        <v>8225</v>
      </c>
      <c r="H3634" t="s">
        <v>8247</v>
      </c>
      <c r="I3634">
        <v>1464354720</v>
      </c>
      <c r="J3634">
        <v>1463648360</v>
      </c>
      <c r="K3634" t="b">
        <v>0</v>
      </c>
      <c r="L3634">
        <v>1</v>
      </c>
      <c r="M3634" t="b">
        <v>0</v>
      </c>
      <c r="N3634" t="s">
        <v>8303</v>
      </c>
      <c r="O3634" s="6">
        <f>(E3634/D3634)*100</f>
        <v>0.1</v>
      </c>
      <c r="P3634" s="7">
        <f>E3634/L3634</f>
        <v>1</v>
      </c>
      <c r="Q3634" t="str">
        <f>LEFT(N3634,FIND("/",N3634)-1)</f>
        <v>theater</v>
      </c>
      <c r="R3634" t="str">
        <f>REPLACE(N3634,1,FIND("/",N3634),"")</f>
        <v>spaces</v>
      </c>
      <c r="S3634" s="12">
        <f>(((J3634/60)/60)/24)+DATE(1970,1,1)</f>
        <v>42509.374537037031</v>
      </c>
      <c r="T3634" s="12">
        <f>(((I3634/60)/60)/24)+DATE(1970,1,1)</f>
        <v>42517.55</v>
      </c>
      <c r="W3634" s="19">
        <f>_xlfn.DAYS(T3634,S3634)</f>
        <v>8</v>
      </c>
      <c r="X3634" s="20">
        <f>L3634/W3634</f>
        <v>0.125</v>
      </c>
      <c r="Y3634" s="21">
        <f>E3634/W3634</f>
        <v>0.125</v>
      </c>
    </row>
    <row r="3635" spans="1:25" ht="48" x14ac:dyDescent="0.2">
      <c r="A3635">
        <v>2773</v>
      </c>
      <c r="B3635" s="3" t="s">
        <v>2773</v>
      </c>
      <c r="C3635" s="3" t="s">
        <v>6883</v>
      </c>
      <c r="D3635">
        <v>530</v>
      </c>
      <c r="E3635">
        <v>1</v>
      </c>
      <c r="F3635" t="s">
        <v>8221</v>
      </c>
      <c r="G3635" t="s">
        <v>8229</v>
      </c>
      <c r="H3635" t="s">
        <v>8251</v>
      </c>
      <c r="I3635">
        <v>1461530721</v>
      </c>
      <c r="J3635">
        <v>1460666721</v>
      </c>
      <c r="K3635" t="b">
        <v>0</v>
      </c>
      <c r="L3635">
        <v>1</v>
      </c>
      <c r="M3635" t="b">
        <v>0</v>
      </c>
      <c r="N3635" t="s">
        <v>8304</v>
      </c>
      <c r="O3635" s="6">
        <f>(E3635/D3635)*100</f>
        <v>0.18867924528301888</v>
      </c>
      <c r="P3635" s="7">
        <f>E3635/L3635</f>
        <v>1</v>
      </c>
      <c r="Q3635" t="str">
        <f>LEFT(N3635,FIND("/",N3635)-1)</f>
        <v>publishing</v>
      </c>
      <c r="R3635" t="str">
        <f>REPLACE(N3635,1,FIND("/",N3635),"")</f>
        <v>children's books</v>
      </c>
      <c r="S3635" s="12">
        <f>(((J3635/60)/60)/24)+DATE(1970,1,1)</f>
        <v>42474.86482638889</v>
      </c>
      <c r="T3635" s="12">
        <f>(((I3635/60)/60)/24)+DATE(1970,1,1)</f>
        <v>42484.86482638889</v>
      </c>
      <c r="W3635" s="19">
        <f>_xlfn.DAYS(T3635,S3635)</f>
        <v>10</v>
      </c>
      <c r="X3635" s="20">
        <f>L3635/W3635</f>
        <v>0.1</v>
      </c>
      <c r="Y3635" s="21">
        <f>E3635/W3635</f>
        <v>0.1</v>
      </c>
    </row>
    <row r="3636" spans="1:25" ht="48" x14ac:dyDescent="0.2">
      <c r="A3636">
        <v>2146</v>
      </c>
      <c r="B3636" s="3" t="s">
        <v>2147</v>
      </c>
      <c r="C3636" s="3" t="s">
        <v>6256</v>
      </c>
      <c r="D3636">
        <v>5000</v>
      </c>
      <c r="E3636">
        <v>1</v>
      </c>
      <c r="F3636" t="s">
        <v>8221</v>
      </c>
      <c r="G3636" t="s">
        <v>8224</v>
      </c>
      <c r="H3636" t="s">
        <v>8246</v>
      </c>
      <c r="I3636">
        <v>1455207510</v>
      </c>
      <c r="J3636">
        <v>1453997910</v>
      </c>
      <c r="K3636" t="b">
        <v>0</v>
      </c>
      <c r="L3636">
        <v>1</v>
      </c>
      <c r="M3636" t="b">
        <v>0</v>
      </c>
      <c r="N3636" t="s">
        <v>8282</v>
      </c>
      <c r="O3636" s="6">
        <f>(E3636/D3636)*100</f>
        <v>0.02</v>
      </c>
      <c r="P3636" s="7">
        <f>E3636/L3636</f>
        <v>1</v>
      </c>
      <c r="Q3636" t="str">
        <f>LEFT(N3636,FIND("/",N3636)-1)</f>
        <v>games</v>
      </c>
      <c r="R3636" t="str">
        <f>REPLACE(N3636,1,FIND("/",N3636),"")</f>
        <v>video games</v>
      </c>
      <c r="S3636" s="12">
        <f>(((J3636/60)/60)/24)+DATE(1970,1,1)</f>
        <v>42397.679513888885</v>
      </c>
      <c r="T3636" s="12">
        <f>(((I3636/60)/60)/24)+DATE(1970,1,1)</f>
        <v>42411.679513888885</v>
      </c>
      <c r="W3636" s="19">
        <f>_xlfn.DAYS(T3636,S3636)</f>
        <v>14</v>
      </c>
      <c r="X3636" s="20">
        <f>L3636/W3636</f>
        <v>7.1428571428571425E-2</v>
      </c>
      <c r="Y3636" s="21">
        <f>E3636/W3636</f>
        <v>7.1428571428571425E-2</v>
      </c>
    </row>
    <row r="3637" spans="1:25" ht="32" x14ac:dyDescent="0.2">
      <c r="A3637">
        <v>3862</v>
      </c>
      <c r="B3637" s="3" t="s">
        <v>3859</v>
      </c>
      <c r="C3637" s="3" t="s">
        <v>7971</v>
      </c>
      <c r="D3637">
        <v>7500</v>
      </c>
      <c r="E3637">
        <v>1</v>
      </c>
      <c r="F3637" t="s">
        <v>8221</v>
      </c>
      <c r="G3637" t="s">
        <v>8224</v>
      </c>
      <c r="H3637" t="s">
        <v>8246</v>
      </c>
      <c r="I3637">
        <v>1473699540</v>
      </c>
      <c r="J3637">
        <v>1472451356</v>
      </c>
      <c r="K3637" t="b">
        <v>0</v>
      </c>
      <c r="L3637">
        <v>1</v>
      </c>
      <c r="M3637" t="b">
        <v>0</v>
      </c>
      <c r="N3637" t="s">
        <v>8271</v>
      </c>
      <c r="O3637" s="6">
        <f>(E3637/D3637)*100</f>
        <v>1.3333333333333334E-2</v>
      </c>
      <c r="P3637" s="7">
        <f>E3637/L3637</f>
        <v>1</v>
      </c>
      <c r="Q3637" t="str">
        <f>LEFT(N3637,FIND("/",N3637)-1)</f>
        <v>theater</v>
      </c>
      <c r="R3637" t="str">
        <f>REPLACE(N3637,1,FIND("/",N3637),"")</f>
        <v>plays</v>
      </c>
      <c r="S3637" s="12">
        <f>(((J3637/60)/60)/24)+DATE(1970,1,1)</f>
        <v>42611.261064814811</v>
      </c>
      <c r="T3637" s="12">
        <f>(((I3637/60)/60)/24)+DATE(1970,1,1)</f>
        <v>42625.707638888889</v>
      </c>
      <c r="W3637" s="19">
        <f>_xlfn.DAYS(T3637,S3637)</f>
        <v>14</v>
      </c>
      <c r="X3637" s="20">
        <f>L3637/W3637</f>
        <v>7.1428571428571425E-2</v>
      </c>
      <c r="Y3637" s="21">
        <f>E3637/W3637</f>
        <v>7.1428571428571425E-2</v>
      </c>
    </row>
    <row r="3638" spans="1:25" ht="48" x14ac:dyDescent="0.2">
      <c r="A3638">
        <v>1134</v>
      </c>
      <c r="B3638" s="3" t="s">
        <v>1135</v>
      </c>
      <c r="C3638" s="3" t="s">
        <v>5244</v>
      </c>
      <c r="D3638">
        <v>25000</v>
      </c>
      <c r="E3638">
        <v>1</v>
      </c>
      <c r="F3638" t="s">
        <v>8221</v>
      </c>
      <c r="G3638" t="s">
        <v>8226</v>
      </c>
      <c r="H3638" t="s">
        <v>8248</v>
      </c>
      <c r="I3638">
        <v>1417235580</v>
      </c>
      <c r="J3638">
        <v>1416034228</v>
      </c>
      <c r="K3638" t="b">
        <v>0</v>
      </c>
      <c r="L3638">
        <v>1</v>
      </c>
      <c r="M3638" t="b">
        <v>0</v>
      </c>
      <c r="N3638" t="s">
        <v>8283</v>
      </c>
      <c r="O3638" s="6">
        <f>(E3638/D3638)*100</f>
        <v>4.0000000000000001E-3</v>
      </c>
      <c r="P3638" s="7">
        <f>E3638/L3638</f>
        <v>1</v>
      </c>
      <c r="Q3638" t="str">
        <f>LEFT(N3638,FIND("/",N3638)-1)</f>
        <v>games</v>
      </c>
      <c r="R3638" t="str">
        <f>REPLACE(N3638,1,FIND("/",N3638),"")</f>
        <v>mobile games</v>
      </c>
      <c r="S3638" s="12">
        <f>(((J3638/60)/60)/24)+DATE(1970,1,1)</f>
        <v>41958.285046296296</v>
      </c>
      <c r="T3638" s="12">
        <f>(((I3638/60)/60)/24)+DATE(1970,1,1)</f>
        <v>41972.189583333333</v>
      </c>
      <c r="W3638" s="19">
        <f>_xlfn.DAYS(T3638,S3638)</f>
        <v>14</v>
      </c>
      <c r="X3638" s="20">
        <f>L3638/W3638</f>
        <v>7.1428571428571425E-2</v>
      </c>
      <c r="Y3638" s="21">
        <f>E3638/W3638</f>
        <v>7.1428571428571425E-2</v>
      </c>
    </row>
    <row r="3639" spans="1:25" ht="48" x14ac:dyDescent="0.2">
      <c r="A3639">
        <v>2425</v>
      </c>
      <c r="B3639" s="3" t="s">
        <v>2426</v>
      </c>
      <c r="C3639" s="3" t="s">
        <v>6535</v>
      </c>
      <c r="D3639">
        <v>3500</v>
      </c>
      <c r="E3639">
        <v>1</v>
      </c>
      <c r="F3639" t="s">
        <v>8221</v>
      </c>
      <c r="G3639" t="s">
        <v>8224</v>
      </c>
      <c r="H3639" t="s">
        <v>8246</v>
      </c>
      <c r="I3639">
        <v>1464386640</v>
      </c>
      <c r="J3639">
        <v>1463090149</v>
      </c>
      <c r="K3639" t="b">
        <v>0</v>
      </c>
      <c r="L3639">
        <v>1</v>
      </c>
      <c r="M3639" t="b">
        <v>0</v>
      </c>
      <c r="N3639" t="s">
        <v>8284</v>
      </c>
      <c r="O3639" s="6">
        <f>(E3639/D3639)*100</f>
        <v>2.8571428571428574E-2</v>
      </c>
      <c r="P3639" s="7">
        <f>E3639/L3639</f>
        <v>1</v>
      </c>
      <c r="Q3639" t="str">
        <f>LEFT(N3639,FIND("/",N3639)-1)</f>
        <v>food</v>
      </c>
      <c r="R3639" t="str">
        <f>REPLACE(N3639,1,FIND("/",N3639),"")</f>
        <v>food trucks</v>
      </c>
      <c r="S3639" s="12">
        <f>(((J3639/60)/60)/24)+DATE(1970,1,1)</f>
        <v>42502.913761574076</v>
      </c>
      <c r="T3639" s="12">
        <f>(((I3639/60)/60)/24)+DATE(1970,1,1)</f>
        <v>42517.919444444444</v>
      </c>
      <c r="W3639" s="19">
        <f>_xlfn.DAYS(T3639,S3639)</f>
        <v>15</v>
      </c>
      <c r="X3639" s="20">
        <f>L3639/W3639</f>
        <v>6.6666666666666666E-2</v>
      </c>
      <c r="Y3639" s="21">
        <f>E3639/W3639</f>
        <v>6.6666666666666666E-2</v>
      </c>
    </row>
    <row r="3640" spans="1:25" ht="16" x14ac:dyDescent="0.2">
      <c r="A3640">
        <v>589</v>
      </c>
      <c r="B3640" s="3" t="s">
        <v>590</v>
      </c>
      <c r="C3640" s="3" t="s">
        <v>4699</v>
      </c>
      <c r="D3640">
        <v>7500</v>
      </c>
      <c r="E3640">
        <v>1</v>
      </c>
      <c r="F3640" t="s">
        <v>8221</v>
      </c>
      <c r="G3640" t="s">
        <v>8224</v>
      </c>
      <c r="H3640" t="s">
        <v>8246</v>
      </c>
      <c r="I3640">
        <v>1436366699</v>
      </c>
      <c r="J3640">
        <v>1435070699</v>
      </c>
      <c r="K3640" t="b">
        <v>0</v>
      </c>
      <c r="L3640">
        <v>1</v>
      </c>
      <c r="M3640" t="b">
        <v>0</v>
      </c>
      <c r="N3640" t="s">
        <v>8272</v>
      </c>
      <c r="O3640" s="6">
        <f>(E3640/D3640)*100</f>
        <v>1.3333333333333334E-2</v>
      </c>
      <c r="P3640" s="7">
        <f>E3640/L3640</f>
        <v>1</v>
      </c>
      <c r="Q3640" t="str">
        <f>LEFT(N3640,FIND("/",N3640)-1)</f>
        <v>technology</v>
      </c>
      <c r="R3640" t="str">
        <f>REPLACE(N3640,1,FIND("/",N3640),"")</f>
        <v>web</v>
      </c>
      <c r="S3640" s="12">
        <f>(((J3640/60)/60)/24)+DATE(1970,1,1)</f>
        <v>42178.614571759259</v>
      </c>
      <c r="T3640" s="12">
        <f>(((I3640/60)/60)/24)+DATE(1970,1,1)</f>
        <v>42193.614571759259</v>
      </c>
      <c r="W3640" s="19">
        <f>_xlfn.DAYS(T3640,S3640)</f>
        <v>15</v>
      </c>
      <c r="X3640" s="20">
        <f>L3640/W3640</f>
        <v>6.6666666666666666E-2</v>
      </c>
      <c r="Y3640" s="21">
        <f>E3640/W3640</f>
        <v>6.6666666666666666E-2</v>
      </c>
    </row>
    <row r="3641" spans="1:25" ht="48" x14ac:dyDescent="0.2">
      <c r="A3641">
        <v>121</v>
      </c>
      <c r="B3641" s="3" t="s">
        <v>123</v>
      </c>
      <c r="C3641" s="3" t="s">
        <v>4232</v>
      </c>
      <c r="D3641">
        <v>3000</v>
      </c>
      <c r="E3641">
        <v>1</v>
      </c>
      <c r="F3641" t="s">
        <v>8220</v>
      </c>
      <c r="G3641" t="s">
        <v>8224</v>
      </c>
      <c r="H3641" t="s">
        <v>8246</v>
      </c>
      <c r="I3641">
        <v>1429352160</v>
      </c>
      <c r="J3641">
        <v>1427993710</v>
      </c>
      <c r="K3641" t="b">
        <v>0</v>
      </c>
      <c r="L3641">
        <v>1</v>
      </c>
      <c r="M3641" t="b">
        <v>0</v>
      </c>
      <c r="N3641" t="s">
        <v>8267</v>
      </c>
      <c r="O3641" s="6">
        <f>(E3641/D3641)*100</f>
        <v>3.3333333333333333E-2</v>
      </c>
      <c r="P3641" s="7">
        <f>E3641/L3641</f>
        <v>1</v>
      </c>
      <c r="Q3641" t="str">
        <f>LEFT(N3641,FIND("/",N3641)-1)</f>
        <v>film &amp; video</v>
      </c>
      <c r="R3641" t="str">
        <f>REPLACE(N3641,1,FIND("/",N3641),"")</f>
        <v>science fiction</v>
      </c>
      <c r="S3641" s="12">
        <f>(((J3641/60)/60)/24)+DATE(1970,1,1)</f>
        <v>42096.704976851848</v>
      </c>
      <c r="T3641" s="12">
        <f>(((I3641/60)/60)/24)+DATE(1970,1,1)</f>
        <v>42112.427777777775</v>
      </c>
      <c r="W3641" s="19">
        <f>_xlfn.DAYS(T3641,S3641)</f>
        <v>16</v>
      </c>
      <c r="X3641" s="20">
        <f>L3641/W3641</f>
        <v>6.25E-2</v>
      </c>
      <c r="Y3641" s="21">
        <f>E3641/W3641</f>
        <v>6.25E-2</v>
      </c>
    </row>
    <row r="3642" spans="1:25" ht="32" x14ac:dyDescent="0.2">
      <c r="A3642">
        <v>464</v>
      </c>
      <c r="B3642" s="3" t="s">
        <v>465</v>
      </c>
      <c r="C3642" s="3" t="s">
        <v>4574</v>
      </c>
      <c r="D3642">
        <v>1010</v>
      </c>
      <c r="E3642">
        <v>1</v>
      </c>
      <c r="F3642" t="s">
        <v>8221</v>
      </c>
      <c r="G3642" t="s">
        <v>8236</v>
      </c>
      <c r="H3642" t="s">
        <v>8249</v>
      </c>
      <c r="I3642">
        <v>1463602935</v>
      </c>
      <c r="J3642">
        <v>1461874935</v>
      </c>
      <c r="K3642" t="b">
        <v>0</v>
      </c>
      <c r="L3642">
        <v>1</v>
      </c>
      <c r="M3642" t="b">
        <v>0</v>
      </c>
      <c r="N3642" t="s">
        <v>8270</v>
      </c>
      <c r="O3642" s="6">
        <f>(E3642/D3642)*100</f>
        <v>9.9009900990099015E-2</v>
      </c>
      <c r="P3642" s="7">
        <f>E3642/L3642</f>
        <v>1</v>
      </c>
      <c r="Q3642" t="str">
        <f>LEFT(N3642,FIND("/",N3642)-1)</f>
        <v>film &amp; video</v>
      </c>
      <c r="R3642" t="str">
        <f>REPLACE(N3642,1,FIND("/",N3642),"")</f>
        <v>animation</v>
      </c>
      <c r="S3642" s="12">
        <f>(((J3642/60)/60)/24)+DATE(1970,1,1)</f>
        <v>42488.848784722228</v>
      </c>
      <c r="T3642" s="12">
        <f>(((I3642/60)/60)/24)+DATE(1970,1,1)</f>
        <v>42508.848784722228</v>
      </c>
      <c r="W3642" s="19">
        <f>_xlfn.DAYS(T3642,S3642)</f>
        <v>20</v>
      </c>
      <c r="X3642" s="20">
        <f>L3642/W3642</f>
        <v>0.05</v>
      </c>
      <c r="Y3642" s="21">
        <f>E3642/W3642</f>
        <v>0.05</v>
      </c>
    </row>
    <row r="3643" spans="1:25" ht="48" x14ac:dyDescent="0.2">
      <c r="A3643">
        <v>3859</v>
      </c>
      <c r="B3643" s="3" t="s">
        <v>3856</v>
      </c>
      <c r="C3643" s="3" t="s">
        <v>7968</v>
      </c>
      <c r="D3643">
        <v>2500</v>
      </c>
      <c r="E3643">
        <v>1</v>
      </c>
      <c r="F3643" t="s">
        <v>8221</v>
      </c>
      <c r="G3643" t="s">
        <v>8224</v>
      </c>
      <c r="H3643" t="s">
        <v>8246</v>
      </c>
      <c r="I3643">
        <v>1403730000</v>
      </c>
      <c r="J3643">
        <v>1401485207</v>
      </c>
      <c r="K3643" t="b">
        <v>0</v>
      </c>
      <c r="L3643">
        <v>1</v>
      </c>
      <c r="M3643" t="b">
        <v>0</v>
      </c>
      <c r="N3643" t="s">
        <v>8271</v>
      </c>
      <c r="O3643" s="6">
        <f>(E3643/D3643)*100</f>
        <v>0.04</v>
      </c>
      <c r="P3643" s="7">
        <f>E3643/L3643</f>
        <v>1</v>
      </c>
      <c r="Q3643" t="str">
        <f>LEFT(N3643,FIND("/",N3643)-1)</f>
        <v>theater</v>
      </c>
      <c r="R3643" t="str">
        <f>REPLACE(N3643,1,FIND("/",N3643),"")</f>
        <v>plays</v>
      </c>
      <c r="S3643" s="12">
        <f>(((J3643/60)/60)/24)+DATE(1970,1,1)</f>
        <v>41789.893599537041</v>
      </c>
      <c r="T3643" s="12">
        <f>(((I3643/60)/60)/24)+DATE(1970,1,1)</f>
        <v>41815.875</v>
      </c>
      <c r="W3643" s="19">
        <f>_xlfn.DAYS(T3643,S3643)</f>
        <v>26</v>
      </c>
      <c r="X3643" s="20">
        <f>L3643/W3643</f>
        <v>3.8461538461538464E-2</v>
      </c>
      <c r="Y3643" s="21">
        <f>E3643/W3643</f>
        <v>3.8461538461538464E-2</v>
      </c>
    </row>
    <row r="3644" spans="1:25" ht="48" x14ac:dyDescent="0.2">
      <c r="A3644">
        <v>4112</v>
      </c>
      <c r="B3644" s="3" t="s">
        <v>4108</v>
      </c>
      <c r="C3644" s="3" t="s">
        <v>6961</v>
      </c>
      <c r="D3644">
        <v>2500</v>
      </c>
      <c r="E3644">
        <v>1</v>
      </c>
      <c r="F3644" t="s">
        <v>8221</v>
      </c>
      <c r="G3644" t="s">
        <v>8241</v>
      </c>
      <c r="H3644" t="s">
        <v>8249</v>
      </c>
      <c r="I3644">
        <v>1456617600</v>
      </c>
      <c r="J3644">
        <v>1454280186</v>
      </c>
      <c r="K3644" t="b">
        <v>0</v>
      </c>
      <c r="L3644">
        <v>1</v>
      </c>
      <c r="M3644" t="b">
        <v>0</v>
      </c>
      <c r="N3644" t="s">
        <v>8271</v>
      </c>
      <c r="O3644" s="6">
        <f>(E3644/D3644)*100</f>
        <v>0.04</v>
      </c>
      <c r="P3644" s="7">
        <f>E3644/L3644</f>
        <v>1</v>
      </c>
      <c r="Q3644" t="str">
        <f>LEFT(N3644,FIND("/",N3644)-1)</f>
        <v>theater</v>
      </c>
      <c r="R3644" t="str">
        <f>REPLACE(N3644,1,FIND("/",N3644),"")</f>
        <v>plays</v>
      </c>
      <c r="S3644" s="12">
        <f>(((J3644/60)/60)/24)+DATE(1970,1,1)</f>
        <v>42400.946597222224</v>
      </c>
      <c r="T3644" s="12">
        <f>(((I3644/60)/60)/24)+DATE(1970,1,1)</f>
        <v>42428</v>
      </c>
      <c r="W3644" s="19">
        <f>_xlfn.DAYS(T3644,S3644)</f>
        <v>28</v>
      </c>
      <c r="X3644" s="20">
        <f>L3644/W3644</f>
        <v>3.5714285714285712E-2</v>
      </c>
      <c r="Y3644" s="21">
        <f>E3644/W3644</f>
        <v>3.5714285714285712E-2</v>
      </c>
    </row>
    <row r="3645" spans="1:25" ht="48" x14ac:dyDescent="0.2">
      <c r="A3645">
        <v>1414</v>
      </c>
      <c r="B3645" s="3" t="s">
        <v>1415</v>
      </c>
      <c r="C3645" s="3" t="s">
        <v>5524</v>
      </c>
      <c r="D3645">
        <v>500</v>
      </c>
      <c r="E3645">
        <v>1</v>
      </c>
      <c r="F3645" t="s">
        <v>8221</v>
      </c>
      <c r="G3645" t="s">
        <v>8224</v>
      </c>
      <c r="H3645" t="s">
        <v>8246</v>
      </c>
      <c r="I3645">
        <v>1483423467</v>
      </c>
      <c r="J3645">
        <v>1480831467</v>
      </c>
      <c r="K3645" t="b">
        <v>0</v>
      </c>
      <c r="L3645">
        <v>1</v>
      </c>
      <c r="M3645" t="b">
        <v>0</v>
      </c>
      <c r="N3645" t="s">
        <v>8287</v>
      </c>
      <c r="O3645" s="6">
        <f>(E3645/D3645)*100</f>
        <v>0.2</v>
      </c>
      <c r="P3645" s="7">
        <f>E3645/L3645</f>
        <v>1</v>
      </c>
      <c r="Q3645" t="str">
        <f>LEFT(N3645,FIND("/",N3645)-1)</f>
        <v>publishing</v>
      </c>
      <c r="R3645" t="str">
        <f>REPLACE(N3645,1,FIND("/",N3645),"")</f>
        <v>translations</v>
      </c>
      <c r="S3645" s="12">
        <f>(((J3645/60)/60)/24)+DATE(1970,1,1)</f>
        <v>42708.25309027778</v>
      </c>
      <c r="T3645" s="12">
        <f>(((I3645/60)/60)/24)+DATE(1970,1,1)</f>
        <v>42738.25309027778</v>
      </c>
      <c r="W3645" s="19">
        <f>_xlfn.DAYS(T3645,S3645)</f>
        <v>30</v>
      </c>
      <c r="X3645" s="20">
        <f>L3645/W3645</f>
        <v>3.3333333333333333E-2</v>
      </c>
      <c r="Y3645" s="21">
        <f>E3645/W3645</f>
        <v>3.3333333333333333E-2</v>
      </c>
    </row>
    <row r="3646" spans="1:25" ht="32" x14ac:dyDescent="0.2">
      <c r="A3646">
        <v>2422</v>
      </c>
      <c r="B3646" s="3" t="s">
        <v>2423</v>
      </c>
      <c r="C3646" s="3" t="s">
        <v>6532</v>
      </c>
      <c r="D3646">
        <v>500</v>
      </c>
      <c r="E3646">
        <v>1</v>
      </c>
      <c r="F3646" t="s">
        <v>8221</v>
      </c>
      <c r="G3646" t="s">
        <v>8224</v>
      </c>
      <c r="H3646" t="s">
        <v>8246</v>
      </c>
      <c r="I3646">
        <v>1426091036</v>
      </c>
      <c r="J3646">
        <v>1423502636</v>
      </c>
      <c r="K3646" t="b">
        <v>0</v>
      </c>
      <c r="L3646">
        <v>1</v>
      </c>
      <c r="M3646" t="b">
        <v>0</v>
      </c>
      <c r="N3646" t="s">
        <v>8284</v>
      </c>
      <c r="O3646" s="6">
        <f>(E3646/D3646)*100</f>
        <v>0.2</v>
      </c>
      <c r="P3646" s="7">
        <f>E3646/L3646</f>
        <v>1</v>
      </c>
      <c r="Q3646" t="str">
        <f>LEFT(N3646,FIND("/",N3646)-1)</f>
        <v>food</v>
      </c>
      <c r="R3646" t="str">
        <f>REPLACE(N3646,1,FIND("/",N3646),"")</f>
        <v>food trucks</v>
      </c>
      <c r="S3646" s="12">
        <f>(((J3646/60)/60)/24)+DATE(1970,1,1)</f>
        <v>42044.724953703699</v>
      </c>
      <c r="T3646" s="12">
        <f>(((I3646/60)/60)/24)+DATE(1970,1,1)</f>
        <v>42074.683287037042</v>
      </c>
      <c r="W3646" s="19">
        <f>_xlfn.DAYS(T3646,S3646)</f>
        <v>30</v>
      </c>
      <c r="X3646" s="20">
        <f>L3646/W3646</f>
        <v>3.3333333333333333E-2</v>
      </c>
      <c r="Y3646" s="21">
        <f>E3646/W3646</f>
        <v>3.3333333333333333E-2</v>
      </c>
    </row>
    <row r="3647" spans="1:25" ht="16" x14ac:dyDescent="0.2">
      <c r="A3647">
        <v>4004</v>
      </c>
      <c r="B3647" s="3" t="s">
        <v>4000</v>
      </c>
      <c r="C3647" s="3" t="s">
        <v>8109</v>
      </c>
      <c r="D3647">
        <v>500</v>
      </c>
      <c r="E3647">
        <v>1</v>
      </c>
      <c r="F3647" t="s">
        <v>8221</v>
      </c>
      <c r="G3647" t="s">
        <v>8224</v>
      </c>
      <c r="H3647" t="s">
        <v>8246</v>
      </c>
      <c r="I3647">
        <v>1412740457</v>
      </c>
      <c r="J3647">
        <v>1410148457</v>
      </c>
      <c r="K3647" t="b">
        <v>0</v>
      </c>
      <c r="L3647">
        <v>1</v>
      </c>
      <c r="M3647" t="b">
        <v>0</v>
      </c>
      <c r="N3647" t="s">
        <v>8271</v>
      </c>
      <c r="O3647" s="6">
        <f>(E3647/D3647)*100</f>
        <v>0.2</v>
      </c>
      <c r="P3647" s="7">
        <f>E3647/L3647</f>
        <v>1</v>
      </c>
      <c r="Q3647" t="str">
        <f>LEFT(N3647,FIND("/",N3647)-1)</f>
        <v>theater</v>
      </c>
      <c r="R3647" t="str">
        <f>REPLACE(N3647,1,FIND("/",N3647),"")</f>
        <v>plays</v>
      </c>
      <c r="S3647" s="12">
        <f>(((J3647/60)/60)/24)+DATE(1970,1,1)</f>
        <v>41890.16269675926</v>
      </c>
      <c r="T3647" s="12">
        <f>(((I3647/60)/60)/24)+DATE(1970,1,1)</f>
        <v>41920.16269675926</v>
      </c>
      <c r="W3647" s="19">
        <f>_xlfn.DAYS(T3647,S3647)</f>
        <v>30</v>
      </c>
      <c r="X3647" s="20">
        <f>L3647/W3647</f>
        <v>3.3333333333333333E-2</v>
      </c>
      <c r="Y3647" s="21">
        <f>E3647/W3647</f>
        <v>3.3333333333333333E-2</v>
      </c>
    </row>
    <row r="3648" spans="1:25" ht="16" x14ac:dyDescent="0.2">
      <c r="A3648">
        <v>1128</v>
      </c>
      <c r="B3648" s="3" t="s">
        <v>1129</v>
      </c>
      <c r="C3648" s="3" t="s">
        <v>5238</v>
      </c>
      <c r="D3648">
        <v>1000</v>
      </c>
      <c r="E3648">
        <v>1</v>
      </c>
      <c r="F3648" t="s">
        <v>8221</v>
      </c>
      <c r="G3648" t="s">
        <v>8225</v>
      </c>
      <c r="H3648" t="s">
        <v>8247</v>
      </c>
      <c r="I3648">
        <v>1407425717</v>
      </c>
      <c r="J3648">
        <v>1404833717</v>
      </c>
      <c r="K3648" t="b">
        <v>0</v>
      </c>
      <c r="L3648">
        <v>1</v>
      </c>
      <c r="M3648" t="b">
        <v>0</v>
      </c>
      <c r="N3648" t="s">
        <v>8283</v>
      </c>
      <c r="O3648" s="6">
        <f>(E3648/D3648)*100</f>
        <v>0.1</v>
      </c>
      <c r="P3648" s="7">
        <f>E3648/L3648</f>
        <v>1</v>
      </c>
      <c r="Q3648" t="str">
        <f>LEFT(N3648,FIND("/",N3648)-1)</f>
        <v>games</v>
      </c>
      <c r="R3648" t="str">
        <f>REPLACE(N3648,1,FIND("/",N3648),"")</f>
        <v>mobile games</v>
      </c>
      <c r="S3648" s="12">
        <f>(((J3648/60)/60)/24)+DATE(1970,1,1)</f>
        <v>41828.649502314816</v>
      </c>
      <c r="T3648" s="12">
        <f>(((I3648/60)/60)/24)+DATE(1970,1,1)</f>
        <v>41858.649502314816</v>
      </c>
      <c r="W3648" s="19">
        <f>_xlfn.DAYS(T3648,S3648)</f>
        <v>30</v>
      </c>
      <c r="X3648" s="20">
        <f>L3648/W3648</f>
        <v>3.3333333333333333E-2</v>
      </c>
      <c r="Y3648" s="21">
        <f>E3648/W3648</f>
        <v>3.3333333333333333E-2</v>
      </c>
    </row>
    <row r="3649" spans="1:25" ht="48" x14ac:dyDescent="0.2">
      <c r="A3649">
        <v>2344</v>
      </c>
      <c r="B3649" s="3" t="s">
        <v>2345</v>
      </c>
      <c r="C3649" s="3" t="s">
        <v>6454</v>
      </c>
      <c r="D3649">
        <v>1000</v>
      </c>
      <c r="E3649">
        <v>1</v>
      </c>
      <c r="F3649" t="s">
        <v>8220</v>
      </c>
      <c r="G3649" t="s">
        <v>8229</v>
      </c>
      <c r="H3649" t="s">
        <v>8251</v>
      </c>
      <c r="I3649">
        <v>1466789269</v>
      </c>
      <c r="J3649">
        <v>1464197269</v>
      </c>
      <c r="K3649" t="b">
        <v>0</v>
      </c>
      <c r="L3649">
        <v>1</v>
      </c>
      <c r="M3649" t="b">
        <v>0</v>
      </c>
      <c r="N3649" t="s">
        <v>8272</v>
      </c>
      <c r="O3649" s="6">
        <f>(E3649/D3649)*100</f>
        <v>0.1</v>
      </c>
      <c r="P3649" s="7">
        <f>E3649/L3649</f>
        <v>1</v>
      </c>
      <c r="Q3649" t="str">
        <f>LEFT(N3649,FIND("/",N3649)-1)</f>
        <v>technology</v>
      </c>
      <c r="R3649" t="str">
        <f>REPLACE(N3649,1,FIND("/",N3649),"")</f>
        <v>web</v>
      </c>
      <c r="S3649" s="12">
        <f>(((J3649/60)/60)/24)+DATE(1970,1,1)</f>
        <v>42515.727650462963</v>
      </c>
      <c r="T3649" s="12">
        <f>(((I3649/60)/60)/24)+DATE(1970,1,1)</f>
        <v>42545.727650462963</v>
      </c>
      <c r="W3649" s="19">
        <f>_xlfn.DAYS(T3649,S3649)</f>
        <v>30</v>
      </c>
      <c r="X3649" s="20">
        <f>L3649/W3649</f>
        <v>3.3333333333333333E-2</v>
      </c>
      <c r="Y3649" s="21">
        <f>E3649/W3649</f>
        <v>3.3333333333333333E-2</v>
      </c>
    </row>
    <row r="3650" spans="1:25" ht="48" x14ac:dyDescent="0.2">
      <c r="A3650">
        <v>4050</v>
      </c>
      <c r="B3650" s="3" t="s">
        <v>4046</v>
      </c>
      <c r="C3650" s="3" t="s">
        <v>8154</v>
      </c>
      <c r="D3650">
        <v>1500</v>
      </c>
      <c r="E3650">
        <v>1</v>
      </c>
      <c r="F3650" t="s">
        <v>8221</v>
      </c>
      <c r="G3650" t="s">
        <v>8224</v>
      </c>
      <c r="H3650" t="s">
        <v>8246</v>
      </c>
      <c r="I3650">
        <v>1414077391</v>
      </c>
      <c r="J3650">
        <v>1411485391</v>
      </c>
      <c r="K3650" t="b">
        <v>0</v>
      </c>
      <c r="L3650">
        <v>1</v>
      </c>
      <c r="M3650" t="b">
        <v>0</v>
      </c>
      <c r="N3650" t="s">
        <v>8271</v>
      </c>
      <c r="O3650" s="6">
        <f>(E3650/D3650)*100</f>
        <v>6.6666666666666666E-2</v>
      </c>
      <c r="P3650" s="7">
        <f>E3650/L3650</f>
        <v>1</v>
      </c>
      <c r="Q3650" t="str">
        <f>LEFT(N3650,FIND("/",N3650)-1)</f>
        <v>theater</v>
      </c>
      <c r="R3650" t="str">
        <f>REPLACE(N3650,1,FIND("/",N3650),"")</f>
        <v>plays</v>
      </c>
      <c r="S3650" s="12">
        <f>(((J3650/60)/60)/24)+DATE(1970,1,1)</f>
        <v>41905.636469907404</v>
      </c>
      <c r="T3650" s="12">
        <f>(((I3650/60)/60)/24)+DATE(1970,1,1)</f>
        <v>41935.636469907404</v>
      </c>
      <c r="W3650" s="19">
        <f>_xlfn.DAYS(T3650,S3650)</f>
        <v>30</v>
      </c>
      <c r="X3650" s="20">
        <f>L3650/W3650</f>
        <v>3.3333333333333333E-2</v>
      </c>
      <c r="Y3650" s="21">
        <f>E3650/W3650</f>
        <v>3.3333333333333333E-2</v>
      </c>
    </row>
    <row r="3651" spans="1:25" ht="48" x14ac:dyDescent="0.2">
      <c r="A3651">
        <v>1047</v>
      </c>
      <c r="B3651" s="3" t="s">
        <v>1048</v>
      </c>
      <c r="C3651" s="3" t="s">
        <v>5157</v>
      </c>
      <c r="D3651">
        <v>2000</v>
      </c>
      <c r="E3651">
        <v>1</v>
      </c>
      <c r="F3651" t="s">
        <v>8220</v>
      </c>
      <c r="G3651" t="s">
        <v>8224</v>
      </c>
      <c r="H3651" t="s">
        <v>8246</v>
      </c>
      <c r="I3651">
        <v>1415219915</v>
      </c>
      <c r="J3651">
        <v>1412624315</v>
      </c>
      <c r="K3651" t="b">
        <v>0</v>
      </c>
      <c r="L3651">
        <v>1</v>
      </c>
      <c r="M3651" t="b">
        <v>0</v>
      </c>
      <c r="N3651" t="s">
        <v>8281</v>
      </c>
      <c r="O3651" s="6">
        <f>(E3651/D3651)*100</f>
        <v>0.05</v>
      </c>
      <c r="P3651" s="7">
        <f>E3651/L3651</f>
        <v>1</v>
      </c>
      <c r="Q3651" t="str">
        <f>LEFT(N3651,FIND("/",N3651)-1)</f>
        <v>journalism</v>
      </c>
      <c r="R3651" t="str">
        <f>REPLACE(N3651,1,FIND("/",N3651),"")</f>
        <v>audio</v>
      </c>
      <c r="S3651" s="12">
        <f>(((J3651/60)/60)/24)+DATE(1970,1,1)</f>
        <v>41918.818460648145</v>
      </c>
      <c r="T3651" s="12">
        <f>(((I3651/60)/60)/24)+DATE(1970,1,1)</f>
        <v>41948.860127314816</v>
      </c>
      <c r="W3651" s="19">
        <f>_xlfn.DAYS(T3651,S3651)</f>
        <v>30</v>
      </c>
      <c r="X3651" s="20">
        <f>L3651/W3651</f>
        <v>3.3333333333333333E-2</v>
      </c>
      <c r="Y3651" s="21">
        <f>E3651/W3651</f>
        <v>3.3333333333333333E-2</v>
      </c>
    </row>
    <row r="3652" spans="1:25" ht="48" x14ac:dyDescent="0.2">
      <c r="A3652">
        <v>1986</v>
      </c>
      <c r="B3652" s="3" t="s">
        <v>1987</v>
      </c>
      <c r="C3652" s="3" t="s">
        <v>6096</v>
      </c>
      <c r="D3652">
        <v>2000</v>
      </c>
      <c r="E3652">
        <v>1</v>
      </c>
      <c r="F3652" t="s">
        <v>8221</v>
      </c>
      <c r="G3652" t="s">
        <v>8225</v>
      </c>
      <c r="H3652" t="s">
        <v>8247</v>
      </c>
      <c r="I3652">
        <v>1457947483</v>
      </c>
      <c r="J3652">
        <v>1455359083</v>
      </c>
      <c r="K3652" t="b">
        <v>0</v>
      </c>
      <c r="L3652">
        <v>1</v>
      </c>
      <c r="M3652" t="b">
        <v>0</v>
      </c>
      <c r="N3652" t="s">
        <v>8296</v>
      </c>
      <c r="O3652" s="6">
        <f>(E3652/D3652)*100</f>
        <v>0.05</v>
      </c>
      <c r="P3652" s="7">
        <f>E3652/L3652</f>
        <v>1</v>
      </c>
      <c r="Q3652" t="str">
        <f>LEFT(N3652,FIND("/",N3652)-1)</f>
        <v>photography</v>
      </c>
      <c r="R3652" t="str">
        <f>REPLACE(N3652,1,FIND("/",N3652),"")</f>
        <v>people</v>
      </c>
      <c r="S3652" s="12">
        <f>(((J3652/60)/60)/24)+DATE(1970,1,1)</f>
        <v>42413.433831018512</v>
      </c>
      <c r="T3652" s="12">
        <f>(((I3652/60)/60)/24)+DATE(1970,1,1)</f>
        <v>42443.392164351855</v>
      </c>
      <c r="W3652" s="19">
        <f>_xlfn.DAYS(T3652,S3652)</f>
        <v>30</v>
      </c>
      <c r="X3652" s="20">
        <f>L3652/W3652</f>
        <v>3.3333333333333333E-2</v>
      </c>
      <c r="Y3652" s="21">
        <f>E3652/W3652</f>
        <v>3.3333333333333333E-2</v>
      </c>
    </row>
    <row r="3653" spans="1:25" ht="48" x14ac:dyDescent="0.2">
      <c r="A3653">
        <v>681</v>
      </c>
      <c r="B3653" s="3" t="s">
        <v>682</v>
      </c>
      <c r="C3653" s="3" t="s">
        <v>4791</v>
      </c>
      <c r="D3653">
        <v>2500</v>
      </c>
      <c r="E3653">
        <v>1</v>
      </c>
      <c r="F3653" t="s">
        <v>8221</v>
      </c>
      <c r="G3653" t="s">
        <v>8224</v>
      </c>
      <c r="H3653" t="s">
        <v>8246</v>
      </c>
      <c r="I3653">
        <v>1477509604</v>
      </c>
      <c r="J3653">
        <v>1474917604</v>
      </c>
      <c r="K3653" t="b">
        <v>0</v>
      </c>
      <c r="L3653">
        <v>1</v>
      </c>
      <c r="M3653" t="b">
        <v>0</v>
      </c>
      <c r="N3653" t="s">
        <v>8273</v>
      </c>
      <c r="O3653" s="6">
        <f>(E3653/D3653)*100</f>
        <v>0.04</v>
      </c>
      <c r="P3653" s="7">
        <f>E3653/L3653</f>
        <v>1</v>
      </c>
      <c r="Q3653" t="str">
        <f>LEFT(N3653,FIND("/",N3653)-1)</f>
        <v>technology</v>
      </c>
      <c r="R3653" t="str">
        <f>REPLACE(N3653,1,FIND("/",N3653),"")</f>
        <v>wearables</v>
      </c>
      <c r="S3653" s="12">
        <f>(((J3653/60)/60)/24)+DATE(1970,1,1)</f>
        <v>42639.805601851855</v>
      </c>
      <c r="T3653" s="12">
        <f>(((I3653/60)/60)/24)+DATE(1970,1,1)</f>
        <v>42669.805601851855</v>
      </c>
      <c r="W3653" s="19">
        <f>_xlfn.DAYS(T3653,S3653)</f>
        <v>30</v>
      </c>
      <c r="X3653" s="20">
        <f>L3653/W3653</f>
        <v>3.3333333333333333E-2</v>
      </c>
      <c r="Y3653" s="21">
        <f>E3653/W3653</f>
        <v>3.3333333333333333E-2</v>
      </c>
    </row>
    <row r="3654" spans="1:25" ht="48" x14ac:dyDescent="0.2">
      <c r="A3654">
        <v>1111</v>
      </c>
      <c r="B3654" s="3" t="s">
        <v>1112</v>
      </c>
      <c r="C3654" s="3" t="s">
        <v>5221</v>
      </c>
      <c r="D3654">
        <v>2500</v>
      </c>
      <c r="E3654">
        <v>1</v>
      </c>
      <c r="F3654" t="s">
        <v>8221</v>
      </c>
      <c r="G3654" t="s">
        <v>8224</v>
      </c>
      <c r="H3654" t="s">
        <v>8246</v>
      </c>
      <c r="I3654">
        <v>1452228790</v>
      </c>
      <c r="J3654">
        <v>1449636790</v>
      </c>
      <c r="K3654" t="b">
        <v>0</v>
      </c>
      <c r="L3654">
        <v>1</v>
      </c>
      <c r="M3654" t="b">
        <v>0</v>
      </c>
      <c r="N3654" t="s">
        <v>8282</v>
      </c>
      <c r="O3654" s="6">
        <f>(E3654/D3654)*100</f>
        <v>0.04</v>
      </c>
      <c r="P3654" s="7">
        <f>E3654/L3654</f>
        <v>1</v>
      </c>
      <c r="Q3654" t="str">
        <f>LEFT(N3654,FIND("/",N3654)-1)</f>
        <v>games</v>
      </c>
      <c r="R3654" t="str">
        <f>REPLACE(N3654,1,FIND("/",N3654),"")</f>
        <v>video games</v>
      </c>
      <c r="S3654" s="12">
        <f>(((J3654/60)/60)/24)+DATE(1970,1,1)</f>
        <v>42347.203587962969</v>
      </c>
      <c r="T3654" s="12">
        <f>(((I3654/60)/60)/24)+DATE(1970,1,1)</f>
        <v>42377.203587962969</v>
      </c>
      <c r="W3654" s="19">
        <f>_xlfn.DAYS(T3654,S3654)</f>
        <v>30</v>
      </c>
      <c r="X3654" s="20">
        <f>L3654/W3654</f>
        <v>3.3333333333333333E-2</v>
      </c>
      <c r="Y3654" s="21">
        <f>E3654/W3654</f>
        <v>3.3333333333333333E-2</v>
      </c>
    </row>
    <row r="3655" spans="1:25" ht="48" x14ac:dyDescent="0.2">
      <c r="A3655">
        <v>580</v>
      </c>
      <c r="B3655" s="3" t="s">
        <v>581</v>
      </c>
      <c r="C3655" s="3" t="s">
        <v>4690</v>
      </c>
      <c r="D3655">
        <v>3000</v>
      </c>
      <c r="E3655">
        <v>1</v>
      </c>
      <c r="F3655" t="s">
        <v>8221</v>
      </c>
      <c r="G3655" t="s">
        <v>8224</v>
      </c>
      <c r="H3655" t="s">
        <v>8246</v>
      </c>
      <c r="I3655">
        <v>1474580867</v>
      </c>
      <c r="J3655">
        <v>1471988867</v>
      </c>
      <c r="K3655" t="b">
        <v>0</v>
      </c>
      <c r="L3655">
        <v>1</v>
      </c>
      <c r="M3655" t="b">
        <v>0</v>
      </c>
      <c r="N3655" t="s">
        <v>8272</v>
      </c>
      <c r="O3655" s="6">
        <f>(E3655/D3655)*100</f>
        <v>3.3333333333333333E-2</v>
      </c>
      <c r="P3655" s="7">
        <f>E3655/L3655</f>
        <v>1</v>
      </c>
      <c r="Q3655" t="str">
        <f>LEFT(N3655,FIND("/",N3655)-1)</f>
        <v>technology</v>
      </c>
      <c r="R3655" t="str">
        <f>REPLACE(N3655,1,FIND("/",N3655),"")</f>
        <v>web</v>
      </c>
      <c r="S3655" s="12">
        <f>(((J3655/60)/60)/24)+DATE(1970,1,1)</f>
        <v>42605.908182870371</v>
      </c>
      <c r="T3655" s="12">
        <f>(((I3655/60)/60)/24)+DATE(1970,1,1)</f>
        <v>42635.908182870371</v>
      </c>
      <c r="W3655" s="19">
        <f>_xlfn.DAYS(T3655,S3655)</f>
        <v>30</v>
      </c>
      <c r="X3655" s="20">
        <f>L3655/W3655</f>
        <v>3.3333333333333333E-2</v>
      </c>
      <c r="Y3655" s="21">
        <f>E3655/W3655</f>
        <v>3.3333333333333333E-2</v>
      </c>
    </row>
    <row r="3656" spans="1:25" ht="48" x14ac:dyDescent="0.2">
      <c r="A3656">
        <v>3630</v>
      </c>
      <c r="B3656" s="3" t="s">
        <v>3628</v>
      </c>
      <c r="C3656" s="3" t="s">
        <v>7740</v>
      </c>
      <c r="D3656">
        <v>3000</v>
      </c>
      <c r="E3656">
        <v>1</v>
      </c>
      <c r="F3656" t="s">
        <v>8221</v>
      </c>
      <c r="G3656" t="s">
        <v>8225</v>
      </c>
      <c r="H3656" t="s">
        <v>8247</v>
      </c>
      <c r="I3656">
        <v>1417295990</v>
      </c>
      <c r="J3656">
        <v>1414700390</v>
      </c>
      <c r="K3656" t="b">
        <v>0</v>
      </c>
      <c r="L3656">
        <v>1</v>
      </c>
      <c r="M3656" t="b">
        <v>0</v>
      </c>
      <c r="N3656" t="s">
        <v>8305</v>
      </c>
      <c r="O3656" s="6">
        <f>(E3656/D3656)*100</f>
        <v>3.3333333333333333E-2</v>
      </c>
      <c r="P3656" s="7">
        <f>E3656/L3656</f>
        <v>1</v>
      </c>
      <c r="Q3656" t="str">
        <f>LEFT(N3656,FIND("/",N3656)-1)</f>
        <v>theater</v>
      </c>
      <c r="R3656" t="str">
        <f>REPLACE(N3656,1,FIND("/",N3656),"")</f>
        <v>musical</v>
      </c>
      <c r="S3656" s="12">
        <f>(((J3656/60)/60)/24)+DATE(1970,1,1)</f>
        <v>41942.84710648148</v>
      </c>
      <c r="T3656" s="12">
        <f>(((I3656/60)/60)/24)+DATE(1970,1,1)</f>
        <v>41972.888773148152</v>
      </c>
      <c r="W3656" s="19">
        <f>_xlfn.DAYS(T3656,S3656)</f>
        <v>30</v>
      </c>
      <c r="X3656" s="20">
        <f>L3656/W3656</f>
        <v>3.3333333333333333E-2</v>
      </c>
      <c r="Y3656" s="21">
        <f>E3656/W3656</f>
        <v>3.3333333333333333E-2</v>
      </c>
    </row>
    <row r="3657" spans="1:25" ht="48" x14ac:dyDescent="0.2">
      <c r="A3657">
        <v>474</v>
      </c>
      <c r="B3657" s="3" t="s">
        <v>475</v>
      </c>
      <c r="C3657" s="3" t="s">
        <v>4584</v>
      </c>
      <c r="D3657">
        <v>3300</v>
      </c>
      <c r="E3657">
        <v>1</v>
      </c>
      <c r="F3657" t="s">
        <v>8221</v>
      </c>
      <c r="G3657" t="s">
        <v>8224</v>
      </c>
      <c r="H3657" t="s">
        <v>8246</v>
      </c>
      <c r="I3657">
        <v>1487318029</v>
      </c>
      <c r="J3657">
        <v>1484726029</v>
      </c>
      <c r="K3657" t="b">
        <v>0</v>
      </c>
      <c r="L3657">
        <v>1</v>
      </c>
      <c r="M3657" t="b">
        <v>0</v>
      </c>
      <c r="N3657" t="s">
        <v>8270</v>
      </c>
      <c r="O3657" s="6">
        <f>(E3657/D3657)*100</f>
        <v>3.0303030303030304E-2</v>
      </c>
      <c r="P3657" s="7">
        <f>E3657/L3657</f>
        <v>1</v>
      </c>
      <c r="Q3657" t="str">
        <f>LEFT(N3657,FIND("/",N3657)-1)</f>
        <v>film &amp; video</v>
      </c>
      <c r="R3657" t="str">
        <f>REPLACE(N3657,1,FIND("/",N3657),"")</f>
        <v>animation</v>
      </c>
      <c r="S3657" s="12">
        <f>(((J3657/60)/60)/24)+DATE(1970,1,1)</f>
        <v>42753.329039351855</v>
      </c>
      <c r="T3657" s="12">
        <f>(((I3657/60)/60)/24)+DATE(1970,1,1)</f>
        <v>42783.329039351855</v>
      </c>
      <c r="W3657" s="19">
        <f>_xlfn.DAYS(T3657,S3657)</f>
        <v>30</v>
      </c>
      <c r="X3657" s="20">
        <f>L3657/W3657</f>
        <v>3.3333333333333333E-2</v>
      </c>
      <c r="Y3657" s="21">
        <f>E3657/W3657</f>
        <v>3.3333333333333333E-2</v>
      </c>
    </row>
    <row r="3658" spans="1:25" ht="48" x14ac:dyDescent="0.2">
      <c r="A3658">
        <v>1734</v>
      </c>
      <c r="B3658" s="3" t="s">
        <v>1735</v>
      </c>
      <c r="C3658" s="3" t="s">
        <v>5844</v>
      </c>
      <c r="D3658">
        <v>4500</v>
      </c>
      <c r="E3658">
        <v>1</v>
      </c>
      <c r="F3658" t="s">
        <v>8221</v>
      </c>
      <c r="G3658" t="s">
        <v>8224</v>
      </c>
      <c r="H3658" t="s">
        <v>8246</v>
      </c>
      <c r="I3658">
        <v>1431046356</v>
      </c>
      <c r="J3658">
        <v>1428454356</v>
      </c>
      <c r="K3658" t="b">
        <v>0</v>
      </c>
      <c r="L3658">
        <v>1</v>
      </c>
      <c r="M3658" t="b">
        <v>0</v>
      </c>
      <c r="N3658" t="s">
        <v>8293</v>
      </c>
      <c r="O3658" s="6">
        <f>(E3658/D3658)*100</f>
        <v>2.2222222222222223E-2</v>
      </c>
      <c r="P3658" s="7">
        <f>E3658/L3658</f>
        <v>1</v>
      </c>
      <c r="Q3658" t="str">
        <f>LEFT(N3658,FIND("/",N3658)-1)</f>
        <v>music</v>
      </c>
      <c r="R3658" t="str">
        <f>REPLACE(N3658,1,FIND("/",N3658),"")</f>
        <v>faith</v>
      </c>
      <c r="S3658" s="12">
        <f>(((J3658/60)/60)/24)+DATE(1970,1,1)</f>
        <v>42102.036527777775</v>
      </c>
      <c r="T3658" s="12">
        <f>(((I3658/60)/60)/24)+DATE(1970,1,1)</f>
        <v>42132.036527777775</v>
      </c>
      <c r="W3658" s="19">
        <f>_xlfn.DAYS(T3658,S3658)</f>
        <v>30</v>
      </c>
      <c r="X3658" s="20">
        <f>L3658/W3658</f>
        <v>3.3333333333333333E-2</v>
      </c>
      <c r="Y3658" s="21">
        <f>E3658/W3658</f>
        <v>3.3333333333333333E-2</v>
      </c>
    </row>
    <row r="3659" spans="1:25" ht="48" x14ac:dyDescent="0.2">
      <c r="A3659">
        <v>566</v>
      </c>
      <c r="B3659" s="3" t="s">
        <v>567</v>
      </c>
      <c r="C3659" s="3" t="s">
        <v>4676</v>
      </c>
      <c r="D3659">
        <v>5000</v>
      </c>
      <c r="E3659">
        <v>1</v>
      </c>
      <c r="F3659" t="s">
        <v>8221</v>
      </c>
      <c r="G3659" t="s">
        <v>8224</v>
      </c>
      <c r="H3659" t="s">
        <v>8246</v>
      </c>
      <c r="I3659">
        <v>1468513533</v>
      </c>
      <c r="J3659">
        <v>1465921533</v>
      </c>
      <c r="K3659" t="b">
        <v>0</v>
      </c>
      <c r="L3659">
        <v>1</v>
      </c>
      <c r="M3659" t="b">
        <v>0</v>
      </c>
      <c r="N3659" t="s">
        <v>8272</v>
      </c>
      <c r="O3659" s="6">
        <f>(E3659/D3659)*100</f>
        <v>0.02</v>
      </c>
      <c r="P3659" s="7">
        <f>E3659/L3659</f>
        <v>1</v>
      </c>
      <c r="Q3659" t="str">
        <f>LEFT(N3659,FIND("/",N3659)-1)</f>
        <v>technology</v>
      </c>
      <c r="R3659" t="str">
        <f>REPLACE(N3659,1,FIND("/",N3659),"")</f>
        <v>web</v>
      </c>
      <c r="S3659" s="12">
        <f>(((J3659/60)/60)/24)+DATE(1970,1,1)</f>
        <v>42535.68440972222</v>
      </c>
      <c r="T3659" s="12">
        <f>(((I3659/60)/60)/24)+DATE(1970,1,1)</f>
        <v>42565.68440972222</v>
      </c>
      <c r="W3659" s="19">
        <f>_xlfn.DAYS(T3659,S3659)</f>
        <v>30</v>
      </c>
      <c r="X3659" s="20">
        <f>L3659/W3659</f>
        <v>3.3333333333333333E-2</v>
      </c>
      <c r="Y3659" s="21">
        <f>E3659/W3659</f>
        <v>3.3333333333333333E-2</v>
      </c>
    </row>
    <row r="3660" spans="1:25" ht="32" x14ac:dyDescent="0.2">
      <c r="A3660">
        <v>634</v>
      </c>
      <c r="B3660" s="3" t="s">
        <v>635</v>
      </c>
      <c r="C3660" s="3" t="s">
        <v>4744</v>
      </c>
      <c r="D3660">
        <v>5000</v>
      </c>
      <c r="E3660">
        <v>1</v>
      </c>
      <c r="F3660" t="s">
        <v>8220</v>
      </c>
      <c r="G3660" t="s">
        <v>8224</v>
      </c>
      <c r="H3660" t="s">
        <v>8246</v>
      </c>
      <c r="I3660">
        <v>1424989029</v>
      </c>
      <c r="J3660">
        <v>1422397029</v>
      </c>
      <c r="K3660" t="b">
        <v>0</v>
      </c>
      <c r="L3660">
        <v>1</v>
      </c>
      <c r="M3660" t="b">
        <v>0</v>
      </c>
      <c r="N3660" t="s">
        <v>8272</v>
      </c>
      <c r="O3660" s="6">
        <f>(E3660/D3660)*100</f>
        <v>0.02</v>
      </c>
      <c r="P3660" s="7">
        <f>E3660/L3660</f>
        <v>1</v>
      </c>
      <c r="Q3660" t="str">
        <f>LEFT(N3660,FIND("/",N3660)-1)</f>
        <v>technology</v>
      </c>
      <c r="R3660" t="str">
        <f>REPLACE(N3660,1,FIND("/",N3660),"")</f>
        <v>web</v>
      </c>
      <c r="S3660" s="12">
        <f>(((J3660/60)/60)/24)+DATE(1970,1,1)</f>
        <v>42031.928576388891</v>
      </c>
      <c r="T3660" s="12">
        <f>(((I3660/60)/60)/24)+DATE(1970,1,1)</f>
        <v>42061.928576388891</v>
      </c>
      <c r="W3660" s="19">
        <f>_xlfn.DAYS(T3660,S3660)</f>
        <v>30</v>
      </c>
      <c r="X3660" s="20">
        <f>L3660/W3660</f>
        <v>3.3333333333333333E-2</v>
      </c>
      <c r="Y3660" s="21">
        <f>E3660/W3660</f>
        <v>3.3333333333333333E-2</v>
      </c>
    </row>
    <row r="3661" spans="1:25" ht="48" x14ac:dyDescent="0.2">
      <c r="A3661">
        <v>3856</v>
      </c>
      <c r="B3661" s="3" t="s">
        <v>3853</v>
      </c>
      <c r="C3661" s="3" t="s">
        <v>7965</v>
      </c>
      <c r="D3661">
        <v>5000</v>
      </c>
      <c r="E3661">
        <v>1</v>
      </c>
      <c r="F3661" t="s">
        <v>8221</v>
      </c>
      <c r="G3661" t="s">
        <v>8224</v>
      </c>
      <c r="H3661" t="s">
        <v>8246</v>
      </c>
      <c r="I3661">
        <v>1425833403</v>
      </c>
      <c r="J3661">
        <v>1423245003</v>
      </c>
      <c r="K3661" t="b">
        <v>0</v>
      </c>
      <c r="L3661">
        <v>1</v>
      </c>
      <c r="M3661" t="b">
        <v>0</v>
      </c>
      <c r="N3661" t="s">
        <v>8271</v>
      </c>
      <c r="O3661" s="6">
        <f>(E3661/D3661)*100</f>
        <v>0.02</v>
      </c>
      <c r="P3661" s="7">
        <f>E3661/L3661</f>
        <v>1</v>
      </c>
      <c r="Q3661" t="str">
        <f>LEFT(N3661,FIND("/",N3661)-1)</f>
        <v>theater</v>
      </c>
      <c r="R3661" t="str">
        <f>REPLACE(N3661,1,FIND("/",N3661),"")</f>
        <v>plays</v>
      </c>
      <c r="S3661" s="12">
        <f>(((J3661/60)/60)/24)+DATE(1970,1,1)</f>
        <v>42041.743090277778</v>
      </c>
      <c r="T3661" s="12">
        <f>(((I3661/60)/60)/24)+DATE(1970,1,1)</f>
        <v>42071.701423611114</v>
      </c>
      <c r="W3661" s="19">
        <f>_xlfn.DAYS(T3661,S3661)</f>
        <v>30</v>
      </c>
      <c r="X3661" s="20">
        <f>L3661/W3661</f>
        <v>3.3333333333333333E-2</v>
      </c>
      <c r="Y3661" s="21">
        <f>E3661/W3661</f>
        <v>3.3333333333333333E-2</v>
      </c>
    </row>
    <row r="3662" spans="1:25" ht="48" x14ac:dyDescent="0.2">
      <c r="A3662">
        <v>4045</v>
      </c>
      <c r="B3662" s="3" t="s">
        <v>4041</v>
      </c>
      <c r="C3662" s="3" t="s">
        <v>8149</v>
      </c>
      <c r="D3662">
        <v>5000</v>
      </c>
      <c r="E3662">
        <v>1</v>
      </c>
      <c r="F3662" t="s">
        <v>8221</v>
      </c>
      <c r="G3662" t="s">
        <v>8226</v>
      </c>
      <c r="H3662" t="s">
        <v>8248</v>
      </c>
      <c r="I3662">
        <v>1408596589</v>
      </c>
      <c r="J3662">
        <v>1406004589</v>
      </c>
      <c r="K3662" t="b">
        <v>0</v>
      </c>
      <c r="L3662">
        <v>1</v>
      </c>
      <c r="M3662" t="b">
        <v>0</v>
      </c>
      <c r="N3662" t="s">
        <v>8271</v>
      </c>
      <c r="O3662" s="6">
        <f>(E3662/D3662)*100</f>
        <v>0.02</v>
      </c>
      <c r="P3662" s="7">
        <f>E3662/L3662</f>
        <v>1</v>
      </c>
      <c r="Q3662" t="str">
        <f>LEFT(N3662,FIND("/",N3662)-1)</f>
        <v>theater</v>
      </c>
      <c r="R3662" t="str">
        <f>REPLACE(N3662,1,FIND("/",N3662),"")</f>
        <v>plays</v>
      </c>
      <c r="S3662" s="12">
        <f>(((J3662/60)/60)/24)+DATE(1970,1,1)</f>
        <v>41842.201261574075</v>
      </c>
      <c r="T3662" s="12">
        <f>(((I3662/60)/60)/24)+DATE(1970,1,1)</f>
        <v>41872.201261574075</v>
      </c>
      <c r="W3662" s="19">
        <f>_xlfn.DAYS(T3662,S3662)</f>
        <v>30</v>
      </c>
      <c r="X3662" s="20">
        <f>L3662/W3662</f>
        <v>3.3333333333333333E-2</v>
      </c>
      <c r="Y3662" s="21">
        <f>E3662/W3662</f>
        <v>3.3333333333333333E-2</v>
      </c>
    </row>
    <row r="3663" spans="1:25" ht="32" x14ac:dyDescent="0.2">
      <c r="A3663">
        <v>2421</v>
      </c>
      <c r="B3663" s="3" t="s">
        <v>2422</v>
      </c>
      <c r="C3663" s="3" t="s">
        <v>6531</v>
      </c>
      <c r="D3663">
        <v>6000</v>
      </c>
      <c r="E3663">
        <v>1</v>
      </c>
      <c r="F3663" t="s">
        <v>8221</v>
      </c>
      <c r="G3663" t="s">
        <v>8224</v>
      </c>
      <c r="H3663" t="s">
        <v>8246</v>
      </c>
      <c r="I3663">
        <v>1424536196</v>
      </c>
      <c r="J3663">
        <v>1421944196</v>
      </c>
      <c r="K3663" t="b">
        <v>0</v>
      </c>
      <c r="L3663">
        <v>1</v>
      </c>
      <c r="M3663" t="b">
        <v>0</v>
      </c>
      <c r="N3663" t="s">
        <v>8284</v>
      </c>
      <c r="O3663" s="6">
        <f>(E3663/D3663)*100</f>
        <v>1.6666666666666666E-2</v>
      </c>
      <c r="P3663" s="7">
        <f>E3663/L3663</f>
        <v>1</v>
      </c>
      <c r="Q3663" t="str">
        <f>LEFT(N3663,FIND("/",N3663)-1)</f>
        <v>food</v>
      </c>
      <c r="R3663" t="str">
        <f>REPLACE(N3663,1,FIND("/",N3663),"")</f>
        <v>food trucks</v>
      </c>
      <c r="S3663" s="12">
        <f>(((J3663/60)/60)/24)+DATE(1970,1,1)</f>
        <v>42026.687453703707</v>
      </c>
      <c r="T3663" s="12">
        <f>(((I3663/60)/60)/24)+DATE(1970,1,1)</f>
        <v>42056.687453703707</v>
      </c>
      <c r="W3663" s="19">
        <f>_xlfn.DAYS(T3663,S3663)</f>
        <v>30</v>
      </c>
      <c r="X3663" s="20">
        <f>L3663/W3663</f>
        <v>3.3333333333333333E-2</v>
      </c>
      <c r="Y3663" s="21">
        <f>E3663/W3663</f>
        <v>3.3333333333333333E-2</v>
      </c>
    </row>
    <row r="3664" spans="1:25" ht="48" x14ac:dyDescent="0.2">
      <c r="A3664">
        <v>4015</v>
      </c>
      <c r="B3664" s="3" t="s">
        <v>4011</v>
      </c>
      <c r="C3664" s="3" t="s">
        <v>8120</v>
      </c>
      <c r="D3664">
        <v>7000</v>
      </c>
      <c r="E3664">
        <v>1</v>
      </c>
      <c r="F3664" t="s">
        <v>8221</v>
      </c>
      <c r="G3664" t="s">
        <v>8224</v>
      </c>
      <c r="H3664" t="s">
        <v>8246</v>
      </c>
      <c r="I3664">
        <v>1437331463</v>
      </c>
      <c r="J3664">
        <v>1434739463</v>
      </c>
      <c r="K3664" t="b">
        <v>0</v>
      </c>
      <c r="L3664">
        <v>1</v>
      </c>
      <c r="M3664" t="b">
        <v>0</v>
      </c>
      <c r="N3664" t="s">
        <v>8271</v>
      </c>
      <c r="O3664" s="6">
        <f>(E3664/D3664)*100</f>
        <v>1.4285714285714287E-2</v>
      </c>
      <c r="P3664" s="7">
        <f>E3664/L3664</f>
        <v>1</v>
      </c>
      <c r="Q3664" t="str">
        <f>LEFT(N3664,FIND("/",N3664)-1)</f>
        <v>theater</v>
      </c>
      <c r="R3664" t="str">
        <f>REPLACE(N3664,1,FIND("/",N3664),"")</f>
        <v>plays</v>
      </c>
      <c r="S3664" s="12">
        <f>(((J3664/60)/60)/24)+DATE(1970,1,1)</f>
        <v>42174.780821759254</v>
      </c>
      <c r="T3664" s="12">
        <f>(((I3664/60)/60)/24)+DATE(1970,1,1)</f>
        <v>42204.780821759254</v>
      </c>
      <c r="W3664" s="19">
        <f>_xlfn.DAYS(T3664,S3664)</f>
        <v>30</v>
      </c>
      <c r="X3664" s="20">
        <f>L3664/W3664</f>
        <v>3.3333333333333333E-2</v>
      </c>
      <c r="Y3664" s="21">
        <f>E3664/W3664</f>
        <v>3.3333333333333333E-2</v>
      </c>
    </row>
    <row r="3665" spans="1:25" ht="48" x14ac:dyDescent="0.2">
      <c r="A3665">
        <v>1587</v>
      </c>
      <c r="B3665" s="3" t="s">
        <v>1588</v>
      </c>
      <c r="C3665" s="3" t="s">
        <v>5697</v>
      </c>
      <c r="D3665">
        <v>7500</v>
      </c>
      <c r="E3665">
        <v>1</v>
      </c>
      <c r="F3665" t="s">
        <v>8221</v>
      </c>
      <c r="G3665" t="s">
        <v>8224</v>
      </c>
      <c r="H3665" t="s">
        <v>8246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8291</v>
      </c>
      <c r="O3665" s="6">
        <f>(E3665/D3665)*100</f>
        <v>1.3333333333333334E-2</v>
      </c>
      <c r="P3665" s="7">
        <f>E3665/L3665</f>
        <v>1</v>
      </c>
      <c r="Q3665" t="str">
        <f>LEFT(N3665,FIND("/",N3665)-1)</f>
        <v>photography</v>
      </c>
      <c r="R3665" t="str">
        <f>REPLACE(N3665,1,FIND("/",N3665),"")</f>
        <v>places</v>
      </c>
      <c r="S3665" s="12">
        <f>(((J3665/60)/60)/24)+DATE(1970,1,1)</f>
        <v>41956.950983796298</v>
      </c>
      <c r="T3665" s="12">
        <f>(((I3665/60)/60)/24)+DATE(1970,1,1)</f>
        <v>41986.950983796298</v>
      </c>
      <c r="W3665" s="19">
        <f>_xlfn.DAYS(T3665,S3665)</f>
        <v>30</v>
      </c>
      <c r="X3665" s="20">
        <f>L3665/W3665</f>
        <v>3.3333333333333333E-2</v>
      </c>
      <c r="Y3665" s="21">
        <f>E3665/W3665</f>
        <v>3.3333333333333333E-2</v>
      </c>
    </row>
    <row r="3666" spans="1:25" ht="32" x14ac:dyDescent="0.2">
      <c r="A3666">
        <v>583</v>
      </c>
      <c r="B3666" s="3" t="s">
        <v>584</v>
      </c>
      <c r="C3666" s="3" t="s">
        <v>4693</v>
      </c>
      <c r="D3666">
        <v>9000</v>
      </c>
      <c r="E3666">
        <v>1</v>
      </c>
      <c r="F3666" t="s">
        <v>8221</v>
      </c>
      <c r="G3666" t="s">
        <v>8224</v>
      </c>
      <c r="H3666" t="s">
        <v>8246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8272</v>
      </c>
      <c r="O3666" s="6">
        <f>(E3666/D3666)*100</f>
        <v>1.1111111111111112E-2</v>
      </c>
      <c r="P3666" s="7">
        <f>E3666/L3666</f>
        <v>1</v>
      </c>
      <c r="Q3666" t="str">
        <f>LEFT(N3666,FIND("/",N3666)-1)</f>
        <v>technology</v>
      </c>
      <c r="R3666" t="str">
        <f>REPLACE(N3666,1,FIND("/",N3666),"")</f>
        <v>web</v>
      </c>
      <c r="S3666" s="12">
        <f>(((J3666/60)/60)/24)+DATE(1970,1,1)</f>
        <v>42052.93850694444</v>
      </c>
      <c r="T3666" s="12">
        <f>(((I3666/60)/60)/24)+DATE(1970,1,1)</f>
        <v>42082.896840277783</v>
      </c>
      <c r="W3666" s="19">
        <f>_xlfn.DAYS(T3666,S3666)</f>
        <v>30</v>
      </c>
      <c r="X3666" s="20">
        <f>L3666/W3666</f>
        <v>3.3333333333333333E-2</v>
      </c>
      <c r="Y3666" s="21">
        <f>E3666/W3666</f>
        <v>3.3333333333333333E-2</v>
      </c>
    </row>
    <row r="3667" spans="1:25" ht="48" x14ac:dyDescent="0.2">
      <c r="A3667">
        <v>3932</v>
      </c>
      <c r="B3667" s="3" t="s">
        <v>3929</v>
      </c>
      <c r="C3667" s="3" t="s">
        <v>8040</v>
      </c>
      <c r="D3667">
        <v>12000</v>
      </c>
      <c r="E3667">
        <v>1</v>
      </c>
      <c r="F3667" t="s">
        <v>8221</v>
      </c>
      <c r="G3667" t="s">
        <v>8224</v>
      </c>
      <c r="H3667" t="s">
        <v>8246</v>
      </c>
      <c r="I3667">
        <v>1458097364</v>
      </c>
      <c r="J3667">
        <v>1455508964</v>
      </c>
      <c r="K3667" t="b">
        <v>0</v>
      </c>
      <c r="L3667">
        <v>1</v>
      </c>
      <c r="M3667" t="b">
        <v>0</v>
      </c>
      <c r="N3667" t="s">
        <v>8271</v>
      </c>
      <c r="O3667" s="6">
        <f>(E3667/D3667)*100</f>
        <v>8.3333333333333332E-3</v>
      </c>
      <c r="P3667" s="7">
        <f>E3667/L3667</f>
        <v>1</v>
      </c>
      <c r="Q3667" t="str">
        <f>LEFT(N3667,FIND("/",N3667)-1)</f>
        <v>theater</v>
      </c>
      <c r="R3667" t="str">
        <f>REPLACE(N3667,1,FIND("/",N3667),"")</f>
        <v>plays</v>
      </c>
      <c r="S3667" s="12">
        <f>(((J3667/60)/60)/24)+DATE(1970,1,1)</f>
        <v>42415.168564814812</v>
      </c>
      <c r="T3667" s="12">
        <f>(((I3667/60)/60)/24)+DATE(1970,1,1)</f>
        <v>42445.126898148148</v>
      </c>
      <c r="W3667" s="19">
        <f>_xlfn.DAYS(T3667,S3667)</f>
        <v>30</v>
      </c>
      <c r="X3667" s="20">
        <f>L3667/W3667</f>
        <v>3.3333333333333333E-2</v>
      </c>
      <c r="Y3667" s="21">
        <f>E3667/W3667</f>
        <v>3.3333333333333333E-2</v>
      </c>
    </row>
    <row r="3668" spans="1:25" ht="48" x14ac:dyDescent="0.2">
      <c r="A3668">
        <v>1440</v>
      </c>
      <c r="B3668" s="3" t="s">
        <v>1441</v>
      </c>
      <c r="C3668" s="3" t="s">
        <v>5550</v>
      </c>
      <c r="D3668">
        <v>13000</v>
      </c>
      <c r="E3668">
        <v>1</v>
      </c>
      <c r="F3668" t="s">
        <v>8221</v>
      </c>
      <c r="G3668" t="s">
        <v>8237</v>
      </c>
      <c r="H3668" t="s">
        <v>8249</v>
      </c>
      <c r="I3668">
        <v>1464285463</v>
      </c>
      <c r="J3668">
        <v>1461693463</v>
      </c>
      <c r="K3668" t="b">
        <v>0</v>
      </c>
      <c r="L3668">
        <v>1</v>
      </c>
      <c r="M3668" t="b">
        <v>0</v>
      </c>
      <c r="N3668" t="s">
        <v>8287</v>
      </c>
      <c r="O3668" s="6">
        <f>(E3668/D3668)*100</f>
        <v>7.6923076923076927E-3</v>
      </c>
      <c r="P3668" s="7">
        <f>E3668/L3668</f>
        <v>1</v>
      </c>
      <c r="Q3668" t="str">
        <f>LEFT(N3668,FIND("/",N3668)-1)</f>
        <v>publishing</v>
      </c>
      <c r="R3668" t="str">
        <f>REPLACE(N3668,1,FIND("/",N3668),"")</f>
        <v>translations</v>
      </c>
      <c r="S3668" s="12">
        <f>(((J3668/60)/60)/24)+DATE(1970,1,1)</f>
        <v>42486.748414351852</v>
      </c>
      <c r="T3668" s="12">
        <f>(((I3668/60)/60)/24)+DATE(1970,1,1)</f>
        <v>42516.748414351852</v>
      </c>
      <c r="W3668" s="19">
        <f>_xlfn.DAYS(T3668,S3668)</f>
        <v>30</v>
      </c>
      <c r="X3668" s="20">
        <f>L3668/W3668</f>
        <v>3.3333333333333333E-2</v>
      </c>
      <c r="Y3668" s="21">
        <f>E3668/W3668</f>
        <v>3.3333333333333333E-2</v>
      </c>
    </row>
    <row r="3669" spans="1:25" ht="64" x14ac:dyDescent="0.2">
      <c r="A3669">
        <v>540</v>
      </c>
      <c r="B3669" s="3" t="s">
        <v>541</v>
      </c>
      <c r="C3669" s="3" t="s">
        <v>4650</v>
      </c>
      <c r="D3669">
        <v>15000</v>
      </c>
      <c r="E3669">
        <v>1</v>
      </c>
      <c r="F3669" t="s">
        <v>8221</v>
      </c>
      <c r="G3669" t="s">
        <v>8224</v>
      </c>
      <c r="H3669" t="s">
        <v>8246</v>
      </c>
      <c r="I3669">
        <v>1423078606</v>
      </c>
      <c r="J3669">
        <v>1420486606</v>
      </c>
      <c r="K3669" t="b">
        <v>0</v>
      </c>
      <c r="L3669">
        <v>1</v>
      </c>
      <c r="M3669" t="b">
        <v>0</v>
      </c>
      <c r="N3669" t="s">
        <v>8272</v>
      </c>
      <c r="O3669" s="6">
        <f>(E3669/D3669)*100</f>
        <v>6.6666666666666671E-3</v>
      </c>
      <c r="P3669" s="7">
        <f>E3669/L3669</f>
        <v>1</v>
      </c>
      <c r="Q3669" t="str">
        <f>LEFT(N3669,FIND("/",N3669)-1)</f>
        <v>technology</v>
      </c>
      <c r="R3669" t="str">
        <f>REPLACE(N3669,1,FIND("/",N3669),"")</f>
        <v>web</v>
      </c>
      <c r="S3669" s="12">
        <f>(((J3669/60)/60)/24)+DATE(1970,1,1)</f>
        <v>42009.817199074074</v>
      </c>
      <c r="T3669" s="12">
        <f>(((I3669/60)/60)/24)+DATE(1970,1,1)</f>
        <v>42039.817199074074</v>
      </c>
      <c r="W3669" s="19">
        <f>_xlfn.DAYS(T3669,S3669)</f>
        <v>30</v>
      </c>
      <c r="X3669" s="20">
        <f>L3669/W3669</f>
        <v>3.3333333333333333E-2</v>
      </c>
      <c r="Y3669" s="21">
        <f>E3669/W3669</f>
        <v>3.3333333333333333E-2</v>
      </c>
    </row>
    <row r="3670" spans="1:25" ht="16" x14ac:dyDescent="0.2">
      <c r="A3670">
        <v>1702</v>
      </c>
      <c r="B3670" s="3" t="s">
        <v>1703</v>
      </c>
      <c r="C3670" s="3" t="s">
        <v>5812</v>
      </c>
      <c r="D3670">
        <v>16500</v>
      </c>
      <c r="E3670">
        <v>1</v>
      </c>
      <c r="F3670" t="s">
        <v>8221</v>
      </c>
      <c r="G3670" t="s">
        <v>8224</v>
      </c>
      <c r="H3670" t="s">
        <v>8246</v>
      </c>
      <c r="I3670">
        <v>1427745150</v>
      </c>
      <c r="J3670">
        <v>1425156750</v>
      </c>
      <c r="K3670" t="b">
        <v>0</v>
      </c>
      <c r="L3670">
        <v>1</v>
      </c>
      <c r="M3670" t="b">
        <v>0</v>
      </c>
      <c r="N3670" t="s">
        <v>8293</v>
      </c>
      <c r="O3670" s="6">
        <f>(E3670/D3670)*100</f>
        <v>6.0606060606060606E-3</v>
      </c>
      <c r="P3670" s="7">
        <f>E3670/L3670</f>
        <v>1</v>
      </c>
      <c r="Q3670" t="str">
        <f>LEFT(N3670,FIND("/",N3670)-1)</f>
        <v>music</v>
      </c>
      <c r="R3670" t="str">
        <f>REPLACE(N3670,1,FIND("/",N3670),"")</f>
        <v>faith</v>
      </c>
      <c r="S3670" s="12">
        <f>(((J3670/60)/60)/24)+DATE(1970,1,1)</f>
        <v>42063.869791666672</v>
      </c>
      <c r="T3670" s="12">
        <f>(((I3670/60)/60)/24)+DATE(1970,1,1)</f>
        <v>42093.828125</v>
      </c>
      <c r="W3670" s="19">
        <f>_xlfn.DAYS(T3670,S3670)</f>
        <v>30</v>
      </c>
      <c r="X3670" s="20">
        <f>L3670/W3670</f>
        <v>3.3333333333333333E-2</v>
      </c>
      <c r="Y3670" s="21">
        <f>E3670/W3670</f>
        <v>3.3333333333333333E-2</v>
      </c>
    </row>
    <row r="3671" spans="1:25" ht="48" x14ac:dyDescent="0.2">
      <c r="A3671">
        <v>564</v>
      </c>
      <c r="B3671" s="3" t="s">
        <v>565</v>
      </c>
      <c r="C3671" s="3" t="s">
        <v>4674</v>
      </c>
      <c r="D3671">
        <v>18000</v>
      </c>
      <c r="E3671">
        <v>1</v>
      </c>
      <c r="F3671" t="s">
        <v>8221</v>
      </c>
      <c r="G3671" t="s">
        <v>8230</v>
      </c>
      <c r="H3671" t="s">
        <v>8249</v>
      </c>
      <c r="I3671">
        <v>1457822275</v>
      </c>
      <c r="J3671">
        <v>1455230275</v>
      </c>
      <c r="K3671" t="b">
        <v>0</v>
      </c>
      <c r="L3671">
        <v>1</v>
      </c>
      <c r="M3671" t="b">
        <v>0</v>
      </c>
      <c r="N3671" t="s">
        <v>8272</v>
      </c>
      <c r="O3671" s="6">
        <f>(E3671/D3671)*100</f>
        <v>5.5555555555555558E-3</v>
      </c>
      <c r="P3671" s="7">
        <f>E3671/L3671</f>
        <v>1</v>
      </c>
      <c r="Q3671" t="str">
        <f>LEFT(N3671,FIND("/",N3671)-1)</f>
        <v>technology</v>
      </c>
      <c r="R3671" t="str">
        <f>REPLACE(N3671,1,FIND("/",N3671),"")</f>
        <v>web</v>
      </c>
      <c r="S3671" s="12">
        <f>(((J3671/60)/60)/24)+DATE(1970,1,1)</f>
        <v>42411.942997685182</v>
      </c>
      <c r="T3671" s="12">
        <f>(((I3671/60)/60)/24)+DATE(1970,1,1)</f>
        <v>42441.942997685182</v>
      </c>
      <c r="W3671" s="19">
        <f>_xlfn.DAYS(T3671,S3671)</f>
        <v>30</v>
      </c>
      <c r="X3671" s="20">
        <f>L3671/W3671</f>
        <v>3.3333333333333333E-2</v>
      </c>
      <c r="Y3671" s="21">
        <f>E3671/W3671</f>
        <v>3.3333333333333333E-2</v>
      </c>
    </row>
    <row r="3672" spans="1:25" ht="48" x14ac:dyDescent="0.2">
      <c r="A3672">
        <v>2941</v>
      </c>
      <c r="B3672" s="3" t="s">
        <v>2941</v>
      </c>
      <c r="C3672" s="3" t="s">
        <v>7051</v>
      </c>
      <c r="D3672">
        <v>25000</v>
      </c>
      <c r="E3672">
        <v>1</v>
      </c>
      <c r="F3672" t="s">
        <v>8221</v>
      </c>
      <c r="G3672" t="s">
        <v>8224</v>
      </c>
      <c r="H3672" t="s">
        <v>8246</v>
      </c>
      <c r="I3672">
        <v>1425250955</v>
      </c>
      <c r="J3672">
        <v>1422658955</v>
      </c>
      <c r="K3672" t="b">
        <v>0</v>
      </c>
      <c r="L3672">
        <v>1</v>
      </c>
      <c r="M3672" t="b">
        <v>0</v>
      </c>
      <c r="N3672" t="s">
        <v>8303</v>
      </c>
      <c r="O3672" s="6">
        <f>(E3672/D3672)*100</f>
        <v>4.0000000000000001E-3</v>
      </c>
      <c r="P3672" s="7">
        <f>E3672/L3672</f>
        <v>1</v>
      </c>
      <c r="Q3672" t="str">
        <f>LEFT(N3672,FIND("/",N3672)-1)</f>
        <v>theater</v>
      </c>
      <c r="R3672" t="str">
        <f>REPLACE(N3672,1,FIND("/",N3672),"")</f>
        <v>spaces</v>
      </c>
      <c r="S3672" s="12">
        <f>(((J3672/60)/60)/24)+DATE(1970,1,1)</f>
        <v>42034.960127314815</v>
      </c>
      <c r="T3672" s="12">
        <f>(((I3672/60)/60)/24)+DATE(1970,1,1)</f>
        <v>42064.960127314815</v>
      </c>
      <c r="W3672" s="19">
        <f>_xlfn.DAYS(T3672,S3672)</f>
        <v>30</v>
      </c>
      <c r="X3672" s="20">
        <f>L3672/W3672</f>
        <v>3.3333333333333333E-2</v>
      </c>
      <c r="Y3672" s="21">
        <f>E3672/W3672</f>
        <v>3.3333333333333333E-2</v>
      </c>
    </row>
    <row r="3673" spans="1:25" ht="48" x14ac:dyDescent="0.2">
      <c r="A3673">
        <v>2694</v>
      </c>
      <c r="B3673" s="3" t="s">
        <v>2694</v>
      </c>
      <c r="C3673" s="3" t="s">
        <v>6804</v>
      </c>
      <c r="D3673">
        <v>30000</v>
      </c>
      <c r="E3673">
        <v>1</v>
      </c>
      <c r="F3673" t="s">
        <v>8221</v>
      </c>
      <c r="G3673" t="s">
        <v>8224</v>
      </c>
      <c r="H3673" t="s">
        <v>8246</v>
      </c>
      <c r="I3673">
        <v>1411701739</v>
      </c>
      <c r="J3673">
        <v>1409109739</v>
      </c>
      <c r="K3673" t="b">
        <v>0</v>
      </c>
      <c r="L3673">
        <v>1</v>
      </c>
      <c r="M3673" t="b">
        <v>0</v>
      </c>
      <c r="N3673" t="s">
        <v>8284</v>
      </c>
      <c r="O3673" s="6">
        <f>(E3673/D3673)*100</f>
        <v>3.3333333333333335E-3</v>
      </c>
      <c r="P3673" s="7">
        <f>E3673/L3673</f>
        <v>1</v>
      </c>
      <c r="Q3673" t="str">
        <f>LEFT(N3673,FIND("/",N3673)-1)</f>
        <v>food</v>
      </c>
      <c r="R3673" t="str">
        <f>REPLACE(N3673,1,FIND("/",N3673),"")</f>
        <v>food trucks</v>
      </c>
      <c r="S3673" s="12">
        <f>(((J3673/60)/60)/24)+DATE(1970,1,1)</f>
        <v>41878.140497685185</v>
      </c>
      <c r="T3673" s="12">
        <f>(((I3673/60)/60)/24)+DATE(1970,1,1)</f>
        <v>41908.140497685185</v>
      </c>
      <c r="W3673" s="19">
        <f>_xlfn.DAYS(T3673,S3673)</f>
        <v>30</v>
      </c>
      <c r="X3673" s="20">
        <f>L3673/W3673</f>
        <v>3.3333333333333333E-2</v>
      </c>
      <c r="Y3673" s="21">
        <f>E3673/W3673</f>
        <v>3.3333333333333333E-2</v>
      </c>
    </row>
    <row r="3674" spans="1:25" ht="32" x14ac:dyDescent="0.2">
      <c r="A3674">
        <v>2428</v>
      </c>
      <c r="B3674" s="3" t="s">
        <v>2429</v>
      </c>
      <c r="C3674" s="3" t="s">
        <v>6538</v>
      </c>
      <c r="D3674">
        <v>35000</v>
      </c>
      <c r="E3674">
        <v>1</v>
      </c>
      <c r="F3674" t="s">
        <v>8221</v>
      </c>
      <c r="G3674" t="s">
        <v>8224</v>
      </c>
      <c r="H3674" t="s">
        <v>8246</v>
      </c>
      <c r="I3674">
        <v>1426182551</v>
      </c>
      <c r="J3674">
        <v>1423594151</v>
      </c>
      <c r="K3674" t="b">
        <v>0</v>
      </c>
      <c r="L3674">
        <v>1</v>
      </c>
      <c r="M3674" t="b">
        <v>0</v>
      </c>
      <c r="N3674" t="s">
        <v>8284</v>
      </c>
      <c r="O3674" s="6">
        <f>(E3674/D3674)*100</f>
        <v>2.8571428571428571E-3</v>
      </c>
      <c r="P3674" s="7">
        <f>E3674/L3674</f>
        <v>1</v>
      </c>
      <c r="Q3674" t="str">
        <f>LEFT(N3674,FIND("/",N3674)-1)</f>
        <v>food</v>
      </c>
      <c r="R3674" t="str">
        <f>REPLACE(N3674,1,FIND("/",N3674),"")</f>
        <v>food trucks</v>
      </c>
      <c r="S3674" s="12">
        <f>(((J3674/60)/60)/24)+DATE(1970,1,1)</f>
        <v>42045.784155092595</v>
      </c>
      <c r="T3674" s="12">
        <f>(((I3674/60)/60)/24)+DATE(1970,1,1)</f>
        <v>42075.742488425924</v>
      </c>
      <c r="W3674" s="19">
        <f>_xlfn.DAYS(T3674,S3674)</f>
        <v>30</v>
      </c>
      <c r="X3674" s="20">
        <f>L3674/W3674</f>
        <v>3.3333333333333333E-2</v>
      </c>
      <c r="Y3674" s="21">
        <f>E3674/W3674</f>
        <v>3.3333333333333333E-2</v>
      </c>
    </row>
    <row r="3675" spans="1:25" ht="48" x14ac:dyDescent="0.2">
      <c r="A3675">
        <v>2689</v>
      </c>
      <c r="B3675" s="3" t="s">
        <v>2689</v>
      </c>
      <c r="C3675" s="3" t="s">
        <v>6799</v>
      </c>
      <c r="D3675">
        <v>35000</v>
      </c>
      <c r="E3675">
        <v>1</v>
      </c>
      <c r="F3675" t="s">
        <v>8221</v>
      </c>
      <c r="G3675" t="s">
        <v>8224</v>
      </c>
      <c r="H3675" t="s">
        <v>8246</v>
      </c>
      <c r="I3675">
        <v>1469919890</v>
      </c>
      <c r="J3675">
        <v>1467327890</v>
      </c>
      <c r="K3675" t="b">
        <v>0</v>
      </c>
      <c r="L3675">
        <v>1</v>
      </c>
      <c r="M3675" t="b">
        <v>0</v>
      </c>
      <c r="N3675" t="s">
        <v>8284</v>
      </c>
      <c r="O3675" s="6">
        <f>(E3675/D3675)*100</f>
        <v>2.8571428571428571E-3</v>
      </c>
      <c r="P3675" s="7">
        <f>E3675/L3675</f>
        <v>1</v>
      </c>
      <c r="Q3675" t="str">
        <f>LEFT(N3675,FIND("/",N3675)-1)</f>
        <v>food</v>
      </c>
      <c r="R3675" t="str">
        <f>REPLACE(N3675,1,FIND("/",N3675),"")</f>
        <v>food trucks</v>
      </c>
      <c r="S3675" s="12">
        <f>(((J3675/60)/60)/24)+DATE(1970,1,1)</f>
        <v>42551.961689814809</v>
      </c>
      <c r="T3675" s="12">
        <f>(((I3675/60)/60)/24)+DATE(1970,1,1)</f>
        <v>42581.961689814809</v>
      </c>
      <c r="W3675" s="19">
        <f>_xlfn.DAYS(T3675,S3675)</f>
        <v>30</v>
      </c>
      <c r="X3675" s="20">
        <f>L3675/W3675</f>
        <v>3.3333333333333333E-2</v>
      </c>
      <c r="Y3675" s="21">
        <f>E3675/W3675</f>
        <v>3.3333333333333333E-2</v>
      </c>
    </row>
    <row r="3676" spans="1:25" ht="48" x14ac:dyDescent="0.2">
      <c r="A3676">
        <v>3200</v>
      </c>
      <c r="B3676" s="3" t="s">
        <v>3200</v>
      </c>
      <c r="C3676" s="3" t="s">
        <v>7310</v>
      </c>
      <c r="D3676">
        <v>50000</v>
      </c>
      <c r="E3676">
        <v>1</v>
      </c>
      <c r="F3676" t="s">
        <v>8221</v>
      </c>
      <c r="G3676" t="s">
        <v>8224</v>
      </c>
      <c r="H3676" t="s">
        <v>8246</v>
      </c>
      <c r="I3676">
        <v>1461994440</v>
      </c>
      <c r="J3676">
        <v>1459410101</v>
      </c>
      <c r="K3676" t="b">
        <v>0</v>
      </c>
      <c r="L3676">
        <v>1</v>
      </c>
      <c r="M3676" t="b">
        <v>0</v>
      </c>
      <c r="N3676" t="s">
        <v>8305</v>
      </c>
      <c r="O3676" s="6">
        <f>(E3676/D3676)*100</f>
        <v>2E-3</v>
      </c>
      <c r="P3676" s="7">
        <f>E3676/L3676</f>
        <v>1</v>
      </c>
      <c r="Q3676" t="str">
        <f>LEFT(N3676,FIND("/",N3676)-1)</f>
        <v>theater</v>
      </c>
      <c r="R3676" t="str">
        <f>REPLACE(N3676,1,FIND("/",N3676),"")</f>
        <v>musical</v>
      </c>
      <c r="S3676" s="12">
        <f>(((J3676/60)/60)/24)+DATE(1970,1,1)</f>
        <v>42460.320613425924</v>
      </c>
      <c r="T3676" s="12">
        <f>(((I3676/60)/60)/24)+DATE(1970,1,1)</f>
        <v>42490.231944444444</v>
      </c>
      <c r="W3676" s="19">
        <f>_xlfn.DAYS(T3676,S3676)</f>
        <v>30</v>
      </c>
      <c r="X3676" s="20">
        <f>L3676/W3676</f>
        <v>3.3333333333333333E-2</v>
      </c>
      <c r="Y3676" s="21">
        <f>E3676/W3676</f>
        <v>3.3333333333333333E-2</v>
      </c>
    </row>
    <row r="3677" spans="1:25" ht="48" x14ac:dyDescent="0.2">
      <c r="A3677">
        <v>2594</v>
      </c>
      <c r="B3677" s="3" t="s">
        <v>2594</v>
      </c>
      <c r="C3677" s="3" t="s">
        <v>6704</v>
      </c>
      <c r="D3677">
        <v>80000</v>
      </c>
      <c r="E3677">
        <v>1</v>
      </c>
      <c r="F3677" t="s">
        <v>8221</v>
      </c>
      <c r="G3677" t="s">
        <v>8224</v>
      </c>
      <c r="H3677" t="s">
        <v>8246</v>
      </c>
      <c r="I3677">
        <v>1407453228</v>
      </c>
      <c r="J3677">
        <v>1404861228</v>
      </c>
      <c r="K3677" t="b">
        <v>0</v>
      </c>
      <c r="L3677">
        <v>1</v>
      </c>
      <c r="M3677" t="b">
        <v>0</v>
      </c>
      <c r="N3677" t="s">
        <v>8284</v>
      </c>
      <c r="O3677" s="6">
        <f>(E3677/D3677)*100</f>
        <v>1.25E-3</v>
      </c>
      <c r="P3677" s="7">
        <f>E3677/L3677</f>
        <v>1</v>
      </c>
      <c r="Q3677" t="str">
        <f>LEFT(N3677,FIND("/",N3677)-1)</f>
        <v>food</v>
      </c>
      <c r="R3677" t="str">
        <f>REPLACE(N3677,1,FIND("/",N3677),"")</f>
        <v>food trucks</v>
      </c>
      <c r="S3677" s="12">
        <f>(((J3677/60)/60)/24)+DATE(1970,1,1)</f>
        <v>41828.967916666668</v>
      </c>
      <c r="T3677" s="12">
        <f>(((I3677/60)/60)/24)+DATE(1970,1,1)</f>
        <v>41858.967916666668</v>
      </c>
      <c r="W3677" s="19">
        <f>_xlfn.DAYS(T3677,S3677)</f>
        <v>30</v>
      </c>
      <c r="X3677" s="20">
        <f>L3677/W3677</f>
        <v>3.3333333333333333E-2</v>
      </c>
      <c r="Y3677" s="21">
        <f>E3677/W3677</f>
        <v>3.3333333333333333E-2</v>
      </c>
    </row>
    <row r="3678" spans="1:25" ht="32" x14ac:dyDescent="0.2">
      <c r="A3678">
        <v>2582</v>
      </c>
      <c r="B3678" s="3" t="s">
        <v>2582</v>
      </c>
      <c r="C3678" s="3" t="s">
        <v>6692</v>
      </c>
      <c r="D3678">
        <v>90000</v>
      </c>
      <c r="E3678">
        <v>1</v>
      </c>
      <c r="F3678" t="s">
        <v>8221</v>
      </c>
      <c r="G3678" t="s">
        <v>8224</v>
      </c>
      <c r="H3678" t="s">
        <v>8246</v>
      </c>
      <c r="I3678">
        <v>1477784634</v>
      </c>
      <c r="J3678">
        <v>1475192634</v>
      </c>
      <c r="K3678" t="b">
        <v>0</v>
      </c>
      <c r="L3678">
        <v>1</v>
      </c>
      <c r="M3678" t="b">
        <v>0</v>
      </c>
      <c r="N3678" t="s">
        <v>8284</v>
      </c>
      <c r="O3678" s="6">
        <f>(E3678/D3678)*100</f>
        <v>1.1111111111111111E-3</v>
      </c>
      <c r="P3678" s="7">
        <f>E3678/L3678</f>
        <v>1</v>
      </c>
      <c r="Q3678" t="str">
        <f>LEFT(N3678,FIND("/",N3678)-1)</f>
        <v>food</v>
      </c>
      <c r="R3678" t="str">
        <f>REPLACE(N3678,1,FIND("/",N3678),"")</f>
        <v>food trucks</v>
      </c>
      <c r="S3678" s="12">
        <f>(((J3678/60)/60)/24)+DATE(1970,1,1)</f>
        <v>42642.988819444443</v>
      </c>
      <c r="T3678" s="12">
        <f>(((I3678/60)/60)/24)+DATE(1970,1,1)</f>
        <v>42672.988819444443</v>
      </c>
      <c r="W3678" s="19">
        <f>_xlfn.DAYS(T3678,S3678)</f>
        <v>30</v>
      </c>
      <c r="X3678" s="20">
        <f>L3678/W3678</f>
        <v>3.3333333333333333E-2</v>
      </c>
      <c r="Y3678" s="21">
        <f>E3678/W3678</f>
        <v>3.3333333333333333E-2</v>
      </c>
    </row>
    <row r="3679" spans="1:25" ht="48" x14ac:dyDescent="0.2">
      <c r="A3679">
        <v>1450</v>
      </c>
      <c r="B3679" s="3" t="s">
        <v>1451</v>
      </c>
      <c r="C3679" s="3" t="s">
        <v>5560</v>
      </c>
      <c r="D3679">
        <v>100000</v>
      </c>
      <c r="E3679">
        <v>1</v>
      </c>
      <c r="F3679" t="s">
        <v>8221</v>
      </c>
      <c r="G3679" t="s">
        <v>8224</v>
      </c>
      <c r="H3679" t="s">
        <v>8246</v>
      </c>
      <c r="I3679">
        <v>1455941197</v>
      </c>
      <c r="J3679">
        <v>1453349197</v>
      </c>
      <c r="K3679" t="b">
        <v>0</v>
      </c>
      <c r="L3679">
        <v>1</v>
      </c>
      <c r="M3679" t="b">
        <v>0</v>
      </c>
      <c r="N3679" t="s">
        <v>8287</v>
      </c>
      <c r="O3679" s="6">
        <f>(E3679/D3679)*100</f>
        <v>1E-3</v>
      </c>
      <c r="P3679" s="7">
        <f>E3679/L3679</f>
        <v>1</v>
      </c>
      <c r="Q3679" t="str">
        <f>LEFT(N3679,FIND("/",N3679)-1)</f>
        <v>publishing</v>
      </c>
      <c r="R3679" t="str">
        <f>REPLACE(N3679,1,FIND("/",N3679),"")</f>
        <v>translations</v>
      </c>
      <c r="S3679" s="12">
        <f>(((J3679/60)/60)/24)+DATE(1970,1,1)</f>
        <v>42390.171261574069</v>
      </c>
      <c r="T3679" s="12">
        <f>(((I3679/60)/60)/24)+DATE(1970,1,1)</f>
        <v>42420.171261574069</v>
      </c>
      <c r="W3679" s="19">
        <f>_xlfn.DAYS(T3679,S3679)</f>
        <v>30</v>
      </c>
      <c r="X3679" s="20">
        <f>L3679/W3679</f>
        <v>3.3333333333333333E-2</v>
      </c>
      <c r="Y3679" s="21">
        <f>E3679/W3679</f>
        <v>3.3333333333333333E-2</v>
      </c>
    </row>
    <row r="3680" spans="1:25" ht="32" x14ac:dyDescent="0.2">
      <c r="A3680">
        <v>696</v>
      </c>
      <c r="B3680" s="3" t="s">
        <v>697</v>
      </c>
      <c r="C3680" s="3" t="s">
        <v>4806</v>
      </c>
      <c r="D3680">
        <v>175000</v>
      </c>
      <c r="E3680">
        <v>1</v>
      </c>
      <c r="F3680" t="s">
        <v>8221</v>
      </c>
      <c r="G3680" t="s">
        <v>8233</v>
      </c>
      <c r="H3680" t="s">
        <v>8249</v>
      </c>
      <c r="I3680">
        <v>1406326502</v>
      </c>
      <c r="J3680">
        <v>1403734502</v>
      </c>
      <c r="K3680" t="b">
        <v>0</v>
      </c>
      <c r="L3680">
        <v>1</v>
      </c>
      <c r="M3680" t="b">
        <v>0</v>
      </c>
      <c r="N3680" t="s">
        <v>8273</v>
      </c>
      <c r="O3680" s="6">
        <f>(E3680/D3680)*100</f>
        <v>5.7142857142857147E-4</v>
      </c>
      <c r="P3680" s="7">
        <f>E3680/L3680</f>
        <v>1</v>
      </c>
      <c r="Q3680" t="str">
        <f>LEFT(N3680,FIND("/",N3680)-1)</f>
        <v>technology</v>
      </c>
      <c r="R3680" t="str">
        <f>REPLACE(N3680,1,FIND("/",N3680),"")</f>
        <v>wearables</v>
      </c>
      <c r="S3680" s="12">
        <f>(((J3680/60)/60)/24)+DATE(1970,1,1)</f>
        <v>41815.927106481482</v>
      </c>
      <c r="T3680" s="12">
        <f>(((I3680/60)/60)/24)+DATE(1970,1,1)</f>
        <v>41845.927106481482</v>
      </c>
      <c r="W3680" s="19">
        <f>_xlfn.DAYS(T3680,S3680)</f>
        <v>30</v>
      </c>
      <c r="X3680" s="20">
        <f>L3680/W3680</f>
        <v>3.3333333333333333E-2</v>
      </c>
      <c r="Y3680" s="21">
        <f>E3680/W3680</f>
        <v>3.3333333333333333E-2</v>
      </c>
    </row>
    <row r="3681" spans="1:25" ht="48" x14ac:dyDescent="0.2">
      <c r="A3681">
        <v>3645</v>
      </c>
      <c r="B3681" s="3" t="s">
        <v>3643</v>
      </c>
      <c r="C3681" s="3" t="s">
        <v>7755</v>
      </c>
      <c r="D3681">
        <v>1000</v>
      </c>
      <c r="E3681">
        <v>1</v>
      </c>
      <c r="F3681" t="s">
        <v>8221</v>
      </c>
      <c r="G3681" t="s">
        <v>8229</v>
      </c>
      <c r="H3681" t="s">
        <v>8251</v>
      </c>
      <c r="I3681">
        <v>1479773838</v>
      </c>
      <c r="J3681">
        <v>1477178238</v>
      </c>
      <c r="K3681" t="b">
        <v>0</v>
      </c>
      <c r="L3681">
        <v>1</v>
      </c>
      <c r="M3681" t="b">
        <v>0</v>
      </c>
      <c r="N3681" t="s">
        <v>8305</v>
      </c>
      <c r="O3681" s="6">
        <f>(E3681/D3681)*100</f>
        <v>0.1</v>
      </c>
      <c r="P3681" s="7">
        <f>E3681/L3681</f>
        <v>1</v>
      </c>
      <c r="Q3681" t="str">
        <f>LEFT(N3681,FIND("/",N3681)-1)</f>
        <v>theater</v>
      </c>
      <c r="R3681" t="str">
        <f>REPLACE(N3681,1,FIND("/",N3681),"")</f>
        <v>musical</v>
      </c>
      <c r="S3681" s="12">
        <f>(((J3681/60)/60)/24)+DATE(1970,1,1)</f>
        <v>42665.970347222217</v>
      </c>
      <c r="T3681" s="12">
        <f>(((I3681/60)/60)/24)+DATE(1970,1,1)</f>
        <v>42696.012013888889</v>
      </c>
      <c r="W3681" s="19">
        <f>_xlfn.DAYS(T3681,S3681)</f>
        <v>31</v>
      </c>
      <c r="X3681" s="20">
        <f>L3681/W3681</f>
        <v>3.2258064516129031E-2</v>
      </c>
      <c r="Y3681" s="21">
        <f>E3681/W3681</f>
        <v>3.2258064516129031E-2</v>
      </c>
    </row>
    <row r="3682" spans="1:25" ht="48" x14ac:dyDescent="0.2">
      <c r="A3682">
        <v>1545</v>
      </c>
      <c r="B3682" s="3" t="s">
        <v>1546</v>
      </c>
      <c r="C3682" s="3" t="s">
        <v>5655</v>
      </c>
      <c r="D3682">
        <v>3000</v>
      </c>
      <c r="E3682">
        <v>1</v>
      </c>
      <c r="F3682" t="s">
        <v>8221</v>
      </c>
      <c r="G3682" t="s">
        <v>8224</v>
      </c>
      <c r="H3682" t="s">
        <v>8246</v>
      </c>
      <c r="I3682">
        <v>1425330960</v>
      </c>
      <c r="J3682">
        <v>1422393234</v>
      </c>
      <c r="K3682" t="b">
        <v>0</v>
      </c>
      <c r="L3682">
        <v>1</v>
      </c>
      <c r="M3682" t="b">
        <v>0</v>
      </c>
      <c r="N3682" t="s">
        <v>8289</v>
      </c>
      <c r="O3682" s="6">
        <f>(E3682/D3682)*100</f>
        <v>3.3333333333333333E-2</v>
      </c>
      <c r="P3682" s="7">
        <f>E3682/L3682</f>
        <v>1</v>
      </c>
      <c r="Q3682" t="str">
        <f>LEFT(N3682,FIND("/",N3682)-1)</f>
        <v>photography</v>
      </c>
      <c r="R3682" t="str">
        <f>REPLACE(N3682,1,FIND("/",N3682),"")</f>
        <v>nature</v>
      </c>
      <c r="S3682" s="12">
        <f>(((J3682/60)/60)/24)+DATE(1970,1,1)</f>
        <v>42031.884652777779</v>
      </c>
      <c r="T3682" s="12">
        <f>(((I3682/60)/60)/24)+DATE(1970,1,1)</f>
        <v>42065.886111111111</v>
      </c>
      <c r="W3682" s="19">
        <f>_xlfn.DAYS(T3682,S3682)</f>
        <v>34</v>
      </c>
      <c r="X3682" s="20">
        <f>L3682/W3682</f>
        <v>2.9411764705882353E-2</v>
      </c>
      <c r="Y3682" s="21">
        <f>E3682/W3682</f>
        <v>2.9411764705882353E-2</v>
      </c>
    </row>
    <row r="3683" spans="1:25" ht="48" x14ac:dyDescent="0.2">
      <c r="A3683">
        <v>1316</v>
      </c>
      <c r="B3683" s="3" t="s">
        <v>1317</v>
      </c>
      <c r="C3683" s="3" t="s">
        <v>5426</v>
      </c>
      <c r="D3683">
        <v>75000</v>
      </c>
      <c r="E3683">
        <v>1</v>
      </c>
      <c r="F3683" t="s">
        <v>8220</v>
      </c>
      <c r="G3683" t="s">
        <v>8224</v>
      </c>
      <c r="H3683" t="s">
        <v>8246</v>
      </c>
      <c r="I3683">
        <v>1456700709</v>
      </c>
      <c r="J3683">
        <v>1453676709</v>
      </c>
      <c r="K3683" t="b">
        <v>0</v>
      </c>
      <c r="L3683">
        <v>1</v>
      </c>
      <c r="M3683" t="b">
        <v>0</v>
      </c>
      <c r="N3683" t="s">
        <v>8273</v>
      </c>
      <c r="O3683" s="6">
        <f>(E3683/D3683)*100</f>
        <v>1.3333333333333333E-3</v>
      </c>
      <c r="P3683" s="7">
        <f>E3683/L3683</f>
        <v>1</v>
      </c>
      <c r="Q3683" t="str">
        <f>LEFT(N3683,FIND("/",N3683)-1)</f>
        <v>technology</v>
      </c>
      <c r="R3683" t="str">
        <f>REPLACE(N3683,1,FIND("/",N3683),"")</f>
        <v>wearables</v>
      </c>
      <c r="S3683" s="12">
        <f>(((J3683/60)/60)/24)+DATE(1970,1,1)</f>
        <v>42393.961909722217</v>
      </c>
      <c r="T3683" s="12">
        <f>(((I3683/60)/60)/24)+DATE(1970,1,1)</f>
        <v>42428.961909722217</v>
      </c>
      <c r="W3683" s="19">
        <f>_xlfn.DAYS(T3683,S3683)</f>
        <v>35</v>
      </c>
      <c r="X3683" s="20">
        <f>L3683/W3683</f>
        <v>2.8571428571428571E-2</v>
      </c>
      <c r="Y3683" s="21">
        <f>E3683/W3683</f>
        <v>2.8571428571428571E-2</v>
      </c>
    </row>
    <row r="3684" spans="1:25" ht="48" x14ac:dyDescent="0.2">
      <c r="A3684">
        <v>1722</v>
      </c>
      <c r="B3684" s="3" t="s">
        <v>1723</v>
      </c>
      <c r="C3684" s="3" t="s">
        <v>5832</v>
      </c>
      <c r="D3684">
        <v>2880</v>
      </c>
      <c r="E3684">
        <v>1</v>
      </c>
      <c r="F3684" t="s">
        <v>8221</v>
      </c>
      <c r="G3684" t="s">
        <v>8224</v>
      </c>
      <c r="H3684" t="s">
        <v>8246</v>
      </c>
      <c r="I3684">
        <v>1459642200</v>
      </c>
      <c r="J3684">
        <v>1456441429</v>
      </c>
      <c r="K3684" t="b">
        <v>0</v>
      </c>
      <c r="L3684">
        <v>1</v>
      </c>
      <c r="M3684" t="b">
        <v>0</v>
      </c>
      <c r="N3684" t="s">
        <v>8293</v>
      </c>
      <c r="O3684" s="6">
        <f>(E3684/D3684)*100</f>
        <v>3.4722222222222224E-2</v>
      </c>
      <c r="P3684" s="7">
        <f>E3684/L3684</f>
        <v>1</v>
      </c>
      <c r="Q3684" t="str">
        <f>LEFT(N3684,FIND("/",N3684)-1)</f>
        <v>music</v>
      </c>
      <c r="R3684" t="str">
        <f>REPLACE(N3684,1,FIND("/",N3684),"")</f>
        <v>faith</v>
      </c>
      <c r="S3684" s="12">
        <f>(((J3684/60)/60)/24)+DATE(1970,1,1)</f>
        <v>42425.960983796293</v>
      </c>
      <c r="T3684" s="12">
        <f>(((I3684/60)/60)/24)+DATE(1970,1,1)</f>
        <v>42463.006944444445</v>
      </c>
      <c r="W3684" s="19">
        <f>_xlfn.DAYS(T3684,S3684)</f>
        <v>38</v>
      </c>
      <c r="X3684" s="20">
        <f>L3684/W3684</f>
        <v>2.6315789473684209E-2</v>
      </c>
      <c r="Y3684" s="21">
        <f>E3684/W3684</f>
        <v>2.6315789473684209E-2</v>
      </c>
    </row>
    <row r="3685" spans="1:25" ht="32" x14ac:dyDescent="0.2">
      <c r="A3685">
        <v>2427</v>
      </c>
      <c r="B3685" s="3" t="s">
        <v>2428</v>
      </c>
      <c r="C3685" s="3" t="s">
        <v>6537</v>
      </c>
      <c r="D3685">
        <v>50000</v>
      </c>
      <c r="E3685">
        <v>1</v>
      </c>
      <c r="F3685" t="s">
        <v>8221</v>
      </c>
      <c r="G3685" t="s">
        <v>8224</v>
      </c>
      <c r="H3685" t="s">
        <v>8246</v>
      </c>
      <c r="I3685">
        <v>1458715133</v>
      </c>
      <c r="J3685">
        <v>1455262733</v>
      </c>
      <c r="K3685" t="b">
        <v>0</v>
      </c>
      <c r="L3685">
        <v>1</v>
      </c>
      <c r="M3685" t="b">
        <v>0</v>
      </c>
      <c r="N3685" t="s">
        <v>8284</v>
      </c>
      <c r="O3685" s="6">
        <f>(E3685/D3685)*100</f>
        <v>2E-3</v>
      </c>
      <c r="P3685" s="7">
        <f>E3685/L3685</f>
        <v>1</v>
      </c>
      <c r="Q3685" t="str">
        <f>LEFT(N3685,FIND("/",N3685)-1)</f>
        <v>food</v>
      </c>
      <c r="R3685" t="str">
        <f>REPLACE(N3685,1,FIND("/",N3685),"")</f>
        <v>food trucks</v>
      </c>
      <c r="S3685" s="12">
        <f>(((J3685/60)/60)/24)+DATE(1970,1,1)</f>
        <v>42412.318668981476</v>
      </c>
      <c r="T3685" s="12">
        <f>(((I3685/60)/60)/24)+DATE(1970,1,1)</f>
        <v>42452.277002314819</v>
      </c>
      <c r="W3685" s="19">
        <f>_xlfn.DAYS(T3685,S3685)</f>
        <v>40</v>
      </c>
      <c r="X3685" s="20">
        <f>L3685/W3685</f>
        <v>2.5000000000000001E-2</v>
      </c>
      <c r="Y3685" s="21">
        <f>E3685/W3685</f>
        <v>2.5000000000000001E-2</v>
      </c>
    </row>
    <row r="3686" spans="1:25" ht="48" x14ac:dyDescent="0.2">
      <c r="A3686">
        <v>1497</v>
      </c>
      <c r="B3686" s="3" t="s">
        <v>1498</v>
      </c>
      <c r="C3686" s="3" t="s">
        <v>5607</v>
      </c>
      <c r="D3686">
        <v>15000</v>
      </c>
      <c r="E3686">
        <v>1</v>
      </c>
      <c r="F3686" t="s">
        <v>8221</v>
      </c>
      <c r="G3686" t="s">
        <v>8224</v>
      </c>
      <c r="H3686" t="s">
        <v>8246</v>
      </c>
      <c r="I3686">
        <v>1375299780</v>
      </c>
      <c r="J3686">
        <v>1371655522</v>
      </c>
      <c r="K3686" t="b">
        <v>0</v>
      </c>
      <c r="L3686">
        <v>1</v>
      </c>
      <c r="M3686" t="b">
        <v>0</v>
      </c>
      <c r="N3686" t="s">
        <v>8275</v>
      </c>
      <c r="O3686" s="6">
        <f>(E3686/D3686)*100</f>
        <v>6.6666666666666671E-3</v>
      </c>
      <c r="P3686" s="7">
        <f>E3686/L3686</f>
        <v>1</v>
      </c>
      <c r="Q3686" t="str">
        <f>LEFT(N3686,FIND("/",N3686)-1)</f>
        <v>publishing</v>
      </c>
      <c r="R3686" t="str">
        <f>REPLACE(N3686,1,FIND("/",N3686),"")</f>
        <v>fiction</v>
      </c>
      <c r="S3686" s="12">
        <f>(((J3686/60)/60)/24)+DATE(1970,1,1)</f>
        <v>41444.64261574074</v>
      </c>
      <c r="T3686" s="12">
        <f>(((I3686/60)/60)/24)+DATE(1970,1,1)</f>
        <v>41486.821527777778</v>
      </c>
      <c r="W3686" s="19">
        <f>_xlfn.DAYS(T3686,S3686)</f>
        <v>42</v>
      </c>
      <c r="X3686" s="20">
        <f>L3686/W3686</f>
        <v>2.3809523809523808E-2</v>
      </c>
      <c r="Y3686" s="21">
        <f>E3686/W3686</f>
        <v>2.3809523809523808E-2</v>
      </c>
    </row>
    <row r="3687" spans="1:25" ht="48" x14ac:dyDescent="0.2">
      <c r="A3687">
        <v>1410</v>
      </c>
      <c r="B3687" s="3" t="s">
        <v>1411</v>
      </c>
      <c r="C3687" s="3" t="s">
        <v>5520</v>
      </c>
      <c r="D3687">
        <v>6000</v>
      </c>
      <c r="E3687">
        <v>1</v>
      </c>
      <c r="F3687" t="s">
        <v>8221</v>
      </c>
      <c r="G3687" t="s">
        <v>8237</v>
      </c>
      <c r="H3687" t="s">
        <v>8249</v>
      </c>
      <c r="I3687">
        <v>1464939520</v>
      </c>
      <c r="J3687">
        <v>1461051520</v>
      </c>
      <c r="K3687" t="b">
        <v>0</v>
      </c>
      <c r="L3687">
        <v>1</v>
      </c>
      <c r="M3687" t="b">
        <v>0</v>
      </c>
      <c r="N3687" t="s">
        <v>8287</v>
      </c>
      <c r="O3687" s="6">
        <f>(E3687/D3687)*100</f>
        <v>1.6666666666666666E-2</v>
      </c>
      <c r="P3687" s="7">
        <f>E3687/L3687</f>
        <v>1</v>
      </c>
      <c r="Q3687" t="str">
        <f>LEFT(N3687,FIND("/",N3687)-1)</f>
        <v>publishing</v>
      </c>
      <c r="R3687" t="str">
        <f>REPLACE(N3687,1,FIND("/",N3687),"")</f>
        <v>translations</v>
      </c>
      <c r="S3687" s="12">
        <f>(((J3687/60)/60)/24)+DATE(1970,1,1)</f>
        <v>42479.318518518514</v>
      </c>
      <c r="T3687" s="12">
        <f>(((I3687/60)/60)/24)+DATE(1970,1,1)</f>
        <v>42524.318518518514</v>
      </c>
      <c r="W3687" s="19">
        <f>_xlfn.DAYS(T3687,S3687)</f>
        <v>45</v>
      </c>
      <c r="X3687" s="20">
        <f>L3687/W3687</f>
        <v>2.2222222222222223E-2</v>
      </c>
      <c r="Y3687" s="21">
        <f>E3687/W3687</f>
        <v>2.2222222222222223E-2</v>
      </c>
    </row>
    <row r="3688" spans="1:25" ht="48" x14ac:dyDescent="0.2">
      <c r="A3688">
        <v>1727</v>
      </c>
      <c r="B3688" s="3" t="s">
        <v>1728</v>
      </c>
      <c r="C3688" s="3" t="s">
        <v>5837</v>
      </c>
      <c r="D3688">
        <v>3000</v>
      </c>
      <c r="E3688">
        <v>1</v>
      </c>
      <c r="F3688" t="s">
        <v>8221</v>
      </c>
      <c r="G3688" t="s">
        <v>8225</v>
      </c>
      <c r="H3688" t="s">
        <v>8247</v>
      </c>
      <c r="I3688">
        <v>1428231600</v>
      </c>
      <c r="J3688">
        <v>1423520177</v>
      </c>
      <c r="K3688" t="b">
        <v>0</v>
      </c>
      <c r="L3688">
        <v>1</v>
      </c>
      <c r="M3688" t="b">
        <v>0</v>
      </c>
      <c r="N3688" t="s">
        <v>8293</v>
      </c>
      <c r="O3688" s="6">
        <f>(E3688/D3688)*100</f>
        <v>3.3333333333333333E-2</v>
      </c>
      <c r="P3688" s="7">
        <f>E3688/L3688</f>
        <v>1</v>
      </c>
      <c r="Q3688" t="str">
        <f>LEFT(N3688,FIND("/",N3688)-1)</f>
        <v>music</v>
      </c>
      <c r="R3688" t="str">
        <f>REPLACE(N3688,1,FIND("/",N3688),"")</f>
        <v>faith</v>
      </c>
      <c r="S3688" s="12">
        <f>(((J3688/60)/60)/24)+DATE(1970,1,1)</f>
        <v>42044.927974537044</v>
      </c>
      <c r="T3688" s="12">
        <f>(((I3688/60)/60)/24)+DATE(1970,1,1)</f>
        <v>42099.458333333328</v>
      </c>
      <c r="W3688" s="19">
        <f>_xlfn.DAYS(T3688,S3688)</f>
        <v>55</v>
      </c>
      <c r="X3688" s="20">
        <f>L3688/W3688</f>
        <v>1.8181818181818181E-2</v>
      </c>
      <c r="Y3688" s="21">
        <f>E3688/W3688</f>
        <v>1.8181818181818181E-2</v>
      </c>
    </row>
    <row r="3689" spans="1:25" ht="48" x14ac:dyDescent="0.2">
      <c r="A3689">
        <v>1739</v>
      </c>
      <c r="B3689" s="3" t="s">
        <v>1740</v>
      </c>
      <c r="C3689" s="3" t="s">
        <v>5849</v>
      </c>
      <c r="D3689">
        <v>1000</v>
      </c>
      <c r="E3689">
        <v>1</v>
      </c>
      <c r="F3689" t="s">
        <v>8221</v>
      </c>
      <c r="G3689" t="s">
        <v>8224</v>
      </c>
      <c r="H3689" t="s">
        <v>8246</v>
      </c>
      <c r="I3689">
        <v>1462391932</v>
      </c>
      <c r="J3689">
        <v>1457297932</v>
      </c>
      <c r="K3689" t="b">
        <v>0</v>
      </c>
      <c r="L3689">
        <v>1</v>
      </c>
      <c r="M3689" t="b">
        <v>0</v>
      </c>
      <c r="N3689" t="s">
        <v>8293</v>
      </c>
      <c r="O3689" s="6">
        <f>(E3689/D3689)*100</f>
        <v>0.1</v>
      </c>
      <c r="P3689" s="7">
        <f>E3689/L3689</f>
        <v>1</v>
      </c>
      <c r="Q3689" t="str">
        <f>LEFT(N3689,FIND("/",N3689)-1)</f>
        <v>music</v>
      </c>
      <c r="R3689" t="str">
        <f>REPLACE(N3689,1,FIND("/",N3689),"")</f>
        <v>faith</v>
      </c>
      <c r="S3689" s="12">
        <f>(((J3689/60)/60)/24)+DATE(1970,1,1)</f>
        <v>42435.874212962968</v>
      </c>
      <c r="T3689" s="12">
        <f>(((I3689/60)/60)/24)+DATE(1970,1,1)</f>
        <v>42494.832546296297</v>
      </c>
      <c r="W3689" s="19">
        <f>_xlfn.DAYS(T3689,S3689)</f>
        <v>59</v>
      </c>
      <c r="X3689" s="20">
        <f>L3689/W3689</f>
        <v>1.6949152542372881E-2</v>
      </c>
      <c r="Y3689" s="21">
        <f>E3689/W3689</f>
        <v>1.6949152542372881E-2</v>
      </c>
    </row>
    <row r="3690" spans="1:25" ht="48" x14ac:dyDescent="0.2">
      <c r="A3690">
        <v>1598</v>
      </c>
      <c r="B3690" s="3" t="s">
        <v>1599</v>
      </c>
      <c r="C3690" s="3" t="s">
        <v>5708</v>
      </c>
      <c r="D3690">
        <v>800</v>
      </c>
      <c r="E3690">
        <v>1</v>
      </c>
      <c r="F3690" t="s">
        <v>8221</v>
      </c>
      <c r="G3690" t="s">
        <v>8224</v>
      </c>
      <c r="H3690" t="s">
        <v>8246</v>
      </c>
      <c r="I3690">
        <v>1437926458</v>
      </c>
      <c r="J3690">
        <v>1432742458</v>
      </c>
      <c r="K3690" t="b">
        <v>0</v>
      </c>
      <c r="L3690">
        <v>1</v>
      </c>
      <c r="M3690" t="b">
        <v>0</v>
      </c>
      <c r="N3690" t="s">
        <v>8291</v>
      </c>
      <c r="O3690" s="6">
        <f>(E3690/D3690)*100</f>
        <v>0.125</v>
      </c>
      <c r="P3690" s="7">
        <f>E3690/L3690</f>
        <v>1</v>
      </c>
      <c r="Q3690" t="str">
        <f>LEFT(N3690,FIND("/",N3690)-1)</f>
        <v>photography</v>
      </c>
      <c r="R3690" t="str">
        <f>REPLACE(N3690,1,FIND("/",N3690),"")</f>
        <v>places</v>
      </c>
      <c r="S3690" s="12">
        <f>(((J3690/60)/60)/24)+DATE(1970,1,1)</f>
        <v>42151.667337962965</v>
      </c>
      <c r="T3690" s="12">
        <f>(((I3690/60)/60)/24)+DATE(1970,1,1)</f>
        <v>42211.667337962965</v>
      </c>
      <c r="W3690" s="19">
        <f>_xlfn.DAYS(T3690,S3690)</f>
        <v>60</v>
      </c>
      <c r="X3690" s="20">
        <f>L3690/W3690</f>
        <v>1.6666666666666666E-2</v>
      </c>
      <c r="Y3690" s="21">
        <f>E3690/W3690</f>
        <v>1.6666666666666666E-2</v>
      </c>
    </row>
    <row r="3691" spans="1:25" ht="32" x14ac:dyDescent="0.2">
      <c r="A3691">
        <v>212</v>
      </c>
      <c r="B3691" s="3" t="s">
        <v>214</v>
      </c>
      <c r="C3691" s="3" t="s">
        <v>4322</v>
      </c>
      <c r="D3691">
        <v>6300</v>
      </c>
      <c r="E3691">
        <v>1</v>
      </c>
      <c r="F3691" t="s">
        <v>8221</v>
      </c>
      <c r="G3691" t="s">
        <v>8224</v>
      </c>
      <c r="H3691" t="s">
        <v>8246</v>
      </c>
      <c r="I3691">
        <v>1460837320</v>
      </c>
      <c r="J3691">
        <v>1455656920</v>
      </c>
      <c r="K3691" t="b">
        <v>0</v>
      </c>
      <c r="L3691">
        <v>1</v>
      </c>
      <c r="M3691" t="b">
        <v>0</v>
      </c>
      <c r="N3691" t="s">
        <v>8268</v>
      </c>
      <c r="O3691" s="6">
        <f>(E3691/D3691)*100</f>
        <v>1.5873015873015872E-2</v>
      </c>
      <c r="P3691" s="7">
        <f>E3691/L3691</f>
        <v>1</v>
      </c>
      <c r="Q3691" t="str">
        <f>LEFT(N3691,FIND("/",N3691)-1)</f>
        <v>film &amp; video</v>
      </c>
      <c r="R3691" t="str">
        <f>REPLACE(N3691,1,FIND("/",N3691),"")</f>
        <v>drama</v>
      </c>
      <c r="S3691" s="12">
        <f>(((J3691/60)/60)/24)+DATE(1970,1,1)</f>
        <v>42416.881018518514</v>
      </c>
      <c r="T3691" s="12">
        <f>(((I3691/60)/60)/24)+DATE(1970,1,1)</f>
        <v>42476.839351851857</v>
      </c>
      <c r="W3691" s="19">
        <f>_xlfn.DAYS(T3691,S3691)</f>
        <v>60</v>
      </c>
      <c r="X3691" s="20">
        <f>L3691/W3691</f>
        <v>1.6666666666666666E-2</v>
      </c>
      <c r="Y3691" s="21">
        <f>E3691/W3691</f>
        <v>1.6666666666666666E-2</v>
      </c>
    </row>
    <row r="3692" spans="1:25" ht="48" x14ac:dyDescent="0.2">
      <c r="A3692">
        <v>214</v>
      </c>
      <c r="B3692" s="3" t="s">
        <v>216</v>
      </c>
      <c r="C3692" s="3" t="s">
        <v>4324</v>
      </c>
      <c r="D3692">
        <v>12500</v>
      </c>
      <c r="E3692">
        <v>1</v>
      </c>
      <c r="F3692" t="s">
        <v>8221</v>
      </c>
      <c r="G3692" t="s">
        <v>8224</v>
      </c>
      <c r="H3692" t="s">
        <v>8246</v>
      </c>
      <c r="I3692">
        <v>1425655349</v>
      </c>
      <c r="J3692">
        <v>1420471349</v>
      </c>
      <c r="K3692" t="b">
        <v>0</v>
      </c>
      <c r="L3692">
        <v>1</v>
      </c>
      <c r="M3692" t="b">
        <v>0</v>
      </c>
      <c r="N3692" t="s">
        <v>8268</v>
      </c>
      <c r="O3692" s="6">
        <f>(E3692/D3692)*100</f>
        <v>8.0000000000000002E-3</v>
      </c>
      <c r="P3692" s="7">
        <f>E3692/L3692</f>
        <v>1</v>
      </c>
      <c r="Q3692" t="str">
        <f>LEFT(N3692,FIND("/",N3692)-1)</f>
        <v>film &amp; video</v>
      </c>
      <c r="R3692" t="str">
        <f>REPLACE(N3692,1,FIND("/",N3692),"")</f>
        <v>drama</v>
      </c>
      <c r="S3692" s="12">
        <f>(((J3692/60)/60)/24)+DATE(1970,1,1)</f>
        <v>42009.64061342593</v>
      </c>
      <c r="T3692" s="12">
        <f>(((I3692/60)/60)/24)+DATE(1970,1,1)</f>
        <v>42069.64061342593</v>
      </c>
      <c r="W3692" s="19">
        <f>_xlfn.DAYS(T3692,S3692)</f>
        <v>60</v>
      </c>
      <c r="X3692" s="20">
        <f>L3692/W3692</f>
        <v>1.6666666666666666E-2</v>
      </c>
      <c r="Y3692" s="21">
        <f>E3692/W3692</f>
        <v>1.6666666666666666E-2</v>
      </c>
    </row>
    <row r="3693" spans="1:25" ht="48" x14ac:dyDescent="0.2">
      <c r="A3693">
        <v>3912</v>
      </c>
      <c r="B3693" s="3" t="s">
        <v>3909</v>
      </c>
      <c r="C3693" s="3" t="s">
        <v>8020</v>
      </c>
      <c r="D3693">
        <v>15000</v>
      </c>
      <c r="E3693">
        <v>1</v>
      </c>
      <c r="F3693" t="s">
        <v>8221</v>
      </c>
      <c r="G3693" t="s">
        <v>8224</v>
      </c>
      <c r="H3693" t="s">
        <v>8246</v>
      </c>
      <c r="I3693">
        <v>1429936500</v>
      </c>
      <c r="J3693">
        <v>1424759330</v>
      </c>
      <c r="K3693" t="b">
        <v>0</v>
      </c>
      <c r="L3693">
        <v>1</v>
      </c>
      <c r="M3693" t="b">
        <v>0</v>
      </c>
      <c r="N3693" t="s">
        <v>8271</v>
      </c>
      <c r="O3693" s="6">
        <f>(E3693/D3693)*100</f>
        <v>6.6666666666666671E-3</v>
      </c>
      <c r="P3693" s="7">
        <f>E3693/L3693</f>
        <v>1</v>
      </c>
      <c r="Q3693" t="str">
        <f>LEFT(N3693,FIND("/",N3693)-1)</f>
        <v>theater</v>
      </c>
      <c r="R3693" t="str">
        <f>REPLACE(N3693,1,FIND("/",N3693),"")</f>
        <v>plays</v>
      </c>
      <c r="S3693" s="12">
        <f>(((J3693/60)/60)/24)+DATE(1970,1,1)</f>
        <v>42059.270023148143</v>
      </c>
      <c r="T3693" s="12">
        <f>(((I3693/60)/60)/24)+DATE(1970,1,1)</f>
        <v>42119.190972222219</v>
      </c>
      <c r="W3693" s="19">
        <f>_xlfn.DAYS(T3693,S3693)</f>
        <v>60</v>
      </c>
      <c r="X3693" s="20">
        <f>L3693/W3693</f>
        <v>1.6666666666666666E-2</v>
      </c>
      <c r="Y3693" s="21">
        <f>E3693/W3693</f>
        <v>1.6666666666666666E-2</v>
      </c>
    </row>
    <row r="3694" spans="1:25" ht="48" x14ac:dyDescent="0.2">
      <c r="A3694">
        <v>3055</v>
      </c>
      <c r="B3694" s="3" t="s">
        <v>3055</v>
      </c>
      <c r="C3694" s="3" t="s">
        <v>7165</v>
      </c>
      <c r="D3694">
        <v>20000</v>
      </c>
      <c r="E3694">
        <v>1</v>
      </c>
      <c r="F3694" t="s">
        <v>8221</v>
      </c>
      <c r="G3694" t="s">
        <v>8224</v>
      </c>
      <c r="H3694" t="s">
        <v>8246</v>
      </c>
      <c r="I3694">
        <v>1420844390</v>
      </c>
      <c r="J3694">
        <v>1415660390</v>
      </c>
      <c r="K3694" t="b">
        <v>0</v>
      </c>
      <c r="L3694">
        <v>1</v>
      </c>
      <c r="M3694" t="b">
        <v>0</v>
      </c>
      <c r="N3694" t="s">
        <v>8303</v>
      </c>
      <c r="O3694" s="6">
        <f>(E3694/D3694)*100</f>
        <v>5.0000000000000001E-3</v>
      </c>
      <c r="P3694" s="7">
        <f>E3694/L3694</f>
        <v>1</v>
      </c>
      <c r="Q3694" t="str">
        <f>LEFT(N3694,FIND("/",N3694)-1)</f>
        <v>theater</v>
      </c>
      <c r="R3694" t="str">
        <f>REPLACE(N3694,1,FIND("/",N3694),"")</f>
        <v>spaces</v>
      </c>
      <c r="S3694" s="12">
        <f>(((J3694/60)/60)/24)+DATE(1970,1,1)</f>
        <v>41953.95821759259</v>
      </c>
      <c r="T3694" s="12">
        <f>(((I3694/60)/60)/24)+DATE(1970,1,1)</f>
        <v>42013.95821759259</v>
      </c>
      <c r="W3694" s="19">
        <f>_xlfn.DAYS(T3694,S3694)</f>
        <v>60</v>
      </c>
      <c r="X3694" s="20">
        <f>L3694/W3694</f>
        <v>1.6666666666666666E-2</v>
      </c>
      <c r="Y3694" s="21">
        <f>E3694/W3694</f>
        <v>1.6666666666666666E-2</v>
      </c>
    </row>
    <row r="3695" spans="1:25" ht="48" x14ac:dyDescent="0.2">
      <c r="A3695">
        <v>3796</v>
      </c>
      <c r="B3695" s="3" t="s">
        <v>3793</v>
      </c>
      <c r="C3695" s="3" t="s">
        <v>7906</v>
      </c>
      <c r="D3695">
        <v>22500</v>
      </c>
      <c r="E3695">
        <v>1</v>
      </c>
      <c r="F3695" t="s">
        <v>8221</v>
      </c>
      <c r="G3695" t="s">
        <v>8224</v>
      </c>
      <c r="H3695" t="s">
        <v>8246</v>
      </c>
      <c r="I3695">
        <v>1484354556</v>
      </c>
      <c r="J3695">
        <v>1479170556</v>
      </c>
      <c r="K3695" t="b">
        <v>0</v>
      </c>
      <c r="L3695">
        <v>1</v>
      </c>
      <c r="M3695" t="b">
        <v>0</v>
      </c>
      <c r="N3695" t="s">
        <v>8305</v>
      </c>
      <c r="O3695" s="6">
        <f>(E3695/D3695)*100</f>
        <v>4.4444444444444444E-3</v>
      </c>
      <c r="P3695" s="7">
        <f>E3695/L3695</f>
        <v>1</v>
      </c>
      <c r="Q3695" t="str">
        <f>LEFT(N3695,FIND("/",N3695)-1)</f>
        <v>theater</v>
      </c>
      <c r="R3695" t="str">
        <f>REPLACE(N3695,1,FIND("/",N3695),"")</f>
        <v>musical</v>
      </c>
      <c r="S3695" s="12">
        <f>(((J3695/60)/60)/24)+DATE(1970,1,1)</f>
        <v>42689.029583333337</v>
      </c>
      <c r="T3695" s="12">
        <f>(((I3695/60)/60)/24)+DATE(1970,1,1)</f>
        <v>42749.029583333337</v>
      </c>
      <c r="W3695" s="19">
        <f>_xlfn.DAYS(T3695,S3695)</f>
        <v>60</v>
      </c>
      <c r="X3695" s="20">
        <f>L3695/W3695</f>
        <v>1.6666666666666666E-2</v>
      </c>
      <c r="Y3695" s="21">
        <f>E3695/W3695</f>
        <v>1.6666666666666666E-2</v>
      </c>
    </row>
    <row r="3696" spans="1:25" ht="32" x14ac:dyDescent="0.2">
      <c r="A3696">
        <v>2914</v>
      </c>
      <c r="B3696" s="3" t="s">
        <v>2914</v>
      </c>
      <c r="C3696" s="3" t="s">
        <v>7024</v>
      </c>
      <c r="D3696">
        <v>25000</v>
      </c>
      <c r="E3696">
        <v>1</v>
      </c>
      <c r="F3696" t="s">
        <v>8221</v>
      </c>
      <c r="G3696" t="s">
        <v>8225</v>
      </c>
      <c r="H3696" t="s">
        <v>8247</v>
      </c>
      <c r="I3696">
        <v>1426365994</v>
      </c>
      <c r="J3696">
        <v>1421185594</v>
      </c>
      <c r="K3696" t="b">
        <v>0</v>
      </c>
      <c r="L3696">
        <v>1</v>
      </c>
      <c r="M3696" t="b">
        <v>0</v>
      </c>
      <c r="N3696" t="s">
        <v>8271</v>
      </c>
      <c r="O3696" s="6">
        <f>(E3696/D3696)*100</f>
        <v>4.0000000000000001E-3</v>
      </c>
      <c r="P3696" s="7">
        <f>E3696/L3696</f>
        <v>1</v>
      </c>
      <c r="Q3696" t="str">
        <f>LEFT(N3696,FIND("/",N3696)-1)</f>
        <v>theater</v>
      </c>
      <c r="R3696" t="str">
        <f>REPLACE(N3696,1,FIND("/",N3696),"")</f>
        <v>plays</v>
      </c>
      <c r="S3696" s="12">
        <f>(((J3696/60)/60)/24)+DATE(1970,1,1)</f>
        <v>42017.907337962963</v>
      </c>
      <c r="T3696" s="12">
        <f>(((I3696/60)/60)/24)+DATE(1970,1,1)</f>
        <v>42077.865671296298</v>
      </c>
      <c r="W3696" s="19">
        <f>_xlfn.DAYS(T3696,S3696)</f>
        <v>60</v>
      </c>
      <c r="X3696" s="20">
        <f>L3696/W3696</f>
        <v>1.6666666666666666E-2</v>
      </c>
      <c r="Y3696" s="21">
        <f>E3696/W3696</f>
        <v>1.6666666666666666E-2</v>
      </c>
    </row>
    <row r="3697" spans="1:25" ht="48" x14ac:dyDescent="0.2">
      <c r="A3697">
        <v>3639</v>
      </c>
      <c r="B3697" s="3" t="s">
        <v>3637</v>
      </c>
      <c r="C3697" s="3" t="s">
        <v>7749</v>
      </c>
      <c r="D3697">
        <v>25000</v>
      </c>
      <c r="E3697">
        <v>1</v>
      </c>
      <c r="F3697" t="s">
        <v>8221</v>
      </c>
      <c r="G3697" t="s">
        <v>8224</v>
      </c>
      <c r="H3697" t="s">
        <v>8246</v>
      </c>
      <c r="I3697">
        <v>1475853060</v>
      </c>
      <c r="J3697">
        <v>1470672906</v>
      </c>
      <c r="K3697" t="b">
        <v>0</v>
      </c>
      <c r="L3697">
        <v>1</v>
      </c>
      <c r="M3697" t="b">
        <v>0</v>
      </c>
      <c r="N3697" t="s">
        <v>8305</v>
      </c>
      <c r="O3697" s="6">
        <f>(E3697/D3697)*100</f>
        <v>4.0000000000000001E-3</v>
      </c>
      <c r="P3697" s="7">
        <f>E3697/L3697</f>
        <v>1</v>
      </c>
      <c r="Q3697" t="str">
        <f>LEFT(N3697,FIND("/",N3697)-1)</f>
        <v>theater</v>
      </c>
      <c r="R3697" t="str">
        <f>REPLACE(N3697,1,FIND("/",N3697),"")</f>
        <v>musical</v>
      </c>
      <c r="S3697" s="12">
        <f>(((J3697/60)/60)/24)+DATE(1970,1,1)</f>
        <v>42590.677152777775</v>
      </c>
      <c r="T3697" s="12">
        <f>(((I3697/60)/60)/24)+DATE(1970,1,1)</f>
        <v>42650.632638888885</v>
      </c>
      <c r="W3697" s="19">
        <f>_xlfn.DAYS(T3697,S3697)</f>
        <v>60</v>
      </c>
      <c r="X3697" s="20">
        <f>L3697/W3697</f>
        <v>1.6666666666666666E-2</v>
      </c>
      <c r="Y3697" s="21">
        <f>E3697/W3697</f>
        <v>1.6666666666666666E-2</v>
      </c>
    </row>
    <row r="3698" spans="1:25" ht="48" x14ac:dyDescent="0.2">
      <c r="A3698">
        <v>2910</v>
      </c>
      <c r="B3698" s="3" t="s">
        <v>2910</v>
      </c>
      <c r="C3698" s="3" t="s">
        <v>7020</v>
      </c>
      <c r="D3698">
        <v>30000</v>
      </c>
      <c r="E3698">
        <v>1</v>
      </c>
      <c r="F3698" t="s">
        <v>8221</v>
      </c>
      <c r="G3698" t="s">
        <v>8225</v>
      </c>
      <c r="H3698" t="s">
        <v>8247</v>
      </c>
      <c r="I3698">
        <v>1434139887</v>
      </c>
      <c r="J3698">
        <v>1428955887</v>
      </c>
      <c r="K3698" t="b">
        <v>0</v>
      </c>
      <c r="L3698">
        <v>1</v>
      </c>
      <c r="M3698" t="b">
        <v>0</v>
      </c>
      <c r="N3698" t="s">
        <v>8271</v>
      </c>
      <c r="O3698" s="6">
        <f>(E3698/D3698)*100</f>
        <v>3.3333333333333335E-3</v>
      </c>
      <c r="P3698" s="7">
        <f>E3698/L3698</f>
        <v>1</v>
      </c>
      <c r="Q3698" t="str">
        <f>LEFT(N3698,FIND("/",N3698)-1)</f>
        <v>theater</v>
      </c>
      <c r="R3698" t="str">
        <f>REPLACE(N3698,1,FIND("/",N3698),"")</f>
        <v>plays</v>
      </c>
      <c r="S3698" s="12">
        <f>(((J3698/60)/60)/24)+DATE(1970,1,1)</f>
        <v>42107.841284722221</v>
      </c>
      <c r="T3698" s="12">
        <f>(((I3698/60)/60)/24)+DATE(1970,1,1)</f>
        <v>42167.841284722221</v>
      </c>
      <c r="W3698" s="19">
        <f>_xlfn.DAYS(T3698,S3698)</f>
        <v>60</v>
      </c>
      <c r="X3698" s="20">
        <f>L3698/W3698</f>
        <v>1.6666666666666666E-2</v>
      </c>
      <c r="Y3698" s="21">
        <f>E3698/W3698</f>
        <v>1.6666666666666666E-2</v>
      </c>
    </row>
    <row r="3699" spans="1:25" ht="48" x14ac:dyDescent="0.2">
      <c r="A3699">
        <v>171</v>
      </c>
      <c r="B3699" s="3" t="s">
        <v>173</v>
      </c>
      <c r="C3699" s="3" t="s">
        <v>4281</v>
      </c>
      <c r="D3699">
        <v>50000</v>
      </c>
      <c r="E3699">
        <v>1</v>
      </c>
      <c r="F3699" t="s">
        <v>8221</v>
      </c>
      <c r="G3699" t="s">
        <v>8224</v>
      </c>
      <c r="H3699" t="s">
        <v>8246</v>
      </c>
      <c r="I3699">
        <v>1470975614</v>
      </c>
      <c r="J3699">
        <v>1465791614</v>
      </c>
      <c r="K3699" t="b">
        <v>0</v>
      </c>
      <c r="L3699">
        <v>1</v>
      </c>
      <c r="M3699" t="b">
        <v>0</v>
      </c>
      <c r="N3699" t="s">
        <v>8268</v>
      </c>
      <c r="O3699" s="6">
        <f>(E3699/D3699)*100</f>
        <v>2E-3</v>
      </c>
      <c r="P3699" s="7">
        <f>E3699/L3699</f>
        <v>1</v>
      </c>
      <c r="Q3699" t="str">
        <f>LEFT(N3699,FIND("/",N3699)-1)</f>
        <v>film &amp; video</v>
      </c>
      <c r="R3699" t="str">
        <f>REPLACE(N3699,1,FIND("/",N3699),"")</f>
        <v>drama</v>
      </c>
      <c r="S3699" s="12">
        <f>(((J3699/60)/60)/24)+DATE(1970,1,1)</f>
        <v>42534.180717592593</v>
      </c>
      <c r="T3699" s="12">
        <f>(((I3699/60)/60)/24)+DATE(1970,1,1)</f>
        <v>42594.180717592593</v>
      </c>
      <c r="W3699" s="19">
        <f>_xlfn.DAYS(T3699,S3699)</f>
        <v>60</v>
      </c>
      <c r="X3699" s="20">
        <f>L3699/W3699</f>
        <v>1.6666666666666666E-2</v>
      </c>
      <c r="Y3699" s="21">
        <f>E3699/W3699</f>
        <v>1.6666666666666666E-2</v>
      </c>
    </row>
    <row r="3700" spans="1:25" ht="32" x14ac:dyDescent="0.2">
      <c r="A3700">
        <v>496</v>
      </c>
      <c r="B3700" s="3" t="s">
        <v>497</v>
      </c>
      <c r="C3700" s="3" t="s">
        <v>4606</v>
      </c>
      <c r="D3700">
        <v>60000</v>
      </c>
      <c r="E3700">
        <v>1</v>
      </c>
      <c r="F3700" t="s">
        <v>8221</v>
      </c>
      <c r="G3700" t="s">
        <v>8224</v>
      </c>
      <c r="H3700" t="s">
        <v>8246</v>
      </c>
      <c r="I3700">
        <v>1392070874</v>
      </c>
      <c r="J3700">
        <v>1386886874</v>
      </c>
      <c r="K3700" t="b">
        <v>0</v>
      </c>
      <c r="L3700">
        <v>1</v>
      </c>
      <c r="M3700" t="b">
        <v>0</v>
      </c>
      <c r="N3700" t="s">
        <v>8270</v>
      </c>
      <c r="O3700" s="6">
        <f>(E3700/D3700)*100</f>
        <v>1.6666666666666668E-3</v>
      </c>
      <c r="P3700" s="7">
        <f>E3700/L3700</f>
        <v>1</v>
      </c>
      <c r="Q3700" t="str">
        <f>LEFT(N3700,FIND("/",N3700)-1)</f>
        <v>film &amp; video</v>
      </c>
      <c r="R3700" t="str">
        <f>REPLACE(N3700,1,FIND("/",N3700),"")</f>
        <v>animation</v>
      </c>
      <c r="S3700" s="12">
        <f>(((J3700/60)/60)/24)+DATE(1970,1,1)</f>
        <v>41620.93141203704</v>
      </c>
      <c r="T3700" s="12">
        <f>(((I3700/60)/60)/24)+DATE(1970,1,1)</f>
        <v>41680.93141203704</v>
      </c>
      <c r="W3700" s="19">
        <f>_xlfn.DAYS(T3700,S3700)</f>
        <v>60</v>
      </c>
      <c r="X3700" s="20">
        <f>L3700/W3700</f>
        <v>1.6666666666666666E-2</v>
      </c>
      <c r="Y3700" s="21">
        <f>E3700/W3700</f>
        <v>1.6666666666666666E-2</v>
      </c>
    </row>
    <row r="3701" spans="1:25" ht="48" x14ac:dyDescent="0.2">
      <c r="A3701">
        <v>576</v>
      </c>
      <c r="B3701" s="3" t="s">
        <v>577</v>
      </c>
      <c r="C3701" s="3" t="s">
        <v>4686</v>
      </c>
      <c r="D3701">
        <v>80000</v>
      </c>
      <c r="E3701">
        <v>1</v>
      </c>
      <c r="F3701" t="s">
        <v>8221</v>
      </c>
      <c r="G3701" t="s">
        <v>8224</v>
      </c>
      <c r="H3701" t="s">
        <v>8246</v>
      </c>
      <c r="I3701">
        <v>1427537952</v>
      </c>
      <c r="J3701">
        <v>1422357552</v>
      </c>
      <c r="K3701" t="b">
        <v>0</v>
      </c>
      <c r="L3701">
        <v>1</v>
      </c>
      <c r="M3701" t="b">
        <v>0</v>
      </c>
      <c r="N3701" t="s">
        <v>8272</v>
      </c>
      <c r="O3701" s="6">
        <f>(E3701/D3701)*100</f>
        <v>1.25E-3</v>
      </c>
      <c r="P3701" s="7">
        <f>E3701/L3701</f>
        <v>1</v>
      </c>
      <c r="Q3701" t="str">
        <f>LEFT(N3701,FIND("/",N3701)-1)</f>
        <v>technology</v>
      </c>
      <c r="R3701" t="str">
        <f>REPLACE(N3701,1,FIND("/",N3701),"")</f>
        <v>web</v>
      </c>
      <c r="S3701" s="12">
        <f>(((J3701/60)/60)/24)+DATE(1970,1,1)</f>
        <v>42031.471666666665</v>
      </c>
      <c r="T3701" s="12">
        <f>(((I3701/60)/60)/24)+DATE(1970,1,1)</f>
        <v>42091.43</v>
      </c>
      <c r="W3701" s="19">
        <f>_xlfn.DAYS(T3701,S3701)</f>
        <v>60</v>
      </c>
      <c r="X3701" s="20">
        <f>L3701/W3701</f>
        <v>1.6666666666666666E-2</v>
      </c>
      <c r="Y3701" s="21">
        <f>E3701/W3701</f>
        <v>1.6666666666666666E-2</v>
      </c>
    </row>
    <row r="3702" spans="1:25" ht="48" x14ac:dyDescent="0.2">
      <c r="A3702">
        <v>3951</v>
      </c>
      <c r="B3702" s="3" t="s">
        <v>3948</v>
      </c>
      <c r="C3702" s="3" t="s">
        <v>6961</v>
      </c>
      <c r="D3702">
        <v>200000</v>
      </c>
      <c r="E3702">
        <v>1</v>
      </c>
      <c r="F3702" t="s">
        <v>8221</v>
      </c>
      <c r="G3702" t="s">
        <v>8241</v>
      </c>
      <c r="H3702" t="s">
        <v>8249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8271</v>
      </c>
      <c r="O3702" s="6">
        <f>(E3702/D3702)*100</f>
        <v>5.0000000000000001E-4</v>
      </c>
      <c r="P3702" s="7">
        <f>E3702/L3702</f>
        <v>1</v>
      </c>
      <c r="Q3702" t="str">
        <f>LEFT(N3702,FIND("/",N3702)-1)</f>
        <v>theater</v>
      </c>
      <c r="R3702" t="str">
        <f>REPLACE(N3702,1,FIND("/",N3702),"")</f>
        <v>plays</v>
      </c>
      <c r="S3702" s="12">
        <f>(((J3702/60)/60)/24)+DATE(1970,1,1)</f>
        <v>42433.825717592597</v>
      </c>
      <c r="T3702" s="12">
        <f>(((I3702/60)/60)/24)+DATE(1970,1,1)</f>
        <v>42493.784050925926</v>
      </c>
      <c r="W3702" s="19">
        <f>_xlfn.DAYS(T3702,S3702)</f>
        <v>60</v>
      </c>
      <c r="X3702" s="20">
        <f>L3702/W3702</f>
        <v>1.6666666666666666E-2</v>
      </c>
      <c r="Y3702" s="21">
        <f>E3702/W3702</f>
        <v>1.6666666666666666E-2</v>
      </c>
    </row>
    <row r="3703" spans="1:25" ht="48" x14ac:dyDescent="0.2">
      <c r="A3703">
        <v>542</v>
      </c>
      <c r="B3703" s="3" t="s">
        <v>543</v>
      </c>
      <c r="C3703" s="3" t="s">
        <v>4652</v>
      </c>
      <c r="D3703">
        <v>250000</v>
      </c>
      <c r="E3703">
        <v>1</v>
      </c>
      <c r="F3703" t="s">
        <v>8221</v>
      </c>
      <c r="G3703" t="s">
        <v>8224</v>
      </c>
      <c r="H3703" t="s">
        <v>8246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8272</v>
      </c>
      <c r="O3703" s="6">
        <f>(E3703/D3703)*100</f>
        <v>3.9999999999999996E-4</v>
      </c>
      <c r="P3703" s="7">
        <f>E3703/L3703</f>
        <v>1</v>
      </c>
      <c r="Q3703" t="str">
        <f>LEFT(N3703,FIND("/",N3703)-1)</f>
        <v>technology</v>
      </c>
      <c r="R3703" t="str">
        <f>REPLACE(N3703,1,FIND("/",N3703),"")</f>
        <v>web</v>
      </c>
      <c r="S3703" s="12">
        <f>(((J3703/60)/60)/24)+DATE(1970,1,1)</f>
        <v>42433.737453703703</v>
      </c>
      <c r="T3703" s="12">
        <f>(((I3703/60)/60)/24)+DATE(1970,1,1)</f>
        <v>42493.695787037039</v>
      </c>
      <c r="W3703" s="19">
        <f>_xlfn.DAYS(T3703,S3703)</f>
        <v>60</v>
      </c>
      <c r="X3703" s="20">
        <f>L3703/W3703</f>
        <v>1.6666666666666666E-2</v>
      </c>
      <c r="Y3703" s="21">
        <f>E3703/W3703</f>
        <v>1.6666666666666666E-2</v>
      </c>
    </row>
    <row r="3704" spans="1:25" ht="32" x14ac:dyDescent="0.2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>(E3704/D3704)*100</f>
        <v>9.9999999999999991E-5</v>
      </c>
      <c r="P3704" s="7">
        <f>E3704/L3704</f>
        <v>1</v>
      </c>
      <c r="Q3704" t="str">
        <f>LEFT(N3704,FIND("/",N3704)-1)</f>
        <v>technology</v>
      </c>
      <c r="R3704" t="str">
        <f>REPLACE(N3704,1,FIND("/",N3704),"")</f>
        <v>web</v>
      </c>
      <c r="S3704" s="12">
        <f>(((J3704/60)/60)/24)+DATE(1970,1,1)</f>
        <v>41865.583275462966</v>
      </c>
      <c r="T3704" s="12">
        <f>(((I3704/60)/60)/24)+DATE(1970,1,1)</f>
        <v>41925.583275462966</v>
      </c>
      <c r="W3704" s="19">
        <f>_xlfn.DAYS(T3704,S3704)</f>
        <v>60</v>
      </c>
      <c r="X3704" s="20">
        <f>L3704/W3704</f>
        <v>1.6666666666666666E-2</v>
      </c>
      <c r="Y3704" s="21">
        <f>E3704/W3704</f>
        <v>1.6666666666666666E-2</v>
      </c>
    </row>
    <row r="3705" spans="1:25" ht="32" x14ac:dyDescent="0.2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>(E3705/D3705)*100</f>
        <v>3.9999999999999996E-5</v>
      </c>
      <c r="P3705" s="7">
        <f>E3705/L3705</f>
        <v>1</v>
      </c>
      <c r="Q3705" t="str">
        <f>LEFT(N3705,FIND("/",N3705)-1)</f>
        <v>technology</v>
      </c>
      <c r="R3705" t="str">
        <f>REPLACE(N3705,1,FIND("/",N3705),"")</f>
        <v>web</v>
      </c>
      <c r="S3705" s="12">
        <f>(((J3705/60)/60)/24)+DATE(1970,1,1)</f>
        <v>41908.650347222225</v>
      </c>
      <c r="T3705" s="12">
        <f>(((I3705/60)/60)/24)+DATE(1970,1,1)</f>
        <v>41968.692013888889</v>
      </c>
      <c r="W3705" s="19">
        <f>_xlfn.DAYS(T3705,S3705)</f>
        <v>60</v>
      </c>
      <c r="X3705" s="20">
        <f>L3705/W3705</f>
        <v>1.6666666666666666E-2</v>
      </c>
      <c r="Y3705" s="21">
        <f>E3705/W3705</f>
        <v>1.6666666666666666E-2</v>
      </c>
    </row>
    <row r="3706" spans="1:25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>(E3706/D3706)*100</f>
        <v>0</v>
      </c>
      <c r="P3706" s="7" t="e">
        <f>E3706/L3706</f>
        <v>#DIV/0!</v>
      </c>
      <c r="Q3706" t="str">
        <f>LEFT(N3706,FIND("/",N3706)-1)</f>
        <v>film &amp; video</v>
      </c>
      <c r="R3706" t="str">
        <f>REPLACE(N3706,1,FIND("/",N3706),"")</f>
        <v>science fiction</v>
      </c>
      <c r="S3706" s="12">
        <f>(((J3706/60)/60)/24)+DATE(1970,1,1)</f>
        <v>42593.431793981479</v>
      </c>
      <c r="T3706" s="12">
        <f>(((I3706/60)/60)/24)+DATE(1970,1,1)</f>
        <v>42653.431793981479</v>
      </c>
      <c r="W3706" s="19">
        <f>_xlfn.DAYS(T3706,S3706)</f>
        <v>60</v>
      </c>
      <c r="X3706" s="20">
        <f>L3706/W3706</f>
        <v>0</v>
      </c>
      <c r="Y3706" s="21">
        <f>E3706/W3706</f>
        <v>0</v>
      </c>
    </row>
    <row r="3707" spans="1:25" ht="48" x14ac:dyDescent="0.2">
      <c r="A3707">
        <v>2960</v>
      </c>
      <c r="B3707" s="3" t="s">
        <v>2960</v>
      </c>
      <c r="C3707" s="3" t="s">
        <v>7070</v>
      </c>
      <c r="D3707">
        <v>30000000</v>
      </c>
      <c r="E3707">
        <v>0</v>
      </c>
      <c r="F3707" t="s">
        <v>8220</v>
      </c>
      <c r="G3707" t="s">
        <v>8224</v>
      </c>
      <c r="H3707" t="s">
        <v>8246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8303</v>
      </c>
      <c r="O3707" s="6">
        <f>(E3707/D3707)*100</f>
        <v>0</v>
      </c>
      <c r="P3707" s="7" t="e">
        <f>E3707/L3707</f>
        <v>#DIV/0!</v>
      </c>
      <c r="Q3707" t="str">
        <f>LEFT(N3707,FIND("/",N3707)-1)</f>
        <v>theater</v>
      </c>
      <c r="R3707" t="str">
        <f>REPLACE(N3707,1,FIND("/",N3707),"")</f>
        <v>spaces</v>
      </c>
      <c r="S3707" s="12">
        <f>(((J3707/60)/60)/24)+DATE(1970,1,1)</f>
        <v>41863.757210648146</v>
      </c>
      <c r="T3707" s="12">
        <f>(((I3707/60)/60)/24)+DATE(1970,1,1)</f>
        <v>41893.757210648146</v>
      </c>
      <c r="W3707" s="19">
        <f>_xlfn.DAYS(T3707,S3707)</f>
        <v>30</v>
      </c>
      <c r="X3707" s="20">
        <f>L3707/W3707</f>
        <v>0</v>
      </c>
      <c r="Y3707" s="21">
        <f>E3707/W3707</f>
        <v>0</v>
      </c>
    </row>
    <row r="3708" spans="1:25" ht="48" x14ac:dyDescent="0.2">
      <c r="A3708">
        <v>1460</v>
      </c>
      <c r="B3708" s="3" t="s">
        <v>1461</v>
      </c>
      <c r="C3708" s="3" t="s">
        <v>5570</v>
      </c>
      <c r="D3708">
        <v>25000000</v>
      </c>
      <c r="E3708">
        <v>0</v>
      </c>
      <c r="F3708" t="s">
        <v>8220</v>
      </c>
      <c r="G3708" t="s">
        <v>8224</v>
      </c>
      <c r="H3708" t="s">
        <v>8246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8287</v>
      </c>
      <c r="O3708" s="6">
        <f>(E3708/D3708)*100</f>
        <v>0</v>
      </c>
      <c r="P3708" s="7" t="e">
        <f>E3708/L3708</f>
        <v>#DIV/0!</v>
      </c>
      <c r="Q3708" t="str">
        <f>LEFT(N3708,FIND("/",N3708)-1)</f>
        <v>publishing</v>
      </c>
      <c r="R3708" t="str">
        <f>REPLACE(N3708,1,FIND("/",N3708),"")</f>
        <v>translations</v>
      </c>
      <c r="S3708" s="12">
        <f>(((J3708/60)/60)/24)+DATE(1970,1,1)</f>
        <v>41915.896967592591</v>
      </c>
      <c r="T3708" s="12">
        <f>(((I3708/60)/60)/24)+DATE(1970,1,1)</f>
        <v>41973.989583333328</v>
      </c>
      <c r="W3708" s="19">
        <f>_xlfn.DAYS(T3708,S3708)</f>
        <v>58</v>
      </c>
      <c r="X3708" s="20">
        <f>L3708/W3708</f>
        <v>0</v>
      </c>
      <c r="Y3708" s="21">
        <f>E3708/W3708</f>
        <v>0</v>
      </c>
    </row>
    <row r="3709" spans="1:25" ht="48" x14ac:dyDescent="0.2">
      <c r="A3709">
        <v>492</v>
      </c>
      <c r="B3709" s="3" t="s">
        <v>493</v>
      </c>
      <c r="C3709" s="3" t="s">
        <v>4602</v>
      </c>
      <c r="D3709">
        <v>10000000</v>
      </c>
      <c r="E3709">
        <v>0</v>
      </c>
      <c r="F3709" t="s">
        <v>8221</v>
      </c>
      <c r="G3709" t="s">
        <v>8235</v>
      </c>
      <c r="H3709" t="s">
        <v>8255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8270</v>
      </c>
      <c r="O3709" s="6">
        <f>(E3709/D3709)*100</f>
        <v>0</v>
      </c>
      <c r="P3709" s="7" t="e">
        <f>E3709/L3709</f>
        <v>#DIV/0!</v>
      </c>
      <c r="Q3709" t="str">
        <f>LEFT(N3709,FIND("/",N3709)-1)</f>
        <v>film &amp; video</v>
      </c>
      <c r="R3709" t="str">
        <f>REPLACE(N3709,1,FIND("/",N3709),"")</f>
        <v>animation</v>
      </c>
      <c r="S3709" s="12">
        <f>(((J3709/60)/60)/24)+DATE(1970,1,1)</f>
        <v>42596.03506944445</v>
      </c>
      <c r="T3709" s="12">
        <f>(((I3709/60)/60)/24)+DATE(1970,1,1)</f>
        <v>42656.03506944445</v>
      </c>
      <c r="W3709" s="19">
        <f>_xlfn.DAYS(T3709,S3709)</f>
        <v>60</v>
      </c>
      <c r="X3709" s="20">
        <f>L3709/W3709</f>
        <v>0</v>
      </c>
      <c r="Y3709" s="21">
        <f>E3709/W3709</f>
        <v>0</v>
      </c>
    </row>
    <row r="3710" spans="1:25" ht="48" x14ac:dyDescent="0.2">
      <c r="A3710">
        <v>224</v>
      </c>
      <c r="B3710" s="3" t="s">
        <v>226</v>
      </c>
      <c r="C3710" s="3" t="s">
        <v>4334</v>
      </c>
      <c r="D3710">
        <v>6000000</v>
      </c>
      <c r="E3710">
        <v>0</v>
      </c>
      <c r="F3710" t="s">
        <v>8221</v>
      </c>
      <c r="G3710" t="s">
        <v>8226</v>
      </c>
      <c r="H3710" t="s">
        <v>8248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8268</v>
      </c>
      <c r="O3710" s="6">
        <f>(E3710/D3710)*100</f>
        <v>0</v>
      </c>
      <c r="P3710" s="7" t="e">
        <f>E3710/L3710</f>
        <v>#DIV/0!</v>
      </c>
      <c r="Q3710" t="str">
        <f>LEFT(N3710,FIND("/",N3710)-1)</f>
        <v>film &amp; video</v>
      </c>
      <c r="R3710" t="str">
        <f>REPLACE(N3710,1,FIND("/",N3710),"")</f>
        <v>drama</v>
      </c>
      <c r="S3710" s="12">
        <f>(((J3710/60)/60)/24)+DATE(1970,1,1)</f>
        <v>42135.235254629632</v>
      </c>
      <c r="T3710" s="12">
        <f>(((I3710/60)/60)/24)+DATE(1970,1,1)</f>
        <v>42195.235254629632</v>
      </c>
      <c r="W3710" s="19">
        <f>_xlfn.DAYS(T3710,S3710)</f>
        <v>60</v>
      </c>
      <c r="X3710" s="20">
        <f>L3710/W3710</f>
        <v>0</v>
      </c>
      <c r="Y3710" s="21">
        <f>E3710/W3710</f>
        <v>0</v>
      </c>
    </row>
    <row r="3711" spans="1:25" ht="48" x14ac:dyDescent="0.2">
      <c r="A3711">
        <v>2950</v>
      </c>
      <c r="B3711" s="3" t="s">
        <v>2950</v>
      </c>
      <c r="C3711" s="3" t="s">
        <v>7060</v>
      </c>
      <c r="D3711">
        <v>5000000</v>
      </c>
      <c r="E3711">
        <v>0</v>
      </c>
      <c r="F3711" t="s">
        <v>8221</v>
      </c>
      <c r="G3711" t="s">
        <v>8224</v>
      </c>
      <c r="H3711" t="s">
        <v>8246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8303</v>
      </c>
      <c r="O3711" s="6">
        <f>(E3711/D3711)*100</f>
        <v>0</v>
      </c>
      <c r="P3711" s="7" t="e">
        <f>E3711/L3711</f>
        <v>#DIV/0!</v>
      </c>
      <c r="Q3711" t="str">
        <f>LEFT(N3711,FIND("/",N3711)-1)</f>
        <v>theater</v>
      </c>
      <c r="R3711" t="str">
        <f>REPLACE(N3711,1,FIND("/",N3711),"")</f>
        <v>spaces</v>
      </c>
      <c r="S3711" s="12">
        <f>(((J3711/60)/60)/24)+DATE(1970,1,1)</f>
        <v>42362.36518518519</v>
      </c>
      <c r="T3711" s="12">
        <f>(((I3711/60)/60)/24)+DATE(1970,1,1)</f>
        <v>42392.36518518519</v>
      </c>
      <c r="W3711" s="19">
        <f>_xlfn.DAYS(T3711,S3711)</f>
        <v>30</v>
      </c>
      <c r="X3711" s="20">
        <f>L3711/W3711</f>
        <v>0</v>
      </c>
      <c r="Y3711" s="21">
        <f>E3711/W3711</f>
        <v>0</v>
      </c>
    </row>
    <row r="3712" spans="1:25" ht="64" x14ac:dyDescent="0.2">
      <c r="A3712">
        <v>163</v>
      </c>
      <c r="B3712" s="3" t="s">
        <v>165</v>
      </c>
      <c r="C3712" s="3" t="s">
        <v>4273</v>
      </c>
      <c r="D3712">
        <v>2000000</v>
      </c>
      <c r="E3712">
        <v>0</v>
      </c>
      <c r="F3712" t="s">
        <v>8221</v>
      </c>
      <c r="G3712" t="s">
        <v>8224</v>
      </c>
      <c r="H3712" t="s">
        <v>8246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8268</v>
      </c>
      <c r="O3712" s="6">
        <f>(E3712/D3712)*100</f>
        <v>0</v>
      </c>
      <c r="P3712" s="7" t="e">
        <f>E3712/L3712</f>
        <v>#DIV/0!</v>
      </c>
      <c r="Q3712" t="str">
        <f>LEFT(N3712,FIND("/",N3712)-1)</f>
        <v>film &amp; video</v>
      </c>
      <c r="R3712" t="str">
        <f>REPLACE(N3712,1,FIND("/",N3712),"")</f>
        <v>drama</v>
      </c>
      <c r="S3712" s="12">
        <f>(((J3712/60)/60)/24)+DATE(1970,1,1)</f>
        <v>42243.961273148147</v>
      </c>
      <c r="T3712" s="12">
        <f>(((I3712/60)/60)/24)+DATE(1970,1,1)</f>
        <v>42278</v>
      </c>
      <c r="W3712" s="19">
        <f>_xlfn.DAYS(T3712,S3712)</f>
        <v>35</v>
      </c>
      <c r="X3712" s="20">
        <f>L3712/W3712</f>
        <v>0</v>
      </c>
      <c r="Y3712" s="21">
        <f>E3712/W3712</f>
        <v>0</v>
      </c>
    </row>
    <row r="3713" spans="1:25" ht="48" x14ac:dyDescent="0.2">
      <c r="A3713">
        <v>195</v>
      </c>
      <c r="B3713" s="3" t="s">
        <v>197</v>
      </c>
      <c r="C3713" s="3" t="s">
        <v>4305</v>
      </c>
      <c r="D3713">
        <v>2000000</v>
      </c>
      <c r="E3713">
        <v>0</v>
      </c>
      <c r="F3713" t="s">
        <v>8221</v>
      </c>
      <c r="G3713" t="s">
        <v>8224</v>
      </c>
      <c r="H3713" t="s">
        <v>8246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8268</v>
      </c>
      <c r="O3713" s="6">
        <f>(E3713/D3713)*100</f>
        <v>0</v>
      </c>
      <c r="P3713" s="7" t="e">
        <f>E3713/L3713</f>
        <v>#DIV/0!</v>
      </c>
      <c r="Q3713" t="str">
        <f>LEFT(N3713,FIND("/",N3713)-1)</f>
        <v>film &amp; video</v>
      </c>
      <c r="R3713" t="str">
        <f>REPLACE(N3713,1,FIND("/",N3713),"")</f>
        <v>drama</v>
      </c>
      <c r="S3713" s="12">
        <f>(((J3713/60)/60)/24)+DATE(1970,1,1)</f>
        <v>42135.67050925926</v>
      </c>
      <c r="T3713" s="12">
        <f>(((I3713/60)/60)/24)+DATE(1970,1,1)</f>
        <v>42195.67050925926</v>
      </c>
      <c r="W3713" s="19">
        <f>_xlfn.DAYS(T3713,S3713)</f>
        <v>60</v>
      </c>
      <c r="X3713" s="20">
        <f>L3713/W3713</f>
        <v>0</v>
      </c>
      <c r="Y3713" s="21">
        <f>E3713/W3713</f>
        <v>0</v>
      </c>
    </row>
    <row r="3714" spans="1:25" ht="48" x14ac:dyDescent="0.2">
      <c r="A3714">
        <v>223</v>
      </c>
      <c r="B3714" s="3" t="s">
        <v>225</v>
      </c>
      <c r="C3714" s="3" t="s">
        <v>4333</v>
      </c>
      <c r="D3714">
        <v>1500000</v>
      </c>
      <c r="E3714">
        <v>0</v>
      </c>
      <c r="F3714" t="s">
        <v>8221</v>
      </c>
      <c r="G3714" t="s">
        <v>8224</v>
      </c>
      <c r="H3714" t="s">
        <v>8246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8268</v>
      </c>
      <c r="O3714" s="6">
        <f>(E3714/D3714)*100</f>
        <v>0</v>
      </c>
      <c r="P3714" s="7" t="e">
        <f>E3714/L3714</f>
        <v>#DIV/0!</v>
      </c>
      <c r="Q3714" t="str">
        <f>LEFT(N3714,FIND("/",N3714)-1)</f>
        <v>film &amp; video</v>
      </c>
      <c r="R3714" t="str">
        <f>REPLACE(N3714,1,FIND("/",N3714),"")</f>
        <v>drama</v>
      </c>
      <c r="S3714" s="12">
        <f>(((J3714/60)/60)/24)+DATE(1970,1,1)</f>
        <v>42482.048032407409</v>
      </c>
      <c r="T3714" s="12">
        <f>(((I3714/60)/60)/24)+DATE(1970,1,1)</f>
        <v>42512.045138888891</v>
      </c>
      <c r="W3714" s="19">
        <f>_xlfn.DAYS(T3714,S3714)</f>
        <v>30</v>
      </c>
      <c r="X3714" s="20">
        <f>L3714/W3714</f>
        <v>0</v>
      </c>
      <c r="Y3714" s="21">
        <f>E3714/W3714</f>
        <v>0</v>
      </c>
    </row>
    <row r="3715" spans="1:25" ht="48" x14ac:dyDescent="0.2">
      <c r="A3715">
        <v>231</v>
      </c>
      <c r="B3715" s="3" t="s">
        <v>233</v>
      </c>
      <c r="C3715" s="3" t="s">
        <v>4341</v>
      </c>
      <c r="D3715">
        <v>1500000</v>
      </c>
      <c r="E3715">
        <v>0</v>
      </c>
      <c r="F3715" t="s">
        <v>8221</v>
      </c>
      <c r="G3715" t="s">
        <v>8224</v>
      </c>
      <c r="H3715" t="s">
        <v>8246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8268</v>
      </c>
      <c r="O3715" s="6">
        <f>(E3715/D3715)*100</f>
        <v>0</v>
      </c>
      <c r="P3715" s="7" t="e">
        <f>E3715/L3715</f>
        <v>#DIV/0!</v>
      </c>
      <c r="Q3715" t="str">
        <f>LEFT(N3715,FIND("/",N3715)-1)</f>
        <v>film &amp; video</v>
      </c>
      <c r="R3715" t="str">
        <f>REPLACE(N3715,1,FIND("/",N3715),"")</f>
        <v>drama</v>
      </c>
      <c r="S3715" s="12">
        <f>(((J3715/60)/60)/24)+DATE(1970,1,1)</f>
        <v>42341.958923611113</v>
      </c>
      <c r="T3715" s="12">
        <f>(((I3715/60)/60)/24)+DATE(1970,1,1)</f>
        <v>42371.958923611113</v>
      </c>
      <c r="W3715" s="19">
        <f>_xlfn.DAYS(T3715,S3715)</f>
        <v>30</v>
      </c>
      <c r="X3715" s="20">
        <f>L3715/W3715</f>
        <v>0</v>
      </c>
      <c r="Y3715" s="21">
        <f>E3715/W3715</f>
        <v>0</v>
      </c>
    </row>
    <row r="3716" spans="1:25" ht="16" x14ac:dyDescent="0.2">
      <c r="A3716">
        <v>3125</v>
      </c>
      <c r="B3716" s="3" t="s">
        <v>3125</v>
      </c>
      <c r="C3716" s="3" t="s">
        <v>7235</v>
      </c>
      <c r="D3716">
        <v>1500000</v>
      </c>
      <c r="E3716">
        <v>0</v>
      </c>
      <c r="F3716" t="s">
        <v>8220</v>
      </c>
      <c r="G3716" t="s">
        <v>8224</v>
      </c>
      <c r="H3716" t="s">
        <v>8246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8303</v>
      </c>
      <c r="O3716" s="6">
        <f>(E3716/D3716)*100</f>
        <v>0</v>
      </c>
      <c r="P3716" s="7" t="e">
        <f>E3716/L3716</f>
        <v>#DIV/0!</v>
      </c>
      <c r="Q3716" t="str">
        <f>LEFT(N3716,FIND("/",N3716)-1)</f>
        <v>theater</v>
      </c>
      <c r="R3716" t="str">
        <f>REPLACE(N3716,1,FIND("/",N3716),"")</f>
        <v>spaces</v>
      </c>
      <c r="S3716" s="12">
        <f>(((J3716/60)/60)/24)+DATE(1970,1,1)</f>
        <v>42346.20685185185</v>
      </c>
      <c r="T3716" s="12">
        <f>(((I3716/60)/60)/24)+DATE(1970,1,1)</f>
        <v>42376.20685185185</v>
      </c>
      <c r="W3716" s="19">
        <f>_xlfn.DAYS(T3716,S3716)</f>
        <v>30</v>
      </c>
      <c r="X3716" s="20">
        <f>L3716/W3716</f>
        <v>0</v>
      </c>
      <c r="Y3716" s="21">
        <f>E3716/W3716</f>
        <v>0</v>
      </c>
    </row>
    <row r="3717" spans="1:25" ht="16" x14ac:dyDescent="0.2">
      <c r="A3717">
        <v>3061</v>
      </c>
      <c r="B3717" s="3" t="s">
        <v>3061</v>
      </c>
      <c r="C3717" s="3" t="s">
        <v>7171</v>
      </c>
      <c r="D3717">
        <v>1000000</v>
      </c>
      <c r="E3717">
        <v>0</v>
      </c>
      <c r="F3717" t="s">
        <v>8221</v>
      </c>
      <c r="G3717" t="s">
        <v>8224</v>
      </c>
      <c r="H3717" t="s">
        <v>8246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8303</v>
      </c>
      <c r="O3717" s="6">
        <f>(E3717/D3717)*100</f>
        <v>0</v>
      </c>
      <c r="P3717" s="7" t="e">
        <f>E3717/L3717</f>
        <v>#DIV/0!</v>
      </c>
      <c r="Q3717" t="str">
        <f>LEFT(N3717,FIND("/",N3717)-1)</f>
        <v>theater</v>
      </c>
      <c r="R3717" t="str">
        <f>REPLACE(N3717,1,FIND("/",N3717),"")</f>
        <v>spaces</v>
      </c>
      <c r="S3717" s="12">
        <f>(((J3717/60)/60)/24)+DATE(1970,1,1)</f>
        <v>41834.784120370372</v>
      </c>
      <c r="T3717" s="12">
        <f>(((I3717/60)/60)/24)+DATE(1970,1,1)</f>
        <v>41864.784120370372</v>
      </c>
      <c r="W3717" s="19">
        <f>_xlfn.DAYS(T3717,S3717)</f>
        <v>30</v>
      </c>
      <c r="X3717" s="20">
        <f>L3717/W3717</f>
        <v>0</v>
      </c>
      <c r="Y3717" s="21">
        <f>E3717/W3717</f>
        <v>0</v>
      </c>
    </row>
    <row r="3718" spans="1:25" ht="48" x14ac:dyDescent="0.2">
      <c r="A3718">
        <v>2390</v>
      </c>
      <c r="B3718" s="3" t="s">
        <v>2391</v>
      </c>
      <c r="C3718" s="3" t="s">
        <v>6500</v>
      </c>
      <c r="D3718">
        <v>510000</v>
      </c>
      <c r="E3718">
        <v>0</v>
      </c>
      <c r="F3718" t="s">
        <v>8220</v>
      </c>
      <c r="G3718" t="s">
        <v>8226</v>
      </c>
      <c r="H3718" t="s">
        <v>8248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8272</v>
      </c>
      <c r="O3718" s="6">
        <f>(E3718/D3718)*100</f>
        <v>0</v>
      </c>
      <c r="P3718" s="7" t="e">
        <f>E3718/L3718</f>
        <v>#DIV/0!</v>
      </c>
      <c r="Q3718" t="str">
        <f>LEFT(N3718,FIND("/",N3718)-1)</f>
        <v>technology</v>
      </c>
      <c r="R3718" t="str">
        <f>REPLACE(N3718,1,FIND("/",N3718),"")</f>
        <v>web</v>
      </c>
      <c r="S3718" s="12">
        <f>(((J3718/60)/60)/24)+DATE(1970,1,1)</f>
        <v>41968.262314814812</v>
      </c>
      <c r="T3718" s="12">
        <f>(((I3718/60)/60)/24)+DATE(1970,1,1)</f>
        <v>42008.262314814812</v>
      </c>
      <c r="W3718" s="19">
        <f>_xlfn.DAYS(T3718,S3718)</f>
        <v>40</v>
      </c>
      <c r="X3718" s="20">
        <f>L3718/W3718</f>
        <v>0</v>
      </c>
      <c r="Y3718" s="21">
        <f>E3718/W3718</f>
        <v>0</v>
      </c>
    </row>
    <row r="3719" spans="1:25" ht="32" x14ac:dyDescent="0.2">
      <c r="A3719">
        <v>178</v>
      </c>
      <c r="B3719" s="3" t="s">
        <v>180</v>
      </c>
      <c r="C3719" s="3" t="s">
        <v>4288</v>
      </c>
      <c r="D3719">
        <v>500000</v>
      </c>
      <c r="E3719">
        <v>0</v>
      </c>
      <c r="F3719" t="s">
        <v>8221</v>
      </c>
      <c r="G3719" t="s">
        <v>8227</v>
      </c>
      <c r="H3719" t="s">
        <v>8249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8268</v>
      </c>
      <c r="O3719" s="6">
        <f>(E3719/D3719)*100</f>
        <v>0</v>
      </c>
      <c r="P3719" s="7" t="e">
        <f>E3719/L3719</f>
        <v>#DIV/0!</v>
      </c>
      <c r="Q3719" t="str">
        <f>LEFT(N3719,FIND("/",N3719)-1)</f>
        <v>film &amp; video</v>
      </c>
      <c r="R3719" t="str">
        <f>REPLACE(N3719,1,FIND("/",N3719),"")</f>
        <v>drama</v>
      </c>
      <c r="S3719" s="12">
        <f>(((J3719/60)/60)/24)+DATE(1970,1,1)</f>
        <v>42304.955381944441</v>
      </c>
      <c r="T3719" s="12">
        <f>(((I3719/60)/60)/24)+DATE(1970,1,1)</f>
        <v>42334.997048611112</v>
      </c>
      <c r="W3719" s="19">
        <f>_xlfn.DAYS(T3719,S3719)</f>
        <v>30</v>
      </c>
      <c r="X3719" s="20">
        <f>L3719/W3719</f>
        <v>0</v>
      </c>
      <c r="Y3719" s="21">
        <f>E3719/W3719</f>
        <v>0</v>
      </c>
    </row>
    <row r="3720" spans="1:25" ht="64" x14ac:dyDescent="0.2">
      <c r="A3720">
        <v>686</v>
      </c>
      <c r="B3720" s="3" t="s">
        <v>687</v>
      </c>
      <c r="C3720" s="3" t="s">
        <v>4796</v>
      </c>
      <c r="D3720">
        <v>500000</v>
      </c>
      <c r="E3720">
        <v>0</v>
      </c>
      <c r="F3720" t="s">
        <v>8221</v>
      </c>
      <c r="G3720" t="s">
        <v>8237</v>
      </c>
      <c r="H3720" t="s">
        <v>8249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8273</v>
      </c>
      <c r="O3720" s="6">
        <f>(E3720/D3720)*100</f>
        <v>0</v>
      </c>
      <c r="P3720" s="7" t="e">
        <f>E3720/L3720</f>
        <v>#DIV/0!</v>
      </c>
      <c r="Q3720" t="str">
        <f>LEFT(N3720,FIND("/",N3720)-1)</f>
        <v>technology</v>
      </c>
      <c r="R3720" t="str">
        <f>REPLACE(N3720,1,FIND("/",N3720),"")</f>
        <v>wearables</v>
      </c>
      <c r="S3720" s="12">
        <f>(((J3720/60)/60)/24)+DATE(1970,1,1)</f>
        <v>42189.673263888893</v>
      </c>
      <c r="T3720" s="12">
        <f>(((I3720/60)/60)/24)+DATE(1970,1,1)</f>
        <v>42219.673263888893</v>
      </c>
      <c r="W3720" s="19">
        <f>_xlfn.DAYS(T3720,S3720)</f>
        <v>30</v>
      </c>
      <c r="X3720" s="20">
        <f>L3720/W3720</f>
        <v>0</v>
      </c>
      <c r="Y3720" s="21">
        <f>E3720/W3720</f>
        <v>0</v>
      </c>
    </row>
    <row r="3721" spans="1:25" ht="48" x14ac:dyDescent="0.2">
      <c r="A3721">
        <v>1230</v>
      </c>
      <c r="B3721" s="3" t="s">
        <v>1231</v>
      </c>
      <c r="C3721" s="3" t="s">
        <v>5340</v>
      </c>
      <c r="D3721">
        <v>500000</v>
      </c>
      <c r="E3721">
        <v>0</v>
      </c>
      <c r="F3721" t="s">
        <v>8220</v>
      </c>
      <c r="G3721" t="s">
        <v>8224</v>
      </c>
      <c r="H3721" t="s">
        <v>8246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8286</v>
      </c>
      <c r="O3721" s="6">
        <f>(E3721/D3721)*100</f>
        <v>0</v>
      </c>
      <c r="P3721" s="7" t="e">
        <f>E3721/L3721</f>
        <v>#DIV/0!</v>
      </c>
      <c r="Q3721" t="str">
        <f>LEFT(N3721,FIND("/",N3721)-1)</f>
        <v>music</v>
      </c>
      <c r="R3721" t="str">
        <f>REPLACE(N3721,1,FIND("/",N3721),"")</f>
        <v>world music</v>
      </c>
      <c r="S3721" s="12">
        <f>(((J3721/60)/60)/24)+DATE(1970,1,1)</f>
        <v>40568.972569444442</v>
      </c>
      <c r="T3721" s="12">
        <f>(((I3721/60)/60)/24)+DATE(1970,1,1)</f>
        <v>40598.972569444442</v>
      </c>
      <c r="W3721" s="19">
        <f>_xlfn.DAYS(T3721,S3721)</f>
        <v>30</v>
      </c>
      <c r="X3721" s="20">
        <f>L3721/W3721</f>
        <v>0</v>
      </c>
      <c r="Y3721" s="21">
        <f>E3721/W3721</f>
        <v>0</v>
      </c>
    </row>
    <row r="3722" spans="1:25" ht="64" x14ac:dyDescent="0.2">
      <c r="A3722">
        <v>2642</v>
      </c>
      <c r="B3722" s="3" t="s">
        <v>2642</v>
      </c>
      <c r="C3722" s="3" t="s">
        <v>6752</v>
      </c>
      <c r="D3722">
        <v>500000</v>
      </c>
      <c r="E3722">
        <v>0</v>
      </c>
      <c r="F3722" t="s">
        <v>8221</v>
      </c>
      <c r="G3722" t="s">
        <v>8236</v>
      </c>
      <c r="H3722" t="s">
        <v>8249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8301</v>
      </c>
      <c r="O3722" s="6">
        <f>(E3722/D3722)*100</f>
        <v>0</v>
      </c>
      <c r="P3722" s="7" t="e">
        <f>E3722/L3722</f>
        <v>#DIV/0!</v>
      </c>
      <c r="Q3722" t="str">
        <f>LEFT(N3722,FIND("/",N3722)-1)</f>
        <v>technology</v>
      </c>
      <c r="R3722" t="str">
        <f>REPLACE(N3722,1,FIND("/",N3722),"")</f>
        <v>space exploration</v>
      </c>
      <c r="S3722" s="12">
        <f>(((J3722/60)/60)/24)+DATE(1970,1,1)</f>
        <v>42536.246620370366</v>
      </c>
      <c r="T3722" s="12">
        <f>(((I3722/60)/60)/24)+DATE(1970,1,1)</f>
        <v>42566.289583333331</v>
      </c>
      <c r="W3722" s="19">
        <f>_xlfn.DAYS(T3722,S3722)</f>
        <v>30</v>
      </c>
      <c r="X3722" s="20">
        <f>L3722/W3722</f>
        <v>0</v>
      </c>
      <c r="Y3722" s="21">
        <f>E3722/W3722</f>
        <v>0</v>
      </c>
    </row>
    <row r="3723" spans="1:25" ht="48" x14ac:dyDescent="0.2">
      <c r="A3723">
        <v>2349</v>
      </c>
      <c r="B3723" s="3" t="s">
        <v>2350</v>
      </c>
      <c r="C3723" s="3" t="s">
        <v>6459</v>
      </c>
      <c r="D3723">
        <v>474900</v>
      </c>
      <c r="E3723">
        <v>0</v>
      </c>
      <c r="F3723" t="s">
        <v>8220</v>
      </c>
      <c r="G3723" t="s">
        <v>8235</v>
      </c>
      <c r="H3723" t="s">
        <v>8255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8272</v>
      </c>
      <c r="O3723" s="6">
        <f>(E3723/D3723)*100</f>
        <v>0</v>
      </c>
      <c r="P3723" s="7" t="e">
        <f>E3723/L3723</f>
        <v>#DIV/0!</v>
      </c>
      <c r="Q3723" t="str">
        <f>LEFT(N3723,FIND("/",N3723)-1)</f>
        <v>technology</v>
      </c>
      <c r="R3723" t="str">
        <f>REPLACE(N3723,1,FIND("/",N3723),"")</f>
        <v>web</v>
      </c>
      <c r="S3723" s="12">
        <f>(((J3723/60)/60)/24)+DATE(1970,1,1)</f>
        <v>42198.775787037041</v>
      </c>
      <c r="T3723" s="12">
        <f>(((I3723/60)/60)/24)+DATE(1970,1,1)</f>
        <v>42227.775787037041</v>
      </c>
      <c r="W3723" s="19">
        <f>_xlfn.DAYS(T3723,S3723)</f>
        <v>29</v>
      </c>
      <c r="X3723" s="20">
        <f>L3723/W3723</f>
        <v>0</v>
      </c>
      <c r="Y3723" s="21">
        <f>E3723/W3723</f>
        <v>0</v>
      </c>
    </row>
    <row r="3724" spans="1:25" ht="48" x14ac:dyDescent="0.2">
      <c r="A3724">
        <v>3885</v>
      </c>
      <c r="B3724" s="3" t="s">
        <v>3882</v>
      </c>
      <c r="C3724" s="3" t="s">
        <v>7994</v>
      </c>
      <c r="D3724">
        <v>375000</v>
      </c>
      <c r="E3724">
        <v>0</v>
      </c>
      <c r="F3724" t="s">
        <v>8220</v>
      </c>
      <c r="G3724" t="s">
        <v>8224</v>
      </c>
      <c r="H3724" t="s">
        <v>8246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8305</v>
      </c>
      <c r="O3724" s="6">
        <f>(E3724/D3724)*100</f>
        <v>0</v>
      </c>
      <c r="P3724" s="7" t="e">
        <f>E3724/L3724</f>
        <v>#DIV/0!</v>
      </c>
      <c r="Q3724" t="str">
        <f>LEFT(N3724,FIND("/",N3724)-1)</f>
        <v>theater</v>
      </c>
      <c r="R3724" t="str">
        <f>REPLACE(N3724,1,FIND("/",N3724),"")</f>
        <v>musical</v>
      </c>
      <c r="S3724" s="12">
        <f>(((J3724/60)/60)/24)+DATE(1970,1,1)</f>
        <v>42469.951284722221</v>
      </c>
      <c r="T3724" s="12">
        <f>(((I3724/60)/60)/24)+DATE(1970,1,1)</f>
        <v>42499.951284722221</v>
      </c>
      <c r="W3724" s="19">
        <f>_xlfn.DAYS(T3724,S3724)</f>
        <v>30</v>
      </c>
      <c r="X3724" s="20">
        <f>L3724/W3724</f>
        <v>0</v>
      </c>
      <c r="Y3724" s="21">
        <f>E3724/W3724</f>
        <v>0</v>
      </c>
    </row>
    <row r="3725" spans="1:25" ht="48" x14ac:dyDescent="0.2">
      <c r="A3725">
        <v>233</v>
      </c>
      <c r="B3725" s="3" t="s">
        <v>235</v>
      </c>
      <c r="C3725" s="3" t="s">
        <v>4343</v>
      </c>
      <c r="D3725">
        <v>350000</v>
      </c>
      <c r="E3725">
        <v>0</v>
      </c>
      <c r="F3725" t="s">
        <v>8221</v>
      </c>
      <c r="G3725" t="s">
        <v>8224</v>
      </c>
      <c r="H3725" t="s">
        <v>8246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8268</v>
      </c>
      <c r="O3725" s="6">
        <f>(E3725/D3725)*100</f>
        <v>0</v>
      </c>
      <c r="P3725" s="7" t="e">
        <f>E3725/L3725</f>
        <v>#DIV/0!</v>
      </c>
      <c r="Q3725" t="str">
        <f>LEFT(N3725,FIND("/",N3725)-1)</f>
        <v>film &amp; video</v>
      </c>
      <c r="R3725" t="str">
        <f>REPLACE(N3725,1,FIND("/",N3725),"")</f>
        <v>drama</v>
      </c>
      <c r="S3725" s="12">
        <f>(((J3725/60)/60)/24)+DATE(1970,1,1)</f>
        <v>42612.911712962959</v>
      </c>
      <c r="T3725" s="12">
        <f>(((I3725/60)/60)/24)+DATE(1970,1,1)</f>
        <v>42642.911712962959</v>
      </c>
      <c r="W3725" s="19">
        <f>_xlfn.DAYS(T3725,S3725)</f>
        <v>30</v>
      </c>
      <c r="X3725" s="20">
        <f>L3725/W3725</f>
        <v>0</v>
      </c>
      <c r="Y3725" s="21">
        <f>E3725/W3725</f>
        <v>0</v>
      </c>
    </row>
    <row r="3726" spans="1:25" ht="48" x14ac:dyDescent="0.2">
      <c r="A3726">
        <v>1696</v>
      </c>
      <c r="B3726" s="3" t="s">
        <v>1697</v>
      </c>
      <c r="C3726" s="3" t="s">
        <v>5806</v>
      </c>
      <c r="D3726">
        <v>300000</v>
      </c>
      <c r="E3726">
        <v>0</v>
      </c>
      <c r="F3726" t="s">
        <v>8222</v>
      </c>
      <c r="G3726" t="s">
        <v>8224</v>
      </c>
      <c r="H3726" t="s">
        <v>8246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8293</v>
      </c>
      <c r="O3726" s="6">
        <f>(E3726/D3726)*100</f>
        <v>0</v>
      </c>
      <c r="P3726" s="7" t="e">
        <f>E3726/L3726</f>
        <v>#DIV/0!</v>
      </c>
      <c r="Q3726" t="str">
        <f>LEFT(N3726,FIND("/",N3726)-1)</f>
        <v>music</v>
      </c>
      <c r="R3726" t="str">
        <f>REPLACE(N3726,1,FIND("/",N3726),"")</f>
        <v>faith</v>
      </c>
      <c r="S3726" s="12">
        <f>(((J3726/60)/60)/24)+DATE(1970,1,1)</f>
        <v>42796.069571759261</v>
      </c>
      <c r="T3726" s="12">
        <f>(((I3726/60)/60)/24)+DATE(1970,1,1)</f>
        <v>42826.027905092589</v>
      </c>
      <c r="W3726" s="19">
        <f>_xlfn.DAYS(T3726,S3726)</f>
        <v>30</v>
      </c>
      <c r="X3726" s="20">
        <f>L3726/W3726</f>
        <v>0</v>
      </c>
      <c r="Y3726" s="21">
        <f>E3726/W3726</f>
        <v>0</v>
      </c>
    </row>
    <row r="3727" spans="1:25" ht="48" x14ac:dyDescent="0.2">
      <c r="A3727">
        <v>1861</v>
      </c>
      <c r="B3727" s="3" t="s">
        <v>1862</v>
      </c>
      <c r="C3727" s="3" t="s">
        <v>5971</v>
      </c>
      <c r="D3727">
        <v>250000</v>
      </c>
      <c r="E3727">
        <v>0</v>
      </c>
      <c r="F3727" t="s">
        <v>8221</v>
      </c>
      <c r="G3727" t="s">
        <v>8225</v>
      </c>
      <c r="H3727" t="s">
        <v>8247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8283</v>
      </c>
      <c r="O3727" s="6">
        <f>(E3727/D3727)*100</f>
        <v>0</v>
      </c>
      <c r="P3727" s="7" t="e">
        <f>E3727/L3727</f>
        <v>#DIV/0!</v>
      </c>
      <c r="Q3727" t="str">
        <f>LEFT(N3727,FIND("/",N3727)-1)</f>
        <v>games</v>
      </c>
      <c r="R3727" t="str">
        <f>REPLACE(N3727,1,FIND("/",N3727),"")</f>
        <v>mobile games</v>
      </c>
      <c r="S3727" s="12">
        <f>(((J3727/60)/60)/24)+DATE(1970,1,1)</f>
        <v>42000.300243055557</v>
      </c>
      <c r="T3727" s="12">
        <f>(((I3727/60)/60)/24)+DATE(1970,1,1)</f>
        <v>42030.300243055557</v>
      </c>
      <c r="W3727" s="19">
        <f>_xlfn.DAYS(T3727,S3727)</f>
        <v>30</v>
      </c>
      <c r="X3727" s="20">
        <f>L3727/W3727</f>
        <v>0</v>
      </c>
      <c r="Y3727" s="21">
        <f>E3727/W3727</f>
        <v>0</v>
      </c>
    </row>
    <row r="3728" spans="1:25" ht="48" x14ac:dyDescent="0.2">
      <c r="A3728">
        <v>140</v>
      </c>
      <c r="B3728" s="3" t="s">
        <v>142</v>
      </c>
      <c r="C3728" s="3" t="s">
        <v>4250</v>
      </c>
      <c r="D3728">
        <v>200000</v>
      </c>
      <c r="E3728">
        <v>0</v>
      </c>
      <c r="F3728" t="s">
        <v>8220</v>
      </c>
      <c r="G3728" t="s">
        <v>8224</v>
      </c>
      <c r="H3728" t="s">
        <v>8246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8267</v>
      </c>
      <c r="O3728" s="6">
        <f>(E3728/D3728)*100</f>
        <v>0</v>
      </c>
      <c r="P3728" s="7" t="e">
        <f>E3728/L3728</f>
        <v>#DIV/0!</v>
      </c>
      <c r="Q3728" t="str">
        <f>LEFT(N3728,FIND("/",N3728)-1)</f>
        <v>film &amp; video</v>
      </c>
      <c r="R3728" t="str">
        <f>REPLACE(N3728,1,FIND("/",N3728),"")</f>
        <v>science fiction</v>
      </c>
      <c r="S3728" s="12">
        <f>(((J3728/60)/60)/24)+DATE(1970,1,1)</f>
        <v>42053.198287037041</v>
      </c>
      <c r="T3728" s="12">
        <f>(((I3728/60)/60)/24)+DATE(1970,1,1)</f>
        <v>42083.15662037037</v>
      </c>
      <c r="W3728" s="19">
        <f>_xlfn.DAYS(T3728,S3728)</f>
        <v>30</v>
      </c>
      <c r="X3728" s="20">
        <f>L3728/W3728</f>
        <v>0</v>
      </c>
      <c r="Y3728" s="21">
        <f>E3728/W3728</f>
        <v>0</v>
      </c>
    </row>
    <row r="3729" spans="1:25" ht="48" x14ac:dyDescent="0.2">
      <c r="A3729">
        <v>1448</v>
      </c>
      <c r="B3729" s="3" t="s">
        <v>1449</v>
      </c>
      <c r="C3729" s="3" t="s">
        <v>5558</v>
      </c>
      <c r="D3729">
        <v>200000</v>
      </c>
      <c r="E3729">
        <v>0</v>
      </c>
      <c r="F3729" t="s">
        <v>8221</v>
      </c>
      <c r="G3729" t="s">
        <v>8226</v>
      </c>
      <c r="H3729" t="s">
        <v>8248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8287</v>
      </c>
      <c r="O3729" s="6">
        <f>(E3729/D3729)*100</f>
        <v>0</v>
      </c>
      <c r="P3729" s="7" t="e">
        <f>E3729/L3729</f>
        <v>#DIV/0!</v>
      </c>
      <c r="Q3729" t="str">
        <f>LEFT(N3729,FIND("/",N3729)-1)</f>
        <v>publishing</v>
      </c>
      <c r="R3729" t="str">
        <f>REPLACE(N3729,1,FIND("/",N3729),"")</f>
        <v>translations</v>
      </c>
      <c r="S3729" s="12">
        <f>(((J3729/60)/60)/24)+DATE(1970,1,1)</f>
        <v>42115.936550925922</v>
      </c>
      <c r="T3729" s="12">
        <f>(((I3729/60)/60)/24)+DATE(1970,1,1)</f>
        <v>42146.225694444445</v>
      </c>
      <c r="W3729" s="19">
        <f>_xlfn.DAYS(T3729,S3729)</f>
        <v>31</v>
      </c>
      <c r="X3729" s="20">
        <f>L3729/W3729</f>
        <v>0</v>
      </c>
      <c r="Y3729" s="21">
        <f>E3729/W3729</f>
        <v>0</v>
      </c>
    </row>
    <row r="3730" spans="1:25" ht="48" x14ac:dyDescent="0.2">
      <c r="A3730">
        <v>1982</v>
      </c>
      <c r="B3730" s="3" t="s">
        <v>1983</v>
      </c>
      <c r="C3730" s="3" t="s">
        <v>6092</v>
      </c>
      <c r="D3730">
        <v>180000</v>
      </c>
      <c r="E3730">
        <v>0</v>
      </c>
      <c r="F3730" t="s">
        <v>8221</v>
      </c>
      <c r="G3730" t="s">
        <v>8231</v>
      </c>
      <c r="H3730" t="s">
        <v>8252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8296</v>
      </c>
      <c r="O3730" s="6">
        <f>(E3730/D3730)*100</f>
        <v>0</v>
      </c>
      <c r="P3730" s="7" t="e">
        <f>E3730/L3730</f>
        <v>#DIV/0!</v>
      </c>
      <c r="Q3730" t="str">
        <f>LEFT(N3730,FIND("/",N3730)-1)</f>
        <v>photography</v>
      </c>
      <c r="R3730" t="str">
        <f>REPLACE(N3730,1,FIND("/",N3730),"")</f>
        <v>people</v>
      </c>
      <c r="S3730" s="12">
        <f>(((J3730/60)/60)/24)+DATE(1970,1,1)</f>
        <v>42678.586655092593</v>
      </c>
      <c r="T3730" s="12">
        <f>(((I3730/60)/60)/24)+DATE(1970,1,1)</f>
        <v>42708.628321759257</v>
      </c>
      <c r="W3730" s="19">
        <f>_xlfn.DAYS(T3730,S3730)</f>
        <v>30</v>
      </c>
      <c r="X3730" s="20">
        <f>L3730/W3730</f>
        <v>0</v>
      </c>
      <c r="Y3730" s="21">
        <f>E3730/W3730</f>
        <v>0</v>
      </c>
    </row>
    <row r="3731" spans="1:25" ht="48" x14ac:dyDescent="0.2">
      <c r="A3731">
        <v>2513</v>
      </c>
      <c r="B3731" s="3" t="s">
        <v>2513</v>
      </c>
      <c r="C3731" s="3" t="s">
        <v>6623</v>
      </c>
      <c r="D3731">
        <v>180000</v>
      </c>
      <c r="E3731">
        <v>0</v>
      </c>
      <c r="F3731" t="s">
        <v>8221</v>
      </c>
      <c r="G3731" t="s">
        <v>8236</v>
      </c>
      <c r="H3731" t="s">
        <v>8249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8299</v>
      </c>
      <c r="O3731" s="6">
        <f>(E3731/D3731)*100</f>
        <v>0</v>
      </c>
      <c r="P3731" s="7" t="e">
        <f>E3731/L3731</f>
        <v>#DIV/0!</v>
      </c>
      <c r="Q3731" t="str">
        <f>LEFT(N3731,FIND("/",N3731)-1)</f>
        <v>food</v>
      </c>
      <c r="R3731" t="str">
        <f>REPLACE(N3731,1,FIND("/",N3731),"")</f>
        <v>restaurants</v>
      </c>
      <c r="S3731" s="12">
        <f>(((J3731/60)/60)/24)+DATE(1970,1,1)</f>
        <v>42732.00681712963</v>
      </c>
      <c r="T3731" s="12">
        <f>(((I3731/60)/60)/24)+DATE(1970,1,1)</f>
        <v>42792.00681712963</v>
      </c>
      <c r="W3731" s="19">
        <f>_xlfn.DAYS(T3731,S3731)</f>
        <v>60</v>
      </c>
      <c r="X3731" s="20">
        <f>L3731/W3731</f>
        <v>0</v>
      </c>
      <c r="Y3731" s="21">
        <f>E3731/W3731</f>
        <v>0</v>
      </c>
    </row>
    <row r="3732" spans="1:25" ht="48" x14ac:dyDescent="0.2">
      <c r="A3732">
        <v>2363</v>
      </c>
      <c r="B3732" s="3" t="s">
        <v>2364</v>
      </c>
      <c r="C3732" s="3" t="s">
        <v>6473</v>
      </c>
      <c r="D3732">
        <v>175000</v>
      </c>
      <c r="E3732">
        <v>0</v>
      </c>
      <c r="F3732" t="s">
        <v>8220</v>
      </c>
      <c r="G3732" t="s">
        <v>8224</v>
      </c>
      <c r="H3732" t="s">
        <v>8246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8272</v>
      </c>
      <c r="O3732" s="6">
        <f>(E3732/D3732)*100</f>
        <v>0</v>
      </c>
      <c r="P3732" s="7" t="e">
        <f>E3732/L3732</f>
        <v>#DIV/0!</v>
      </c>
      <c r="Q3732" t="str">
        <f>LEFT(N3732,FIND("/",N3732)-1)</f>
        <v>technology</v>
      </c>
      <c r="R3732" t="str">
        <f>REPLACE(N3732,1,FIND("/",N3732),"")</f>
        <v>web</v>
      </c>
      <c r="S3732" s="12">
        <f>(((J3732/60)/60)/24)+DATE(1970,1,1)</f>
        <v>42322.011574074073</v>
      </c>
      <c r="T3732" s="12">
        <f>(((I3732/60)/60)/24)+DATE(1970,1,1)</f>
        <v>42367.011574074073</v>
      </c>
      <c r="W3732" s="19">
        <f>_xlfn.DAYS(T3732,S3732)</f>
        <v>45</v>
      </c>
      <c r="X3732" s="20">
        <f>L3732/W3732</f>
        <v>0</v>
      </c>
      <c r="Y3732" s="21">
        <f>E3732/W3732</f>
        <v>0</v>
      </c>
    </row>
    <row r="3733" spans="1:25" ht="48" x14ac:dyDescent="0.2">
      <c r="A3733">
        <v>236</v>
      </c>
      <c r="B3733" s="3" t="s">
        <v>238</v>
      </c>
      <c r="C3733" s="3" t="s">
        <v>4346</v>
      </c>
      <c r="D3733">
        <v>150000</v>
      </c>
      <c r="E3733">
        <v>0</v>
      </c>
      <c r="F3733" t="s">
        <v>8221</v>
      </c>
      <c r="G3733" t="s">
        <v>8224</v>
      </c>
      <c r="H3733" t="s">
        <v>8246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8268</v>
      </c>
      <c r="O3733" s="6">
        <f>(E3733/D3733)*100</f>
        <v>0</v>
      </c>
      <c r="P3733" s="7" t="e">
        <f>E3733/L3733</f>
        <v>#DIV/0!</v>
      </c>
      <c r="Q3733" t="str">
        <f>LEFT(N3733,FIND("/",N3733)-1)</f>
        <v>film &amp; video</v>
      </c>
      <c r="R3733" t="str">
        <f>REPLACE(N3733,1,FIND("/",N3733),"")</f>
        <v>drama</v>
      </c>
      <c r="S3733" s="12">
        <f>(((J3733/60)/60)/24)+DATE(1970,1,1)</f>
        <v>42321.08447916666</v>
      </c>
      <c r="T3733" s="12">
        <f>(((I3733/60)/60)/24)+DATE(1970,1,1)</f>
        <v>42374</v>
      </c>
      <c r="W3733" s="19">
        <f>_xlfn.DAYS(T3733,S3733)</f>
        <v>53</v>
      </c>
      <c r="X3733" s="20">
        <f>L3733/W3733</f>
        <v>0</v>
      </c>
      <c r="Y3733" s="21">
        <f>E3733/W3733</f>
        <v>0</v>
      </c>
    </row>
    <row r="3734" spans="1:25" ht="48" x14ac:dyDescent="0.2">
      <c r="A3734">
        <v>2876</v>
      </c>
      <c r="B3734" s="3" t="s">
        <v>2876</v>
      </c>
      <c r="C3734" s="3" t="s">
        <v>6986</v>
      </c>
      <c r="D3734">
        <v>150000</v>
      </c>
      <c r="E3734">
        <v>0</v>
      </c>
      <c r="F3734" t="s">
        <v>8221</v>
      </c>
      <c r="G3734" t="s">
        <v>8224</v>
      </c>
      <c r="H3734" t="s">
        <v>8246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8271</v>
      </c>
      <c r="O3734" s="6">
        <f>(E3734/D3734)*100</f>
        <v>0</v>
      </c>
      <c r="P3734" s="7" t="e">
        <f>E3734/L3734</f>
        <v>#DIV/0!</v>
      </c>
      <c r="Q3734" t="str">
        <f>LEFT(N3734,FIND("/",N3734)-1)</f>
        <v>theater</v>
      </c>
      <c r="R3734" t="str">
        <f>REPLACE(N3734,1,FIND("/",N3734),"")</f>
        <v>plays</v>
      </c>
      <c r="S3734" s="12">
        <f>(((J3734/60)/60)/24)+DATE(1970,1,1)</f>
        <v>42171.743969907402</v>
      </c>
      <c r="T3734" s="12">
        <f>(((I3734/60)/60)/24)+DATE(1970,1,1)</f>
        <v>42201.743969907402</v>
      </c>
      <c r="W3734" s="19">
        <f>_xlfn.DAYS(T3734,S3734)</f>
        <v>30</v>
      </c>
      <c r="X3734" s="20">
        <f>L3734/W3734</f>
        <v>0</v>
      </c>
      <c r="Y3734" s="21">
        <f>E3734/W3734</f>
        <v>0</v>
      </c>
    </row>
    <row r="3735" spans="1:25" ht="48" x14ac:dyDescent="0.2">
      <c r="A3735">
        <v>3636</v>
      </c>
      <c r="B3735" s="3" t="s">
        <v>3634</v>
      </c>
      <c r="C3735" s="3" t="s">
        <v>7746</v>
      </c>
      <c r="D3735">
        <v>150000</v>
      </c>
      <c r="E3735">
        <v>0</v>
      </c>
      <c r="F3735" t="s">
        <v>8221</v>
      </c>
      <c r="G3735" t="s">
        <v>8224</v>
      </c>
      <c r="H3735" t="s">
        <v>8246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8305</v>
      </c>
      <c r="O3735" s="6">
        <f>(E3735/D3735)*100</f>
        <v>0</v>
      </c>
      <c r="P3735" s="7" t="e">
        <f>E3735/L3735</f>
        <v>#DIV/0!</v>
      </c>
      <c r="Q3735" t="str">
        <f>LEFT(N3735,FIND("/",N3735)-1)</f>
        <v>theater</v>
      </c>
      <c r="R3735" t="str">
        <f>REPLACE(N3735,1,FIND("/",N3735),"")</f>
        <v>musical</v>
      </c>
      <c r="S3735" s="12">
        <f>(((J3735/60)/60)/24)+DATE(1970,1,1)</f>
        <v>42226.694780092599</v>
      </c>
      <c r="T3735" s="12">
        <f>(((I3735/60)/60)/24)+DATE(1970,1,1)</f>
        <v>42261.694780092599</v>
      </c>
      <c r="W3735" s="19">
        <f>_xlfn.DAYS(T3735,S3735)</f>
        <v>35</v>
      </c>
      <c r="X3735" s="20">
        <f>L3735/W3735</f>
        <v>0</v>
      </c>
      <c r="Y3735" s="21">
        <f>E3735/W3735</f>
        <v>0</v>
      </c>
    </row>
    <row r="3736" spans="1:25" ht="48" x14ac:dyDescent="0.2">
      <c r="A3736">
        <v>1996</v>
      </c>
      <c r="B3736" s="3" t="s">
        <v>1997</v>
      </c>
      <c r="C3736" s="3" t="s">
        <v>6106</v>
      </c>
      <c r="D3736">
        <v>133800</v>
      </c>
      <c r="E3736">
        <v>0</v>
      </c>
      <c r="F3736" t="s">
        <v>8221</v>
      </c>
      <c r="G3736" t="s">
        <v>8224</v>
      </c>
      <c r="H3736" t="s">
        <v>8246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8296</v>
      </c>
      <c r="O3736" s="6">
        <f>(E3736/D3736)*100</f>
        <v>0</v>
      </c>
      <c r="P3736" s="7" t="e">
        <f>E3736/L3736</f>
        <v>#DIV/0!</v>
      </c>
      <c r="Q3736" t="str">
        <f>LEFT(N3736,FIND("/",N3736)-1)</f>
        <v>photography</v>
      </c>
      <c r="R3736" t="str">
        <f>REPLACE(N3736,1,FIND("/",N3736),"")</f>
        <v>people</v>
      </c>
      <c r="S3736" s="12">
        <f>(((J3736/60)/60)/24)+DATE(1970,1,1)</f>
        <v>41800.819571759261</v>
      </c>
      <c r="T3736" s="12">
        <f>(((I3736/60)/60)/24)+DATE(1970,1,1)</f>
        <v>41830.819571759261</v>
      </c>
      <c r="W3736" s="19">
        <f>_xlfn.DAYS(T3736,S3736)</f>
        <v>30</v>
      </c>
      <c r="X3736" s="20">
        <f>L3736/W3736</f>
        <v>0</v>
      </c>
      <c r="Y3736" s="21">
        <f>E3736/W3736</f>
        <v>0</v>
      </c>
    </row>
    <row r="3737" spans="1:25" ht="48" x14ac:dyDescent="0.2">
      <c r="A3737">
        <v>1445</v>
      </c>
      <c r="B3737" s="3" t="s">
        <v>1446</v>
      </c>
      <c r="C3737" s="3" t="s">
        <v>5555</v>
      </c>
      <c r="D3737">
        <v>130000</v>
      </c>
      <c r="E3737">
        <v>0</v>
      </c>
      <c r="F3737" t="s">
        <v>8221</v>
      </c>
      <c r="G3737" t="s">
        <v>8236</v>
      </c>
      <c r="H3737" t="s">
        <v>8249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8287</v>
      </c>
      <c r="O3737" s="6">
        <f>(E3737/D3737)*100</f>
        <v>0</v>
      </c>
      <c r="P3737" s="7" t="e">
        <f>E3737/L3737</f>
        <v>#DIV/0!</v>
      </c>
      <c r="Q3737" t="str">
        <f>LEFT(N3737,FIND("/",N3737)-1)</f>
        <v>publishing</v>
      </c>
      <c r="R3737" t="str">
        <f>REPLACE(N3737,1,FIND("/",N3737),"")</f>
        <v>translations</v>
      </c>
      <c r="S3737" s="12">
        <f>(((J3737/60)/60)/24)+DATE(1970,1,1)</f>
        <v>42139.542303240742</v>
      </c>
      <c r="T3737" s="12">
        <f>(((I3737/60)/60)/24)+DATE(1970,1,1)</f>
        <v>42169.542303240742</v>
      </c>
      <c r="W3737" s="19">
        <f>_xlfn.DAYS(T3737,S3737)</f>
        <v>30</v>
      </c>
      <c r="X3737" s="20">
        <f>L3737/W3737</f>
        <v>0</v>
      </c>
      <c r="Y3737" s="21">
        <f>E3737/W3737</f>
        <v>0</v>
      </c>
    </row>
    <row r="3738" spans="1:25" ht="80" x14ac:dyDescent="0.2">
      <c r="A3738">
        <v>1698</v>
      </c>
      <c r="B3738" s="3" t="s">
        <v>1699</v>
      </c>
      <c r="C3738" s="3" t="s">
        <v>5808</v>
      </c>
      <c r="D3738">
        <v>125000</v>
      </c>
      <c r="E3738">
        <v>0</v>
      </c>
      <c r="F3738" t="s">
        <v>8222</v>
      </c>
      <c r="G3738" t="s">
        <v>8224</v>
      </c>
      <c r="H3738" t="s">
        <v>8246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8293</v>
      </c>
      <c r="O3738" s="6">
        <f>(E3738/D3738)*100</f>
        <v>0</v>
      </c>
      <c r="P3738" s="7" t="e">
        <f>E3738/L3738</f>
        <v>#DIV/0!</v>
      </c>
      <c r="Q3738" t="str">
        <f>LEFT(N3738,FIND("/",N3738)-1)</f>
        <v>music</v>
      </c>
      <c r="R3738" t="str">
        <f>REPLACE(N3738,1,FIND("/",N3738),"")</f>
        <v>faith</v>
      </c>
      <c r="S3738" s="12">
        <f>(((J3738/60)/60)/24)+DATE(1970,1,1)</f>
        <v>42796.207870370374</v>
      </c>
      <c r="T3738" s="12">
        <f>(((I3738/60)/60)/24)+DATE(1970,1,1)</f>
        <v>42820.147916666669</v>
      </c>
      <c r="W3738" s="19">
        <f>_xlfn.DAYS(T3738,S3738)</f>
        <v>24</v>
      </c>
      <c r="X3738" s="20">
        <f>L3738/W3738</f>
        <v>0</v>
      </c>
      <c r="Y3738" s="21">
        <f>E3738/W3738</f>
        <v>0</v>
      </c>
    </row>
    <row r="3739" spans="1:25" ht="48" x14ac:dyDescent="0.2">
      <c r="A3739">
        <v>2397</v>
      </c>
      <c r="B3739" s="3" t="s">
        <v>2398</v>
      </c>
      <c r="C3739" s="3" t="s">
        <v>6507</v>
      </c>
      <c r="D3739">
        <v>124000</v>
      </c>
      <c r="E3739">
        <v>0</v>
      </c>
      <c r="F3739" t="s">
        <v>8220</v>
      </c>
      <c r="G3739" t="s">
        <v>8224</v>
      </c>
      <c r="H3739" t="s">
        <v>8246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8272</v>
      </c>
      <c r="O3739" s="6">
        <f>(E3739/D3739)*100</f>
        <v>0</v>
      </c>
      <c r="P3739" s="7" t="e">
        <f>E3739/L3739</f>
        <v>#DIV/0!</v>
      </c>
      <c r="Q3739" t="str">
        <f>LEFT(N3739,FIND("/",N3739)-1)</f>
        <v>technology</v>
      </c>
      <c r="R3739" t="str">
        <f>REPLACE(N3739,1,FIND("/",N3739),"")</f>
        <v>web</v>
      </c>
      <c r="S3739" s="12">
        <f>(((J3739/60)/60)/24)+DATE(1970,1,1)</f>
        <v>41976.88490740741</v>
      </c>
      <c r="T3739" s="12">
        <f>(((I3739/60)/60)/24)+DATE(1970,1,1)</f>
        <v>42006.88490740741</v>
      </c>
      <c r="W3739" s="19">
        <f>_xlfn.DAYS(T3739,S3739)</f>
        <v>30</v>
      </c>
      <c r="X3739" s="20">
        <f>L3739/W3739</f>
        <v>0</v>
      </c>
      <c r="Y3739" s="21">
        <f>E3739/W3739</f>
        <v>0</v>
      </c>
    </row>
    <row r="3740" spans="1:25" ht="32" x14ac:dyDescent="0.2">
      <c r="A3740">
        <v>2378</v>
      </c>
      <c r="B3740" s="3" t="s">
        <v>2379</v>
      </c>
      <c r="C3740" s="3" t="s">
        <v>6488</v>
      </c>
      <c r="D3740">
        <v>110000</v>
      </c>
      <c r="E3740">
        <v>0</v>
      </c>
      <c r="F3740" t="s">
        <v>8220</v>
      </c>
      <c r="G3740" t="s">
        <v>8224</v>
      </c>
      <c r="H3740" t="s">
        <v>8246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8272</v>
      </c>
      <c r="O3740" s="6">
        <f>(E3740/D3740)*100</f>
        <v>0</v>
      </c>
      <c r="P3740" s="7" t="e">
        <f>E3740/L3740</f>
        <v>#DIV/0!</v>
      </c>
      <c r="Q3740" t="str">
        <f>LEFT(N3740,FIND("/",N3740)-1)</f>
        <v>technology</v>
      </c>
      <c r="R3740" t="str">
        <f>REPLACE(N3740,1,FIND("/",N3740),"")</f>
        <v>web</v>
      </c>
      <c r="S3740" s="12">
        <f>(((J3740/60)/60)/24)+DATE(1970,1,1)</f>
        <v>42213.013078703705</v>
      </c>
      <c r="T3740" s="12">
        <f>(((I3740/60)/60)/24)+DATE(1970,1,1)</f>
        <v>42242.013078703705</v>
      </c>
      <c r="W3740" s="19">
        <f>_xlfn.DAYS(T3740,S3740)</f>
        <v>29</v>
      </c>
      <c r="X3740" s="20">
        <f>L3740/W3740</f>
        <v>0</v>
      </c>
      <c r="Y3740" s="21">
        <f>E3740/W3740</f>
        <v>0</v>
      </c>
    </row>
    <row r="3741" spans="1:25" ht="48" x14ac:dyDescent="0.2">
      <c r="A3741">
        <v>462</v>
      </c>
      <c r="B3741" s="3" t="s">
        <v>463</v>
      </c>
      <c r="C3741" s="3" t="s">
        <v>4572</v>
      </c>
      <c r="D3741">
        <v>100000</v>
      </c>
      <c r="E3741">
        <v>0</v>
      </c>
      <c r="F3741" t="s">
        <v>8221</v>
      </c>
      <c r="G3741" t="s">
        <v>8224</v>
      </c>
      <c r="H3741" t="s">
        <v>8246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8270</v>
      </c>
      <c r="O3741" s="6">
        <f>(E3741/D3741)*100</f>
        <v>0</v>
      </c>
      <c r="P3741" s="7" t="e">
        <f>E3741/L3741</f>
        <v>#DIV/0!</v>
      </c>
      <c r="Q3741" t="str">
        <f>LEFT(N3741,FIND("/",N3741)-1)</f>
        <v>film &amp; video</v>
      </c>
      <c r="R3741" t="str">
        <f>REPLACE(N3741,1,FIND("/",N3741),"")</f>
        <v>animation</v>
      </c>
      <c r="S3741" s="12">
        <f>(((J3741/60)/60)/24)+DATE(1970,1,1)</f>
        <v>40705.126631944448</v>
      </c>
      <c r="T3741" s="12">
        <f>(((I3741/60)/60)/24)+DATE(1970,1,1)</f>
        <v>40765.126631944448</v>
      </c>
      <c r="W3741" s="19">
        <f>_xlfn.DAYS(T3741,S3741)</f>
        <v>60</v>
      </c>
      <c r="X3741" s="20">
        <f>L3741/W3741</f>
        <v>0</v>
      </c>
      <c r="Y3741" s="21">
        <f>E3741/W3741</f>
        <v>0</v>
      </c>
    </row>
    <row r="3742" spans="1:25" ht="48" x14ac:dyDescent="0.2">
      <c r="A3742">
        <v>582</v>
      </c>
      <c r="B3742" s="3" t="s">
        <v>583</v>
      </c>
      <c r="C3742" s="3" t="s">
        <v>4692</v>
      </c>
      <c r="D3742">
        <v>100000</v>
      </c>
      <c r="E3742">
        <v>0</v>
      </c>
      <c r="F3742" t="s">
        <v>8221</v>
      </c>
      <c r="G3742" t="s">
        <v>8224</v>
      </c>
      <c r="H3742" t="s">
        <v>8246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8272</v>
      </c>
      <c r="O3742" s="6">
        <f>(E3742/D3742)*100</f>
        <v>0</v>
      </c>
      <c r="P3742" s="7" t="e">
        <f>E3742/L3742</f>
        <v>#DIV/0!</v>
      </c>
      <c r="Q3742" t="str">
        <f>LEFT(N3742,FIND("/",N3742)-1)</f>
        <v>technology</v>
      </c>
      <c r="R3742" t="str">
        <f>REPLACE(N3742,1,FIND("/",N3742),"")</f>
        <v>web</v>
      </c>
      <c r="S3742" s="12">
        <f>(((J3742/60)/60)/24)+DATE(1970,1,1)</f>
        <v>42055.739803240736</v>
      </c>
      <c r="T3742" s="12">
        <f>(((I3742/60)/60)/24)+DATE(1970,1,1)</f>
        <v>42078.75</v>
      </c>
      <c r="W3742" s="19">
        <f>_xlfn.DAYS(T3742,S3742)</f>
        <v>23</v>
      </c>
      <c r="X3742" s="20">
        <f>L3742/W3742</f>
        <v>0</v>
      </c>
      <c r="Y3742" s="21">
        <f>E3742/W3742</f>
        <v>0</v>
      </c>
    </row>
    <row r="3743" spans="1:25" ht="48" x14ac:dyDescent="0.2">
      <c r="A3743">
        <v>637</v>
      </c>
      <c r="B3743" s="3" t="s">
        <v>638</v>
      </c>
      <c r="C3743" s="3" t="s">
        <v>4747</v>
      </c>
      <c r="D3743">
        <v>100000</v>
      </c>
      <c r="E3743">
        <v>0</v>
      </c>
      <c r="F3743" t="s">
        <v>8220</v>
      </c>
      <c r="G3743" t="s">
        <v>8225</v>
      </c>
      <c r="H3743" t="s">
        <v>8247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8272</v>
      </c>
      <c r="O3743" s="6">
        <f>(E3743/D3743)*100</f>
        <v>0</v>
      </c>
      <c r="P3743" s="7" t="e">
        <f>E3743/L3743</f>
        <v>#DIV/0!</v>
      </c>
      <c r="Q3743" t="str">
        <f>LEFT(N3743,FIND("/",N3743)-1)</f>
        <v>technology</v>
      </c>
      <c r="R3743" t="str">
        <f>REPLACE(N3743,1,FIND("/",N3743),"")</f>
        <v>web</v>
      </c>
      <c r="S3743" s="12">
        <f>(((J3743/60)/60)/24)+DATE(1970,1,1)</f>
        <v>42762.962013888886</v>
      </c>
      <c r="T3743" s="12">
        <f>(((I3743/60)/60)/24)+DATE(1970,1,1)</f>
        <v>42791.961111111115</v>
      </c>
      <c r="W3743" s="19">
        <f>_xlfn.DAYS(T3743,S3743)</f>
        <v>29</v>
      </c>
      <c r="X3743" s="20">
        <f>L3743/W3743</f>
        <v>0</v>
      </c>
      <c r="Y3743" s="21">
        <f>E3743/W3743</f>
        <v>0</v>
      </c>
    </row>
    <row r="3744" spans="1:25" ht="48" x14ac:dyDescent="0.2">
      <c r="A3744">
        <v>706</v>
      </c>
      <c r="B3744" s="3" t="s">
        <v>707</v>
      </c>
      <c r="C3744" s="3" t="s">
        <v>4816</v>
      </c>
      <c r="D3744">
        <v>100000</v>
      </c>
      <c r="E3744">
        <v>0</v>
      </c>
      <c r="F3744" t="s">
        <v>8221</v>
      </c>
      <c r="G3744" t="s">
        <v>8227</v>
      </c>
      <c r="H3744" t="s">
        <v>8249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8273</v>
      </c>
      <c r="O3744" s="6">
        <f>(E3744/D3744)*100</f>
        <v>0</v>
      </c>
      <c r="P3744" s="7" t="e">
        <f>E3744/L3744</f>
        <v>#DIV/0!</v>
      </c>
      <c r="Q3744" t="str">
        <f>LEFT(N3744,FIND("/",N3744)-1)</f>
        <v>technology</v>
      </c>
      <c r="R3744" t="str">
        <f>REPLACE(N3744,1,FIND("/",N3744),"")</f>
        <v>wearables</v>
      </c>
      <c r="S3744" s="12">
        <f>(((J3744/60)/60)/24)+DATE(1970,1,1)</f>
        <v>42676.995173611111</v>
      </c>
      <c r="T3744" s="12">
        <f>(((I3744/60)/60)/24)+DATE(1970,1,1)</f>
        <v>42718.777083333334</v>
      </c>
      <c r="W3744" s="19">
        <f>_xlfn.DAYS(T3744,S3744)</f>
        <v>42</v>
      </c>
      <c r="X3744" s="20">
        <f>L3744/W3744</f>
        <v>0</v>
      </c>
      <c r="Y3744" s="21">
        <f>E3744/W3744</f>
        <v>0</v>
      </c>
    </row>
    <row r="3745" spans="1:25" ht="48" x14ac:dyDescent="0.2">
      <c r="A3745">
        <v>911</v>
      </c>
      <c r="B3745" s="3" t="s">
        <v>912</v>
      </c>
      <c r="C3745" s="3" t="s">
        <v>5021</v>
      </c>
      <c r="D3745">
        <v>100000</v>
      </c>
      <c r="E3745">
        <v>0</v>
      </c>
      <c r="F3745" t="s">
        <v>8221</v>
      </c>
      <c r="G3745" t="s">
        <v>8224</v>
      </c>
      <c r="H3745" t="s">
        <v>8246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8278</v>
      </c>
      <c r="O3745" s="6">
        <f>(E3745/D3745)*100</f>
        <v>0</v>
      </c>
      <c r="P3745" s="7" t="e">
        <f>E3745/L3745</f>
        <v>#DIV/0!</v>
      </c>
      <c r="Q3745" t="str">
        <f>LEFT(N3745,FIND("/",N3745)-1)</f>
        <v>music</v>
      </c>
      <c r="R3745" t="str">
        <f>REPLACE(N3745,1,FIND("/",N3745),"")</f>
        <v>jazz</v>
      </c>
      <c r="S3745" s="12">
        <f>(((J3745/60)/60)/24)+DATE(1970,1,1)</f>
        <v>41642.005150462966</v>
      </c>
      <c r="T3745" s="12">
        <f>(((I3745/60)/60)/24)+DATE(1970,1,1)</f>
        <v>41663.005150462966</v>
      </c>
      <c r="W3745" s="19">
        <f>_xlfn.DAYS(T3745,S3745)</f>
        <v>21</v>
      </c>
      <c r="X3745" s="20">
        <f>L3745/W3745</f>
        <v>0</v>
      </c>
      <c r="Y3745" s="21">
        <f>E3745/W3745</f>
        <v>0</v>
      </c>
    </row>
    <row r="3746" spans="1:25" ht="48" x14ac:dyDescent="0.2">
      <c r="A3746">
        <v>2511</v>
      </c>
      <c r="B3746" s="3" t="s">
        <v>2511</v>
      </c>
      <c r="C3746" s="3" t="s">
        <v>6621</v>
      </c>
      <c r="D3746">
        <v>100000</v>
      </c>
      <c r="E3746">
        <v>0</v>
      </c>
      <c r="F3746" t="s">
        <v>8221</v>
      </c>
      <c r="G3746" t="s">
        <v>8225</v>
      </c>
      <c r="H3746" t="s">
        <v>8247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8299</v>
      </c>
      <c r="O3746" s="6">
        <f>(E3746/D3746)*100</f>
        <v>0</v>
      </c>
      <c r="P3746" s="7" t="e">
        <f>E3746/L3746</f>
        <v>#DIV/0!</v>
      </c>
      <c r="Q3746" t="str">
        <f>LEFT(N3746,FIND("/",N3746)-1)</f>
        <v>food</v>
      </c>
      <c r="R3746" t="str">
        <f>REPLACE(N3746,1,FIND("/",N3746),"")</f>
        <v>restaurants</v>
      </c>
      <c r="S3746" s="12">
        <f>(((J3746/60)/60)/24)+DATE(1970,1,1)</f>
        <v>42371.446909722217</v>
      </c>
      <c r="T3746" s="12">
        <f>(((I3746/60)/60)/24)+DATE(1970,1,1)</f>
        <v>42401.446909722217</v>
      </c>
      <c r="W3746" s="19">
        <f>_xlfn.DAYS(T3746,S3746)</f>
        <v>30</v>
      </c>
      <c r="X3746" s="20">
        <f>L3746/W3746</f>
        <v>0</v>
      </c>
      <c r="Y3746" s="21">
        <f>E3746/W3746</f>
        <v>0</v>
      </c>
    </row>
    <row r="3747" spans="1:25" ht="48" x14ac:dyDescent="0.2">
      <c r="A3747">
        <v>2520</v>
      </c>
      <c r="B3747" s="3" t="s">
        <v>2520</v>
      </c>
      <c r="C3747" s="3" t="s">
        <v>6630</v>
      </c>
      <c r="D3747">
        <v>100000</v>
      </c>
      <c r="E3747">
        <v>0</v>
      </c>
      <c r="F3747" t="s">
        <v>8221</v>
      </c>
      <c r="G3747" t="s">
        <v>8224</v>
      </c>
      <c r="H3747" t="s">
        <v>8246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8299</v>
      </c>
      <c r="O3747" s="6">
        <f>(E3747/D3747)*100</f>
        <v>0</v>
      </c>
      <c r="P3747" s="7" t="e">
        <f>E3747/L3747</f>
        <v>#DIV/0!</v>
      </c>
      <c r="Q3747" t="str">
        <f>LEFT(N3747,FIND("/",N3747)-1)</f>
        <v>food</v>
      </c>
      <c r="R3747" t="str">
        <f>REPLACE(N3747,1,FIND("/",N3747),"")</f>
        <v>restaurants</v>
      </c>
      <c r="S3747" s="12">
        <f>(((J3747/60)/60)/24)+DATE(1970,1,1)</f>
        <v>42612.600520833337</v>
      </c>
      <c r="T3747" s="12">
        <f>(((I3747/60)/60)/24)+DATE(1970,1,1)</f>
        <v>42658.806249999994</v>
      </c>
      <c r="W3747" s="19">
        <f>_xlfn.DAYS(T3747,S3747)</f>
        <v>46</v>
      </c>
      <c r="X3747" s="20">
        <f>L3747/W3747</f>
        <v>0</v>
      </c>
      <c r="Y3747" s="21">
        <f>E3747/W3747</f>
        <v>0</v>
      </c>
    </row>
    <row r="3748" spans="1:25" ht="48" x14ac:dyDescent="0.2">
      <c r="A3748">
        <v>2561</v>
      </c>
      <c r="B3748" s="3" t="s">
        <v>2561</v>
      </c>
      <c r="C3748" s="3" t="s">
        <v>6671</v>
      </c>
      <c r="D3748">
        <v>100000</v>
      </c>
      <c r="E3748">
        <v>0</v>
      </c>
      <c r="F3748" t="s">
        <v>8220</v>
      </c>
      <c r="G3748" t="s">
        <v>8229</v>
      </c>
      <c r="H3748" t="s">
        <v>8251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8284</v>
      </c>
      <c r="O3748" s="6">
        <f>(E3748/D3748)*100</f>
        <v>0</v>
      </c>
      <c r="P3748" s="7" t="e">
        <f>E3748/L3748</f>
        <v>#DIV/0!</v>
      </c>
      <c r="Q3748" t="str">
        <f>LEFT(N3748,FIND("/",N3748)-1)</f>
        <v>food</v>
      </c>
      <c r="R3748" t="str">
        <f>REPLACE(N3748,1,FIND("/",N3748),"")</f>
        <v>food trucks</v>
      </c>
      <c r="S3748" s="12">
        <f>(((J3748/60)/60)/24)+DATE(1970,1,1)</f>
        <v>42260.528807870374</v>
      </c>
      <c r="T3748" s="12">
        <f>(((I3748/60)/60)/24)+DATE(1970,1,1)</f>
        <v>42290.528807870374</v>
      </c>
      <c r="W3748" s="19">
        <f>_xlfn.DAYS(T3748,S3748)</f>
        <v>30</v>
      </c>
      <c r="X3748" s="20">
        <f>L3748/W3748</f>
        <v>0</v>
      </c>
      <c r="Y3748" s="21">
        <f>E3748/W3748</f>
        <v>0</v>
      </c>
    </row>
    <row r="3749" spans="1:25" ht="32" x14ac:dyDescent="0.2">
      <c r="A3749">
        <v>2780</v>
      </c>
      <c r="B3749" s="3" t="s">
        <v>2780</v>
      </c>
      <c r="C3749" s="3" t="s">
        <v>6890</v>
      </c>
      <c r="D3749">
        <v>100000</v>
      </c>
      <c r="E3749">
        <v>0</v>
      </c>
      <c r="F3749" t="s">
        <v>8221</v>
      </c>
      <c r="G3749" t="s">
        <v>8237</v>
      </c>
      <c r="H3749" t="s">
        <v>8249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8304</v>
      </c>
      <c r="O3749" s="6">
        <f>(E3749/D3749)*100</f>
        <v>0</v>
      </c>
      <c r="P3749" s="7" t="e">
        <f>E3749/L3749</f>
        <v>#DIV/0!</v>
      </c>
      <c r="Q3749" t="str">
        <f>LEFT(N3749,FIND("/",N3749)-1)</f>
        <v>publishing</v>
      </c>
      <c r="R3749" t="str">
        <f>REPLACE(N3749,1,FIND("/",N3749),"")</f>
        <v>children's books</v>
      </c>
      <c r="S3749" s="12">
        <f>(((J3749/60)/60)/24)+DATE(1970,1,1)</f>
        <v>42774.447777777779</v>
      </c>
      <c r="T3749" s="12">
        <f>(((I3749/60)/60)/24)+DATE(1970,1,1)</f>
        <v>42804.447777777779</v>
      </c>
      <c r="W3749" s="19">
        <f>_xlfn.DAYS(T3749,S3749)</f>
        <v>30</v>
      </c>
      <c r="X3749" s="20">
        <f>L3749/W3749</f>
        <v>0</v>
      </c>
      <c r="Y3749" s="21">
        <f>E3749/W3749</f>
        <v>0</v>
      </c>
    </row>
    <row r="3750" spans="1:25" ht="48" x14ac:dyDescent="0.2">
      <c r="A3750">
        <v>3127</v>
      </c>
      <c r="B3750" s="3" t="s">
        <v>3127</v>
      </c>
      <c r="C3750" s="3" t="s">
        <v>7237</v>
      </c>
      <c r="D3750">
        <v>100000</v>
      </c>
      <c r="E3750">
        <v>0</v>
      </c>
      <c r="F3750" t="s">
        <v>8220</v>
      </c>
      <c r="G3750" t="s">
        <v>8224</v>
      </c>
      <c r="H3750" t="s">
        <v>8246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8303</v>
      </c>
      <c r="O3750" s="6">
        <f>(E3750/D3750)*100</f>
        <v>0</v>
      </c>
      <c r="P3750" s="7" t="e">
        <f>E3750/L3750</f>
        <v>#DIV/0!</v>
      </c>
      <c r="Q3750" t="str">
        <f>LEFT(N3750,FIND("/",N3750)-1)</f>
        <v>theater</v>
      </c>
      <c r="R3750" t="str">
        <f>REPLACE(N3750,1,FIND("/",N3750),"")</f>
        <v>spaces</v>
      </c>
      <c r="S3750" s="12">
        <f>(((J3750/60)/60)/24)+DATE(1970,1,1)</f>
        <v>42034.856817129628</v>
      </c>
      <c r="T3750" s="12">
        <f>(((I3750/60)/60)/24)+DATE(1970,1,1)</f>
        <v>42064.856817129628</v>
      </c>
      <c r="W3750" s="19">
        <f>_xlfn.DAYS(T3750,S3750)</f>
        <v>30</v>
      </c>
      <c r="X3750" s="20">
        <f>L3750/W3750</f>
        <v>0</v>
      </c>
      <c r="Y3750" s="21">
        <f>E3750/W3750</f>
        <v>0</v>
      </c>
    </row>
    <row r="3751" spans="1:25" ht="48" x14ac:dyDescent="0.2">
      <c r="A3751">
        <v>3628</v>
      </c>
      <c r="B3751" s="3" t="s">
        <v>3626</v>
      </c>
      <c r="C3751" s="3" t="s">
        <v>7738</v>
      </c>
      <c r="D3751">
        <v>100000</v>
      </c>
      <c r="E3751">
        <v>0</v>
      </c>
      <c r="F3751" t="s">
        <v>8221</v>
      </c>
      <c r="G3751" t="s">
        <v>8224</v>
      </c>
      <c r="H3751" t="s">
        <v>8246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8305</v>
      </c>
      <c r="O3751" s="6">
        <f>(E3751/D3751)*100</f>
        <v>0</v>
      </c>
      <c r="P3751" s="7" t="e">
        <f>E3751/L3751</f>
        <v>#DIV/0!</v>
      </c>
      <c r="Q3751" t="str">
        <f>LEFT(N3751,FIND("/",N3751)-1)</f>
        <v>theater</v>
      </c>
      <c r="R3751" t="str">
        <f>REPLACE(N3751,1,FIND("/",N3751),"")</f>
        <v>musical</v>
      </c>
      <c r="S3751" s="12">
        <f>(((J3751/60)/60)/24)+DATE(1970,1,1)</f>
        <v>42291.833287037036</v>
      </c>
      <c r="T3751" s="12">
        <f>(((I3751/60)/60)/24)+DATE(1970,1,1)</f>
        <v>42351.874953703707</v>
      </c>
      <c r="W3751" s="19">
        <f>_xlfn.DAYS(T3751,S3751)</f>
        <v>60</v>
      </c>
      <c r="X3751" s="20">
        <f>L3751/W3751</f>
        <v>0</v>
      </c>
      <c r="Y3751" s="21">
        <f>E3751/W3751</f>
        <v>0</v>
      </c>
    </row>
    <row r="3752" spans="1:25" ht="48" x14ac:dyDescent="0.2">
      <c r="A3752">
        <v>172</v>
      </c>
      <c r="B3752" s="3" t="s">
        <v>174</v>
      </c>
      <c r="C3752" s="3" t="s">
        <v>4282</v>
      </c>
      <c r="D3752">
        <v>95000</v>
      </c>
      <c r="E3752">
        <v>0</v>
      </c>
      <c r="F3752" t="s">
        <v>8221</v>
      </c>
      <c r="G3752" t="s">
        <v>8224</v>
      </c>
      <c r="H3752" t="s">
        <v>8246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8268</v>
      </c>
      <c r="O3752" s="6">
        <f>(E3752/D3752)*100</f>
        <v>0</v>
      </c>
      <c r="P3752" s="7" t="e">
        <f>E3752/L3752</f>
        <v>#DIV/0!</v>
      </c>
      <c r="Q3752" t="str">
        <f>LEFT(N3752,FIND("/",N3752)-1)</f>
        <v>film &amp; video</v>
      </c>
      <c r="R3752" t="str">
        <f>REPLACE(N3752,1,FIND("/",N3752),"")</f>
        <v>drama</v>
      </c>
      <c r="S3752" s="12">
        <f>(((J3752/60)/60)/24)+DATE(1970,1,1)</f>
        <v>42047.394942129627</v>
      </c>
      <c r="T3752" s="12">
        <f>(((I3752/60)/60)/24)+DATE(1970,1,1)</f>
        <v>42082.353275462956</v>
      </c>
      <c r="W3752" s="19">
        <f>_xlfn.DAYS(T3752,S3752)</f>
        <v>35</v>
      </c>
      <c r="X3752" s="20">
        <f>L3752/W3752</f>
        <v>0</v>
      </c>
      <c r="Y3752" s="21">
        <f>E3752/W3752</f>
        <v>0</v>
      </c>
    </row>
    <row r="3753" spans="1:25" ht="48" x14ac:dyDescent="0.2">
      <c r="A3753">
        <v>2575</v>
      </c>
      <c r="B3753" s="3" t="s">
        <v>2575</v>
      </c>
      <c r="C3753" s="3" t="s">
        <v>6685</v>
      </c>
      <c r="D3753">
        <v>85000</v>
      </c>
      <c r="E3753">
        <v>0</v>
      </c>
      <c r="F3753" t="s">
        <v>8220</v>
      </c>
      <c r="G3753" t="s">
        <v>8224</v>
      </c>
      <c r="H3753" t="s">
        <v>8246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8284</v>
      </c>
      <c r="O3753" s="6">
        <f>(E3753/D3753)*100</f>
        <v>0</v>
      </c>
      <c r="P3753" s="7" t="e">
        <f>E3753/L3753</f>
        <v>#DIV/0!</v>
      </c>
      <c r="Q3753" t="str">
        <f>LEFT(N3753,FIND("/",N3753)-1)</f>
        <v>food</v>
      </c>
      <c r="R3753" t="str">
        <f>REPLACE(N3753,1,FIND("/",N3753),"")</f>
        <v>food trucks</v>
      </c>
      <c r="S3753" s="12">
        <f>(((J3753/60)/60)/24)+DATE(1970,1,1)</f>
        <v>41986.108726851846</v>
      </c>
      <c r="T3753" s="12">
        <f>(((I3753/60)/60)/24)+DATE(1970,1,1)</f>
        <v>42016.108726851846</v>
      </c>
      <c r="W3753" s="19">
        <f>_xlfn.DAYS(T3753,S3753)</f>
        <v>30</v>
      </c>
      <c r="X3753" s="20">
        <f>L3753/W3753</f>
        <v>0</v>
      </c>
      <c r="Y3753" s="21">
        <f>E3753/W3753</f>
        <v>0</v>
      </c>
    </row>
    <row r="3754" spans="1:25" ht="48" x14ac:dyDescent="0.2">
      <c r="A3754">
        <v>611</v>
      </c>
      <c r="B3754" s="3" t="s">
        <v>612</v>
      </c>
      <c r="C3754" s="3" t="s">
        <v>4721</v>
      </c>
      <c r="D3754">
        <v>80000</v>
      </c>
      <c r="E3754">
        <v>0</v>
      </c>
      <c r="F3754" t="s">
        <v>8220</v>
      </c>
      <c r="G3754" t="s">
        <v>8230</v>
      </c>
      <c r="H3754" t="s">
        <v>8249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8272</v>
      </c>
      <c r="O3754" s="6">
        <f>(E3754/D3754)*100</f>
        <v>0</v>
      </c>
      <c r="P3754" s="7" t="e">
        <f>E3754/L3754</f>
        <v>#DIV/0!</v>
      </c>
      <c r="Q3754" t="str">
        <f>LEFT(N3754,FIND("/",N3754)-1)</f>
        <v>technology</v>
      </c>
      <c r="R3754" t="str">
        <f>REPLACE(N3754,1,FIND("/",N3754),"")</f>
        <v>web</v>
      </c>
      <c r="S3754" s="12">
        <f>(((J3754/60)/60)/24)+DATE(1970,1,1)</f>
        <v>42328.560613425929</v>
      </c>
      <c r="T3754" s="12">
        <f>(((I3754/60)/60)/24)+DATE(1970,1,1)</f>
        <v>42388.560613425929</v>
      </c>
      <c r="W3754" s="19">
        <f>_xlfn.DAYS(T3754,S3754)</f>
        <v>60</v>
      </c>
      <c r="X3754" s="20">
        <f>L3754/W3754</f>
        <v>0</v>
      </c>
      <c r="Y3754" s="21">
        <f>E3754/W3754</f>
        <v>0</v>
      </c>
    </row>
    <row r="3755" spans="1:25" ht="48" x14ac:dyDescent="0.2">
      <c r="A3755">
        <v>2958</v>
      </c>
      <c r="B3755" s="3" t="s">
        <v>2958</v>
      </c>
      <c r="C3755" s="3" t="s">
        <v>7068</v>
      </c>
      <c r="D3755">
        <v>80000</v>
      </c>
      <c r="E3755">
        <v>0</v>
      </c>
      <c r="F3755" t="s">
        <v>8220</v>
      </c>
      <c r="G3755" t="s">
        <v>8224</v>
      </c>
      <c r="H3755" t="s">
        <v>8246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8303</v>
      </c>
      <c r="O3755" s="6">
        <f>(E3755/D3755)*100</f>
        <v>0</v>
      </c>
      <c r="P3755" s="7" t="e">
        <f>E3755/L3755</f>
        <v>#DIV/0!</v>
      </c>
      <c r="Q3755" t="str">
        <f>LEFT(N3755,FIND("/",N3755)-1)</f>
        <v>theater</v>
      </c>
      <c r="R3755" t="str">
        <f>REPLACE(N3755,1,FIND("/",N3755),"")</f>
        <v>spaces</v>
      </c>
      <c r="S3755" s="12">
        <f>(((J3755/60)/60)/24)+DATE(1970,1,1)</f>
        <v>42438.779131944444</v>
      </c>
      <c r="T3755" s="12">
        <f>(((I3755/60)/60)/24)+DATE(1970,1,1)</f>
        <v>42498.73746527778</v>
      </c>
      <c r="W3755" s="19">
        <f>_xlfn.DAYS(T3755,S3755)</f>
        <v>60</v>
      </c>
      <c r="X3755" s="20">
        <f>L3755/W3755</f>
        <v>0</v>
      </c>
      <c r="Y3755" s="21">
        <f>E3755/W3755</f>
        <v>0</v>
      </c>
    </row>
    <row r="3756" spans="1:25" ht="48" x14ac:dyDescent="0.2">
      <c r="A3756">
        <v>623</v>
      </c>
      <c r="B3756" s="3" t="s">
        <v>624</v>
      </c>
      <c r="C3756" s="3" t="s">
        <v>4733</v>
      </c>
      <c r="D3756">
        <v>75000</v>
      </c>
      <c r="E3756">
        <v>0</v>
      </c>
      <c r="F3756" t="s">
        <v>8220</v>
      </c>
      <c r="G3756" t="s">
        <v>8226</v>
      </c>
      <c r="H3756" t="s">
        <v>8248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8272</v>
      </c>
      <c r="O3756" s="6">
        <f>(E3756/D3756)*100</f>
        <v>0</v>
      </c>
      <c r="P3756" s="7" t="e">
        <f>E3756/L3756</f>
        <v>#DIV/0!</v>
      </c>
      <c r="Q3756" t="str">
        <f>LEFT(N3756,FIND("/",N3756)-1)</f>
        <v>technology</v>
      </c>
      <c r="R3756" t="str">
        <f>REPLACE(N3756,1,FIND("/",N3756),"")</f>
        <v>web</v>
      </c>
      <c r="S3756" s="12">
        <f>(((J3756/60)/60)/24)+DATE(1970,1,1)</f>
        <v>42122.009224537032</v>
      </c>
      <c r="T3756" s="12">
        <f>(((I3756/60)/60)/24)+DATE(1970,1,1)</f>
        <v>42152.009224537032</v>
      </c>
      <c r="W3756" s="19">
        <f>_xlfn.DAYS(T3756,S3756)</f>
        <v>30</v>
      </c>
      <c r="X3756" s="20">
        <f>L3756/W3756</f>
        <v>0</v>
      </c>
      <c r="Y3756" s="21">
        <f>E3756/W3756</f>
        <v>0</v>
      </c>
    </row>
    <row r="3757" spans="1:25" ht="48" x14ac:dyDescent="0.2">
      <c r="A3757">
        <v>3114</v>
      </c>
      <c r="B3757" s="3" t="s">
        <v>3114</v>
      </c>
      <c r="C3757" s="3" t="s">
        <v>7224</v>
      </c>
      <c r="D3757">
        <v>75000</v>
      </c>
      <c r="E3757">
        <v>0</v>
      </c>
      <c r="F3757" t="s">
        <v>8221</v>
      </c>
      <c r="G3757" t="s">
        <v>8224</v>
      </c>
      <c r="H3757" t="s">
        <v>8246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8303</v>
      </c>
      <c r="O3757" s="6">
        <f>(E3757/D3757)*100</f>
        <v>0</v>
      </c>
      <c r="P3757" s="7" t="e">
        <f>E3757/L3757</f>
        <v>#DIV/0!</v>
      </c>
      <c r="Q3757" t="str">
        <f>LEFT(N3757,FIND("/",N3757)-1)</f>
        <v>theater</v>
      </c>
      <c r="R3757" t="str">
        <f>REPLACE(N3757,1,FIND("/",N3757),"")</f>
        <v>spaces</v>
      </c>
      <c r="S3757" s="12">
        <f>(((J3757/60)/60)/24)+DATE(1970,1,1)</f>
        <v>41843.632523148146</v>
      </c>
      <c r="T3757" s="12">
        <f>(((I3757/60)/60)/24)+DATE(1970,1,1)</f>
        <v>41903.632523148146</v>
      </c>
      <c r="W3757" s="19">
        <f>_xlfn.DAYS(T3757,S3757)</f>
        <v>60</v>
      </c>
      <c r="X3757" s="20">
        <f>L3757/W3757</f>
        <v>0</v>
      </c>
      <c r="Y3757" s="21">
        <f>E3757/W3757</f>
        <v>0</v>
      </c>
    </row>
    <row r="3758" spans="1:25" ht="48" x14ac:dyDescent="0.2">
      <c r="A3758">
        <v>4098</v>
      </c>
      <c r="B3758" s="3" t="s">
        <v>4094</v>
      </c>
      <c r="C3758" s="3" t="s">
        <v>8201</v>
      </c>
      <c r="D3758">
        <v>75000</v>
      </c>
      <c r="E3758">
        <v>0</v>
      </c>
      <c r="F3758" t="s">
        <v>8221</v>
      </c>
      <c r="G3758" t="s">
        <v>8224</v>
      </c>
      <c r="H3758" t="s">
        <v>8246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8271</v>
      </c>
      <c r="O3758" s="6">
        <f>(E3758/D3758)*100</f>
        <v>0</v>
      </c>
      <c r="P3758" s="7" t="e">
        <f>E3758/L3758</f>
        <v>#DIV/0!</v>
      </c>
      <c r="Q3758" t="str">
        <f>LEFT(N3758,FIND("/",N3758)-1)</f>
        <v>theater</v>
      </c>
      <c r="R3758" t="str">
        <f>REPLACE(N3758,1,FIND("/",N3758),"")</f>
        <v>plays</v>
      </c>
      <c r="S3758" s="12">
        <f>(((J3758/60)/60)/24)+DATE(1970,1,1)</f>
        <v>42495.722187499996</v>
      </c>
      <c r="T3758" s="12">
        <f>(((I3758/60)/60)/24)+DATE(1970,1,1)</f>
        <v>42525.722187499996</v>
      </c>
      <c r="W3758" s="19">
        <f>_xlfn.DAYS(T3758,S3758)</f>
        <v>30</v>
      </c>
      <c r="X3758" s="20">
        <f>L3758/W3758</f>
        <v>0</v>
      </c>
      <c r="Y3758" s="21">
        <f>E3758/W3758</f>
        <v>0</v>
      </c>
    </row>
    <row r="3759" spans="1:25" ht="32" x14ac:dyDescent="0.2">
      <c r="A3759">
        <v>133</v>
      </c>
      <c r="B3759" s="3" t="s">
        <v>135</v>
      </c>
      <c r="C3759" s="3" t="s">
        <v>4244</v>
      </c>
      <c r="D3759">
        <v>71764</v>
      </c>
      <c r="E3759">
        <v>0</v>
      </c>
      <c r="F3759" t="s">
        <v>8220</v>
      </c>
      <c r="G3759" t="s">
        <v>8224</v>
      </c>
      <c r="H3759" t="s">
        <v>8246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8267</v>
      </c>
      <c r="O3759" s="6">
        <f>(E3759/D3759)*100</f>
        <v>0</v>
      </c>
      <c r="P3759" s="7" t="e">
        <f>E3759/L3759</f>
        <v>#DIV/0!</v>
      </c>
      <c r="Q3759" t="str">
        <f>LEFT(N3759,FIND("/",N3759)-1)</f>
        <v>film &amp; video</v>
      </c>
      <c r="R3759" t="str">
        <f>REPLACE(N3759,1,FIND("/",N3759),"")</f>
        <v>science fiction</v>
      </c>
      <c r="S3759" s="12">
        <f>(((J3759/60)/60)/24)+DATE(1970,1,1)</f>
        <v>42491.80768518518</v>
      </c>
      <c r="T3759" s="12">
        <f>(((I3759/60)/60)/24)+DATE(1970,1,1)</f>
        <v>42521.729861111111</v>
      </c>
      <c r="W3759" s="19">
        <f>_xlfn.DAYS(T3759,S3759)</f>
        <v>30</v>
      </c>
      <c r="X3759" s="20">
        <f>L3759/W3759</f>
        <v>0</v>
      </c>
      <c r="Y3759" s="21">
        <f>E3759/W3759</f>
        <v>0</v>
      </c>
    </row>
    <row r="3760" spans="1:25" ht="48" x14ac:dyDescent="0.2">
      <c r="A3760">
        <v>602</v>
      </c>
      <c r="B3760" s="3" t="s">
        <v>603</v>
      </c>
      <c r="C3760" s="3" t="s">
        <v>4712</v>
      </c>
      <c r="D3760">
        <v>70000</v>
      </c>
      <c r="E3760">
        <v>0</v>
      </c>
      <c r="F3760" t="s">
        <v>8220</v>
      </c>
      <c r="G3760" t="s">
        <v>8224</v>
      </c>
      <c r="H3760" t="s">
        <v>8246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8272</v>
      </c>
      <c r="O3760" s="6">
        <f>(E3760/D3760)*100</f>
        <v>0</v>
      </c>
      <c r="P3760" s="7" t="e">
        <f>E3760/L3760</f>
        <v>#DIV/0!</v>
      </c>
      <c r="Q3760" t="str">
        <f>LEFT(N3760,FIND("/",N3760)-1)</f>
        <v>technology</v>
      </c>
      <c r="R3760" t="str">
        <f>REPLACE(N3760,1,FIND("/",N3760),"")</f>
        <v>web</v>
      </c>
      <c r="S3760" s="12">
        <f>(((J3760/60)/60)/24)+DATE(1970,1,1)</f>
        <v>42143.79415509259</v>
      </c>
      <c r="T3760" s="12">
        <f>(((I3760/60)/60)/24)+DATE(1970,1,1)</f>
        <v>42173.79415509259</v>
      </c>
      <c r="W3760" s="19">
        <f>_xlfn.DAYS(T3760,S3760)</f>
        <v>30</v>
      </c>
      <c r="X3760" s="20">
        <f>L3760/W3760</f>
        <v>0</v>
      </c>
      <c r="Y3760" s="21">
        <f>E3760/W3760</f>
        <v>0</v>
      </c>
    </row>
    <row r="3761" spans="1:25" ht="48" x14ac:dyDescent="0.2">
      <c r="A3761">
        <v>137</v>
      </c>
      <c r="B3761" s="3" t="s">
        <v>139</v>
      </c>
      <c r="C3761" s="3" t="s">
        <v>4247</v>
      </c>
      <c r="D3761">
        <v>55000</v>
      </c>
      <c r="E3761">
        <v>0</v>
      </c>
      <c r="F3761" t="s">
        <v>8220</v>
      </c>
      <c r="G3761" t="s">
        <v>8232</v>
      </c>
      <c r="H3761" t="s">
        <v>8253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8267</v>
      </c>
      <c r="O3761" s="6">
        <f>(E3761/D3761)*100</f>
        <v>0</v>
      </c>
      <c r="P3761" s="7" t="e">
        <f>E3761/L3761</f>
        <v>#DIV/0!</v>
      </c>
      <c r="Q3761" t="str">
        <f>LEFT(N3761,FIND("/",N3761)-1)</f>
        <v>film &amp; video</v>
      </c>
      <c r="R3761" t="str">
        <f>REPLACE(N3761,1,FIND("/",N3761),"")</f>
        <v>science fiction</v>
      </c>
      <c r="S3761" s="12">
        <f>(((J3761/60)/60)/24)+DATE(1970,1,1)</f>
        <v>42239.573993055557</v>
      </c>
      <c r="T3761" s="12">
        <f>(((I3761/60)/60)/24)+DATE(1970,1,1)</f>
        <v>42289.573993055557</v>
      </c>
      <c r="W3761" s="19">
        <f>_xlfn.DAYS(T3761,S3761)</f>
        <v>50</v>
      </c>
      <c r="X3761" s="20">
        <f>L3761/W3761</f>
        <v>0</v>
      </c>
      <c r="Y3761" s="21">
        <f>E3761/W3761</f>
        <v>0</v>
      </c>
    </row>
    <row r="3762" spans="1:25" ht="48" x14ac:dyDescent="0.2">
      <c r="A3762">
        <v>208</v>
      </c>
      <c r="B3762" s="3" t="s">
        <v>210</v>
      </c>
      <c r="C3762" s="3" t="s">
        <v>4318</v>
      </c>
      <c r="D3762">
        <v>50000</v>
      </c>
      <c r="E3762">
        <v>0</v>
      </c>
      <c r="F3762" t="s">
        <v>8221</v>
      </c>
      <c r="G3762" t="s">
        <v>8226</v>
      </c>
      <c r="H3762" t="s">
        <v>8248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8268</v>
      </c>
      <c r="O3762" s="6">
        <f>(E3762/D3762)*100</f>
        <v>0</v>
      </c>
      <c r="P3762" s="7" t="e">
        <f>E3762/L3762</f>
        <v>#DIV/0!</v>
      </c>
      <c r="Q3762" t="str">
        <f>LEFT(N3762,FIND("/",N3762)-1)</f>
        <v>film &amp; video</v>
      </c>
      <c r="R3762" t="str">
        <f>REPLACE(N3762,1,FIND("/",N3762),"")</f>
        <v>drama</v>
      </c>
      <c r="S3762" s="12">
        <f>(((J3762/60)/60)/24)+DATE(1970,1,1)</f>
        <v>41959.369988425926</v>
      </c>
      <c r="T3762" s="12">
        <f>(((I3762/60)/60)/24)+DATE(1970,1,1)</f>
        <v>41989.369988425926</v>
      </c>
      <c r="W3762" s="19">
        <f>_xlfn.DAYS(T3762,S3762)</f>
        <v>30</v>
      </c>
      <c r="X3762" s="20">
        <f>L3762/W3762</f>
        <v>0</v>
      </c>
      <c r="Y3762" s="21">
        <f>E3762/W3762</f>
        <v>0</v>
      </c>
    </row>
    <row r="3763" spans="1:25" ht="16" x14ac:dyDescent="0.2">
      <c r="A3763">
        <v>221</v>
      </c>
      <c r="B3763" s="3" t="s">
        <v>223</v>
      </c>
      <c r="C3763" s="3" t="s">
        <v>4331</v>
      </c>
      <c r="D3763">
        <v>50000</v>
      </c>
      <c r="E3763">
        <v>0</v>
      </c>
      <c r="F3763" t="s">
        <v>8221</v>
      </c>
      <c r="G3763" t="s">
        <v>8224</v>
      </c>
      <c r="H3763" t="s">
        <v>8246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8268</v>
      </c>
      <c r="O3763" s="6">
        <f>(E3763/D3763)*100</f>
        <v>0</v>
      </c>
      <c r="P3763" s="7" t="e">
        <f>E3763/L3763</f>
        <v>#DIV/0!</v>
      </c>
      <c r="Q3763" t="str">
        <f>LEFT(N3763,FIND("/",N3763)-1)</f>
        <v>film &amp; video</v>
      </c>
      <c r="R3763" t="str">
        <f>REPLACE(N3763,1,FIND("/",N3763),"")</f>
        <v>drama</v>
      </c>
      <c r="S3763" s="12">
        <f>(((J3763/60)/60)/24)+DATE(1970,1,1)</f>
        <v>42031.837546296301</v>
      </c>
      <c r="T3763" s="12">
        <f>(((I3763/60)/60)/24)+DATE(1970,1,1)</f>
        <v>42091.79587962963</v>
      </c>
      <c r="W3763" s="19">
        <f>_xlfn.DAYS(T3763,S3763)</f>
        <v>60</v>
      </c>
      <c r="X3763" s="20">
        <f>L3763/W3763</f>
        <v>0</v>
      </c>
      <c r="Y3763" s="21">
        <f>E3763/W3763</f>
        <v>0</v>
      </c>
    </row>
    <row r="3764" spans="1:25" ht="48" x14ac:dyDescent="0.2">
      <c r="A3764">
        <v>487</v>
      </c>
      <c r="B3764" s="3" t="s">
        <v>488</v>
      </c>
      <c r="C3764" s="3" t="s">
        <v>4597</v>
      </c>
      <c r="D3764">
        <v>50000</v>
      </c>
      <c r="E3764">
        <v>0</v>
      </c>
      <c r="F3764" t="s">
        <v>8221</v>
      </c>
      <c r="G3764" t="s">
        <v>8229</v>
      </c>
      <c r="H3764" t="s">
        <v>8251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8270</v>
      </c>
      <c r="O3764" s="6">
        <f>(E3764/D3764)*100</f>
        <v>0</v>
      </c>
      <c r="P3764" s="7" t="e">
        <f>E3764/L3764</f>
        <v>#DIV/0!</v>
      </c>
      <c r="Q3764" t="str">
        <f>LEFT(N3764,FIND("/",N3764)-1)</f>
        <v>film &amp; video</v>
      </c>
      <c r="R3764" t="str">
        <f>REPLACE(N3764,1,FIND("/",N3764),"")</f>
        <v>animation</v>
      </c>
      <c r="S3764" s="12">
        <f>(((J3764/60)/60)/24)+DATE(1970,1,1)</f>
        <v>42669.594837962963</v>
      </c>
      <c r="T3764" s="12">
        <f>(((I3764/60)/60)/24)+DATE(1970,1,1)</f>
        <v>42729.636504629627</v>
      </c>
      <c r="W3764" s="19">
        <f>_xlfn.DAYS(T3764,S3764)</f>
        <v>60</v>
      </c>
      <c r="X3764" s="20">
        <f>L3764/W3764</f>
        <v>0</v>
      </c>
      <c r="Y3764" s="21">
        <f>E3764/W3764</f>
        <v>0</v>
      </c>
    </row>
    <row r="3765" spans="1:25" ht="48" x14ac:dyDescent="0.2">
      <c r="A3765">
        <v>562</v>
      </c>
      <c r="B3765" s="3" t="s">
        <v>563</v>
      </c>
      <c r="C3765" s="3" t="s">
        <v>4672</v>
      </c>
      <c r="D3765">
        <v>50000</v>
      </c>
      <c r="E3765">
        <v>0</v>
      </c>
      <c r="F3765" t="s">
        <v>8221</v>
      </c>
      <c r="G3765" t="s">
        <v>8233</v>
      </c>
      <c r="H3765" t="s">
        <v>8249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8272</v>
      </c>
      <c r="O3765" s="6">
        <f>(E3765/D3765)*100</f>
        <v>0</v>
      </c>
      <c r="P3765" s="7" t="e">
        <f>E3765/L3765</f>
        <v>#DIV/0!</v>
      </c>
      <c r="Q3765" t="str">
        <f>LEFT(N3765,FIND("/",N3765)-1)</f>
        <v>technology</v>
      </c>
      <c r="R3765" t="str">
        <f>REPLACE(N3765,1,FIND("/",N3765),"")</f>
        <v>web</v>
      </c>
      <c r="S3765" s="12">
        <f>(((J3765/60)/60)/24)+DATE(1970,1,1)</f>
        <v>42692.389062500006</v>
      </c>
      <c r="T3765" s="12">
        <f>(((I3765/60)/60)/24)+DATE(1970,1,1)</f>
        <v>42722.389062500006</v>
      </c>
      <c r="W3765" s="19">
        <f>_xlfn.DAYS(T3765,S3765)</f>
        <v>30</v>
      </c>
      <c r="X3765" s="20">
        <f>L3765/W3765</f>
        <v>0</v>
      </c>
      <c r="Y3765" s="21">
        <f>E3765/W3765</f>
        <v>0</v>
      </c>
    </row>
    <row r="3766" spans="1:25" ht="48" x14ac:dyDescent="0.2">
      <c r="A3766">
        <v>1234</v>
      </c>
      <c r="B3766" s="3" t="s">
        <v>1235</v>
      </c>
      <c r="C3766" s="3" t="s">
        <v>5344</v>
      </c>
      <c r="D3766">
        <v>50000</v>
      </c>
      <c r="E3766">
        <v>0</v>
      </c>
      <c r="F3766" t="s">
        <v>8220</v>
      </c>
      <c r="G3766" t="s">
        <v>8225</v>
      </c>
      <c r="H3766" t="s">
        <v>8247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8286</v>
      </c>
      <c r="O3766" s="6">
        <f>(E3766/D3766)*100</f>
        <v>0</v>
      </c>
      <c r="P3766" s="7" t="e">
        <f>E3766/L3766</f>
        <v>#DIV/0!</v>
      </c>
      <c r="Q3766" t="str">
        <f>LEFT(N3766,FIND("/",N3766)-1)</f>
        <v>music</v>
      </c>
      <c r="R3766" t="str">
        <f>REPLACE(N3766,1,FIND("/",N3766),"")</f>
        <v>world music</v>
      </c>
      <c r="S3766" s="12">
        <f>(((J3766/60)/60)/24)+DATE(1970,1,1)</f>
        <v>42007.788680555561</v>
      </c>
      <c r="T3766" s="12">
        <f>(((I3766/60)/60)/24)+DATE(1970,1,1)</f>
        <v>42037.788680555561</v>
      </c>
      <c r="W3766" s="19">
        <f>_xlfn.DAYS(T3766,S3766)</f>
        <v>30</v>
      </c>
      <c r="X3766" s="20">
        <f>L3766/W3766</f>
        <v>0</v>
      </c>
      <c r="Y3766" s="21">
        <f>E3766/W3766</f>
        <v>0</v>
      </c>
    </row>
    <row r="3767" spans="1:25" ht="48" x14ac:dyDescent="0.2">
      <c r="A3767">
        <v>1416</v>
      </c>
      <c r="B3767" s="3" t="s">
        <v>1417</v>
      </c>
      <c r="C3767" s="3" t="s">
        <v>5526</v>
      </c>
      <c r="D3767">
        <v>50000</v>
      </c>
      <c r="E3767">
        <v>0</v>
      </c>
      <c r="F3767" t="s">
        <v>8221</v>
      </c>
      <c r="G3767" t="s">
        <v>8224</v>
      </c>
      <c r="H3767" t="s">
        <v>8246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8287</v>
      </c>
      <c r="O3767" s="6">
        <f>(E3767/D3767)*100</f>
        <v>0</v>
      </c>
      <c r="P3767" s="7" t="e">
        <f>E3767/L3767</f>
        <v>#DIV/0!</v>
      </c>
      <c r="Q3767" t="str">
        <f>LEFT(N3767,FIND("/",N3767)-1)</f>
        <v>publishing</v>
      </c>
      <c r="R3767" t="str">
        <f>REPLACE(N3767,1,FIND("/",N3767),"")</f>
        <v>translations</v>
      </c>
      <c r="S3767" s="12">
        <f>(((J3767/60)/60)/24)+DATE(1970,1,1)</f>
        <v>42299.926145833335</v>
      </c>
      <c r="T3767" s="12">
        <f>(((I3767/60)/60)/24)+DATE(1970,1,1)</f>
        <v>42329.967812499999</v>
      </c>
      <c r="W3767" s="19">
        <f>_xlfn.DAYS(T3767,S3767)</f>
        <v>30</v>
      </c>
      <c r="X3767" s="20">
        <f>L3767/W3767</f>
        <v>0</v>
      </c>
      <c r="Y3767" s="21">
        <f>E3767/W3767</f>
        <v>0</v>
      </c>
    </row>
    <row r="3768" spans="1:25" ht="32" x14ac:dyDescent="0.2">
      <c r="A3768">
        <v>2350</v>
      </c>
      <c r="B3768" s="3" t="s">
        <v>2351</v>
      </c>
      <c r="C3768" s="3" t="s">
        <v>6460</v>
      </c>
      <c r="D3768">
        <v>50000</v>
      </c>
      <c r="E3768">
        <v>0</v>
      </c>
      <c r="F3768" t="s">
        <v>8220</v>
      </c>
      <c r="G3768" t="s">
        <v>8241</v>
      </c>
      <c r="H3768" t="s">
        <v>8249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8272</v>
      </c>
      <c r="O3768" s="6">
        <f>(E3768/D3768)*100</f>
        <v>0</v>
      </c>
      <c r="P3768" s="7" t="e">
        <f>E3768/L3768</f>
        <v>#DIV/0!</v>
      </c>
      <c r="Q3768" t="str">
        <f>LEFT(N3768,FIND("/",N3768)-1)</f>
        <v>technology</v>
      </c>
      <c r="R3768" t="str">
        <f>REPLACE(N3768,1,FIND("/",N3768),"")</f>
        <v>web</v>
      </c>
      <c r="S3768" s="12">
        <f>(((J3768/60)/60)/24)+DATE(1970,1,1)</f>
        <v>42708.842245370368</v>
      </c>
      <c r="T3768" s="12">
        <f>(((I3768/60)/60)/24)+DATE(1970,1,1)</f>
        <v>42738.842245370368</v>
      </c>
      <c r="W3768" s="19">
        <f>_xlfn.DAYS(T3768,S3768)</f>
        <v>30</v>
      </c>
      <c r="X3768" s="20">
        <f>L3768/W3768</f>
        <v>0</v>
      </c>
      <c r="Y3768" s="21">
        <f>E3768/W3768</f>
        <v>0</v>
      </c>
    </row>
    <row r="3769" spans="1:25" ht="48" x14ac:dyDescent="0.2">
      <c r="A3769">
        <v>2400</v>
      </c>
      <c r="B3769" s="3" t="s">
        <v>2401</v>
      </c>
      <c r="C3769" s="3" t="s">
        <v>6510</v>
      </c>
      <c r="D3769">
        <v>50000</v>
      </c>
      <c r="E3769">
        <v>0</v>
      </c>
      <c r="F3769" t="s">
        <v>8220</v>
      </c>
      <c r="G3769" t="s">
        <v>8226</v>
      </c>
      <c r="H3769" t="s">
        <v>8248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8272</v>
      </c>
      <c r="O3769" s="6">
        <f>(E3769/D3769)*100</f>
        <v>0</v>
      </c>
      <c r="P3769" s="7" t="e">
        <f>E3769/L3769</f>
        <v>#DIV/0!</v>
      </c>
      <c r="Q3769" t="str">
        <f>LEFT(N3769,FIND("/",N3769)-1)</f>
        <v>technology</v>
      </c>
      <c r="R3769" t="str">
        <f>REPLACE(N3769,1,FIND("/",N3769),"")</f>
        <v>web</v>
      </c>
      <c r="S3769" s="12">
        <f>(((J3769/60)/60)/24)+DATE(1970,1,1)</f>
        <v>42444.268101851849</v>
      </c>
      <c r="T3769" s="12">
        <f>(((I3769/60)/60)/24)+DATE(1970,1,1)</f>
        <v>42474.268101851849</v>
      </c>
      <c r="W3769" s="19">
        <f>_xlfn.DAYS(T3769,S3769)</f>
        <v>30</v>
      </c>
      <c r="X3769" s="20">
        <f>L3769/W3769</f>
        <v>0</v>
      </c>
      <c r="Y3769" s="21">
        <f>E3769/W3769</f>
        <v>0</v>
      </c>
    </row>
    <row r="3770" spans="1:25" ht="32" x14ac:dyDescent="0.2">
      <c r="A3770">
        <v>2894</v>
      </c>
      <c r="B3770" s="3" t="s">
        <v>2894</v>
      </c>
      <c r="C3770" s="3" t="s">
        <v>7004</v>
      </c>
      <c r="D3770">
        <v>50000</v>
      </c>
      <c r="E3770">
        <v>0</v>
      </c>
      <c r="F3770" t="s">
        <v>8221</v>
      </c>
      <c r="G3770" t="s">
        <v>8224</v>
      </c>
      <c r="H3770" t="s">
        <v>8246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8271</v>
      </c>
      <c r="O3770" s="6">
        <f>(E3770/D3770)*100</f>
        <v>0</v>
      </c>
      <c r="P3770" s="7" t="e">
        <f>E3770/L3770</f>
        <v>#DIV/0!</v>
      </c>
      <c r="Q3770" t="str">
        <f>LEFT(N3770,FIND("/",N3770)-1)</f>
        <v>theater</v>
      </c>
      <c r="R3770" t="str">
        <f>REPLACE(N3770,1,FIND("/",N3770),"")</f>
        <v>plays</v>
      </c>
      <c r="S3770" s="12">
        <f>(((J3770/60)/60)/24)+DATE(1970,1,1)</f>
        <v>42037.986284722225</v>
      </c>
      <c r="T3770" s="12">
        <f>(((I3770/60)/60)/24)+DATE(1970,1,1)</f>
        <v>42097.944618055553</v>
      </c>
      <c r="W3770" s="19">
        <f>_xlfn.DAYS(T3770,S3770)</f>
        <v>60</v>
      </c>
      <c r="X3770" s="20">
        <f>L3770/W3770</f>
        <v>0</v>
      </c>
      <c r="Y3770" s="21">
        <f>E3770/W3770</f>
        <v>0</v>
      </c>
    </row>
    <row r="3771" spans="1:25" ht="48" x14ac:dyDescent="0.2">
      <c r="A3771">
        <v>2945</v>
      </c>
      <c r="B3771" s="3" t="s">
        <v>2945</v>
      </c>
      <c r="C3771" s="3" t="s">
        <v>7055</v>
      </c>
      <c r="D3771">
        <v>50000</v>
      </c>
      <c r="E3771">
        <v>0</v>
      </c>
      <c r="F3771" t="s">
        <v>8221</v>
      </c>
      <c r="G3771" t="s">
        <v>8224</v>
      </c>
      <c r="H3771" t="s">
        <v>8246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8303</v>
      </c>
      <c r="O3771" s="6">
        <f>(E3771/D3771)*100</f>
        <v>0</v>
      </c>
      <c r="P3771" s="7" t="e">
        <f>E3771/L3771</f>
        <v>#DIV/0!</v>
      </c>
      <c r="Q3771" t="str">
        <f>LEFT(N3771,FIND("/",N3771)-1)</f>
        <v>theater</v>
      </c>
      <c r="R3771" t="str">
        <f>REPLACE(N3771,1,FIND("/",N3771),"")</f>
        <v>spaces</v>
      </c>
      <c r="S3771" s="12">
        <f>(((J3771/60)/60)/24)+DATE(1970,1,1)</f>
        <v>42118.139583333337</v>
      </c>
      <c r="T3771" s="12">
        <f>(((I3771/60)/60)/24)+DATE(1970,1,1)</f>
        <v>42148.139583333337</v>
      </c>
      <c r="W3771" s="19">
        <f>_xlfn.DAYS(T3771,S3771)</f>
        <v>30</v>
      </c>
      <c r="X3771" s="20">
        <f>L3771/W3771</f>
        <v>0</v>
      </c>
      <c r="Y3771" s="21">
        <f>E3771/W3771</f>
        <v>0</v>
      </c>
    </row>
    <row r="3772" spans="1:25" ht="48" x14ac:dyDescent="0.2">
      <c r="A3772">
        <v>3057</v>
      </c>
      <c r="B3772" s="3" t="s">
        <v>3057</v>
      </c>
      <c r="C3772" s="3" t="s">
        <v>7167</v>
      </c>
      <c r="D3772">
        <v>50000</v>
      </c>
      <c r="E3772">
        <v>0</v>
      </c>
      <c r="F3772" t="s">
        <v>8221</v>
      </c>
      <c r="G3772" t="s">
        <v>8225</v>
      </c>
      <c r="H3772" t="s">
        <v>8247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8303</v>
      </c>
      <c r="O3772" s="6">
        <f>(E3772/D3772)*100</f>
        <v>0</v>
      </c>
      <c r="P3772" s="7" t="e">
        <f>E3772/L3772</f>
        <v>#DIV/0!</v>
      </c>
      <c r="Q3772" t="str">
        <f>LEFT(N3772,FIND("/",N3772)-1)</f>
        <v>theater</v>
      </c>
      <c r="R3772" t="str">
        <f>REPLACE(N3772,1,FIND("/",N3772),"")</f>
        <v>spaces</v>
      </c>
      <c r="S3772" s="12">
        <f>(((J3772/60)/60)/24)+DATE(1970,1,1)</f>
        <v>42433.650590277779</v>
      </c>
      <c r="T3772" s="12">
        <f>(((I3772/60)/60)/24)+DATE(1970,1,1)</f>
        <v>42463.608923611115</v>
      </c>
      <c r="W3772" s="19">
        <f>_xlfn.DAYS(T3772,S3772)</f>
        <v>30</v>
      </c>
      <c r="X3772" s="20">
        <f>L3772/W3772</f>
        <v>0</v>
      </c>
      <c r="Y3772" s="21">
        <f>E3772/W3772</f>
        <v>0</v>
      </c>
    </row>
    <row r="3773" spans="1:25" ht="48" x14ac:dyDescent="0.2">
      <c r="A3773">
        <v>552</v>
      </c>
      <c r="B3773" s="3" t="s">
        <v>553</v>
      </c>
      <c r="C3773" s="3" t="s">
        <v>4662</v>
      </c>
      <c r="D3773">
        <v>45000</v>
      </c>
      <c r="E3773">
        <v>0</v>
      </c>
      <c r="F3773" t="s">
        <v>8221</v>
      </c>
      <c r="G3773" t="s">
        <v>8229</v>
      </c>
      <c r="H3773" t="s">
        <v>8251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8272</v>
      </c>
      <c r="O3773" s="6">
        <f>(E3773/D3773)*100</f>
        <v>0</v>
      </c>
      <c r="P3773" s="7" t="e">
        <f>E3773/L3773</f>
        <v>#DIV/0!</v>
      </c>
      <c r="Q3773" t="str">
        <f>LEFT(N3773,FIND("/",N3773)-1)</f>
        <v>technology</v>
      </c>
      <c r="R3773" t="str">
        <f>REPLACE(N3773,1,FIND("/",N3773),"")</f>
        <v>web</v>
      </c>
      <c r="S3773" s="12">
        <f>(((J3773/60)/60)/24)+DATE(1970,1,1)</f>
        <v>42318.616851851853</v>
      </c>
      <c r="T3773" s="12">
        <f>(((I3773/60)/60)/24)+DATE(1970,1,1)</f>
        <v>42378.616851851853</v>
      </c>
      <c r="W3773" s="19">
        <f>_xlfn.DAYS(T3773,S3773)</f>
        <v>60</v>
      </c>
      <c r="X3773" s="20">
        <f>L3773/W3773</f>
        <v>0</v>
      </c>
      <c r="Y3773" s="21">
        <f>E3773/W3773</f>
        <v>0</v>
      </c>
    </row>
    <row r="3774" spans="1:25" ht="16" x14ac:dyDescent="0.2">
      <c r="A3774">
        <v>2507</v>
      </c>
      <c r="B3774" s="3" t="s">
        <v>2507</v>
      </c>
      <c r="C3774" s="3" t="s">
        <v>6617</v>
      </c>
      <c r="D3774">
        <v>42850</v>
      </c>
      <c r="E3774">
        <v>0</v>
      </c>
      <c r="F3774" t="s">
        <v>8221</v>
      </c>
      <c r="G3774" t="s">
        <v>8224</v>
      </c>
      <c r="H3774" t="s">
        <v>8246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8299</v>
      </c>
      <c r="O3774" s="6">
        <f>(E3774/D3774)*100</f>
        <v>0</v>
      </c>
      <c r="P3774" s="7" t="e">
        <f>E3774/L3774</f>
        <v>#DIV/0!</v>
      </c>
      <c r="Q3774" t="str">
        <f>LEFT(N3774,FIND("/",N3774)-1)</f>
        <v>food</v>
      </c>
      <c r="R3774" t="str">
        <f>REPLACE(N3774,1,FIND("/",N3774),"")</f>
        <v>restaurants</v>
      </c>
      <c r="S3774" s="12">
        <f>(((J3774/60)/60)/24)+DATE(1970,1,1)</f>
        <v>42105.072962962964</v>
      </c>
      <c r="T3774" s="12">
        <f>(((I3774/60)/60)/24)+DATE(1970,1,1)</f>
        <v>42135.072962962964</v>
      </c>
      <c r="W3774" s="19">
        <f>_xlfn.DAYS(T3774,S3774)</f>
        <v>30</v>
      </c>
      <c r="X3774" s="20">
        <f>L3774/W3774</f>
        <v>0</v>
      </c>
      <c r="Y3774" s="21">
        <f>E3774/W3774</f>
        <v>0</v>
      </c>
    </row>
    <row r="3775" spans="1:25" ht="48" x14ac:dyDescent="0.2">
      <c r="A3775">
        <v>1058</v>
      </c>
      <c r="B3775" s="3" t="s">
        <v>1059</v>
      </c>
      <c r="C3775" s="3" t="s">
        <v>5168</v>
      </c>
      <c r="D3775">
        <v>40000</v>
      </c>
      <c r="E3775">
        <v>0</v>
      </c>
      <c r="F3775" t="s">
        <v>8220</v>
      </c>
      <c r="G3775" t="s">
        <v>8224</v>
      </c>
      <c r="H3775" t="s">
        <v>8246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8281</v>
      </c>
      <c r="O3775" s="6">
        <f>(E3775/D3775)*100</f>
        <v>0</v>
      </c>
      <c r="P3775" s="7" t="e">
        <f>E3775/L3775</f>
        <v>#DIV/0!</v>
      </c>
      <c r="Q3775" t="str">
        <f>LEFT(N3775,FIND("/",N3775)-1)</f>
        <v>journalism</v>
      </c>
      <c r="R3775" t="str">
        <f>REPLACE(N3775,1,FIND("/",N3775),"")</f>
        <v>audio</v>
      </c>
      <c r="S3775" s="12">
        <f>(((J3775/60)/60)/24)+DATE(1970,1,1)</f>
        <v>42047.900960648149</v>
      </c>
      <c r="T3775" s="12">
        <f>(((I3775/60)/60)/24)+DATE(1970,1,1)</f>
        <v>42089</v>
      </c>
      <c r="W3775" s="19">
        <f>_xlfn.DAYS(T3775,S3775)</f>
        <v>42</v>
      </c>
      <c r="X3775" s="20">
        <f>L3775/W3775</f>
        <v>0</v>
      </c>
      <c r="Y3775" s="21">
        <f>E3775/W3775</f>
        <v>0</v>
      </c>
    </row>
    <row r="3776" spans="1:25" ht="48" x14ac:dyDescent="0.2">
      <c r="A3776">
        <v>1131</v>
      </c>
      <c r="B3776" s="3" t="s">
        <v>1132</v>
      </c>
      <c r="C3776" s="3" t="s">
        <v>5241</v>
      </c>
      <c r="D3776">
        <v>40000</v>
      </c>
      <c r="E3776">
        <v>0</v>
      </c>
      <c r="F3776" t="s">
        <v>8221</v>
      </c>
      <c r="G3776" t="s">
        <v>8226</v>
      </c>
      <c r="H3776" t="s">
        <v>8248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8283</v>
      </c>
      <c r="O3776" s="6">
        <f>(E3776/D3776)*100</f>
        <v>0</v>
      </c>
      <c r="P3776" s="7" t="e">
        <f>E3776/L3776</f>
        <v>#DIV/0!</v>
      </c>
      <c r="Q3776" t="str">
        <f>LEFT(N3776,FIND("/",N3776)-1)</f>
        <v>games</v>
      </c>
      <c r="R3776" t="str">
        <f>REPLACE(N3776,1,FIND("/",N3776),"")</f>
        <v>mobile games</v>
      </c>
      <c r="S3776" s="12">
        <f>(((J3776/60)/60)/24)+DATE(1970,1,1)</f>
        <v>42332.908194444448</v>
      </c>
      <c r="T3776" s="12">
        <f>(((I3776/60)/60)/24)+DATE(1970,1,1)</f>
        <v>42362.908194444448</v>
      </c>
      <c r="W3776" s="19">
        <f>_xlfn.DAYS(T3776,S3776)</f>
        <v>30</v>
      </c>
      <c r="X3776" s="20">
        <f>L3776/W3776</f>
        <v>0</v>
      </c>
      <c r="Y3776" s="21">
        <f>E3776/W3776</f>
        <v>0</v>
      </c>
    </row>
    <row r="3777" spans="1:25" ht="48" x14ac:dyDescent="0.2">
      <c r="A3777">
        <v>1432</v>
      </c>
      <c r="B3777" s="3" t="s">
        <v>1433</v>
      </c>
      <c r="C3777" s="3" t="s">
        <v>5542</v>
      </c>
      <c r="D3777">
        <v>40000</v>
      </c>
      <c r="E3777">
        <v>0</v>
      </c>
      <c r="F3777" t="s">
        <v>8221</v>
      </c>
      <c r="G3777" t="s">
        <v>8224</v>
      </c>
      <c r="H3777" t="s">
        <v>8246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8287</v>
      </c>
      <c r="O3777" s="6">
        <f>(E3777/D3777)*100</f>
        <v>0</v>
      </c>
      <c r="P3777" s="7" t="e">
        <f>E3777/L3777</f>
        <v>#DIV/0!</v>
      </c>
      <c r="Q3777" t="str">
        <f>LEFT(N3777,FIND("/",N3777)-1)</f>
        <v>publishing</v>
      </c>
      <c r="R3777" t="str">
        <f>REPLACE(N3777,1,FIND("/",N3777),"")</f>
        <v>translations</v>
      </c>
      <c r="S3777" s="12">
        <f>(((J3777/60)/60)/24)+DATE(1970,1,1)</f>
        <v>42175.780416666668</v>
      </c>
      <c r="T3777" s="12">
        <f>(((I3777/60)/60)/24)+DATE(1970,1,1)</f>
        <v>42205.780416666668</v>
      </c>
      <c r="W3777" s="19">
        <f>_xlfn.DAYS(T3777,S3777)</f>
        <v>30</v>
      </c>
      <c r="X3777" s="20">
        <f>L3777/W3777</f>
        <v>0</v>
      </c>
      <c r="Y3777" s="21">
        <f>E3777/W3777</f>
        <v>0</v>
      </c>
    </row>
    <row r="3778" spans="1:25" ht="48" x14ac:dyDescent="0.2">
      <c r="A3778">
        <v>2564</v>
      </c>
      <c r="B3778" s="3" t="s">
        <v>2564</v>
      </c>
      <c r="C3778" s="3" t="s">
        <v>6674</v>
      </c>
      <c r="D3778">
        <v>40000</v>
      </c>
      <c r="E3778">
        <v>0</v>
      </c>
      <c r="F3778" t="s">
        <v>8220</v>
      </c>
      <c r="G3778" t="s">
        <v>8229</v>
      </c>
      <c r="H3778" t="s">
        <v>8251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8284</v>
      </c>
      <c r="O3778" s="6">
        <f>(E3778/D3778)*100</f>
        <v>0</v>
      </c>
      <c r="P3778" s="7" t="e">
        <f>E3778/L3778</f>
        <v>#DIV/0!</v>
      </c>
      <c r="Q3778" t="str">
        <f>LEFT(N3778,FIND("/",N3778)-1)</f>
        <v>food</v>
      </c>
      <c r="R3778" t="str">
        <f>REPLACE(N3778,1,FIND("/",N3778),"")</f>
        <v>food trucks</v>
      </c>
      <c r="S3778" s="12">
        <f>(((J3778/60)/60)/24)+DATE(1970,1,1)</f>
        <v>41822.040497685186</v>
      </c>
      <c r="T3778" s="12">
        <f>(((I3778/60)/60)/24)+DATE(1970,1,1)</f>
        <v>41852.040497685186</v>
      </c>
      <c r="W3778" s="19">
        <f>_xlfn.DAYS(T3778,S3778)</f>
        <v>30</v>
      </c>
      <c r="X3778" s="20">
        <f>L3778/W3778</f>
        <v>0</v>
      </c>
      <c r="Y3778" s="21">
        <f>E3778/W3778</f>
        <v>0</v>
      </c>
    </row>
    <row r="3779" spans="1:25" ht="48" x14ac:dyDescent="0.2">
      <c r="A3779">
        <v>1459</v>
      </c>
      <c r="B3779" s="3" t="s">
        <v>1460</v>
      </c>
      <c r="C3779" s="3" t="s">
        <v>5569</v>
      </c>
      <c r="D3779">
        <v>37000</v>
      </c>
      <c r="E3779">
        <v>0</v>
      </c>
      <c r="F3779" t="s">
        <v>8220</v>
      </c>
      <c r="G3779" t="s">
        <v>8232</v>
      </c>
      <c r="H3779" t="s">
        <v>8253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8287</v>
      </c>
      <c r="O3779" s="6">
        <f>(E3779/D3779)*100</f>
        <v>0</v>
      </c>
      <c r="P3779" s="7" t="e">
        <f>E3779/L3779</f>
        <v>#DIV/0!</v>
      </c>
      <c r="Q3779" t="str">
        <f>LEFT(N3779,FIND("/",N3779)-1)</f>
        <v>publishing</v>
      </c>
      <c r="R3779" t="str">
        <f>REPLACE(N3779,1,FIND("/",N3779),"")</f>
        <v>translations</v>
      </c>
      <c r="S3779" s="12">
        <f>(((J3779/60)/60)/24)+DATE(1970,1,1)</f>
        <v>42312.204814814817</v>
      </c>
      <c r="T3779" s="12">
        <f>(((I3779/60)/60)/24)+DATE(1970,1,1)</f>
        <v>42340.725694444445</v>
      </c>
      <c r="W3779" s="19">
        <f>_xlfn.DAYS(T3779,S3779)</f>
        <v>28</v>
      </c>
      <c r="X3779" s="20">
        <f>L3779/W3779</f>
        <v>0</v>
      </c>
      <c r="Y3779" s="21">
        <f>E3779/W3779</f>
        <v>0</v>
      </c>
    </row>
    <row r="3780" spans="1:25" ht="32" x14ac:dyDescent="0.2">
      <c r="A3780">
        <v>2504</v>
      </c>
      <c r="B3780" s="3" t="s">
        <v>2504</v>
      </c>
      <c r="C3780" s="3" t="s">
        <v>6614</v>
      </c>
      <c r="D3780">
        <v>35000</v>
      </c>
      <c r="E3780">
        <v>0</v>
      </c>
      <c r="F3780" t="s">
        <v>8221</v>
      </c>
      <c r="G3780" t="s">
        <v>8224</v>
      </c>
      <c r="H3780" t="s">
        <v>8246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8299</v>
      </c>
      <c r="O3780" s="6">
        <f>(E3780/D3780)*100</f>
        <v>0</v>
      </c>
      <c r="P3780" s="7" t="e">
        <f>E3780/L3780</f>
        <v>#DIV/0!</v>
      </c>
      <c r="Q3780" t="str">
        <f>LEFT(N3780,FIND("/",N3780)-1)</f>
        <v>food</v>
      </c>
      <c r="R3780" t="str">
        <f>REPLACE(N3780,1,FIND("/",N3780),"")</f>
        <v>restaurants</v>
      </c>
      <c r="S3780" s="12">
        <f>(((J3780/60)/60)/24)+DATE(1970,1,1)</f>
        <v>41928.015439814815</v>
      </c>
      <c r="T3780" s="12">
        <f>(((I3780/60)/60)/24)+DATE(1970,1,1)</f>
        <v>41958.057106481487</v>
      </c>
      <c r="W3780" s="19">
        <f>_xlfn.DAYS(T3780,S3780)</f>
        <v>30</v>
      </c>
      <c r="X3780" s="20">
        <f>L3780/W3780</f>
        <v>0</v>
      </c>
      <c r="Y3780" s="21">
        <f>E3780/W3780</f>
        <v>0</v>
      </c>
    </row>
    <row r="3781" spans="1:25" ht="48" x14ac:dyDescent="0.2">
      <c r="A3781">
        <v>2566</v>
      </c>
      <c r="B3781" s="3" t="s">
        <v>2566</v>
      </c>
      <c r="C3781" s="3" t="s">
        <v>6676</v>
      </c>
      <c r="D3781">
        <v>35000</v>
      </c>
      <c r="E3781">
        <v>0</v>
      </c>
      <c r="F3781" t="s">
        <v>8220</v>
      </c>
      <c r="G3781" t="s">
        <v>8224</v>
      </c>
      <c r="H3781" t="s">
        <v>8246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8284</v>
      </c>
      <c r="O3781" s="6">
        <f>(E3781/D3781)*100</f>
        <v>0</v>
      </c>
      <c r="P3781" s="7" t="e">
        <f>E3781/L3781</f>
        <v>#DIV/0!</v>
      </c>
      <c r="Q3781" t="str">
        <f>LEFT(N3781,FIND("/",N3781)-1)</f>
        <v>food</v>
      </c>
      <c r="R3781" t="str">
        <f>REPLACE(N3781,1,FIND("/",N3781),"")</f>
        <v>food trucks</v>
      </c>
      <c r="S3781" s="12">
        <f>(((J3781/60)/60)/24)+DATE(1970,1,1)</f>
        <v>41842.980879629627</v>
      </c>
      <c r="T3781" s="12">
        <f>(((I3781/60)/60)/24)+DATE(1970,1,1)</f>
        <v>41872.980879629627</v>
      </c>
      <c r="W3781" s="19">
        <f>_xlfn.DAYS(T3781,S3781)</f>
        <v>30</v>
      </c>
      <c r="X3781" s="20">
        <f>L3781/W3781</f>
        <v>0</v>
      </c>
      <c r="Y3781" s="21">
        <f>E3781/W3781</f>
        <v>0</v>
      </c>
    </row>
    <row r="3782" spans="1:25" ht="48" x14ac:dyDescent="0.2">
      <c r="A3782">
        <v>2395</v>
      </c>
      <c r="B3782" s="3" t="s">
        <v>2396</v>
      </c>
      <c r="C3782" s="3" t="s">
        <v>6505</v>
      </c>
      <c r="D3782">
        <v>33000</v>
      </c>
      <c r="E3782">
        <v>0</v>
      </c>
      <c r="F3782" t="s">
        <v>8220</v>
      </c>
      <c r="G3782" t="s">
        <v>8224</v>
      </c>
      <c r="H3782" t="s">
        <v>8246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8272</v>
      </c>
      <c r="O3782" s="6">
        <f>(E3782/D3782)*100</f>
        <v>0</v>
      </c>
      <c r="P3782" s="7" t="e">
        <f>E3782/L3782</f>
        <v>#DIV/0!</v>
      </c>
      <c r="Q3782" t="str">
        <f>LEFT(N3782,FIND("/",N3782)-1)</f>
        <v>technology</v>
      </c>
      <c r="R3782" t="str">
        <f>REPLACE(N3782,1,FIND("/",N3782),"")</f>
        <v>web</v>
      </c>
      <c r="S3782" s="12">
        <f>(((J3782/60)/60)/24)+DATE(1970,1,1)</f>
        <v>42717.121377314819</v>
      </c>
      <c r="T3782" s="12">
        <f>(((I3782/60)/60)/24)+DATE(1970,1,1)</f>
        <v>42745.372916666667</v>
      </c>
      <c r="W3782" s="19">
        <f>_xlfn.DAYS(T3782,S3782)</f>
        <v>28</v>
      </c>
      <c r="X3782" s="20">
        <f>L3782/W3782</f>
        <v>0</v>
      </c>
      <c r="Y3782" s="21">
        <f>E3782/W3782</f>
        <v>0</v>
      </c>
    </row>
    <row r="3783" spans="1:25" ht="48" x14ac:dyDescent="0.2">
      <c r="A3783">
        <v>493</v>
      </c>
      <c r="B3783" s="3" t="s">
        <v>494</v>
      </c>
      <c r="C3783" s="3" t="s">
        <v>4603</v>
      </c>
      <c r="D3783">
        <v>30000</v>
      </c>
      <c r="E3783">
        <v>0</v>
      </c>
      <c r="F3783" t="s">
        <v>8221</v>
      </c>
      <c r="G3783" t="s">
        <v>8225</v>
      </c>
      <c r="H3783" t="s">
        <v>8247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8270</v>
      </c>
      <c r="O3783" s="6">
        <f>(E3783/D3783)*100</f>
        <v>0</v>
      </c>
      <c r="P3783" s="7" t="e">
        <f>E3783/L3783</f>
        <v>#DIV/0!</v>
      </c>
      <c r="Q3783" t="str">
        <f>LEFT(N3783,FIND("/",N3783)-1)</f>
        <v>film &amp; video</v>
      </c>
      <c r="R3783" t="str">
        <f>REPLACE(N3783,1,FIND("/",N3783),"")</f>
        <v>animation</v>
      </c>
      <c r="S3783" s="12">
        <f>(((J3783/60)/60)/24)+DATE(1970,1,1)</f>
        <v>42114.726134259254</v>
      </c>
      <c r="T3783" s="12">
        <f>(((I3783/60)/60)/24)+DATE(1970,1,1)</f>
        <v>42144.726134259254</v>
      </c>
      <c r="W3783" s="19">
        <f>_xlfn.DAYS(T3783,S3783)</f>
        <v>30</v>
      </c>
      <c r="X3783" s="20">
        <f>L3783/W3783</f>
        <v>0</v>
      </c>
      <c r="Y3783" s="21">
        <f>E3783/W3783</f>
        <v>0</v>
      </c>
    </row>
    <row r="3784" spans="1:25" ht="16" x14ac:dyDescent="0.2">
      <c r="A3784">
        <v>1569</v>
      </c>
      <c r="B3784" s="3" t="s">
        <v>1570</v>
      </c>
      <c r="C3784" s="3" t="s">
        <v>5679</v>
      </c>
      <c r="D3784">
        <v>30000</v>
      </c>
      <c r="E3784">
        <v>0</v>
      </c>
      <c r="F3784" t="s">
        <v>8220</v>
      </c>
      <c r="G3784" t="s">
        <v>8224</v>
      </c>
      <c r="H3784" t="s">
        <v>8246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8290</v>
      </c>
      <c r="O3784" s="6">
        <f>(E3784/D3784)*100</f>
        <v>0</v>
      </c>
      <c r="P3784" s="7" t="e">
        <f>E3784/L3784</f>
        <v>#DIV/0!</v>
      </c>
      <c r="Q3784" t="str">
        <f>LEFT(N3784,FIND("/",N3784)-1)</f>
        <v>publishing</v>
      </c>
      <c r="R3784" t="str">
        <f>REPLACE(N3784,1,FIND("/",N3784),"")</f>
        <v>art books</v>
      </c>
      <c r="S3784" s="12">
        <f>(((J3784/60)/60)/24)+DATE(1970,1,1)</f>
        <v>41389.679560185185</v>
      </c>
      <c r="T3784" s="12">
        <f>(((I3784/60)/60)/24)+DATE(1970,1,1)</f>
        <v>41419.679560185185</v>
      </c>
      <c r="W3784" s="19">
        <f>_xlfn.DAYS(T3784,S3784)</f>
        <v>30</v>
      </c>
      <c r="X3784" s="20">
        <f>L3784/W3784</f>
        <v>0</v>
      </c>
      <c r="Y3784" s="21">
        <f>E3784/W3784</f>
        <v>0</v>
      </c>
    </row>
    <row r="3785" spans="1:25" ht="32" x14ac:dyDescent="0.2">
      <c r="A3785">
        <v>2379</v>
      </c>
      <c r="B3785" s="3" t="s">
        <v>2380</v>
      </c>
      <c r="C3785" s="3" t="s">
        <v>6489</v>
      </c>
      <c r="D3785">
        <v>30000</v>
      </c>
      <c r="E3785">
        <v>0</v>
      </c>
      <c r="F3785" t="s">
        <v>8220</v>
      </c>
      <c r="G3785" t="s">
        <v>8224</v>
      </c>
      <c r="H3785" t="s">
        <v>8246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8272</v>
      </c>
      <c r="O3785" s="6">
        <f>(E3785/D3785)*100</f>
        <v>0</v>
      </c>
      <c r="P3785" s="7" t="e">
        <f>E3785/L3785</f>
        <v>#DIV/0!</v>
      </c>
      <c r="Q3785" t="str">
        <f>LEFT(N3785,FIND("/",N3785)-1)</f>
        <v>technology</v>
      </c>
      <c r="R3785" t="str">
        <f>REPLACE(N3785,1,FIND("/",N3785),"")</f>
        <v>web</v>
      </c>
      <c r="S3785" s="12">
        <f>(((J3785/60)/60)/24)+DATE(1970,1,1)</f>
        <v>42237.016388888893</v>
      </c>
      <c r="T3785" s="12">
        <f>(((I3785/60)/60)/24)+DATE(1970,1,1)</f>
        <v>42282.016388888893</v>
      </c>
      <c r="W3785" s="19">
        <f>_xlfn.DAYS(T3785,S3785)</f>
        <v>45</v>
      </c>
      <c r="X3785" s="20">
        <f>L3785/W3785</f>
        <v>0</v>
      </c>
      <c r="Y3785" s="21">
        <f>E3785/W3785</f>
        <v>0</v>
      </c>
    </row>
    <row r="3786" spans="1:25" ht="48" x14ac:dyDescent="0.2">
      <c r="A3786">
        <v>2386</v>
      </c>
      <c r="B3786" s="3" t="s">
        <v>2387</v>
      </c>
      <c r="C3786" s="3" t="s">
        <v>6496</v>
      </c>
      <c r="D3786">
        <v>30000</v>
      </c>
      <c r="E3786">
        <v>0</v>
      </c>
      <c r="F3786" t="s">
        <v>8220</v>
      </c>
      <c r="G3786" t="s">
        <v>8229</v>
      </c>
      <c r="H3786" t="s">
        <v>8251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8272</v>
      </c>
      <c r="O3786" s="6">
        <f>(E3786/D3786)*100</f>
        <v>0</v>
      </c>
      <c r="P3786" s="7" t="e">
        <f>E3786/L3786</f>
        <v>#DIV/0!</v>
      </c>
      <c r="Q3786" t="str">
        <f>LEFT(N3786,FIND("/",N3786)-1)</f>
        <v>technology</v>
      </c>
      <c r="R3786" t="str">
        <f>REPLACE(N3786,1,FIND("/",N3786),"")</f>
        <v>web</v>
      </c>
      <c r="S3786" s="12">
        <f>(((J3786/60)/60)/24)+DATE(1970,1,1)</f>
        <v>41954.838240740741</v>
      </c>
      <c r="T3786" s="12">
        <f>(((I3786/60)/60)/24)+DATE(1970,1,1)</f>
        <v>42014.838240740741</v>
      </c>
      <c r="W3786" s="19">
        <f>_xlfn.DAYS(T3786,S3786)</f>
        <v>60</v>
      </c>
      <c r="X3786" s="20">
        <f>L3786/W3786</f>
        <v>0</v>
      </c>
      <c r="Y3786" s="21">
        <f>E3786/W3786</f>
        <v>0</v>
      </c>
    </row>
    <row r="3787" spans="1:25" ht="48" x14ac:dyDescent="0.2">
      <c r="A3787">
        <v>2572</v>
      </c>
      <c r="B3787" s="3" t="s">
        <v>2572</v>
      </c>
      <c r="C3787" s="3" t="s">
        <v>6682</v>
      </c>
      <c r="D3787">
        <v>30000</v>
      </c>
      <c r="E3787">
        <v>0</v>
      </c>
      <c r="F3787" t="s">
        <v>8220</v>
      </c>
      <c r="G3787" t="s">
        <v>8224</v>
      </c>
      <c r="H3787" t="s">
        <v>8246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8284</v>
      </c>
      <c r="O3787" s="6">
        <f>(E3787/D3787)*100</f>
        <v>0</v>
      </c>
      <c r="P3787" s="7" t="e">
        <f>E3787/L3787</f>
        <v>#DIV/0!</v>
      </c>
      <c r="Q3787" t="str">
        <f>LEFT(N3787,FIND("/",N3787)-1)</f>
        <v>food</v>
      </c>
      <c r="R3787" t="str">
        <f>REPLACE(N3787,1,FIND("/",N3787),"")</f>
        <v>food trucks</v>
      </c>
      <c r="S3787" s="12">
        <f>(((J3787/60)/60)/24)+DATE(1970,1,1)</f>
        <v>42077.119409722218</v>
      </c>
      <c r="T3787" s="12">
        <f>(((I3787/60)/60)/24)+DATE(1970,1,1)</f>
        <v>42107.119409722218</v>
      </c>
      <c r="W3787" s="19">
        <f>_xlfn.DAYS(T3787,S3787)</f>
        <v>30</v>
      </c>
      <c r="X3787" s="20">
        <f>L3787/W3787</f>
        <v>0</v>
      </c>
      <c r="Y3787" s="21">
        <f>E3787/W3787</f>
        <v>0</v>
      </c>
    </row>
    <row r="3788" spans="1:25" ht="48" x14ac:dyDescent="0.2">
      <c r="A3788">
        <v>2686</v>
      </c>
      <c r="B3788" s="3" t="s">
        <v>2686</v>
      </c>
      <c r="C3788" s="3" t="s">
        <v>6796</v>
      </c>
      <c r="D3788">
        <v>30000</v>
      </c>
      <c r="E3788">
        <v>0</v>
      </c>
      <c r="F3788" t="s">
        <v>8221</v>
      </c>
      <c r="G3788" t="s">
        <v>8224</v>
      </c>
      <c r="H3788" t="s">
        <v>8246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8284</v>
      </c>
      <c r="O3788" s="6">
        <f>(E3788/D3788)*100</f>
        <v>0</v>
      </c>
      <c r="P3788" s="7" t="e">
        <f>E3788/L3788</f>
        <v>#DIV/0!</v>
      </c>
      <c r="Q3788" t="str">
        <f>LEFT(N3788,FIND("/",N3788)-1)</f>
        <v>food</v>
      </c>
      <c r="R3788" t="str">
        <f>REPLACE(N3788,1,FIND("/",N3788),"")</f>
        <v>food trucks</v>
      </c>
      <c r="S3788" s="12">
        <f>(((J3788/60)/60)/24)+DATE(1970,1,1)</f>
        <v>41892.974803240737</v>
      </c>
      <c r="T3788" s="12">
        <f>(((I3788/60)/60)/24)+DATE(1970,1,1)</f>
        <v>41912.974803240737</v>
      </c>
      <c r="W3788" s="19">
        <f>_xlfn.DAYS(T3788,S3788)</f>
        <v>20</v>
      </c>
      <c r="X3788" s="20">
        <f>L3788/W3788</f>
        <v>0</v>
      </c>
      <c r="Y3788" s="21">
        <f>E3788/W3788</f>
        <v>0</v>
      </c>
    </row>
    <row r="3789" spans="1:25" ht="48" x14ac:dyDescent="0.2">
      <c r="A3789">
        <v>2888</v>
      </c>
      <c r="B3789" s="3" t="s">
        <v>2888</v>
      </c>
      <c r="C3789" s="3" t="s">
        <v>6998</v>
      </c>
      <c r="D3789">
        <v>30000</v>
      </c>
      <c r="E3789">
        <v>0</v>
      </c>
      <c r="F3789" t="s">
        <v>8221</v>
      </c>
      <c r="G3789" t="s">
        <v>8224</v>
      </c>
      <c r="H3789" t="s">
        <v>8246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8271</v>
      </c>
      <c r="O3789" s="6">
        <f>(E3789/D3789)*100</f>
        <v>0</v>
      </c>
      <c r="P3789" s="7" t="e">
        <f>E3789/L3789</f>
        <v>#DIV/0!</v>
      </c>
      <c r="Q3789" t="str">
        <f>LEFT(N3789,FIND("/",N3789)-1)</f>
        <v>theater</v>
      </c>
      <c r="R3789" t="str">
        <f>REPLACE(N3789,1,FIND("/",N3789),"")</f>
        <v>plays</v>
      </c>
      <c r="S3789" s="12">
        <f>(((J3789/60)/60)/24)+DATE(1970,1,1)</f>
        <v>41922.535185185188</v>
      </c>
      <c r="T3789" s="12">
        <f>(((I3789/60)/60)/24)+DATE(1970,1,1)</f>
        <v>41930.207638888889</v>
      </c>
      <c r="W3789" s="19">
        <f>_xlfn.DAYS(T3789,S3789)</f>
        <v>8</v>
      </c>
      <c r="X3789" s="20">
        <f>L3789/W3789</f>
        <v>0</v>
      </c>
      <c r="Y3789" s="21">
        <f>E3789/W3789</f>
        <v>0</v>
      </c>
    </row>
    <row r="3790" spans="1:25" ht="48" x14ac:dyDescent="0.2">
      <c r="A3790">
        <v>3875</v>
      </c>
      <c r="B3790" s="3" t="s">
        <v>3872</v>
      </c>
      <c r="C3790" s="3" t="s">
        <v>7984</v>
      </c>
      <c r="D3790">
        <v>30000</v>
      </c>
      <c r="E3790">
        <v>0</v>
      </c>
      <c r="F3790" t="s">
        <v>8220</v>
      </c>
      <c r="G3790" t="s">
        <v>8232</v>
      </c>
      <c r="H3790" t="s">
        <v>8253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8305</v>
      </c>
      <c r="O3790" s="6">
        <f>(E3790/D3790)*100</f>
        <v>0</v>
      </c>
      <c r="P3790" s="7" t="e">
        <f>E3790/L3790</f>
        <v>#DIV/0!</v>
      </c>
      <c r="Q3790" t="str">
        <f>LEFT(N3790,FIND("/",N3790)-1)</f>
        <v>theater</v>
      </c>
      <c r="R3790" t="str">
        <f>REPLACE(N3790,1,FIND("/",N3790),"")</f>
        <v>musical</v>
      </c>
      <c r="S3790" s="12">
        <f>(((J3790/60)/60)/24)+DATE(1970,1,1)</f>
        <v>42615.346817129626</v>
      </c>
      <c r="T3790" s="12">
        <f>(((I3790/60)/60)/24)+DATE(1970,1,1)</f>
        <v>42616.416666666672</v>
      </c>
      <c r="W3790" s="19">
        <f>_xlfn.DAYS(T3790,S3790)</f>
        <v>1</v>
      </c>
      <c r="X3790" s="20">
        <f>L3790/W3790</f>
        <v>0</v>
      </c>
      <c r="Y3790" s="21">
        <f>E3790/W3790</f>
        <v>0</v>
      </c>
    </row>
    <row r="3791" spans="1:25" ht="48" x14ac:dyDescent="0.2">
      <c r="A3791">
        <v>3882</v>
      </c>
      <c r="B3791" s="3" t="s">
        <v>3879</v>
      </c>
      <c r="C3791" s="3" t="s">
        <v>7991</v>
      </c>
      <c r="D3791">
        <v>30000</v>
      </c>
      <c r="E3791">
        <v>0</v>
      </c>
      <c r="F3791" t="s">
        <v>8220</v>
      </c>
      <c r="G3791" t="s">
        <v>8226</v>
      </c>
      <c r="H3791" t="s">
        <v>8248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8305</v>
      </c>
      <c r="O3791" s="6">
        <f>(E3791/D3791)*100</f>
        <v>0</v>
      </c>
      <c r="P3791" s="7" t="e">
        <f>E3791/L3791</f>
        <v>#DIV/0!</v>
      </c>
      <c r="Q3791" t="str">
        <f>LEFT(N3791,FIND("/",N3791)-1)</f>
        <v>theater</v>
      </c>
      <c r="R3791" t="str">
        <f>REPLACE(N3791,1,FIND("/",N3791),"")</f>
        <v>musical</v>
      </c>
      <c r="S3791" s="12">
        <f>(((J3791/60)/60)/24)+DATE(1970,1,1)</f>
        <v>42373.983449074076</v>
      </c>
      <c r="T3791" s="12">
        <f>(((I3791/60)/60)/24)+DATE(1970,1,1)</f>
        <v>42400.960416666669</v>
      </c>
      <c r="W3791" s="19">
        <f>_xlfn.DAYS(T3791,S3791)</f>
        <v>27</v>
      </c>
      <c r="X3791" s="20">
        <f>L3791/W3791</f>
        <v>0</v>
      </c>
      <c r="Y3791" s="21">
        <f>E3791/W3791</f>
        <v>0</v>
      </c>
    </row>
    <row r="3792" spans="1:25" ht="48" x14ac:dyDescent="0.2">
      <c r="A3792">
        <v>3948</v>
      </c>
      <c r="B3792" s="3" t="s">
        <v>3945</v>
      </c>
      <c r="C3792" s="3" t="s">
        <v>8056</v>
      </c>
      <c r="D3792">
        <v>30000</v>
      </c>
      <c r="E3792">
        <v>0</v>
      </c>
      <c r="F3792" t="s">
        <v>8221</v>
      </c>
      <c r="G3792" t="s">
        <v>8226</v>
      </c>
      <c r="H3792" t="s">
        <v>8248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8271</v>
      </c>
      <c r="O3792" s="6">
        <f>(E3792/D3792)*100</f>
        <v>0</v>
      </c>
      <c r="P3792" s="7" t="e">
        <f>E3792/L3792</f>
        <v>#DIV/0!</v>
      </c>
      <c r="Q3792" t="str">
        <f>LEFT(N3792,FIND("/",N3792)-1)</f>
        <v>theater</v>
      </c>
      <c r="R3792" t="str">
        <f>REPLACE(N3792,1,FIND("/",N3792),"")</f>
        <v>plays</v>
      </c>
      <c r="S3792" s="12">
        <f>(((J3792/60)/60)/24)+DATE(1970,1,1)</f>
        <v>41829.325497685182</v>
      </c>
      <c r="T3792" s="12">
        <f>(((I3792/60)/60)/24)+DATE(1970,1,1)</f>
        <v>41889.325497685182</v>
      </c>
      <c r="W3792" s="19">
        <f>_xlfn.DAYS(T3792,S3792)</f>
        <v>60</v>
      </c>
      <c r="X3792" s="20">
        <f>L3792/W3792</f>
        <v>0</v>
      </c>
      <c r="Y3792" s="21">
        <f>E3792/W3792</f>
        <v>0</v>
      </c>
    </row>
    <row r="3793" spans="1:25" ht="48" x14ac:dyDescent="0.2">
      <c r="A3793">
        <v>227</v>
      </c>
      <c r="B3793" s="3" t="s">
        <v>229</v>
      </c>
      <c r="C3793" s="3" t="s">
        <v>4337</v>
      </c>
      <c r="D3793">
        <v>28000</v>
      </c>
      <c r="E3793">
        <v>0</v>
      </c>
      <c r="F3793" t="s">
        <v>8221</v>
      </c>
      <c r="G3793" t="s">
        <v>8224</v>
      </c>
      <c r="H3793" t="s">
        <v>8246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8268</v>
      </c>
      <c r="O3793" s="6">
        <f>(E3793/D3793)*100</f>
        <v>0</v>
      </c>
      <c r="P3793" s="7" t="e">
        <f>E3793/L3793</f>
        <v>#DIV/0!</v>
      </c>
      <c r="Q3793" t="str">
        <f>LEFT(N3793,FIND("/",N3793)-1)</f>
        <v>film &amp; video</v>
      </c>
      <c r="R3793" t="str">
        <f>REPLACE(N3793,1,FIND("/",N3793),"")</f>
        <v>drama</v>
      </c>
      <c r="S3793" s="12">
        <f>(((J3793/60)/60)/24)+DATE(1970,1,1)</f>
        <v>42164.893993055557</v>
      </c>
      <c r="T3793" s="12">
        <f>(((I3793/60)/60)/24)+DATE(1970,1,1)</f>
        <v>42194.893993055557</v>
      </c>
      <c r="W3793" s="19">
        <f>_xlfn.DAYS(T3793,S3793)</f>
        <v>30</v>
      </c>
      <c r="X3793" s="20">
        <f>L3793/W3793</f>
        <v>0</v>
      </c>
      <c r="Y3793" s="21">
        <f>E3793/W3793</f>
        <v>0</v>
      </c>
    </row>
    <row r="3794" spans="1:25" ht="32" x14ac:dyDescent="0.2">
      <c r="A3794">
        <v>2357</v>
      </c>
      <c r="B3794" s="3" t="s">
        <v>2358</v>
      </c>
      <c r="C3794" s="3" t="s">
        <v>6467</v>
      </c>
      <c r="D3794">
        <v>27000</v>
      </c>
      <c r="E3794">
        <v>0</v>
      </c>
      <c r="F3794" t="s">
        <v>8220</v>
      </c>
      <c r="G3794" t="s">
        <v>8225</v>
      </c>
      <c r="H3794" t="s">
        <v>8247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8272</v>
      </c>
      <c r="O3794" s="6">
        <f>(E3794/D3794)*100</f>
        <v>0</v>
      </c>
      <c r="P3794" s="7" t="e">
        <f>E3794/L3794</f>
        <v>#DIV/0!</v>
      </c>
      <c r="Q3794" t="str">
        <f>LEFT(N3794,FIND("/",N3794)-1)</f>
        <v>technology</v>
      </c>
      <c r="R3794" t="str">
        <f>REPLACE(N3794,1,FIND("/",N3794),"")</f>
        <v>web</v>
      </c>
      <c r="S3794" s="12">
        <f>(((J3794/60)/60)/24)+DATE(1970,1,1)</f>
        <v>42264.620115740734</v>
      </c>
      <c r="T3794" s="12">
        <f>(((I3794/60)/60)/24)+DATE(1970,1,1)</f>
        <v>42294.620115740734</v>
      </c>
      <c r="W3794" s="19">
        <f>_xlfn.DAYS(T3794,S3794)</f>
        <v>30</v>
      </c>
      <c r="X3794" s="20">
        <f>L3794/W3794</f>
        <v>0</v>
      </c>
      <c r="Y3794" s="21">
        <f>E3794/W3794</f>
        <v>0</v>
      </c>
    </row>
    <row r="3795" spans="1:25" ht="48" x14ac:dyDescent="0.2">
      <c r="A3795">
        <v>238</v>
      </c>
      <c r="B3795" s="3" t="s">
        <v>240</v>
      </c>
      <c r="C3795" s="3" t="s">
        <v>4348</v>
      </c>
      <c r="D3795">
        <v>26000</v>
      </c>
      <c r="E3795">
        <v>0</v>
      </c>
      <c r="F3795" t="s">
        <v>8221</v>
      </c>
      <c r="G3795" t="s">
        <v>8224</v>
      </c>
      <c r="H3795" t="s">
        <v>8246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8268</v>
      </c>
      <c r="O3795" s="6">
        <f>(E3795/D3795)*100</f>
        <v>0</v>
      </c>
      <c r="P3795" s="7" t="e">
        <f>E3795/L3795</f>
        <v>#DIV/0!</v>
      </c>
      <c r="Q3795" t="str">
        <f>LEFT(N3795,FIND("/",N3795)-1)</f>
        <v>film &amp; video</v>
      </c>
      <c r="R3795" t="str">
        <f>REPLACE(N3795,1,FIND("/",N3795),"")</f>
        <v>drama</v>
      </c>
      <c r="S3795" s="12">
        <f>(((J3795/60)/60)/24)+DATE(1970,1,1)</f>
        <v>42713.962499999994</v>
      </c>
      <c r="T3795" s="12">
        <f>(((I3795/60)/60)/24)+DATE(1970,1,1)</f>
        <v>42734.375</v>
      </c>
      <c r="W3795" s="19">
        <f>_xlfn.DAYS(T3795,S3795)</f>
        <v>21</v>
      </c>
      <c r="X3795" s="20">
        <f>L3795/W3795</f>
        <v>0</v>
      </c>
      <c r="Y3795" s="21">
        <f>E3795/W3795</f>
        <v>0</v>
      </c>
    </row>
    <row r="3796" spans="1:25" ht="48" x14ac:dyDescent="0.2">
      <c r="A3796">
        <v>209</v>
      </c>
      <c r="B3796" s="3" t="s">
        <v>211</v>
      </c>
      <c r="C3796" s="3" t="s">
        <v>4319</v>
      </c>
      <c r="D3796">
        <v>25000</v>
      </c>
      <c r="E3796">
        <v>0</v>
      </c>
      <c r="F3796" t="s">
        <v>8221</v>
      </c>
      <c r="G3796" t="s">
        <v>8224</v>
      </c>
      <c r="H3796" t="s">
        <v>8246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8268</v>
      </c>
      <c r="O3796" s="6">
        <f>(E3796/D3796)*100</f>
        <v>0</v>
      </c>
      <c r="P3796" s="7" t="e">
        <f>E3796/L3796</f>
        <v>#DIV/0!</v>
      </c>
      <c r="Q3796" t="str">
        <f>LEFT(N3796,FIND("/",N3796)-1)</f>
        <v>film &amp; video</v>
      </c>
      <c r="R3796" t="str">
        <f>REPLACE(N3796,1,FIND("/",N3796),"")</f>
        <v>drama</v>
      </c>
      <c r="S3796" s="12">
        <f>(((J3796/60)/60)/24)+DATE(1970,1,1)</f>
        <v>42165.922858796301</v>
      </c>
      <c r="T3796" s="12">
        <f>(((I3796/60)/60)/24)+DATE(1970,1,1)</f>
        <v>42195.922858796301</v>
      </c>
      <c r="W3796" s="19">
        <f>_xlfn.DAYS(T3796,S3796)</f>
        <v>30</v>
      </c>
      <c r="X3796" s="20">
        <f>L3796/W3796</f>
        <v>0</v>
      </c>
      <c r="Y3796" s="21">
        <f>E3796/W3796</f>
        <v>0</v>
      </c>
    </row>
    <row r="3797" spans="1:25" ht="48" x14ac:dyDescent="0.2">
      <c r="A3797">
        <v>565</v>
      </c>
      <c r="B3797" s="3" t="s">
        <v>566</v>
      </c>
      <c r="C3797" s="3" t="s">
        <v>4675</v>
      </c>
      <c r="D3797">
        <v>25000</v>
      </c>
      <c r="E3797">
        <v>0</v>
      </c>
      <c r="F3797" t="s">
        <v>8221</v>
      </c>
      <c r="G3797" t="s">
        <v>8225</v>
      </c>
      <c r="H3797" t="s">
        <v>8247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8272</v>
      </c>
      <c r="O3797" s="6">
        <f>(E3797/D3797)*100</f>
        <v>0</v>
      </c>
      <c r="P3797" s="7" t="e">
        <f>E3797/L3797</f>
        <v>#DIV/0!</v>
      </c>
      <c r="Q3797" t="str">
        <f>LEFT(N3797,FIND("/",N3797)-1)</f>
        <v>technology</v>
      </c>
      <c r="R3797" t="str">
        <f>REPLACE(N3797,1,FIND("/",N3797),"")</f>
        <v>web</v>
      </c>
      <c r="S3797" s="12">
        <f>(((J3797/60)/60)/24)+DATE(1970,1,1)</f>
        <v>42165.785289351858</v>
      </c>
      <c r="T3797" s="12">
        <f>(((I3797/60)/60)/24)+DATE(1970,1,1)</f>
        <v>42195.785289351858</v>
      </c>
      <c r="W3797" s="19">
        <f>_xlfn.DAYS(T3797,S3797)</f>
        <v>30</v>
      </c>
      <c r="X3797" s="20">
        <f>L3797/W3797</f>
        <v>0</v>
      </c>
      <c r="Y3797" s="21">
        <f>E3797/W3797</f>
        <v>0</v>
      </c>
    </row>
    <row r="3798" spans="1:25" ht="48" x14ac:dyDescent="0.2">
      <c r="A3798">
        <v>625</v>
      </c>
      <c r="B3798" s="3" t="s">
        <v>626</v>
      </c>
      <c r="C3798" s="3" t="s">
        <v>4735</v>
      </c>
      <c r="D3798">
        <v>25000</v>
      </c>
      <c r="E3798">
        <v>0</v>
      </c>
      <c r="F3798" t="s">
        <v>8220</v>
      </c>
      <c r="G3798" t="s">
        <v>8229</v>
      </c>
      <c r="H3798" t="s">
        <v>8251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8272</v>
      </c>
      <c r="O3798" s="6">
        <f>(E3798/D3798)*100</f>
        <v>0</v>
      </c>
      <c r="P3798" s="7" t="e">
        <f>E3798/L3798</f>
        <v>#DIV/0!</v>
      </c>
      <c r="Q3798" t="str">
        <f>LEFT(N3798,FIND("/",N3798)-1)</f>
        <v>technology</v>
      </c>
      <c r="R3798" t="str">
        <f>REPLACE(N3798,1,FIND("/",N3798),"")</f>
        <v>web</v>
      </c>
      <c r="S3798" s="12">
        <f>(((J3798/60)/60)/24)+DATE(1970,1,1)</f>
        <v>42790.895567129628</v>
      </c>
      <c r="T3798" s="12">
        <f>(((I3798/60)/60)/24)+DATE(1970,1,1)</f>
        <v>42820.853900462964</v>
      </c>
      <c r="W3798" s="19">
        <f>_xlfn.DAYS(T3798,S3798)</f>
        <v>30</v>
      </c>
      <c r="X3798" s="20">
        <f>L3798/W3798</f>
        <v>0</v>
      </c>
      <c r="Y3798" s="21">
        <f>E3798/W3798</f>
        <v>0</v>
      </c>
    </row>
    <row r="3799" spans="1:25" ht="32" x14ac:dyDescent="0.2">
      <c r="A3799">
        <v>1120</v>
      </c>
      <c r="B3799" s="3" t="s">
        <v>1121</v>
      </c>
      <c r="C3799" s="3" t="s">
        <v>5230</v>
      </c>
      <c r="D3799">
        <v>25000</v>
      </c>
      <c r="E3799">
        <v>0</v>
      </c>
      <c r="F3799" t="s">
        <v>8221</v>
      </c>
      <c r="G3799" t="s">
        <v>8224</v>
      </c>
      <c r="H3799" t="s">
        <v>8246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8282</v>
      </c>
      <c r="O3799" s="6">
        <f>(E3799/D3799)*100</f>
        <v>0</v>
      </c>
      <c r="P3799" s="7" t="e">
        <f>E3799/L3799</f>
        <v>#DIV/0!</v>
      </c>
      <c r="Q3799" t="str">
        <f>LEFT(N3799,FIND("/",N3799)-1)</f>
        <v>games</v>
      </c>
      <c r="R3799" t="str">
        <f>REPLACE(N3799,1,FIND("/",N3799),"")</f>
        <v>video games</v>
      </c>
      <c r="S3799" s="12">
        <f>(((J3799/60)/60)/24)+DATE(1970,1,1)</f>
        <v>40799.872685185182</v>
      </c>
      <c r="T3799" s="12">
        <f>(((I3799/60)/60)/24)+DATE(1970,1,1)</f>
        <v>40844.872685185182</v>
      </c>
      <c r="W3799" s="19">
        <f>_xlfn.DAYS(T3799,S3799)</f>
        <v>45</v>
      </c>
      <c r="X3799" s="20">
        <f>L3799/W3799</f>
        <v>0</v>
      </c>
      <c r="Y3799" s="21">
        <f>E3799/W3799</f>
        <v>0</v>
      </c>
    </row>
    <row r="3800" spans="1:25" ht="48" x14ac:dyDescent="0.2">
      <c r="A3800">
        <v>1147</v>
      </c>
      <c r="B3800" s="3" t="s">
        <v>1148</v>
      </c>
      <c r="C3800" s="3" t="s">
        <v>5257</v>
      </c>
      <c r="D3800">
        <v>25000</v>
      </c>
      <c r="E3800">
        <v>0</v>
      </c>
      <c r="F3800" t="s">
        <v>8221</v>
      </c>
      <c r="G3800" t="s">
        <v>8229</v>
      </c>
      <c r="H3800" t="s">
        <v>8251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8284</v>
      </c>
      <c r="O3800" s="6">
        <f>(E3800/D3800)*100</f>
        <v>0</v>
      </c>
      <c r="P3800" s="7" t="e">
        <f>E3800/L3800</f>
        <v>#DIV/0!</v>
      </c>
      <c r="Q3800" t="str">
        <f>LEFT(N3800,FIND("/",N3800)-1)</f>
        <v>food</v>
      </c>
      <c r="R3800" t="str">
        <f>REPLACE(N3800,1,FIND("/",N3800),"")</f>
        <v>food trucks</v>
      </c>
      <c r="S3800" s="12">
        <f>(((J3800/60)/60)/24)+DATE(1970,1,1)</f>
        <v>41871.972025462965</v>
      </c>
      <c r="T3800" s="12">
        <f>(((I3800/60)/60)/24)+DATE(1970,1,1)</f>
        <v>41931.972025462965</v>
      </c>
      <c r="W3800" s="19">
        <f>_xlfn.DAYS(T3800,S3800)</f>
        <v>60</v>
      </c>
      <c r="X3800" s="20">
        <f>L3800/W3800</f>
        <v>0</v>
      </c>
      <c r="Y3800" s="21">
        <f>E3800/W3800</f>
        <v>0</v>
      </c>
    </row>
    <row r="3801" spans="1:25" ht="48" x14ac:dyDescent="0.2">
      <c r="A3801">
        <v>1151</v>
      </c>
      <c r="B3801" s="3" t="s">
        <v>1152</v>
      </c>
      <c r="C3801" s="3" t="s">
        <v>5261</v>
      </c>
      <c r="D3801">
        <v>25000</v>
      </c>
      <c r="E3801">
        <v>0</v>
      </c>
      <c r="F3801" t="s">
        <v>8221</v>
      </c>
      <c r="G3801" t="s">
        <v>8224</v>
      </c>
      <c r="H3801" t="s">
        <v>8246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8284</v>
      </c>
      <c r="O3801" s="6">
        <f>(E3801/D3801)*100</f>
        <v>0</v>
      </c>
      <c r="P3801" s="7" t="e">
        <f>E3801/L3801</f>
        <v>#DIV/0!</v>
      </c>
      <c r="Q3801" t="str">
        <f>LEFT(N3801,FIND("/",N3801)-1)</f>
        <v>food</v>
      </c>
      <c r="R3801" t="str">
        <f>REPLACE(N3801,1,FIND("/",N3801),"")</f>
        <v>food trucks</v>
      </c>
      <c r="S3801" s="12">
        <f>(((J3801/60)/60)/24)+DATE(1970,1,1)</f>
        <v>42224.102581018517</v>
      </c>
      <c r="T3801" s="12">
        <f>(((I3801/60)/60)/24)+DATE(1970,1,1)</f>
        <v>42254.102581018517</v>
      </c>
      <c r="W3801" s="19">
        <f>_xlfn.DAYS(T3801,S3801)</f>
        <v>30</v>
      </c>
      <c r="X3801" s="20">
        <f>L3801/W3801</f>
        <v>0</v>
      </c>
      <c r="Y3801" s="21">
        <f>E3801/W3801</f>
        <v>0</v>
      </c>
    </row>
    <row r="3802" spans="1:25" ht="48" x14ac:dyDescent="0.2">
      <c r="A3802">
        <v>1237</v>
      </c>
      <c r="B3802" s="3" t="s">
        <v>1238</v>
      </c>
      <c r="C3802" s="3" t="s">
        <v>5347</v>
      </c>
      <c r="D3802">
        <v>25000</v>
      </c>
      <c r="E3802">
        <v>0</v>
      </c>
      <c r="F3802" t="s">
        <v>8220</v>
      </c>
      <c r="G3802" t="s">
        <v>8224</v>
      </c>
      <c r="H3802" t="s">
        <v>8246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8286</v>
      </c>
      <c r="O3802" s="6">
        <f>(E3802/D3802)*100</f>
        <v>0</v>
      </c>
      <c r="P3802" s="7" t="e">
        <f>E3802/L3802</f>
        <v>#DIV/0!</v>
      </c>
      <c r="Q3802" t="str">
        <f>LEFT(N3802,FIND("/",N3802)-1)</f>
        <v>music</v>
      </c>
      <c r="R3802" t="str">
        <f>REPLACE(N3802,1,FIND("/",N3802),"")</f>
        <v>world music</v>
      </c>
      <c r="S3802" s="12">
        <f>(((J3802/60)/60)/24)+DATE(1970,1,1)</f>
        <v>41125.283159722225</v>
      </c>
      <c r="T3802" s="12">
        <f>(((I3802/60)/60)/24)+DATE(1970,1,1)</f>
        <v>41145.283159722225</v>
      </c>
      <c r="W3802" s="19">
        <f>_xlfn.DAYS(T3802,S3802)</f>
        <v>20</v>
      </c>
      <c r="X3802" s="20">
        <f>L3802/W3802</f>
        <v>0</v>
      </c>
      <c r="Y3802" s="21">
        <f>E3802/W3802</f>
        <v>0</v>
      </c>
    </row>
    <row r="3803" spans="1:25" ht="48" x14ac:dyDescent="0.2">
      <c r="A3803">
        <v>1453</v>
      </c>
      <c r="B3803" s="3" t="s">
        <v>1454</v>
      </c>
      <c r="C3803" s="3" t="s">
        <v>5563</v>
      </c>
      <c r="D3803">
        <v>25000</v>
      </c>
      <c r="E3803">
        <v>0</v>
      </c>
      <c r="F3803" t="s">
        <v>8220</v>
      </c>
      <c r="G3803" t="s">
        <v>8230</v>
      </c>
      <c r="H3803" t="s">
        <v>8249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8287</v>
      </c>
      <c r="O3803" s="6">
        <f>(E3803/D3803)*100</f>
        <v>0</v>
      </c>
      <c r="P3803" s="7" t="e">
        <f>E3803/L3803</f>
        <v>#DIV/0!</v>
      </c>
      <c r="Q3803" t="str">
        <f>LEFT(N3803,FIND("/",N3803)-1)</f>
        <v>publishing</v>
      </c>
      <c r="R3803" t="str">
        <f>REPLACE(N3803,1,FIND("/",N3803),"")</f>
        <v>translations</v>
      </c>
      <c r="S3803" s="12">
        <f>(((J3803/60)/60)/24)+DATE(1970,1,1)</f>
        <v>42795.696145833332</v>
      </c>
      <c r="T3803" s="12">
        <f>(((I3803/60)/60)/24)+DATE(1970,1,1)</f>
        <v>42840.654479166667</v>
      </c>
      <c r="W3803" s="19">
        <f>_xlfn.DAYS(T3803,S3803)</f>
        <v>45</v>
      </c>
      <c r="X3803" s="20">
        <f>L3803/W3803</f>
        <v>0</v>
      </c>
      <c r="Y3803" s="21">
        <f>E3803/W3803</f>
        <v>0</v>
      </c>
    </row>
    <row r="3804" spans="1:25" ht="48" x14ac:dyDescent="0.2">
      <c r="A3804">
        <v>2369</v>
      </c>
      <c r="B3804" s="3" t="s">
        <v>2370</v>
      </c>
      <c r="C3804" s="3" t="s">
        <v>6479</v>
      </c>
      <c r="D3804">
        <v>25000</v>
      </c>
      <c r="E3804">
        <v>0</v>
      </c>
      <c r="F3804" t="s">
        <v>8220</v>
      </c>
      <c r="G3804" t="s">
        <v>8224</v>
      </c>
      <c r="H3804" t="s">
        <v>8246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8272</v>
      </c>
      <c r="O3804" s="6">
        <f>(E3804/D3804)*100</f>
        <v>0</v>
      </c>
      <c r="P3804" s="7" t="e">
        <f>E3804/L3804</f>
        <v>#DIV/0!</v>
      </c>
      <c r="Q3804" t="str">
        <f>LEFT(N3804,FIND("/",N3804)-1)</f>
        <v>technology</v>
      </c>
      <c r="R3804" t="str">
        <f>REPLACE(N3804,1,FIND("/",N3804),"")</f>
        <v>web</v>
      </c>
      <c r="S3804" s="12">
        <f>(((J3804/60)/60)/24)+DATE(1970,1,1)</f>
        <v>42380.812627314815</v>
      </c>
      <c r="T3804" s="12">
        <f>(((I3804/60)/60)/24)+DATE(1970,1,1)</f>
        <v>42410.812627314815</v>
      </c>
      <c r="W3804" s="19">
        <f>_xlfn.DAYS(T3804,S3804)</f>
        <v>30</v>
      </c>
      <c r="X3804" s="20">
        <f>L3804/W3804</f>
        <v>0</v>
      </c>
      <c r="Y3804" s="21">
        <f>E3804/W3804</f>
        <v>0</v>
      </c>
    </row>
    <row r="3805" spans="1:25" ht="48" x14ac:dyDescent="0.2">
      <c r="A3805">
        <v>3056</v>
      </c>
      <c r="B3805" s="3" t="s">
        <v>3056</v>
      </c>
      <c r="C3805" s="3" t="s">
        <v>7166</v>
      </c>
      <c r="D3805">
        <v>25000</v>
      </c>
      <c r="E3805">
        <v>0</v>
      </c>
      <c r="F3805" t="s">
        <v>8221</v>
      </c>
      <c r="G3805" t="s">
        <v>8224</v>
      </c>
      <c r="H3805" t="s">
        <v>8246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8303</v>
      </c>
      <c r="O3805" s="6">
        <f>(E3805/D3805)*100</f>
        <v>0</v>
      </c>
      <c r="P3805" s="7" t="e">
        <f>E3805/L3805</f>
        <v>#DIV/0!</v>
      </c>
      <c r="Q3805" t="str">
        <f>LEFT(N3805,FIND("/",N3805)-1)</f>
        <v>theater</v>
      </c>
      <c r="R3805" t="str">
        <f>REPLACE(N3805,1,FIND("/",N3805),"")</f>
        <v>spaces</v>
      </c>
      <c r="S3805" s="12">
        <f>(((J3805/60)/60)/24)+DATE(1970,1,1)</f>
        <v>41851.636388888888</v>
      </c>
      <c r="T3805" s="12">
        <f>(((I3805/60)/60)/24)+DATE(1970,1,1)</f>
        <v>41911.636388888888</v>
      </c>
      <c r="W3805" s="19">
        <f>_xlfn.DAYS(T3805,S3805)</f>
        <v>60</v>
      </c>
      <c r="X3805" s="20">
        <f>L3805/W3805</f>
        <v>0</v>
      </c>
      <c r="Y3805" s="21">
        <f>E3805/W3805</f>
        <v>0</v>
      </c>
    </row>
    <row r="3806" spans="1:25" ht="32" x14ac:dyDescent="0.2">
      <c r="A3806">
        <v>3145</v>
      </c>
      <c r="B3806" s="3" t="s">
        <v>3145</v>
      </c>
      <c r="C3806" s="3" t="s">
        <v>7255</v>
      </c>
      <c r="D3806">
        <v>25000</v>
      </c>
      <c r="E3806">
        <v>0</v>
      </c>
      <c r="F3806" t="s">
        <v>8222</v>
      </c>
      <c r="G3806" t="s">
        <v>8224</v>
      </c>
      <c r="H3806" t="s">
        <v>8246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8271</v>
      </c>
      <c r="O3806" s="6">
        <f>(E3806/D3806)*100</f>
        <v>0</v>
      </c>
      <c r="P3806" s="7" t="e">
        <f>E3806/L3806</f>
        <v>#DIV/0!</v>
      </c>
      <c r="Q3806" t="str">
        <f>LEFT(N3806,FIND("/",N3806)-1)</f>
        <v>theater</v>
      </c>
      <c r="R3806" t="str">
        <f>REPLACE(N3806,1,FIND("/",N3806),"")</f>
        <v>plays</v>
      </c>
      <c r="S3806" s="12">
        <f>(((J3806/60)/60)/24)+DATE(1970,1,1)</f>
        <v>42762.040902777779</v>
      </c>
      <c r="T3806" s="12">
        <f>(((I3806/60)/60)/24)+DATE(1970,1,1)</f>
        <v>42821.999236111107</v>
      </c>
      <c r="W3806" s="19">
        <f>_xlfn.DAYS(T3806,S3806)</f>
        <v>59</v>
      </c>
      <c r="X3806" s="20">
        <f>L3806/W3806</f>
        <v>0</v>
      </c>
      <c r="Y3806" s="21">
        <f>E3806/W3806</f>
        <v>0</v>
      </c>
    </row>
    <row r="3807" spans="1:25" ht="48" x14ac:dyDescent="0.2">
      <c r="A3807">
        <v>3643</v>
      </c>
      <c r="B3807" s="3" t="s">
        <v>3641</v>
      </c>
      <c r="C3807" s="3" t="s">
        <v>7753</v>
      </c>
      <c r="D3807">
        <v>25000</v>
      </c>
      <c r="E3807">
        <v>0</v>
      </c>
      <c r="F3807" t="s">
        <v>8221</v>
      </c>
      <c r="G3807" t="s">
        <v>8224</v>
      </c>
      <c r="H3807" t="s">
        <v>8246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8305</v>
      </c>
      <c r="O3807" s="6">
        <f>(E3807/D3807)*100</f>
        <v>0</v>
      </c>
      <c r="P3807" s="7" t="e">
        <f>E3807/L3807</f>
        <v>#DIV/0!</v>
      </c>
      <c r="Q3807" t="str">
        <f>LEFT(N3807,FIND("/",N3807)-1)</f>
        <v>theater</v>
      </c>
      <c r="R3807" t="str">
        <f>REPLACE(N3807,1,FIND("/",N3807),"")</f>
        <v>musical</v>
      </c>
      <c r="S3807" s="12">
        <f>(((J3807/60)/60)/24)+DATE(1970,1,1)</f>
        <v>42285.143969907411</v>
      </c>
      <c r="T3807" s="12">
        <f>(((I3807/60)/60)/24)+DATE(1970,1,1)</f>
        <v>42325.185636574075</v>
      </c>
      <c r="W3807" s="19">
        <f>_xlfn.DAYS(T3807,S3807)</f>
        <v>40</v>
      </c>
      <c r="X3807" s="20">
        <f>L3807/W3807</f>
        <v>0</v>
      </c>
      <c r="Y3807" s="21">
        <f>E3807/W3807</f>
        <v>0</v>
      </c>
    </row>
    <row r="3808" spans="1:25" ht="48" x14ac:dyDescent="0.2">
      <c r="A3808">
        <v>3954</v>
      </c>
      <c r="B3808" s="3" t="s">
        <v>3951</v>
      </c>
      <c r="C3808" s="3" t="s">
        <v>8061</v>
      </c>
      <c r="D3808">
        <v>25000</v>
      </c>
      <c r="E3808">
        <v>0</v>
      </c>
      <c r="F3808" t="s">
        <v>8221</v>
      </c>
      <c r="G3808" t="s">
        <v>8229</v>
      </c>
      <c r="H3808" t="s">
        <v>8251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8271</v>
      </c>
      <c r="O3808" s="6">
        <f>(E3808/D3808)*100</f>
        <v>0</v>
      </c>
      <c r="P3808" s="7" t="e">
        <f>E3808/L3808</f>
        <v>#DIV/0!</v>
      </c>
      <c r="Q3808" t="str">
        <f>LEFT(N3808,FIND("/",N3808)-1)</f>
        <v>theater</v>
      </c>
      <c r="R3808" t="str">
        <f>REPLACE(N3808,1,FIND("/",N3808),"")</f>
        <v>plays</v>
      </c>
      <c r="S3808" s="12">
        <f>(((J3808/60)/60)/24)+DATE(1970,1,1)</f>
        <v>41774.651203703703</v>
      </c>
      <c r="T3808" s="12">
        <f>(((I3808/60)/60)/24)+DATE(1970,1,1)</f>
        <v>41834.651203703703</v>
      </c>
      <c r="W3808" s="19">
        <f>_xlfn.DAYS(T3808,S3808)</f>
        <v>60</v>
      </c>
      <c r="X3808" s="20">
        <f>L3808/W3808</f>
        <v>0</v>
      </c>
      <c r="Y3808" s="21">
        <f>E3808/W3808</f>
        <v>0</v>
      </c>
    </row>
    <row r="3809" spans="1:25" ht="48" x14ac:dyDescent="0.2">
      <c r="A3809">
        <v>2516</v>
      </c>
      <c r="B3809" s="3" t="s">
        <v>2516</v>
      </c>
      <c r="C3809" s="3" t="s">
        <v>6626</v>
      </c>
      <c r="D3809">
        <v>22000</v>
      </c>
      <c r="E3809">
        <v>0</v>
      </c>
      <c r="F3809" t="s">
        <v>8221</v>
      </c>
      <c r="G3809" t="s">
        <v>8224</v>
      </c>
      <c r="H3809" t="s">
        <v>8246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8299</v>
      </c>
      <c r="O3809" s="6">
        <f>(E3809/D3809)*100</f>
        <v>0</v>
      </c>
      <c r="P3809" s="7" t="e">
        <f>E3809/L3809</f>
        <v>#DIV/0!</v>
      </c>
      <c r="Q3809" t="str">
        <f>LEFT(N3809,FIND("/",N3809)-1)</f>
        <v>food</v>
      </c>
      <c r="R3809" t="str">
        <f>REPLACE(N3809,1,FIND("/",N3809),"")</f>
        <v>restaurants</v>
      </c>
      <c r="S3809" s="12">
        <f>(((J3809/60)/60)/24)+DATE(1970,1,1)</f>
        <v>41942.653379629628</v>
      </c>
      <c r="T3809" s="12">
        <f>(((I3809/60)/60)/24)+DATE(1970,1,1)</f>
        <v>41972.6950462963</v>
      </c>
      <c r="W3809" s="19">
        <f>_xlfn.DAYS(T3809,S3809)</f>
        <v>30</v>
      </c>
      <c r="X3809" s="20">
        <f>L3809/W3809</f>
        <v>0</v>
      </c>
      <c r="Y3809" s="21">
        <f>E3809/W3809</f>
        <v>0</v>
      </c>
    </row>
    <row r="3810" spans="1:25" ht="48" x14ac:dyDescent="0.2">
      <c r="A3810">
        <v>129</v>
      </c>
      <c r="B3810" s="3" t="s">
        <v>131</v>
      </c>
      <c r="C3810" s="3" t="s">
        <v>4240</v>
      </c>
      <c r="D3810">
        <v>20000</v>
      </c>
      <c r="E3810">
        <v>0</v>
      </c>
      <c r="F3810" t="s">
        <v>8220</v>
      </c>
      <c r="G3810" t="s">
        <v>8224</v>
      </c>
      <c r="H3810" t="s">
        <v>8246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8267</v>
      </c>
      <c r="O3810" s="6">
        <f>(E3810/D3810)*100</f>
        <v>0</v>
      </c>
      <c r="P3810" s="7" t="e">
        <f>E3810/L3810</f>
        <v>#DIV/0!</v>
      </c>
      <c r="Q3810" t="str">
        <f>LEFT(N3810,FIND("/",N3810)-1)</f>
        <v>film &amp; video</v>
      </c>
      <c r="R3810" t="str">
        <f>REPLACE(N3810,1,FIND("/",N3810),"")</f>
        <v>science fiction</v>
      </c>
      <c r="S3810" s="12">
        <f>(((J3810/60)/60)/24)+DATE(1970,1,1)</f>
        <v>41882.937303240738</v>
      </c>
      <c r="T3810" s="12">
        <f>(((I3810/60)/60)/24)+DATE(1970,1,1)</f>
        <v>41942.937303240738</v>
      </c>
      <c r="W3810" s="19">
        <f>_xlfn.DAYS(T3810,S3810)</f>
        <v>60</v>
      </c>
      <c r="X3810" s="20">
        <f>L3810/W3810</f>
        <v>0</v>
      </c>
      <c r="Y3810" s="21">
        <f>E3810/W3810</f>
        <v>0</v>
      </c>
    </row>
    <row r="3811" spans="1:25" ht="48" x14ac:dyDescent="0.2">
      <c r="A3811">
        <v>451</v>
      </c>
      <c r="B3811" s="3" t="s">
        <v>452</v>
      </c>
      <c r="C3811" s="3" t="s">
        <v>4561</v>
      </c>
      <c r="D3811">
        <v>20000</v>
      </c>
      <c r="E3811">
        <v>0</v>
      </c>
      <c r="F3811" t="s">
        <v>8221</v>
      </c>
      <c r="G3811" t="s">
        <v>8224</v>
      </c>
      <c r="H3811" t="s">
        <v>8246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8270</v>
      </c>
      <c r="O3811" s="6">
        <f>(E3811/D3811)*100</f>
        <v>0</v>
      </c>
      <c r="P3811" s="7" t="e">
        <f>E3811/L3811</f>
        <v>#DIV/0!</v>
      </c>
      <c r="Q3811" t="str">
        <f>LEFT(N3811,FIND("/",N3811)-1)</f>
        <v>film &amp; video</v>
      </c>
      <c r="R3811" t="str">
        <f>REPLACE(N3811,1,FIND("/",N3811),"")</f>
        <v>animation</v>
      </c>
      <c r="S3811" s="12">
        <f>(((J3811/60)/60)/24)+DATE(1970,1,1)</f>
        <v>41634.715173611112</v>
      </c>
      <c r="T3811" s="12">
        <f>(((I3811/60)/60)/24)+DATE(1970,1,1)</f>
        <v>41664.715173611112</v>
      </c>
      <c r="W3811" s="19">
        <f>_xlfn.DAYS(T3811,S3811)</f>
        <v>30</v>
      </c>
      <c r="X3811" s="20">
        <f>L3811/W3811</f>
        <v>0</v>
      </c>
      <c r="Y3811" s="21">
        <f>E3811/W3811</f>
        <v>0</v>
      </c>
    </row>
    <row r="3812" spans="1:25" ht="48" x14ac:dyDescent="0.2">
      <c r="A3812">
        <v>457</v>
      </c>
      <c r="B3812" s="3" t="s">
        <v>458</v>
      </c>
      <c r="C3812" s="3" t="s">
        <v>4567</v>
      </c>
      <c r="D3812">
        <v>20000</v>
      </c>
      <c r="E3812">
        <v>0</v>
      </c>
      <c r="F3812" t="s">
        <v>8221</v>
      </c>
      <c r="G3812" t="s">
        <v>8229</v>
      </c>
      <c r="H3812" t="s">
        <v>8251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8270</v>
      </c>
      <c r="O3812" s="6">
        <f>(E3812/D3812)*100</f>
        <v>0</v>
      </c>
      <c r="P3812" s="7" t="e">
        <f>E3812/L3812</f>
        <v>#DIV/0!</v>
      </c>
      <c r="Q3812" t="str">
        <f>LEFT(N3812,FIND("/",N3812)-1)</f>
        <v>film &amp; video</v>
      </c>
      <c r="R3812" t="str">
        <f>REPLACE(N3812,1,FIND("/",N3812),"")</f>
        <v>animation</v>
      </c>
      <c r="S3812" s="12">
        <f>(((J3812/60)/60)/24)+DATE(1970,1,1)</f>
        <v>41837.767500000002</v>
      </c>
      <c r="T3812" s="12">
        <f>(((I3812/60)/60)/24)+DATE(1970,1,1)</f>
        <v>41867.767500000002</v>
      </c>
      <c r="W3812" s="19">
        <f>_xlfn.DAYS(T3812,S3812)</f>
        <v>30</v>
      </c>
      <c r="X3812" s="20">
        <f>L3812/W3812</f>
        <v>0</v>
      </c>
      <c r="Y3812" s="21">
        <f>E3812/W3812</f>
        <v>0</v>
      </c>
    </row>
    <row r="3813" spans="1:25" ht="32" x14ac:dyDescent="0.2">
      <c r="A3813">
        <v>632</v>
      </c>
      <c r="B3813" s="3" t="s">
        <v>633</v>
      </c>
      <c r="C3813" s="3" t="s">
        <v>4742</v>
      </c>
      <c r="D3813">
        <v>20000</v>
      </c>
      <c r="E3813">
        <v>0</v>
      </c>
      <c r="F3813" t="s">
        <v>8220</v>
      </c>
      <c r="G3813" t="s">
        <v>8233</v>
      </c>
      <c r="H3813" t="s">
        <v>8249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8272</v>
      </c>
      <c r="O3813" s="6">
        <f>(E3813/D3813)*100</f>
        <v>0</v>
      </c>
      <c r="P3813" s="7" t="e">
        <f>E3813/L3813</f>
        <v>#DIV/0!</v>
      </c>
      <c r="Q3813" t="str">
        <f>LEFT(N3813,FIND("/",N3813)-1)</f>
        <v>technology</v>
      </c>
      <c r="R3813" t="str">
        <f>REPLACE(N3813,1,FIND("/",N3813),"")</f>
        <v>web</v>
      </c>
      <c r="S3813" s="12">
        <f>(((J3813/60)/60)/24)+DATE(1970,1,1)</f>
        <v>42303.659317129626</v>
      </c>
      <c r="T3813" s="12">
        <f>(((I3813/60)/60)/24)+DATE(1970,1,1)</f>
        <v>42333.700983796298</v>
      </c>
      <c r="W3813" s="19">
        <f>_xlfn.DAYS(T3813,S3813)</f>
        <v>30</v>
      </c>
      <c r="X3813" s="20">
        <f>L3813/W3813</f>
        <v>0</v>
      </c>
      <c r="Y3813" s="21">
        <f>E3813/W3813</f>
        <v>0</v>
      </c>
    </row>
    <row r="3814" spans="1:25" ht="32" x14ac:dyDescent="0.2">
      <c r="A3814">
        <v>927</v>
      </c>
      <c r="B3814" s="3" t="s">
        <v>928</v>
      </c>
      <c r="C3814" s="3" t="s">
        <v>5037</v>
      </c>
      <c r="D3814">
        <v>20000</v>
      </c>
      <c r="E3814">
        <v>0</v>
      </c>
      <c r="F3814" t="s">
        <v>8221</v>
      </c>
      <c r="G3814" t="s">
        <v>8224</v>
      </c>
      <c r="H3814" t="s">
        <v>8246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8278</v>
      </c>
      <c r="O3814" s="6">
        <f>(E3814/D3814)*100</f>
        <v>0</v>
      </c>
      <c r="P3814" s="7" t="e">
        <f>E3814/L3814</f>
        <v>#DIV/0!</v>
      </c>
      <c r="Q3814" t="str">
        <f>LEFT(N3814,FIND("/",N3814)-1)</f>
        <v>music</v>
      </c>
      <c r="R3814" t="str">
        <f>REPLACE(N3814,1,FIND("/",N3814),"")</f>
        <v>jazz</v>
      </c>
      <c r="S3814" s="12">
        <f>(((J3814/60)/60)/24)+DATE(1970,1,1)</f>
        <v>41013.822858796295</v>
      </c>
      <c r="T3814" s="12">
        <f>(((I3814/60)/60)/24)+DATE(1970,1,1)</f>
        <v>41043.822858796295</v>
      </c>
      <c r="W3814" s="19">
        <f>_xlfn.DAYS(T3814,S3814)</f>
        <v>30</v>
      </c>
      <c r="X3814" s="20">
        <f>L3814/W3814</f>
        <v>0</v>
      </c>
      <c r="Y3814" s="21">
        <f>E3814/W3814</f>
        <v>0</v>
      </c>
    </row>
    <row r="3815" spans="1:25" ht="48" x14ac:dyDescent="0.2">
      <c r="A3815">
        <v>1554</v>
      </c>
      <c r="B3815" s="3" t="s">
        <v>1555</v>
      </c>
      <c r="C3815" s="3" t="s">
        <v>5664</v>
      </c>
      <c r="D3815">
        <v>20000</v>
      </c>
      <c r="E3815">
        <v>0</v>
      </c>
      <c r="F3815" t="s">
        <v>8221</v>
      </c>
      <c r="G3815" t="s">
        <v>8226</v>
      </c>
      <c r="H3815" t="s">
        <v>8248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8289</v>
      </c>
      <c r="O3815" s="6">
        <f>(E3815/D3815)*100</f>
        <v>0</v>
      </c>
      <c r="P3815" s="7" t="e">
        <f>E3815/L3815</f>
        <v>#DIV/0!</v>
      </c>
      <c r="Q3815" t="str">
        <f>LEFT(N3815,FIND("/",N3815)-1)</f>
        <v>photography</v>
      </c>
      <c r="R3815" t="str">
        <f>REPLACE(N3815,1,FIND("/",N3815),"")</f>
        <v>nature</v>
      </c>
      <c r="S3815" s="12">
        <f>(((J3815/60)/60)/24)+DATE(1970,1,1)</f>
        <v>42188.252199074079</v>
      </c>
      <c r="T3815" s="12">
        <f>(((I3815/60)/60)/24)+DATE(1970,1,1)</f>
        <v>42218.252199074079</v>
      </c>
      <c r="W3815" s="19">
        <f>_xlfn.DAYS(T3815,S3815)</f>
        <v>30</v>
      </c>
      <c r="X3815" s="20">
        <f>L3815/W3815</f>
        <v>0</v>
      </c>
      <c r="Y3815" s="21">
        <f>E3815/W3815</f>
        <v>0</v>
      </c>
    </row>
    <row r="3816" spans="1:25" ht="48" x14ac:dyDescent="0.2">
      <c r="A3816">
        <v>2426</v>
      </c>
      <c r="B3816" s="3" t="s">
        <v>2427</v>
      </c>
      <c r="C3816" s="3" t="s">
        <v>6536</v>
      </c>
      <c r="D3816">
        <v>20000</v>
      </c>
      <c r="E3816">
        <v>0</v>
      </c>
      <c r="F3816" t="s">
        <v>8221</v>
      </c>
      <c r="G3816" t="s">
        <v>8224</v>
      </c>
      <c r="H3816" t="s">
        <v>8246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8284</v>
      </c>
      <c r="O3816" s="6">
        <f>(E3816/D3816)*100</f>
        <v>0</v>
      </c>
      <c r="P3816" s="7" t="e">
        <f>E3816/L3816</f>
        <v>#DIV/0!</v>
      </c>
      <c r="Q3816" t="str">
        <f>LEFT(N3816,FIND("/",N3816)-1)</f>
        <v>food</v>
      </c>
      <c r="R3816" t="str">
        <f>REPLACE(N3816,1,FIND("/",N3816),"")</f>
        <v>food trucks</v>
      </c>
      <c r="S3816" s="12">
        <f>(((J3816/60)/60)/24)+DATE(1970,1,1)</f>
        <v>42164.170046296291</v>
      </c>
      <c r="T3816" s="12">
        <f>(((I3816/60)/60)/24)+DATE(1970,1,1)</f>
        <v>42224.170046296291</v>
      </c>
      <c r="W3816" s="19">
        <f>_xlfn.DAYS(T3816,S3816)</f>
        <v>60</v>
      </c>
      <c r="X3816" s="20">
        <f>L3816/W3816</f>
        <v>0</v>
      </c>
      <c r="Y3816" s="21">
        <f>E3816/W3816</f>
        <v>0</v>
      </c>
    </row>
    <row r="3817" spans="1:25" ht="48" x14ac:dyDescent="0.2">
      <c r="A3817">
        <v>2508</v>
      </c>
      <c r="B3817" s="3" t="s">
        <v>2508</v>
      </c>
      <c r="C3817" s="3" t="s">
        <v>6618</v>
      </c>
      <c r="D3817">
        <v>20000</v>
      </c>
      <c r="E3817">
        <v>0</v>
      </c>
      <c r="F3817" t="s">
        <v>8221</v>
      </c>
      <c r="G3817" t="s">
        <v>8224</v>
      </c>
      <c r="H3817" t="s">
        <v>8246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8299</v>
      </c>
      <c r="O3817" s="6">
        <f>(E3817/D3817)*100</f>
        <v>0</v>
      </c>
      <c r="P3817" s="7" t="e">
        <f>E3817/L3817</f>
        <v>#DIV/0!</v>
      </c>
      <c r="Q3817" t="str">
        <f>LEFT(N3817,FIND("/",N3817)-1)</f>
        <v>food</v>
      </c>
      <c r="R3817" t="str">
        <f>REPLACE(N3817,1,FIND("/",N3817),"")</f>
        <v>restaurants</v>
      </c>
      <c r="S3817" s="12">
        <f>(((J3817/60)/60)/24)+DATE(1970,1,1)</f>
        <v>41835.951782407406</v>
      </c>
      <c r="T3817" s="12">
        <f>(((I3817/60)/60)/24)+DATE(1970,1,1)</f>
        <v>41865.951782407406</v>
      </c>
      <c r="W3817" s="19">
        <f>_xlfn.DAYS(T3817,S3817)</f>
        <v>30</v>
      </c>
      <c r="X3817" s="20">
        <f>L3817/W3817</f>
        <v>0</v>
      </c>
      <c r="Y3817" s="21">
        <f>E3817/W3817</f>
        <v>0</v>
      </c>
    </row>
    <row r="3818" spans="1:25" ht="32" x14ac:dyDescent="0.2">
      <c r="A3818">
        <v>2563</v>
      </c>
      <c r="B3818" s="3" t="s">
        <v>2563</v>
      </c>
      <c r="C3818" s="3" t="s">
        <v>6673</v>
      </c>
      <c r="D3818">
        <v>20000</v>
      </c>
      <c r="E3818">
        <v>0</v>
      </c>
      <c r="F3818" t="s">
        <v>8220</v>
      </c>
      <c r="G3818" t="s">
        <v>8224</v>
      </c>
      <c r="H3818" t="s">
        <v>8246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8284</v>
      </c>
      <c r="O3818" s="6">
        <f>(E3818/D3818)*100</f>
        <v>0</v>
      </c>
      <c r="P3818" s="7" t="e">
        <f>E3818/L3818</f>
        <v>#DIV/0!</v>
      </c>
      <c r="Q3818" t="str">
        <f>LEFT(N3818,FIND("/",N3818)-1)</f>
        <v>food</v>
      </c>
      <c r="R3818" t="str">
        <f>REPLACE(N3818,1,FIND("/",N3818),"")</f>
        <v>food trucks</v>
      </c>
      <c r="S3818" s="12">
        <f>(((J3818/60)/60)/24)+DATE(1970,1,1)</f>
        <v>42155.139479166668</v>
      </c>
      <c r="T3818" s="12">
        <f>(((I3818/60)/60)/24)+DATE(1970,1,1)</f>
        <v>42215.139479166668</v>
      </c>
      <c r="W3818" s="19">
        <f>_xlfn.DAYS(T3818,S3818)</f>
        <v>60</v>
      </c>
      <c r="X3818" s="20">
        <f>L3818/W3818</f>
        <v>0</v>
      </c>
      <c r="Y3818" s="21">
        <f>E3818/W3818</f>
        <v>0</v>
      </c>
    </row>
    <row r="3819" spans="1:25" ht="48" x14ac:dyDescent="0.2">
      <c r="A3819">
        <v>3741</v>
      </c>
      <c r="B3819" s="3" t="s">
        <v>3738</v>
      </c>
      <c r="C3819" s="3" t="s">
        <v>7851</v>
      </c>
      <c r="D3819">
        <v>20000</v>
      </c>
      <c r="E3819">
        <v>0</v>
      </c>
      <c r="F3819" t="s">
        <v>8221</v>
      </c>
      <c r="G3819" t="s">
        <v>8224</v>
      </c>
      <c r="H3819" t="s">
        <v>8246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8271</v>
      </c>
      <c r="O3819" s="6">
        <f>(E3819/D3819)*100</f>
        <v>0</v>
      </c>
      <c r="P3819" s="7" t="e">
        <f>E3819/L3819</f>
        <v>#DIV/0!</v>
      </c>
      <c r="Q3819" t="str">
        <f>LEFT(N3819,FIND("/",N3819)-1)</f>
        <v>theater</v>
      </c>
      <c r="R3819" t="str">
        <f>REPLACE(N3819,1,FIND("/",N3819),"")</f>
        <v>plays</v>
      </c>
      <c r="S3819" s="12">
        <f>(((J3819/60)/60)/24)+DATE(1970,1,1)</f>
        <v>42325.920717592591</v>
      </c>
      <c r="T3819" s="12">
        <f>(((I3819/60)/60)/24)+DATE(1970,1,1)</f>
        <v>42355.920717592591</v>
      </c>
      <c r="W3819" s="19">
        <f>_xlfn.DAYS(T3819,S3819)</f>
        <v>30</v>
      </c>
      <c r="X3819" s="20">
        <f>L3819/W3819</f>
        <v>0</v>
      </c>
      <c r="Y3819" s="21">
        <f>E3819/W3819</f>
        <v>0</v>
      </c>
    </row>
    <row r="3820" spans="1:25" ht="48" x14ac:dyDescent="0.2">
      <c r="A3820">
        <v>3936</v>
      </c>
      <c r="B3820" s="3" t="s">
        <v>3933</v>
      </c>
      <c r="C3820" s="3" t="s">
        <v>8044</v>
      </c>
      <c r="D3820">
        <v>20000</v>
      </c>
      <c r="E3820">
        <v>0</v>
      </c>
      <c r="F3820" t="s">
        <v>8221</v>
      </c>
      <c r="G3820" t="s">
        <v>8224</v>
      </c>
      <c r="H3820" t="s">
        <v>8246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8271</v>
      </c>
      <c r="O3820" s="6">
        <f>(E3820/D3820)*100</f>
        <v>0</v>
      </c>
      <c r="P3820" s="7" t="e">
        <f>E3820/L3820</f>
        <v>#DIV/0!</v>
      </c>
      <c r="Q3820" t="str">
        <f>LEFT(N3820,FIND("/",N3820)-1)</f>
        <v>theater</v>
      </c>
      <c r="R3820" t="str">
        <f>REPLACE(N3820,1,FIND("/",N3820),"")</f>
        <v>plays</v>
      </c>
      <c r="S3820" s="12">
        <f>(((J3820/60)/60)/24)+DATE(1970,1,1)</f>
        <v>42675.262962962966</v>
      </c>
      <c r="T3820" s="12">
        <f>(((I3820/60)/60)/24)+DATE(1970,1,1)</f>
        <v>42705.304629629631</v>
      </c>
      <c r="W3820" s="19">
        <f>_xlfn.DAYS(T3820,S3820)</f>
        <v>30</v>
      </c>
      <c r="X3820" s="20">
        <f>L3820/W3820</f>
        <v>0</v>
      </c>
      <c r="Y3820" s="21">
        <f>E3820/W3820</f>
        <v>0</v>
      </c>
    </row>
    <row r="3821" spans="1:25" ht="48" x14ac:dyDescent="0.2">
      <c r="A3821">
        <v>4029</v>
      </c>
      <c r="B3821" s="3" t="s">
        <v>4025</v>
      </c>
      <c r="C3821" s="3" t="s">
        <v>8134</v>
      </c>
      <c r="D3821">
        <v>20000</v>
      </c>
      <c r="E3821">
        <v>0</v>
      </c>
      <c r="F3821" t="s">
        <v>8221</v>
      </c>
      <c r="G3821" t="s">
        <v>8224</v>
      </c>
      <c r="H3821" t="s">
        <v>8246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8271</v>
      </c>
      <c r="O3821" s="6">
        <f>(E3821/D3821)*100</f>
        <v>0</v>
      </c>
      <c r="P3821" s="7" t="e">
        <f>E3821/L3821</f>
        <v>#DIV/0!</v>
      </c>
      <c r="Q3821" t="str">
        <f>LEFT(N3821,FIND("/",N3821)-1)</f>
        <v>theater</v>
      </c>
      <c r="R3821" t="str">
        <f>REPLACE(N3821,1,FIND("/",N3821),"")</f>
        <v>plays</v>
      </c>
      <c r="S3821" s="12">
        <f>(((J3821/60)/60)/24)+DATE(1970,1,1)</f>
        <v>42322.025115740747</v>
      </c>
      <c r="T3821" s="12">
        <f>(((I3821/60)/60)/24)+DATE(1970,1,1)</f>
        <v>42352.025115740747</v>
      </c>
      <c r="W3821" s="19">
        <f>_xlfn.DAYS(T3821,S3821)</f>
        <v>30</v>
      </c>
      <c r="X3821" s="20">
        <f>L3821/W3821</f>
        <v>0</v>
      </c>
      <c r="Y3821" s="21">
        <f>E3821/W3821</f>
        <v>0</v>
      </c>
    </row>
    <row r="3822" spans="1:25" ht="48" x14ac:dyDescent="0.2">
      <c r="A3822">
        <v>4071</v>
      </c>
      <c r="B3822" s="3" t="s">
        <v>4067</v>
      </c>
      <c r="C3822" s="3" t="s">
        <v>8174</v>
      </c>
      <c r="D3822">
        <v>20000</v>
      </c>
      <c r="E3822">
        <v>0</v>
      </c>
      <c r="F3822" t="s">
        <v>8221</v>
      </c>
      <c r="G3822" t="s">
        <v>8238</v>
      </c>
      <c r="H3822" t="s">
        <v>8256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8271</v>
      </c>
      <c r="O3822" s="6">
        <f>(E3822/D3822)*100</f>
        <v>0</v>
      </c>
      <c r="P3822" s="7" t="e">
        <f>E3822/L3822</f>
        <v>#DIV/0!</v>
      </c>
      <c r="Q3822" t="str">
        <f>LEFT(N3822,FIND("/",N3822)-1)</f>
        <v>theater</v>
      </c>
      <c r="R3822" t="str">
        <f>REPLACE(N3822,1,FIND("/",N3822),"")</f>
        <v>plays</v>
      </c>
      <c r="S3822" s="12">
        <f>(((J3822/60)/60)/24)+DATE(1970,1,1)</f>
        <v>42700.804756944446</v>
      </c>
      <c r="T3822" s="12">
        <f>(((I3822/60)/60)/24)+DATE(1970,1,1)</f>
        <v>42730.804756944446</v>
      </c>
      <c r="W3822" s="19">
        <f>_xlfn.DAYS(T3822,S3822)</f>
        <v>30</v>
      </c>
      <c r="X3822" s="20">
        <f>L3822/W3822</f>
        <v>0</v>
      </c>
      <c r="Y3822" s="21">
        <f>E3822/W3822</f>
        <v>0</v>
      </c>
    </row>
    <row r="3823" spans="1:25" ht="48" x14ac:dyDescent="0.2">
      <c r="A3823">
        <v>2771</v>
      </c>
      <c r="B3823" s="3" t="s">
        <v>2771</v>
      </c>
      <c r="C3823" s="3" t="s">
        <v>6881</v>
      </c>
      <c r="D3823">
        <v>19980</v>
      </c>
      <c r="E3823">
        <v>0</v>
      </c>
      <c r="F3823" t="s">
        <v>8221</v>
      </c>
      <c r="G3823" t="s">
        <v>8224</v>
      </c>
      <c r="H3823" t="s">
        <v>8246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8304</v>
      </c>
      <c r="O3823" s="6">
        <f>(E3823/D3823)*100</f>
        <v>0</v>
      </c>
      <c r="P3823" s="7" t="e">
        <f>E3823/L3823</f>
        <v>#DIV/0!</v>
      </c>
      <c r="Q3823" t="str">
        <f>LEFT(N3823,FIND("/",N3823)-1)</f>
        <v>publishing</v>
      </c>
      <c r="R3823" t="str">
        <f>REPLACE(N3823,1,FIND("/",N3823),"")</f>
        <v>children's books</v>
      </c>
      <c r="S3823" s="12">
        <f>(((J3823/60)/60)/24)+DATE(1970,1,1)</f>
        <v>41257.531712962962</v>
      </c>
      <c r="T3823" s="12">
        <f>(((I3823/60)/60)/24)+DATE(1970,1,1)</f>
        <v>41306.708333333336</v>
      </c>
      <c r="W3823" s="19">
        <f>_xlfn.DAYS(T3823,S3823)</f>
        <v>49</v>
      </c>
      <c r="X3823" s="20">
        <f>L3823/W3823</f>
        <v>0</v>
      </c>
      <c r="Y3823" s="21">
        <f>E3823/W3823</f>
        <v>0</v>
      </c>
    </row>
    <row r="3824" spans="1:25" ht="48" x14ac:dyDescent="0.2">
      <c r="A3824">
        <v>1161</v>
      </c>
      <c r="B3824" s="3" t="s">
        <v>1162</v>
      </c>
      <c r="C3824" s="3" t="s">
        <v>5271</v>
      </c>
      <c r="D3824">
        <v>18000</v>
      </c>
      <c r="E3824">
        <v>0</v>
      </c>
      <c r="F3824" t="s">
        <v>8221</v>
      </c>
      <c r="G3824" t="s">
        <v>8224</v>
      </c>
      <c r="H3824" t="s">
        <v>8246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8284</v>
      </c>
      <c r="O3824" s="6">
        <f>(E3824/D3824)*100</f>
        <v>0</v>
      </c>
      <c r="P3824" s="7" t="e">
        <f>E3824/L3824</f>
        <v>#DIV/0!</v>
      </c>
      <c r="Q3824" t="str">
        <f>LEFT(N3824,FIND("/",N3824)-1)</f>
        <v>food</v>
      </c>
      <c r="R3824" t="str">
        <f>REPLACE(N3824,1,FIND("/",N3824),"")</f>
        <v>food trucks</v>
      </c>
      <c r="S3824" s="12">
        <f>(((J3824/60)/60)/24)+DATE(1970,1,1)</f>
        <v>42122.629502314812</v>
      </c>
      <c r="T3824" s="12">
        <f>(((I3824/60)/60)/24)+DATE(1970,1,1)</f>
        <v>42143.629502314812</v>
      </c>
      <c r="W3824" s="19">
        <f>_xlfn.DAYS(T3824,S3824)</f>
        <v>21</v>
      </c>
      <c r="X3824" s="20">
        <f>L3824/W3824</f>
        <v>0</v>
      </c>
      <c r="Y3824" s="21">
        <f>E3824/W3824</f>
        <v>0</v>
      </c>
    </row>
    <row r="3825" spans="1:25" ht="48" x14ac:dyDescent="0.2">
      <c r="A3825">
        <v>3953</v>
      </c>
      <c r="B3825" s="3" t="s">
        <v>3950</v>
      </c>
      <c r="C3825" s="3" t="s">
        <v>8060</v>
      </c>
      <c r="D3825">
        <v>17600</v>
      </c>
      <c r="E3825">
        <v>0</v>
      </c>
      <c r="F3825" t="s">
        <v>8221</v>
      </c>
      <c r="G3825" t="s">
        <v>8224</v>
      </c>
      <c r="H3825" t="s">
        <v>8246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8271</v>
      </c>
      <c r="O3825" s="6">
        <f>(E3825/D3825)*100</f>
        <v>0</v>
      </c>
      <c r="P3825" s="7" t="e">
        <f>E3825/L3825</f>
        <v>#DIV/0!</v>
      </c>
      <c r="Q3825" t="str">
        <f>LEFT(N3825,FIND("/",N3825)-1)</f>
        <v>theater</v>
      </c>
      <c r="R3825" t="str">
        <f>REPLACE(N3825,1,FIND("/",N3825),"")</f>
        <v>plays</v>
      </c>
      <c r="S3825" s="12">
        <f>(((J3825/60)/60)/24)+DATE(1970,1,1)</f>
        <v>42550.048449074078</v>
      </c>
      <c r="T3825" s="12">
        <f>(((I3825/60)/60)/24)+DATE(1970,1,1)</f>
        <v>42580.978472222225</v>
      </c>
      <c r="W3825" s="19">
        <f>_xlfn.DAYS(T3825,S3825)</f>
        <v>30</v>
      </c>
      <c r="X3825" s="20">
        <f>L3825/W3825</f>
        <v>0</v>
      </c>
      <c r="Y3825" s="21">
        <f>E3825/W3825</f>
        <v>0</v>
      </c>
    </row>
    <row r="3826" spans="1:25" ht="48" x14ac:dyDescent="0.2">
      <c r="A3826">
        <v>770</v>
      </c>
      <c r="B3826" s="3" t="s">
        <v>771</v>
      </c>
      <c r="C3826" s="3" t="s">
        <v>4880</v>
      </c>
      <c r="D3826">
        <v>17500</v>
      </c>
      <c r="E3826">
        <v>0</v>
      </c>
      <c r="F3826" t="s">
        <v>8221</v>
      </c>
      <c r="G3826" t="s">
        <v>8224</v>
      </c>
      <c r="H3826" t="s">
        <v>8246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8275</v>
      </c>
      <c r="O3826" s="6">
        <f>(E3826/D3826)*100</f>
        <v>0</v>
      </c>
      <c r="P3826" s="7" t="e">
        <f>E3826/L3826</f>
        <v>#DIV/0!</v>
      </c>
      <c r="Q3826" t="str">
        <f>LEFT(N3826,FIND("/",N3826)-1)</f>
        <v>publishing</v>
      </c>
      <c r="R3826" t="str">
        <f>REPLACE(N3826,1,FIND("/",N3826),"")</f>
        <v>fiction</v>
      </c>
      <c r="S3826" s="12">
        <f>(((J3826/60)/60)/24)+DATE(1970,1,1)</f>
        <v>41289.999641203707</v>
      </c>
      <c r="T3826" s="12">
        <f>(((I3826/60)/60)/24)+DATE(1970,1,1)</f>
        <v>41329.999641203707</v>
      </c>
      <c r="W3826" s="19">
        <f>_xlfn.DAYS(T3826,S3826)</f>
        <v>40</v>
      </c>
      <c r="X3826" s="20">
        <f>L3826/W3826</f>
        <v>0</v>
      </c>
      <c r="Y3826" s="21">
        <f>E3826/W3826</f>
        <v>0</v>
      </c>
    </row>
    <row r="3827" spans="1:25" ht="32" x14ac:dyDescent="0.2">
      <c r="A3827">
        <v>165</v>
      </c>
      <c r="B3827" s="3" t="s">
        <v>167</v>
      </c>
      <c r="C3827" s="3" t="s">
        <v>4275</v>
      </c>
      <c r="D3827">
        <v>17000</v>
      </c>
      <c r="E3827">
        <v>0</v>
      </c>
      <c r="F3827" t="s">
        <v>8221</v>
      </c>
      <c r="G3827" t="s">
        <v>8225</v>
      </c>
      <c r="H3827" t="s">
        <v>8247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8268</v>
      </c>
      <c r="O3827" s="6">
        <f>(E3827/D3827)*100</f>
        <v>0</v>
      </c>
      <c r="P3827" s="7" t="e">
        <f>E3827/L3827</f>
        <v>#DIV/0!</v>
      </c>
      <c r="Q3827" t="str">
        <f>LEFT(N3827,FIND("/",N3827)-1)</f>
        <v>film &amp; video</v>
      </c>
      <c r="R3827" t="str">
        <f>REPLACE(N3827,1,FIND("/",N3827),"")</f>
        <v>drama</v>
      </c>
      <c r="S3827" s="12">
        <f>(((J3827/60)/60)/24)+DATE(1970,1,1)</f>
        <v>42351.658842592587</v>
      </c>
      <c r="T3827" s="12">
        <f>(((I3827/60)/60)/24)+DATE(1970,1,1)</f>
        <v>42381.658842592587</v>
      </c>
      <c r="W3827" s="19">
        <f>_xlfn.DAYS(T3827,S3827)</f>
        <v>30</v>
      </c>
      <c r="X3827" s="20">
        <f>L3827/W3827</f>
        <v>0</v>
      </c>
      <c r="Y3827" s="21">
        <f>E3827/W3827</f>
        <v>0</v>
      </c>
    </row>
    <row r="3828" spans="1:25" ht="32" x14ac:dyDescent="0.2">
      <c r="A3828">
        <v>906</v>
      </c>
      <c r="B3828" s="3" t="s">
        <v>907</v>
      </c>
      <c r="C3828" s="3" t="s">
        <v>5016</v>
      </c>
      <c r="D3828">
        <v>15000</v>
      </c>
      <c r="E3828">
        <v>0</v>
      </c>
      <c r="F3828" t="s">
        <v>8221</v>
      </c>
      <c r="G3828" t="s">
        <v>8224</v>
      </c>
      <c r="H3828" t="s">
        <v>8246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8278</v>
      </c>
      <c r="O3828" s="6">
        <f>(E3828/D3828)*100</f>
        <v>0</v>
      </c>
      <c r="P3828" s="7" t="e">
        <f>E3828/L3828</f>
        <v>#DIV/0!</v>
      </c>
      <c r="Q3828" t="str">
        <f>LEFT(N3828,FIND("/",N3828)-1)</f>
        <v>music</v>
      </c>
      <c r="R3828" t="str">
        <f>REPLACE(N3828,1,FIND("/",N3828),"")</f>
        <v>jazz</v>
      </c>
      <c r="S3828" s="12">
        <f>(((J3828/60)/60)/24)+DATE(1970,1,1)</f>
        <v>41681.189699074072</v>
      </c>
      <c r="T3828" s="12">
        <f>(((I3828/60)/60)/24)+DATE(1970,1,1)</f>
        <v>41711.148032407407</v>
      </c>
      <c r="W3828" s="19">
        <f>_xlfn.DAYS(T3828,S3828)</f>
        <v>30</v>
      </c>
      <c r="X3828" s="20">
        <f>L3828/W3828</f>
        <v>0</v>
      </c>
      <c r="Y3828" s="21">
        <f>E3828/W3828</f>
        <v>0</v>
      </c>
    </row>
    <row r="3829" spans="1:25" ht="48" x14ac:dyDescent="0.2">
      <c r="A3829">
        <v>1597</v>
      </c>
      <c r="B3829" s="3" t="s">
        <v>1598</v>
      </c>
      <c r="C3829" s="3" t="s">
        <v>5707</v>
      </c>
      <c r="D3829">
        <v>15000</v>
      </c>
      <c r="E3829">
        <v>0</v>
      </c>
      <c r="F3829" t="s">
        <v>8221</v>
      </c>
      <c r="G3829" t="s">
        <v>8224</v>
      </c>
      <c r="H3829" t="s">
        <v>8246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8291</v>
      </c>
      <c r="O3829" s="6">
        <f>(E3829/D3829)*100</f>
        <v>0</v>
      </c>
      <c r="P3829" s="7" t="e">
        <f>E3829/L3829</f>
        <v>#DIV/0!</v>
      </c>
      <c r="Q3829" t="str">
        <f>LEFT(N3829,FIND("/",N3829)-1)</f>
        <v>photography</v>
      </c>
      <c r="R3829" t="str">
        <f>REPLACE(N3829,1,FIND("/",N3829),"")</f>
        <v>places</v>
      </c>
      <c r="S3829" s="12">
        <f>(((J3829/60)/60)/24)+DATE(1970,1,1)</f>
        <v>42603.354131944448</v>
      </c>
      <c r="T3829" s="12">
        <f>(((I3829/60)/60)/24)+DATE(1970,1,1)</f>
        <v>42633.354131944448</v>
      </c>
      <c r="W3829" s="19">
        <f>_xlfn.DAYS(T3829,S3829)</f>
        <v>30</v>
      </c>
      <c r="X3829" s="20">
        <f>L3829/W3829</f>
        <v>0</v>
      </c>
      <c r="Y3829" s="21">
        <f>E3829/W3829</f>
        <v>0</v>
      </c>
    </row>
    <row r="3830" spans="1:25" ht="32" x14ac:dyDescent="0.2">
      <c r="A3830">
        <v>1818</v>
      </c>
      <c r="B3830" s="3" t="s">
        <v>1819</v>
      </c>
      <c r="C3830" s="3" t="s">
        <v>5928</v>
      </c>
      <c r="D3830">
        <v>15000</v>
      </c>
      <c r="E3830">
        <v>0</v>
      </c>
      <c r="F3830" t="s">
        <v>8221</v>
      </c>
      <c r="G3830" t="s">
        <v>8224</v>
      </c>
      <c r="H3830" t="s">
        <v>8246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8285</v>
      </c>
      <c r="O3830" s="6">
        <f>(E3830/D3830)*100</f>
        <v>0</v>
      </c>
      <c r="P3830" s="7" t="e">
        <f>E3830/L3830</f>
        <v>#DIV/0!</v>
      </c>
      <c r="Q3830" t="str">
        <f>LEFT(N3830,FIND("/",N3830)-1)</f>
        <v>photography</v>
      </c>
      <c r="R3830" t="str">
        <f>REPLACE(N3830,1,FIND("/",N3830),"")</f>
        <v>photobooks</v>
      </c>
      <c r="S3830" s="12">
        <f>(((J3830/60)/60)/24)+DATE(1970,1,1)</f>
        <v>42067.234375</v>
      </c>
      <c r="T3830" s="12">
        <f>(((I3830/60)/60)/24)+DATE(1970,1,1)</f>
        <v>42097.192708333328</v>
      </c>
      <c r="W3830" s="19">
        <f>_xlfn.DAYS(T3830,S3830)</f>
        <v>30</v>
      </c>
      <c r="X3830" s="20">
        <f>L3830/W3830</f>
        <v>0</v>
      </c>
      <c r="Y3830" s="21">
        <f>E3830/W3830</f>
        <v>0</v>
      </c>
    </row>
    <row r="3831" spans="1:25" ht="48" x14ac:dyDescent="0.2">
      <c r="A3831">
        <v>2141</v>
      </c>
      <c r="B3831" s="3" t="s">
        <v>2142</v>
      </c>
      <c r="C3831" s="3" t="s">
        <v>6251</v>
      </c>
      <c r="D3831">
        <v>15000</v>
      </c>
      <c r="E3831">
        <v>0</v>
      </c>
      <c r="F3831" t="s">
        <v>8221</v>
      </c>
      <c r="G3831" t="s">
        <v>8224</v>
      </c>
      <c r="H3831" t="s">
        <v>8246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8282</v>
      </c>
      <c r="O3831" s="6">
        <f>(E3831/D3831)*100</f>
        <v>0</v>
      </c>
      <c r="P3831" s="7" t="e">
        <f>E3831/L3831</f>
        <v>#DIV/0!</v>
      </c>
      <c r="Q3831" t="str">
        <f>LEFT(N3831,FIND("/",N3831)-1)</f>
        <v>games</v>
      </c>
      <c r="R3831" t="str">
        <f>REPLACE(N3831,1,FIND("/",N3831),"")</f>
        <v>video games</v>
      </c>
      <c r="S3831" s="12">
        <f>(((J3831/60)/60)/24)+DATE(1970,1,1)</f>
        <v>41927.235636574071</v>
      </c>
      <c r="T3831" s="12">
        <f>(((I3831/60)/60)/24)+DATE(1970,1,1)</f>
        <v>41957.277303240742</v>
      </c>
      <c r="W3831" s="19">
        <f>_xlfn.DAYS(T3831,S3831)</f>
        <v>30</v>
      </c>
      <c r="X3831" s="20">
        <f>L3831/W3831</f>
        <v>0</v>
      </c>
      <c r="Y3831" s="21">
        <f>E3831/W3831</f>
        <v>0</v>
      </c>
    </row>
    <row r="3832" spans="1:25" ht="48" x14ac:dyDescent="0.2">
      <c r="A3832">
        <v>2404</v>
      </c>
      <c r="B3832" s="3" t="s">
        <v>2405</v>
      </c>
      <c r="C3832" s="3" t="s">
        <v>6514</v>
      </c>
      <c r="D3832">
        <v>15000</v>
      </c>
      <c r="E3832">
        <v>0</v>
      </c>
      <c r="F3832" t="s">
        <v>8221</v>
      </c>
      <c r="G3832" t="s">
        <v>8224</v>
      </c>
      <c r="H3832" t="s">
        <v>8246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8284</v>
      </c>
      <c r="O3832" s="6">
        <f>(E3832/D3832)*100</f>
        <v>0</v>
      </c>
      <c r="P3832" s="7" t="e">
        <f>E3832/L3832</f>
        <v>#DIV/0!</v>
      </c>
      <c r="Q3832" t="str">
        <f>LEFT(N3832,FIND("/",N3832)-1)</f>
        <v>food</v>
      </c>
      <c r="R3832" t="str">
        <f>REPLACE(N3832,1,FIND("/",N3832),"")</f>
        <v>food trucks</v>
      </c>
      <c r="S3832" s="12">
        <f>(((J3832/60)/60)/24)+DATE(1970,1,1)</f>
        <v>42342.03943287037</v>
      </c>
      <c r="T3832" s="12">
        <f>(((I3832/60)/60)/24)+DATE(1970,1,1)</f>
        <v>42372.03943287037</v>
      </c>
      <c r="W3832" s="19">
        <f>_xlfn.DAYS(T3832,S3832)</f>
        <v>30</v>
      </c>
      <c r="X3832" s="20">
        <f>L3832/W3832</f>
        <v>0</v>
      </c>
      <c r="Y3832" s="21">
        <f>E3832/W3832</f>
        <v>0</v>
      </c>
    </row>
    <row r="3833" spans="1:25" ht="64" x14ac:dyDescent="0.2">
      <c r="A3833">
        <v>2410</v>
      </c>
      <c r="B3833" s="3" t="s">
        <v>2411</v>
      </c>
      <c r="C3833" s="3" t="s">
        <v>6520</v>
      </c>
      <c r="D3833">
        <v>15000</v>
      </c>
      <c r="E3833">
        <v>0</v>
      </c>
      <c r="F3833" t="s">
        <v>8221</v>
      </c>
      <c r="G3833" t="s">
        <v>8226</v>
      </c>
      <c r="H3833" t="s">
        <v>8248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8284</v>
      </c>
      <c r="O3833" s="6">
        <f>(E3833/D3833)*100</f>
        <v>0</v>
      </c>
      <c r="P3833" s="7" t="e">
        <f>E3833/L3833</f>
        <v>#DIV/0!</v>
      </c>
      <c r="Q3833" t="str">
        <f>LEFT(N3833,FIND("/",N3833)-1)</f>
        <v>food</v>
      </c>
      <c r="R3833" t="str">
        <f>REPLACE(N3833,1,FIND("/",N3833),"")</f>
        <v>food trucks</v>
      </c>
      <c r="S3833" s="12">
        <f>(((J3833/60)/60)/24)+DATE(1970,1,1)</f>
        <v>42224.408275462964</v>
      </c>
      <c r="T3833" s="12">
        <f>(((I3833/60)/60)/24)+DATE(1970,1,1)</f>
        <v>42254.408275462964</v>
      </c>
      <c r="W3833" s="19">
        <f>_xlfn.DAYS(T3833,S3833)</f>
        <v>30</v>
      </c>
      <c r="X3833" s="20">
        <f>L3833/W3833</f>
        <v>0</v>
      </c>
      <c r="Y3833" s="21">
        <f>E3833/W3833</f>
        <v>0</v>
      </c>
    </row>
    <row r="3834" spans="1:25" ht="48" x14ac:dyDescent="0.2">
      <c r="A3834">
        <v>2577</v>
      </c>
      <c r="B3834" s="3" t="s">
        <v>2577</v>
      </c>
      <c r="C3834" s="3" t="s">
        <v>6687</v>
      </c>
      <c r="D3834">
        <v>15000</v>
      </c>
      <c r="E3834">
        <v>0</v>
      </c>
      <c r="F3834" t="s">
        <v>8220</v>
      </c>
      <c r="G3834" t="s">
        <v>8224</v>
      </c>
      <c r="H3834" t="s">
        <v>8246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8284</v>
      </c>
      <c r="O3834" s="6">
        <f>(E3834/D3834)*100</f>
        <v>0</v>
      </c>
      <c r="P3834" s="7" t="e">
        <f>E3834/L3834</f>
        <v>#DIV/0!</v>
      </c>
      <c r="Q3834" t="str">
        <f>LEFT(N3834,FIND("/",N3834)-1)</f>
        <v>food</v>
      </c>
      <c r="R3834" t="str">
        <f>REPLACE(N3834,1,FIND("/",N3834),"")</f>
        <v>food trucks</v>
      </c>
      <c r="S3834" s="12">
        <f>(((J3834/60)/60)/24)+DATE(1970,1,1)</f>
        <v>41830.820567129631</v>
      </c>
      <c r="T3834" s="12">
        <f>(((I3834/60)/60)/24)+DATE(1970,1,1)</f>
        <v>41855.820567129631</v>
      </c>
      <c r="W3834" s="19">
        <f>_xlfn.DAYS(T3834,S3834)</f>
        <v>25</v>
      </c>
      <c r="X3834" s="20">
        <f>L3834/W3834</f>
        <v>0</v>
      </c>
      <c r="Y3834" s="21">
        <f>E3834/W3834</f>
        <v>0</v>
      </c>
    </row>
    <row r="3835" spans="1:25" ht="48" x14ac:dyDescent="0.2">
      <c r="A3835">
        <v>2687</v>
      </c>
      <c r="B3835" s="3" t="s">
        <v>2687</v>
      </c>
      <c r="C3835" s="3" t="s">
        <v>6797</v>
      </c>
      <c r="D3835">
        <v>15000</v>
      </c>
      <c r="E3835">
        <v>0</v>
      </c>
      <c r="F3835" t="s">
        <v>8221</v>
      </c>
      <c r="G3835" t="s">
        <v>8224</v>
      </c>
      <c r="H3835" t="s">
        <v>8246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8284</v>
      </c>
      <c r="O3835" s="6">
        <f>(E3835/D3835)*100</f>
        <v>0</v>
      </c>
      <c r="P3835" s="7" t="e">
        <f>E3835/L3835</f>
        <v>#DIV/0!</v>
      </c>
      <c r="Q3835" t="str">
        <f>LEFT(N3835,FIND("/",N3835)-1)</f>
        <v>food</v>
      </c>
      <c r="R3835" t="str">
        <f>REPLACE(N3835,1,FIND("/",N3835),"")</f>
        <v>food trucks</v>
      </c>
      <c r="S3835" s="12">
        <f>(((J3835/60)/60)/24)+DATE(1970,1,1)</f>
        <v>42154.64025462963</v>
      </c>
      <c r="T3835" s="12">
        <f>(((I3835/60)/60)/24)+DATE(1970,1,1)</f>
        <v>42184.64025462963</v>
      </c>
      <c r="W3835" s="19">
        <f>_xlfn.DAYS(T3835,S3835)</f>
        <v>30</v>
      </c>
      <c r="X3835" s="20">
        <f>L3835/W3835</f>
        <v>0</v>
      </c>
      <c r="Y3835" s="21">
        <f>E3835/W3835</f>
        <v>0</v>
      </c>
    </row>
    <row r="3836" spans="1:25" ht="48" x14ac:dyDescent="0.2">
      <c r="A3836">
        <v>2954</v>
      </c>
      <c r="B3836" s="3" t="s">
        <v>2954</v>
      </c>
      <c r="C3836" s="3" t="s">
        <v>7064</v>
      </c>
      <c r="D3836">
        <v>15000</v>
      </c>
      <c r="E3836">
        <v>0</v>
      </c>
      <c r="F3836" t="s">
        <v>8220</v>
      </c>
      <c r="G3836" t="s">
        <v>8224</v>
      </c>
      <c r="H3836" t="s">
        <v>8246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8303</v>
      </c>
      <c r="O3836" s="6">
        <f>(E3836/D3836)*100</f>
        <v>0</v>
      </c>
      <c r="P3836" s="7" t="e">
        <f>E3836/L3836</f>
        <v>#DIV/0!</v>
      </c>
      <c r="Q3836" t="str">
        <f>LEFT(N3836,FIND("/",N3836)-1)</f>
        <v>theater</v>
      </c>
      <c r="R3836" t="str">
        <f>REPLACE(N3836,1,FIND("/",N3836),"")</f>
        <v>spaces</v>
      </c>
      <c r="S3836" s="12">
        <f>(((J3836/60)/60)/24)+DATE(1970,1,1)</f>
        <v>42790.583368055552</v>
      </c>
      <c r="T3836" s="12">
        <f>(((I3836/60)/60)/24)+DATE(1970,1,1)</f>
        <v>42810.541701388895</v>
      </c>
      <c r="W3836" s="19">
        <f>_xlfn.DAYS(T3836,S3836)</f>
        <v>20</v>
      </c>
      <c r="X3836" s="20">
        <f>L3836/W3836</f>
        <v>0</v>
      </c>
      <c r="Y3836" s="21">
        <f>E3836/W3836</f>
        <v>0</v>
      </c>
    </row>
    <row r="3837" spans="1:25" ht="48" x14ac:dyDescent="0.2">
      <c r="A3837">
        <v>3790</v>
      </c>
      <c r="B3837" s="3" t="s">
        <v>3787</v>
      </c>
      <c r="C3837" s="3" t="s">
        <v>7900</v>
      </c>
      <c r="D3837">
        <v>15000</v>
      </c>
      <c r="E3837">
        <v>0</v>
      </c>
      <c r="F3837" t="s">
        <v>8221</v>
      </c>
      <c r="G3837" t="s">
        <v>8224</v>
      </c>
      <c r="H3837" t="s">
        <v>8246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8305</v>
      </c>
      <c r="O3837" s="6">
        <f>(E3837/D3837)*100</f>
        <v>0</v>
      </c>
      <c r="P3837" s="7" t="e">
        <f>E3837/L3837</f>
        <v>#DIV/0!</v>
      </c>
      <c r="Q3837" t="str">
        <f>LEFT(N3837,FIND("/",N3837)-1)</f>
        <v>theater</v>
      </c>
      <c r="R3837" t="str">
        <f>REPLACE(N3837,1,FIND("/",N3837),"")</f>
        <v>musical</v>
      </c>
      <c r="S3837" s="12">
        <f>(((J3837/60)/60)/24)+DATE(1970,1,1)</f>
        <v>42666.666932870372</v>
      </c>
      <c r="T3837" s="12">
        <f>(((I3837/60)/60)/24)+DATE(1970,1,1)</f>
        <v>42696.708599537036</v>
      </c>
      <c r="W3837" s="19">
        <f>_xlfn.DAYS(T3837,S3837)</f>
        <v>30</v>
      </c>
      <c r="X3837" s="20">
        <f>L3837/W3837</f>
        <v>0</v>
      </c>
      <c r="Y3837" s="21">
        <f>E3837/W3837</f>
        <v>0</v>
      </c>
    </row>
    <row r="3838" spans="1:25" ht="48" x14ac:dyDescent="0.2">
      <c r="A3838">
        <v>3872</v>
      </c>
      <c r="B3838" s="3" t="s">
        <v>3869</v>
      </c>
      <c r="C3838" s="3" t="s">
        <v>7981</v>
      </c>
      <c r="D3838">
        <v>15000</v>
      </c>
      <c r="E3838">
        <v>0</v>
      </c>
      <c r="F3838" t="s">
        <v>8220</v>
      </c>
      <c r="G3838" t="s">
        <v>8224</v>
      </c>
      <c r="H3838" t="s">
        <v>8246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8305</v>
      </c>
      <c r="O3838" s="6">
        <f>(E3838/D3838)*100</f>
        <v>0</v>
      </c>
      <c r="P3838" s="7" t="e">
        <f>E3838/L3838</f>
        <v>#DIV/0!</v>
      </c>
      <c r="Q3838" t="str">
        <f>LEFT(N3838,FIND("/",N3838)-1)</f>
        <v>theater</v>
      </c>
      <c r="R3838" t="str">
        <f>REPLACE(N3838,1,FIND("/",N3838),"")</f>
        <v>musical</v>
      </c>
      <c r="S3838" s="12">
        <f>(((J3838/60)/60)/24)+DATE(1970,1,1)</f>
        <v>42180.145787037036</v>
      </c>
      <c r="T3838" s="12">
        <f>(((I3838/60)/60)/24)+DATE(1970,1,1)</f>
        <v>42230.145787037036</v>
      </c>
      <c r="W3838" s="19">
        <f>_xlfn.DAYS(T3838,S3838)</f>
        <v>50</v>
      </c>
      <c r="X3838" s="20">
        <f>L3838/W3838</f>
        <v>0</v>
      </c>
      <c r="Y3838" s="21">
        <f>E3838/W3838</f>
        <v>0</v>
      </c>
    </row>
    <row r="3839" spans="1:25" ht="48" x14ac:dyDescent="0.2">
      <c r="A3839">
        <v>3879</v>
      </c>
      <c r="B3839" s="3" t="s">
        <v>3876</v>
      </c>
      <c r="C3839" s="3" t="s">
        <v>7988</v>
      </c>
      <c r="D3839">
        <v>15000</v>
      </c>
      <c r="E3839">
        <v>0</v>
      </c>
      <c r="F3839" t="s">
        <v>8220</v>
      </c>
      <c r="G3839" t="s">
        <v>8225</v>
      </c>
      <c r="H3839" t="s">
        <v>8247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8305</v>
      </c>
      <c r="O3839" s="6">
        <f>(E3839/D3839)*100</f>
        <v>0</v>
      </c>
      <c r="P3839" s="7" t="e">
        <f>E3839/L3839</f>
        <v>#DIV/0!</v>
      </c>
      <c r="Q3839" t="str">
        <f>LEFT(N3839,FIND("/",N3839)-1)</f>
        <v>theater</v>
      </c>
      <c r="R3839" t="str">
        <f>REPLACE(N3839,1,FIND("/",N3839),"")</f>
        <v>musical</v>
      </c>
      <c r="S3839" s="12">
        <f>(((J3839/60)/60)/24)+DATE(1970,1,1)</f>
        <v>41999.861064814817</v>
      </c>
      <c r="T3839" s="12">
        <f>(((I3839/60)/60)/24)+DATE(1970,1,1)</f>
        <v>42029.861064814817</v>
      </c>
      <c r="W3839" s="19">
        <f>_xlfn.DAYS(T3839,S3839)</f>
        <v>30</v>
      </c>
      <c r="X3839" s="20">
        <f>L3839/W3839</f>
        <v>0</v>
      </c>
      <c r="Y3839" s="21">
        <f>E3839/W3839</f>
        <v>0</v>
      </c>
    </row>
    <row r="3840" spans="1:25" ht="48" x14ac:dyDescent="0.2">
      <c r="A3840">
        <v>3883</v>
      </c>
      <c r="B3840" s="3" t="s">
        <v>3880</v>
      </c>
      <c r="C3840" s="3" t="s">
        <v>7992</v>
      </c>
      <c r="D3840">
        <v>15000</v>
      </c>
      <c r="E3840">
        <v>0</v>
      </c>
      <c r="F3840" t="s">
        <v>8220</v>
      </c>
      <c r="G3840" t="s">
        <v>8225</v>
      </c>
      <c r="H3840" t="s">
        <v>8247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8305</v>
      </c>
      <c r="O3840" s="6">
        <f>(E3840/D3840)*100</f>
        <v>0</v>
      </c>
      <c r="P3840" s="7" t="e">
        <f>E3840/L3840</f>
        <v>#DIV/0!</v>
      </c>
      <c r="Q3840" t="str">
        <f>LEFT(N3840,FIND("/",N3840)-1)</f>
        <v>theater</v>
      </c>
      <c r="R3840" t="str">
        <f>REPLACE(N3840,1,FIND("/",N3840),"")</f>
        <v>musical</v>
      </c>
      <c r="S3840" s="12">
        <f>(((J3840/60)/60)/24)+DATE(1970,1,1)</f>
        <v>41854.602650462963</v>
      </c>
      <c r="T3840" s="12">
        <f>(((I3840/60)/60)/24)+DATE(1970,1,1)</f>
        <v>41884.602650462963</v>
      </c>
      <c r="W3840" s="19">
        <f>_xlfn.DAYS(T3840,S3840)</f>
        <v>30</v>
      </c>
      <c r="X3840" s="20">
        <f>L3840/W3840</f>
        <v>0</v>
      </c>
      <c r="Y3840" s="21">
        <f>E3840/W3840</f>
        <v>0</v>
      </c>
    </row>
    <row r="3841" spans="1:25" ht="48" x14ac:dyDescent="0.2">
      <c r="A3841">
        <v>510</v>
      </c>
      <c r="B3841" s="3" t="s">
        <v>511</v>
      </c>
      <c r="C3841" s="3" t="s">
        <v>4620</v>
      </c>
      <c r="D3841">
        <v>14000</v>
      </c>
      <c r="E3841">
        <v>0</v>
      </c>
      <c r="F3841" t="s">
        <v>8221</v>
      </c>
      <c r="G3841" t="s">
        <v>8224</v>
      </c>
      <c r="H3841" t="s">
        <v>8246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8270</v>
      </c>
      <c r="O3841" s="6">
        <f>(E3841/D3841)*100</f>
        <v>0</v>
      </c>
      <c r="P3841" s="7" t="e">
        <f>E3841/L3841</f>
        <v>#DIV/0!</v>
      </c>
      <c r="Q3841" t="str">
        <f>LEFT(N3841,FIND("/",N3841)-1)</f>
        <v>film &amp; video</v>
      </c>
      <c r="R3841" t="str">
        <f>REPLACE(N3841,1,FIND("/",N3841),"")</f>
        <v>animation</v>
      </c>
      <c r="S3841" s="12">
        <f>(((J3841/60)/60)/24)+DATE(1970,1,1)</f>
        <v>42400.176377314812</v>
      </c>
      <c r="T3841" s="12">
        <f>(((I3841/60)/60)/24)+DATE(1970,1,1)</f>
        <v>42430.176377314812</v>
      </c>
      <c r="W3841" s="19">
        <f>_xlfn.DAYS(T3841,S3841)</f>
        <v>30</v>
      </c>
      <c r="X3841" s="20">
        <f>L3841/W3841</f>
        <v>0</v>
      </c>
      <c r="Y3841" s="21">
        <f>E3841/W3841</f>
        <v>0</v>
      </c>
    </row>
    <row r="3842" spans="1:25" ht="32" x14ac:dyDescent="0.2">
      <c r="A3842">
        <v>1452</v>
      </c>
      <c r="B3842" s="3" t="s">
        <v>1453</v>
      </c>
      <c r="C3842" s="3" t="s">
        <v>5562</v>
      </c>
      <c r="D3842">
        <v>14000</v>
      </c>
      <c r="E3842">
        <v>0</v>
      </c>
      <c r="F3842" t="s">
        <v>8220</v>
      </c>
      <c r="G3842" t="s">
        <v>8224</v>
      </c>
      <c r="H3842" t="s">
        <v>8246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8287</v>
      </c>
      <c r="O3842" s="6">
        <f>(E3842/D3842)*100</f>
        <v>0</v>
      </c>
      <c r="P3842" s="7" t="e">
        <f>E3842/L3842</f>
        <v>#DIV/0!</v>
      </c>
      <c r="Q3842" t="str">
        <f>LEFT(N3842,FIND("/",N3842)-1)</f>
        <v>publishing</v>
      </c>
      <c r="R3842" t="str">
        <f>REPLACE(N3842,1,FIND("/",N3842),"")</f>
        <v>translations</v>
      </c>
      <c r="S3842" s="12">
        <f>(((J3842/60)/60)/24)+DATE(1970,1,1)</f>
        <v>41818.703275462962</v>
      </c>
      <c r="T3842" s="12">
        <f>(((I3842/60)/60)/24)+DATE(1970,1,1)</f>
        <v>41848.703275462962</v>
      </c>
      <c r="W3842" s="19">
        <f>_xlfn.DAYS(T3842,S3842)</f>
        <v>30</v>
      </c>
      <c r="X3842" s="20">
        <f>L3842/W3842</f>
        <v>0</v>
      </c>
      <c r="Y3842" s="21">
        <f>E3842/W3842</f>
        <v>0</v>
      </c>
    </row>
    <row r="3843" spans="1:25" ht="48" x14ac:dyDescent="0.2">
      <c r="A3843">
        <v>610</v>
      </c>
      <c r="B3843" s="3" t="s">
        <v>611</v>
      </c>
      <c r="C3843" s="3" t="s">
        <v>4720</v>
      </c>
      <c r="D3843">
        <v>13803</v>
      </c>
      <c r="E3843">
        <v>0</v>
      </c>
      <c r="F3843" t="s">
        <v>8220</v>
      </c>
      <c r="G3843" t="s">
        <v>8224</v>
      </c>
      <c r="H3843" t="s">
        <v>8246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8272</v>
      </c>
      <c r="O3843" s="6">
        <f>(E3843/D3843)*100</f>
        <v>0</v>
      </c>
      <c r="P3843" s="7" t="e">
        <f>E3843/L3843</f>
        <v>#DIV/0!</v>
      </c>
      <c r="Q3843" t="str">
        <f>LEFT(N3843,FIND("/",N3843)-1)</f>
        <v>technology</v>
      </c>
      <c r="R3843" t="str">
        <f>REPLACE(N3843,1,FIND("/",N3843),"")</f>
        <v>web</v>
      </c>
      <c r="S3843" s="12">
        <f>(((J3843/60)/60)/24)+DATE(1970,1,1)</f>
        <v>42086.83085648148</v>
      </c>
      <c r="T3843" s="12">
        <f>(((I3843/60)/60)/24)+DATE(1970,1,1)</f>
        <v>42116.83085648148</v>
      </c>
      <c r="W3843" s="19">
        <f>_xlfn.DAYS(T3843,S3843)</f>
        <v>30</v>
      </c>
      <c r="X3843" s="20">
        <f>L3843/W3843</f>
        <v>0</v>
      </c>
      <c r="Y3843" s="21">
        <f>E3843/W3843</f>
        <v>0</v>
      </c>
    </row>
    <row r="3844" spans="1:25" ht="48" x14ac:dyDescent="0.2">
      <c r="A3844">
        <v>1425</v>
      </c>
      <c r="B3844" s="3" t="s">
        <v>1426</v>
      </c>
      <c r="C3844" s="3" t="s">
        <v>5535</v>
      </c>
      <c r="D3844">
        <v>13000</v>
      </c>
      <c r="E3844">
        <v>0</v>
      </c>
      <c r="F3844" t="s">
        <v>8221</v>
      </c>
      <c r="G3844" t="s">
        <v>8224</v>
      </c>
      <c r="H3844" t="s">
        <v>8246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8287</v>
      </c>
      <c r="O3844" s="6">
        <f>(E3844/D3844)*100</f>
        <v>0</v>
      </c>
      <c r="P3844" s="7" t="e">
        <f>E3844/L3844</f>
        <v>#DIV/0!</v>
      </c>
      <c r="Q3844" t="str">
        <f>LEFT(N3844,FIND("/",N3844)-1)</f>
        <v>publishing</v>
      </c>
      <c r="R3844" t="str">
        <f>REPLACE(N3844,1,FIND("/",N3844),"")</f>
        <v>translations</v>
      </c>
      <c r="S3844" s="12">
        <f>(((J3844/60)/60)/24)+DATE(1970,1,1)</f>
        <v>42093.131469907406</v>
      </c>
      <c r="T3844" s="12">
        <f>(((I3844/60)/60)/24)+DATE(1970,1,1)</f>
        <v>42123.131469907406</v>
      </c>
      <c r="W3844" s="19">
        <f>_xlfn.DAYS(T3844,S3844)</f>
        <v>30</v>
      </c>
      <c r="X3844" s="20">
        <f>L3844/W3844</f>
        <v>0</v>
      </c>
      <c r="Y3844" s="21">
        <f>E3844/W3844</f>
        <v>0</v>
      </c>
    </row>
    <row r="3845" spans="1:25" ht="48" x14ac:dyDescent="0.2">
      <c r="A3845">
        <v>1443</v>
      </c>
      <c r="B3845" s="3" t="s">
        <v>1444</v>
      </c>
      <c r="C3845" s="3" t="s">
        <v>5553</v>
      </c>
      <c r="D3845">
        <v>13000</v>
      </c>
      <c r="E3845">
        <v>0</v>
      </c>
      <c r="F3845" t="s">
        <v>8221</v>
      </c>
      <c r="G3845" t="s">
        <v>8230</v>
      </c>
      <c r="H3845" t="s">
        <v>8249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8287</v>
      </c>
      <c r="O3845" s="6">
        <f>(E3845/D3845)*100</f>
        <v>0</v>
      </c>
      <c r="P3845" s="7" t="e">
        <f>E3845/L3845</f>
        <v>#DIV/0!</v>
      </c>
      <c r="Q3845" t="str">
        <f>LEFT(N3845,FIND("/",N3845)-1)</f>
        <v>publishing</v>
      </c>
      <c r="R3845" t="str">
        <f>REPLACE(N3845,1,FIND("/",N3845),"")</f>
        <v>translations</v>
      </c>
      <c r="S3845" s="12">
        <f>(((J3845/60)/60)/24)+DATE(1970,1,1)</f>
        <v>42707.926030092596</v>
      </c>
      <c r="T3845" s="12">
        <f>(((I3845/60)/60)/24)+DATE(1970,1,1)</f>
        <v>42737.926030092596</v>
      </c>
      <c r="W3845" s="19">
        <f>_xlfn.DAYS(T3845,S3845)</f>
        <v>30</v>
      </c>
      <c r="X3845" s="20">
        <f>L3845/W3845</f>
        <v>0</v>
      </c>
      <c r="Y3845" s="21">
        <f>E3845/W3845</f>
        <v>0</v>
      </c>
    </row>
    <row r="3846" spans="1:25" ht="48" x14ac:dyDescent="0.2">
      <c r="A3846">
        <v>2399</v>
      </c>
      <c r="B3846" s="3" t="s">
        <v>2400</v>
      </c>
      <c r="C3846" s="3" t="s">
        <v>6509</v>
      </c>
      <c r="D3846">
        <v>13000</v>
      </c>
      <c r="E3846">
        <v>0</v>
      </c>
      <c r="F3846" t="s">
        <v>8220</v>
      </c>
      <c r="G3846" t="s">
        <v>8235</v>
      </c>
      <c r="H3846" t="s">
        <v>8255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8272</v>
      </c>
      <c r="O3846" s="6">
        <f>(E3846/D3846)*100</f>
        <v>0</v>
      </c>
      <c r="P3846" s="7" t="e">
        <f>E3846/L3846</f>
        <v>#DIV/0!</v>
      </c>
      <c r="Q3846" t="str">
        <f>LEFT(N3846,FIND("/",N3846)-1)</f>
        <v>technology</v>
      </c>
      <c r="R3846" t="str">
        <f>REPLACE(N3846,1,FIND("/",N3846),"")</f>
        <v>web</v>
      </c>
      <c r="S3846" s="12">
        <f>(((J3846/60)/60)/24)+DATE(1970,1,1)</f>
        <v>41956.853078703702</v>
      </c>
      <c r="T3846" s="12">
        <f>(((I3846/60)/60)/24)+DATE(1970,1,1)</f>
        <v>41991.853078703702</v>
      </c>
      <c r="W3846" s="19">
        <f>_xlfn.DAYS(T3846,S3846)</f>
        <v>35</v>
      </c>
      <c r="X3846" s="20">
        <f>L3846/W3846</f>
        <v>0</v>
      </c>
      <c r="Y3846" s="21">
        <f>E3846/W3846</f>
        <v>0</v>
      </c>
    </row>
    <row r="3847" spans="1:25" ht="48" x14ac:dyDescent="0.2">
      <c r="A3847">
        <v>206</v>
      </c>
      <c r="B3847" s="3" t="s">
        <v>208</v>
      </c>
      <c r="C3847" s="3" t="s">
        <v>4316</v>
      </c>
      <c r="D3847">
        <v>12700</v>
      </c>
      <c r="E3847">
        <v>0</v>
      </c>
      <c r="F3847" t="s">
        <v>8221</v>
      </c>
      <c r="G3847" t="s">
        <v>8224</v>
      </c>
      <c r="H3847" t="s">
        <v>8246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8268</v>
      </c>
      <c r="O3847" s="6">
        <f>(E3847/D3847)*100</f>
        <v>0</v>
      </c>
      <c r="P3847" s="7" t="e">
        <f>E3847/L3847</f>
        <v>#DIV/0!</v>
      </c>
      <c r="Q3847" t="str">
        <f>LEFT(N3847,FIND("/",N3847)-1)</f>
        <v>film &amp; video</v>
      </c>
      <c r="R3847" t="str">
        <f>REPLACE(N3847,1,FIND("/",N3847),"")</f>
        <v>drama</v>
      </c>
      <c r="S3847" s="12">
        <f>(((J3847/60)/60)/24)+DATE(1970,1,1)</f>
        <v>42567.004432870366</v>
      </c>
      <c r="T3847" s="12">
        <f>(((I3847/60)/60)/24)+DATE(1970,1,1)</f>
        <v>42588.004432870366</v>
      </c>
      <c r="W3847" s="19">
        <f>_xlfn.DAYS(T3847,S3847)</f>
        <v>21</v>
      </c>
      <c r="X3847" s="20">
        <f>L3847/W3847</f>
        <v>0</v>
      </c>
      <c r="Y3847" s="21">
        <f>E3847/W3847</f>
        <v>0</v>
      </c>
    </row>
    <row r="3848" spans="1:25" ht="32" x14ac:dyDescent="0.2">
      <c r="A3848">
        <v>488</v>
      </c>
      <c r="B3848" s="3" t="s">
        <v>489</v>
      </c>
      <c r="C3848" s="3" t="s">
        <v>4598</v>
      </c>
      <c r="D3848">
        <v>12000</v>
      </c>
      <c r="E3848">
        <v>0</v>
      </c>
      <c r="F3848" t="s">
        <v>8221</v>
      </c>
      <c r="G3848" t="s">
        <v>8224</v>
      </c>
      <c r="H3848" t="s">
        <v>8246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8270</v>
      </c>
      <c r="O3848" s="6">
        <f>(E3848/D3848)*100</f>
        <v>0</v>
      </c>
      <c r="P3848" s="7" t="e">
        <f>E3848/L3848</f>
        <v>#DIV/0!</v>
      </c>
      <c r="Q3848" t="str">
        <f>LEFT(N3848,FIND("/",N3848)-1)</f>
        <v>film &amp; video</v>
      </c>
      <c r="R3848" t="str">
        <f>REPLACE(N3848,1,FIND("/",N3848),"")</f>
        <v>animation</v>
      </c>
      <c r="S3848" s="12">
        <f>(((J3848/60)/60)/24)+DATE(1970,1,1)</f>
        <v>42714.054398148146</v>
      </c>
      <c r="T3848" s="12">
        <f>(((I3848/60)/60)/24)+DATE(1970,1,1)</f>
        <v>42744.054398148146</v>
      </c>
      <c r="W3848" s="19">
        <f>_xlfn.DAYS(T3848,S3848)</f>
        <v>30</v>
      </c>
      <c r="X3848" s="20">
        <f>L3848/W3848</f>
        <v>0</v>
      </c>
      <c r="Y3848" s="21">
        <f>E3848/W3848</f>
        <v>0</v>
      </c>
    </row>
    <row r="3849" spans="1:25" ht="16" x14ac:dyDescent="0.2">
      <c r="A3849">
        <v>1049</v>
      </c>
      <c r="B3849" s="3" t="s">
        <v>1050</v>
      </c>
      <c r="C3849" s="3" t="s">
        <v>5159</v>
      </c>
      <c r="D3849">
        <v>12000</v>
      </c>
      <c r="E3849">
        <v>0</v>
      </c>
      <c r="F3849" t="s">
        <v>8220</v>
      </c>
      <c r="G3849" t="s">
        <v>8224</v>
      </c>
      <c r="H3849" t="s">
        <v>8246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8281</v>
      </c>
      <c r="O3849" s="6">
        <f>(E3849/D3849)*100</f>
        <v>0</v>
      </c>
      <c r="P3849" s="7" t="e">
        <f>E3849/L3849</f>
        <v>#DIV/0!</v>
      </c>
      <c r="Q3849" t="str">
        <f>LEFT(N3849,FIND("/",N3849)-1)</f>
        <v>journalism</v>
      </c>
      <c r="R3849" t="str">
        <f>REPLACE(N3849,1,FIND("/",N3849),"")</f>
        <v>audio</v>
      </c>
      <c r="S3849" s="12">
        <f>(((J3849/60)/60)/24)+DATE(1970,1,1)</f>
        <v>42382.431076388893</v>
      </c>
      <c r="T3849" s="12">
        <f>(((I3849/60)/60)/24)+DATE(1970,1,1)</f>
        <v>42412.431076388893</v>
      </c>
      <c r="W3849" s="19">
        <f>_xlfn.DAYS(T3849,S3849)</f>
        <v>30</v>
      </c>
      <c r="X3849" s="20">
        <f>L3849/W3849</f>
        <v>0</v>
      </c>
      <c r="Y3849" s="21">
        <f>E3849/W3849</f>
        <v>0</v>
      </c>
    </row>
    <row r="3850" spans="1:25" ht="48" x14ac:dyDescent="0.2">
      <c r="A3850">
        <v>3194</v>
      </c>
      <c r="B3850" s="3" t="s">
        <v>3194</v>
      </c>
      <c r="C3850" s="3" t="s">
        <v>7304</v>
      </c>
      <c r="D3850">
        <v>11000</v>
      </c>
      <c r="E3850">
        <v>0</v>
      </c>
      <c r="F3850" t="s">
        <v>8221</v>
      </c>
      <c r="G3850" t="s">
        <v>8224</v>
      </c>
      <c r="H3850" t="s">
        <v>8246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8305</v>
      </c>
      <c r="O3850" s="6">
        <f>(E3850/D3850)*100</f>
        <v>0</v>
      </c>
      <c r="P3850" s="7" t="e">
        <f>E3850/L3850</f>
        <v>#DIV/0!</v>
      </c>
      <c r="Q3850" t="str">
        <f>LEFT(N3850,FIND("/",N3850)-1)</f>
        <v>theater</v>
      </c>
      <c r="R3850" t="str">
        <f>REPLACE(N3850,1,FIND("/",N3850),"")</f>
        <v>musical</v>
      </c>
      <c r="S3850" s="12">
        <f>(((J3850/60)/60)/24)+DATE(1970,1,1)</f>
        <v>42182.062476851846</v>
      </c>
      <c r="T3850" s="12">
        <f>(((I3850/60)/60)/24)+DATE(1970,1,1)</f>
        <v>42212.062476851846</v>
      </c>
      <c r="W3850" s="19">
        <f>_xlfn.DAYS(T3850,S3850)</f>
        <v>30</v>
      </c>
      <c r="X3850" s="20">
        <f>L3850/W3850</f>
        <v>0</v>
      </c>
      <c r="Y3850" s="21">
        <f>E3850/W3850</f>
        <v>0</v>
      </c>
    </row>
    <row r="3851" spans="1:25" ht="48" x14ac:dyDescent="0.2">
      <c r="A3851">
        <v>1332</v>
      </c>
      <c r="B3851" s="3" t="s">
        <v>1333</v>
      </c>
      <c r="C3851" s="3" t="s">
        <v>5442</v>
      </c>
      <c r="D3851">
        <v>10115</v>
      </c>
      <c r="E3851">
        <v>0</v>
      </c>
      <c r="F3851" t="s">
        <v>8220</v>
      </c>
      <c r="G3851" t="s">
        <v>8240</v>
      </c>
      <c r="H3851" t="s">
        <v>8257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8273</v>
      </c>
      <c r="O3851" s="6">
        <f>(E3851/D3851)*100</f>
        <v>0</v>
      </c>
      <c r="P3851" s="7" t="e">
        <f>E3851/L3851</f>
        <v>#DIV/0!</v>
      </c>
      <c r="Q3851" t="str">
        <f>LEFT(N3851,FIND("/",N3851)-1)</f>
        <v>technology</v>
      </c>
      <c r="R3851" t="str">
        <f>REPLACE(N3851,1,FIND("/",N3851),"")</f>
        <v>wearables</v>
      </c>
      <c r="S3851" s="12">
        <f>(((J3851/60)/60)/24)+DATE(1970,1,1)</f>
        <v>42732.060277777782</v>
      </c>
      <c r="T3851" s="12">
        <f>(((I3851/60)/60)/24)+DATE(1970,1,1)</f>
        <v>42762.060277777782</v>
      </c>
      <c r="W3851" s="19">
        <f>_xlfn.DAYS(T3851,S3851)</f>
        <v>30</v>
      </c>
      <c r="X3851" s="20">
        <f>L3851/W3851</f>
        <v>0</v>
      </c>
      <c r="Y3851" s="21">
        <f>E3851/W3851</f>
        <v>0</v>
      </c>
    </row>
    <row r="3852" spans="1:25" ht="48" x14ac:dyDescent="0.2">
      <c r="A3852">
        <v>199</v>
      </c>
      <c r="B3852" s="3" t="s">
        <v>201</v>
      </c>
      <c r="C3852" s="3" t="s">
        <v>4309</v>
      </c>
      <c r="D3852">
        <v>10000</v>
      </c>
      <c r="E3852">
        <v>0</v>
      </c>
      <c r="F3852" t="s">
        <v>8221</v>
      </c>
      <c r="G3852" t="s">
        <v>8224</v>
      </c>
      <c r="H3852" t="s">
        <v>8246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8268</v>
      </c>
      <c r="O3852" s="6">
        <f>(E3852/D3852)*100</f>
        <v>0</v>
      </c>
      <c r="P3852" s="7" t="e">
        <f>E3852/L3852</f>
        <v>#DIV/0!</v>
      </c>
      <c r="Q3852" t="str">
        <f>LEFT(N3852,FIND("/",N3852)-1)</f>
        <v>film &amp; video</v>
      </c>
      <c r="R3852" t="str">
        <f>REPLACE(N3852,1,FIND("/",N3852),"")</f>
        <v>drama</v>
      </c>
      <c r="S3852" s="12">
        <f>(((J3852/60)/60)/24)+DATE(1970,1,1)</f>
        <v>42584.123865740738</v>
      </c>
      <c r="T3852" s="12">
        <f>(((I3852/60)/60)/24)+DATE(1970,1,1)</f>
        <v>42614.123865740738</v>
      </c>
      <c r="W3852" s="19">
        <f>_xlfn.DAYS(T3852,S3852)</f>
        <v>30</v>
      </c>
      <c r="X3852" s="20">
        <f>L3852/W3852</f>
        <v>0</v>
      </c>
      <c r="Y3852" s="21">
        <f>E3852/W3852</f>
        <v>0</v>
      </c>
    </row>
    <row r="3853" spans="1:25" ht="32" x14ac:dyDescent="0.2">
      <c r="A3853">
        <v>235</v>
      </c>
      <c r="B3853" s="3" t="s">
        <v>237</v>
      </c>
      <c r="C3853" s="3" t="s">
        <v>4345</v>
      </c>
      <c r="D3853">
        <v>10000</v>
      </c>
      <c r="E3853">
        <v>0</v>
      </c>
      <c r="F3853" t="s">
        <v>8221</v>
      </c>
      <c r="G3853" t="s">
        <v>8224</v>
      </c>
      <c r="H3853" t="s">
        <v>8246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8268</v>
      </c>
      <c r="O3853" s="6">
        <f>(E3853/D3853)*100</f>
        <v>0</v>
      </c>
      <c r="P3853" s="7" t="e">
        <f>E3853/L3853</f>
        <v>#DIV/0!</v>
      </c>
      <c r="Q3853" t="str">
        <f>LEFT(N3853,FIND("/",N3853)-1)</f>
        <v>film &amp; video</v>
      </c>
      <c r="R3853" t="str">
        <f>REPLACE(N3853,1,FIND("/",N3853),"")</f>
        <v>drama</v>
      </c>
      <c r="S3853" s="12">
        <f>(((J3853/60)/60)/24)+DATE(1970,1,1)</f>
        <v>42164.908530092594</v>
      </c>
      <c r="T3853" s="12">
        <f>(((I3853/60)/60)/24)+DATE(1970,1,1)</f>
        <v>42194.908530092594</v>
      </c>
      <c r="W3853" s="19">
        <f>_xlfn.DAYS(T3853,S3853)</f>
        <v>30</v>
      </c>
      <c r="X3853" s="20">
        <f>L3853/W3853</f>
        <v>0</v>
      </c>
      <c r="Y3853" s="21">
        <f>E3853/W3853</f>
        <v>0</v>
      </c>
    </row>
    <row r="3854" spans="1:25" ht="48" x14ac:dyDescent="0.2">
      <c r="A3854">
        <v>478</v>
      </c>
      <c r="B3854" s="3" t="s">
        <v>479</v>
      </c>
      <c r="C3854" s="3" t="s">
        <v>4588</v>
      </c>
      <c r="D3854">
        <v>10000</v>
      </c>
      <c r="E3854">
        <v>0</v>
      </c>
      <c r="F3854" t="s">
        <v>8221</v>
      </c>
      <c r="G3854" t="s">
        <v>8224</v>
      </c>
      <c r="H3854" t="s">
        <v>8246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8270</v>
      </c>
      <c r="O3854" s="6">
        <f>(E3854/D3854)*100</f>
        <v>0</v>
      </c>
      <c r="P3854" s="7" t="e">
        <f>E3854/L3854</f>
        <v>#DIV/0!</v>
      </c>
      <c r="Q3854" t="str">
        <f>LEFT(N3854,FIND("/",N3854)-1)</f>
        <v>film &amp; video</v>
      </c>
      <c r="R3854" t="str">
        <f>REPLACE(N3854,1,FIND("/",N3854),"")</f>
        <v>animation</v>
      </c>
      <c r="S3854" s="12">
        <f>(((J3854/60)/60)/24)+DATE(1970,1,1)</f>
        <v>42065.910983796297</v>
      </c>
      <c r="T3854" s="12">
        <f>(((I3854/60)/60)/24)+DATE(1970,1,1)</f>
        <v>42095.869317129633</v>
      </c>
      <c r="W3854" s="19">
        <f>_xlfn.DAYS(T3854,S3854)</f>
        <v>30</v>
      </c>
      <c r="X3854" s="20">
        <f>L3854/W3854</f>
        <v>0</v>
      </c>
      <c r="Y3854" s="21">
        <f>E3854/W3854</f>
        <v>0</v>
      </c>
    </row>
    <row r="3855" spans="1:25" ht="48" x14ac:dyDescent="0.2">
      <c r="A3855">
        <v>491</v>
      </c>
      <c r="B3855" s="3" t="s">
        <v>492</v>
      </c>
      <c r="C3855" s="3" t="s">
        <v>4601</v>
      </c>
      <c r="D3855">
        <v>10000</v>
      </c>
      <c r="E3855">
        <v>0</v>
      </c>
      <c r="F3855" t="s">
        <v>8221</v>
      </c>
      <c r="G3855" t="s">
        <v>8224</v>
      </c>
      <c r="H3855" t="s">
        <v>8246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8270</v>
      </c>
      <c r="O3855" s="6">
        <f>(E3855/D3855)*100</f>
        <v>0</v>
      </c>
      <c r="P3855" s="7" t="e">
        <f>E3855/L3855</f>
        <v>#DIV/0!</v>
      </c>
      <c r="Q3855" t="str">
        <f>LEFT(N3855,FIND("/",N3855)-1)</f>
        <v>film &amp; video</v>
      </c>
      <c r="R3855" t="str">
        <f>REPLACE(N3855,1,FIND("/",N3855),"")</f>
        <v>animation</v>
      </c>
      <c r="S3855" s="12">
        <f>(((J3855/60)/60)/24)+DATE(1970,1,1)</f>
        <v>42366.982627314821</v>
      </c>
      <c r="T3855" s="12">
        <f>(((I3855/60)/60)/24)+DATE(1970,1,1)</f>
        <v>42396.982627314821</v>
      </c>
      <c r="W3855" s="19">
        <f>_xlfn.DAYS(T3855,S3855)</f>
        <v>30</v>
      </c>
      <c r="X3855" s="20">
        <f>L3855/W3855</f>
        <v>0</v>
      </c>
      <c r="Y3855" s="21">
        <f>E3855/W3855</f>
        <v>0</v>
      </c>
    </row>
    <row r="3856" spans="1:25" ht="48" x14ac:dyDescent="0.2">
      <c r="A3856">
        <v>501</v>
      </c>
      <c r="B3856" s="3" t="s">
        <v>502</v>
      </c>
      <c r="C3856" s="3" t="s">
        <v>4611</v>
      </c>
      <c r="D3856">
        <v>10000</v>
      </c>
      <c r="E3856">
        <v>0</v>
      </c>
      <c r="F3856" t="s">
        <v>8221</v>
      </c>
      <c r="G3856" t="s">
        <v>8224</v>
      </c>
      <c r="H3856" t="s">
        <v>8246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8270</v>
      </c>
      <c r="O3856" s="6">
        <f>(E3856/D3856)*100</f>
        <v>0</v>
      </c>
      <c r="P3856" s="7" t="e">
        <f>E3856/L3856</f>
        <v>#DIV/0!</v>
      </c>
      <c r="Q3856" t="str">
        <f>LEFT(N3856,FIND("/",N3856)-1)</f>
        <v>film &amp; video</v>
      </c>
      <c r="R3856" t="str">
        <f>REPLACE(N3856,1,FIND("/",N3856),"")</f>
        <v>animation</v>
      </c>
      <c r="S3856" s="12">
        <f>(((J3856/60)/60)/24)+DATE(1970,1,1)</f>
        <v>40703.234386574077</v>
      </c>
      <c r="T3856" s="12">
        <f>(((I3856/60)/60)/24)+DATE(1970,1,1)</f>
        <v>40733.234386574077</v>
      </c>
      <c r="W3856" s="19">
        <f>_xlfn.DAYS(T3856,S3856)</f>
        <v>30</v>
      </c>
      <c r="X3856" s="20">
        <f>L3856/W3856</f>
        <v>0</v>
      </c>
      <c r="Y3856" s="21">
        <f>E3856/W3856</f>
        <v>0</v>
      </c>
    </row>
    <row r="3857" spans="1:25" ht="48" x14ac:dyDescent="0.2">
      <c r="A3857">
        <v>567</v>
      </c>
      <c r="B3857" s="3" t="s">
        <v>568</v>
      </c>
      <c r="C3857" s="3" t="s">
        <v>4677</v>
      </c>
      <c r="D3857">
        <v>10000</v>
      </c>
      <c r="E3857">
        <v>0</v>
      </c>
      <c r="F3857" t="s">
        <v>8221</v>
      </c>
      <c r="G3857" t="s">
        <v>8224</v>
      </c>
      <c r="H3857" t="s">
        <v>8246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8272</v>
      </c>
      <c r="O3857" s="6">
        <f>(E3857/D3857)*100</f>
        <v>0</v>
      </c>
      <c r="P3857" s="7" t="e">
        <f>E3857/L3857</f>
        <v>#DIV/0!</v>
      </c>
      <c r="Q3857" t="str">
        <f>LEFT(N3857,FIND("/",N3857)-1)</f>
        <v>technology</v>
      </c>
      <c r="R3857" t="str">
        <f>REPLACE(N3857,1,FIND("/",N3857),"")</f>
        <v>web</v>
      </c>
      <c r="S3857" s="12">
        <f>(((J3857/60)/60)/24)+DATE(1970,1,1)</f>
        <v>41975.842523148152</v>
      </c>
      <c r="T3857" s="12">
        <f>(((I3857/60)/60)/24)+DATE(1970,1,1)</f>
        <v>42005.842523148152</v>
      </c>
      <c r="W3857" s="19">
        <f>_xlfn.DAYS(T3857,S3857)</f>
        <v>30</v>
      </c>
      <c r="X3857" s="20">
        <f>L3857/W3857</f>
        <v>0</v>
      </c>
      <c r="Y3857" s="21">
        <f>E3857/W3857</f>
        <v>0</v>
      </c>
    </row>
    <row r="3858" spans="1:25" ht="32" x14ac:dyDescent="0.2">
      <c r="A3858">
        <v>612</v>
      </c>
      <c r="B3858" s="3" t="s">
        <v>613</v>
      </c>
      <c r="C3858" s="3" t="s">
        <v>4722</v>
      </c>
      <c r="D3858">
        <v>10000</v>
      </c>
      <c r="E3858">
        <v>0</v>
      </c>
      <c r="F3858" t="s">
        <v>8220</v>
      </c>
      <c r="G3858" t="s">
        <v>8237</v>
      </c>
      <c r="H3858" t="s">
        <v>8249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8272</v>
      </c>
      <c r="O3858" s="6">
        <f>(E3858/D3858)*100</f>
        <v>0</v>
      </c>
      <c r="P3858" s="7" t="e">
        <f>E3858/L3858</f>
        <v>#DIV/0!</v>
      </c>
      <c r="Q3858" t="str">
        <f>LEFT(N3858,FIND("/",N3858)-1)</f>
        <v>technology</v>
      </c>
      <c r="R3858" t="str">
        <f>REPLACE(N3858,1,FIND("/",N3858),"")</f>
        <v>web</v>
      </c>
      <c r="S3858" s="12">
        <f>(((J3858/60)/60)/24)+DATE(1970,1,1)</f>
        <v>42585.031782407401</v>
      </c>
      <c r="T3858" s="12">
        <f>(((I3858/60)/60)/24)+DATE(1970,1,1)</f>
        <v>42615.031782407401</v>
      </c>
      <c r="W3858" s="19">
        <f>_xlfn.DAYS(T3858,S3858)</f>
        <v>30</v>
      </c>
      <c r="X3858" s="20">
        <f>L3858/W3858</f>
        <v>0</v>
      </c>
      <c r="Y3858" s="21">
        <f>E3858/W3858</f>
        <v>0</v>
      </c>
    </row>
    <row r="3859" spans="1:25" ht="48" x14ac:dyDescent="0.2">
      <c r="A3859">
        <v>614</v>
      </c>
      <c r="B3859" s="3" t="s">
        <v>615</v>
      </c>
      <c r="C3859" s="3" t="s">
        <v>4724</v>
      </c>
      <c r="D3859">
        <v>10000</v>
      </c>
      <c r="E3859">
        <v>0</v>
      </c>
      <c r="F3859" t="s">
        <v>8220</v>
      </c>
      <c r="G3859" t="s">
        <v>8224</v>
      </c>
      <c r="H3859" t="s">
        <v>8246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8272</v>
      </c>
      <c r="O3859" s="6">
        <f>(E3859/D3859)*100</f>
        <v>0</v>
      </c>
      <c r="P3859" s="7" t="e">
        <f>E3859/L3859</f>
        <v>#DIV/0!</v>
      </c>
      <c r="Q3859" t="str">
        <f>LEFT(N3859,FIND("/",N3859)-1)</f>
        <v>technology</v>
      </c>
      <c r="R3859" t="str">
        <f>REPLACE(N3859,1,FIND("/",N3859),"")</f>
        <v>web</v>
      </c>
      <c r="S3859" s="12">
        <f>(((J3859/60)/60)/24)+DATE(1970,1,1)</f>
        <v>42515.061805555553</v>
      </c>
      <c r="T3859" s="12">
        <f>(((I3859/60)/60)/24)+DATE(1970,1,1)</f>
        <v>42545.061805555553</v>
      </c>
      <c r="W3859" s="19">
        <f>_xlfn.DAYS(T3859,S3859)</f>
        <v>30</v>
      </c>
      <c r="X3859" s="20">
        <f>L3859/W3859</f>
        <v>0</v>
      </c>
      <c r="Y3859" s="21">
        <f>E3859/W3859</f>
        <v>0</v>
      </c>
    </row>
    <row r="3860" spans="1:25" ht="48" x14ac:dyDescent="0.2">
      <c r="A3860">
        <v>1056</v>
      </c>
      <c r="B3860" s="3" t="s">
        <v>1057</v>
      </c>
      <c r="C3860" s="3" t="s">
        <v>5166</v>
      </c>
      <c r="D3860">
        <v>10000</v>
      </c>
      <c r="E3860">
        <v>0</v>
      </c>
      <c r="F3860" t="s">
        <v>8220</v>
      </c>
      <c r="G3860" t="s">
        <v>8224</v>
      </c>
      <c r="H3860" t="s">
        <v>8246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8281</v>
      </c>
      <c r="O3860" s="6">
        <f>(E3860/D3860)*100</f>
        <v>0</v>
      </c>
      <c r="P3860" s="7" t="e">
        <f>E3860/L3860</f>
        <v>#DIV/0!</v>
      </c>
      <c r="Q3860" t="str">
        <f>LEFT(N3860,FIND("/",N3860)-1)</f>
        <v>journalism</v>
      </c>
      <c r="R3860" t="str">
        <f>REPLACE(N3860,1,FIND("/",N3860),"")</f>
        <v>audio</v>
      </c>
      <c r="S3860" s="12">
        <f>(((J3860/60)/60)/24)+DATE(1970,1,1)</f>
        <v>42058.719641203701</v>
      </c>
      <c r="T3860" s="12">
        <f>(((I3860/60)/60)/24)+DATE(1970,1,1)</f>
        <v>42118.677974537044</v>
      </c>
      <c r="W3860" s="19">
        <f>_xlfn.DAYS(T3860,S3860)</f>
        <v>60</v>
      </c>
      <c r="X3860" s="20">
        <f>L3860/W3860</f>
        <v>0</v>
      </c>
      <c r="Y3860" s="21">
        <f>E3860/W3860</f>
        <v>0</v>
      </c>
    </row>
    <row r="3861" spans="1:25" ht="32" x14ac:dyDescent="0.2">
      <c r="A3861">
        <v>1057</v>
      </c>
      <c r="B3861" s="3" t="s">
        <v>1058</v>
      </c>
      <c r="C3861" s="3" t="s">
        <v>5167</v>
      </c>
      <c r="D3861">
        <v>10000</v>
      </c>
      <c r="E3861">
        <v>0</v>
      </c>
      <c r="F3861" t="s">
        <v>8220</v>
      </c>
      <c r="G3861" t="s">
        <v>8224</v>
      </c>
      <c r="H3861" t="s">
        <v>8246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8281</v>
      </c>
      <c r="O3861" s="6">
        <f>(E3861/D3861)*100</f>
        <v>0</v>
      </c>
      <c r="P3861" s="7" t="e">
        <f>E3861/L3861</f>
        <v>#DIV/0!</v>
      </c>
      <c r="Q3861" t="str">
        <f>LEFT(N3861,FIND("/",N3861)-1)</f>
        <v>journalism</v>
      </c>
      <c r="R3861" t="str">
        <f>REPLACE(N3861,1,FIND("/",N3861),"")</f>
        <v>audio</v>
      </c>
      <c r="S3861" s="12">
        <f>(((J3861/60)/60)/24)+DATE(1970,1,1)</f>
        <v>42678.871331018512</v>
      </c>
      <c r="T3861" s="12">
        <f>(((I3861/60)/60)/24)+DATE(1970,1,1)</f>
        <v>42708.912997685184</v>
      </c>
      <c r="W3861" s="19">
        <f>_xlfn.DAYS(T3861,S3861)</f>
        <v>30</v>
      </c>
      <c r="X3861" s="20">
        <f>L3861/W3861</f>
        <v>0</v>
      </c>
      <c r="Y3861" s="21">
        <f>E3861/W3861</f>
        <v>0</v>
      </c>
    </row>
    <row r="3862" spans="1:25" ht="64" x14ac:dyDescent="0.2">
      <c r="A3862">
        <v>1107</v>
      </c>
      <c r="B3862" s="3" t="s">
        <v>1108</v>
      </c>
      <c r="C3862" s="3" t="s">
        <v>5217</v>
      </c>
      <c r="D3862">
        <v>10000</v>
      </c>
      <c r="E3862">
        <v>0</v>
      </c>
      <c r="F3862" t="s">
        <v>8221</v>
      </c>
      <c r="G3862" t="s">
        <v>8224</v>
      </c>
      <c r="H3862" t="s">
        <v>8246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8282</v>
      </c>
      <c r="O3862" s="6">
        <f>(E3862/D3862)*100</f>
        <v>0</v>
      </c>
      <c r="P3862" s="7" t="e">
        <f>E3862/L3862</f>
        <v>#DIV/0!</v>
      </c>
      <c r="Q3862" t="str">
        <f>LEFT(N3862,FIND("/",N3862)-1)</f>
        <v>games</v>
      </c>
      <c r="R3862" t="str">
        <f>REPLACE(N3862,1,FIND("/",N3862),"")</f>
        <v>video games</v>
      </c>
      <c r="S3862" s="12">
        <f>(((J3862/60)/60)/24)+DATE(1970,1,1)</f>
        <v>41813.861388888887</v>
      </c>
      <c r="T3862" s="12">
        <f>(((I3862/60)/60)/24)+DATE(1970,1,1)</f>
        <v>41843.861388888887</v>
      </c>
      <c r="W3862" s="19">
        <f>_xlfn.DAYS(T3862,S3862)</f>
        <v>30</v>
      </c>
      <c r="X3862" s="20">
        <f>L3862/W3862</f>
        <v>0</v>
      </c>
      <c r="Y3862" s="21">
        <f>E3862/W3862</f>
        <v>0</v>
      </c>
    </row>
    <row r="3863" spans="1:25" ht="64" x14ac:dyDescent="0.2">
      <c r="A3863">
        <v>1164</v>
      </c>
      <c r="B3863" s="3" t="s">
        <v>1165</v>
      </c>
      <c r="C3863" s="3" t="s">
        <v>5274</v>
      </c>
      <c r="D3863">
        <v>10000</v>
      </c>
      <c r="E3863">
        <v>0</v>
      </c>
      <c r="F3863" t="s">
        <v>8221</v>
      </c>
      <c r="G3863" t="s">
        <v>8224</v>
      </c>
      <c r="H3863" t="s">
        <v>8246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8284</v>
      </c>
      <c r="O3863" s="6">
        <f>(E3863/D3863)*100</f>
        <v>0</v>
      </c>
      <c r="P3863" s="7" t="e">
        <f>E3863/L3863</f>
        <v>#DIV/0!</v>
      </c>
      <c r="Q3863" t="str">
        <f>LEFT(N3863,FIND("/",N3863)-1)</f>
        <v>food</v>
      </c>
      <c r="R3863" t="str">
        <f>REPLACE(N3863,1,FIND("/",N3863),"")</f>
        <v>food trucks</v>
      </c>
      <c r="S3863" s="12">
        <f>(((J3863/60)/60)/24)+DATE(1970,1,1)</f>
        <v>42509.724328703705</v>
      </c>
      <c r="T3863" s="12">
        <f>(((I3863/60)/60)/24)+DATE(1970,1,1)</f>
        <v>42539.724328703705</v>
      </c>
      <c r="W3863" s="19">
        <f>_xlfn.DAYS(T3863,S3863)</f>
        <v>30</v>
      </c>
      <c r="X3863" s="20">
        <f>L3863/W3863</f>
        <v>0</v>
      </c>
      <c r="Y3863" s="21">
        <f>E3863/W3863</f>
        <v>0</v>
      </c>
    </row>
    <row r="3864" spans="1:25" ht="32" x14ac:dyDescent="0.2">
      <c r="A3864">
        <v>1429</v>
      </c>
      <c r="B3864" s="3" t="s">
        <v>1430</v>
      </c>
      <c r="C3864" s="3" t="s">
        <v>5539</v>
      </c>
      <c r="D3864">
        <v>10000</v>
      </c>
      <c r="E3864">
        <v>0</v>
      </c>
      <c r="F3864" t="s">
        <v>8221</v>
      </c>
      <c r="G3864" t="s">
        <v>8224</v>
      </c>
      <c r="H3864" t="s">
        <v>8246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8287</v>
      </c>
      <c r="O3864" s="6">
        <f>(E3864/D3864)*100</f>
        <v>0</v>
      </c>
      <c r="P3864" s="7" t="e">
        <f>E3864/L3864</f>
        <v>#DIV/0!</v>
      </c>
      <c r="Q3864" t="str">
        <f>LEFT(N3864,FIND("/",N3864)-1)</f>
        <v>publishing</v>
      </c>
      <c r="R3864" t="str">
        <f>REPLACE(N3864,1,FIND("/",N3864),"")</f>
        <v>translations</v>
      </c>
      <c r="S3864" s="12">
        <f>(((J3864/60)/60)/24)+DATE(1970,1,1)</f>
        <v>42074.060671296291</v>
      </c>
      <c r="T3864" s="12">
        <f>(((I3864/60)/60)/24)+DATE(1970,1,1)</f>
        <v>42104.060671296291</v>
      </c>
      <c r="W3864" s="19">
        <f>_xlfn.DAYS(T3864,S3864)</f>
        <v>30</v>
      </c>
      <c r="X3864" s="20">
        <f>L3864/W3864</f>
        <v>0</v>
      </c>
      <c r="Y3864" s="21">
        <f>E3864/W3864</f>
        <v>0</v>
      </c>
    </row>
    <row r="3865" spans="1:25" ht="48" x14ac:dyDescent="0.2">
      <c r="A3865">
        <v>1487</v>
      </c>
      <c r="B3865" s="3" t="s">
        <v>1488</v>
      </c>
      <c r="C3865" s="3" t="s">
        <v>5597</v>
      </c>
      <c r="D3865">
        <v>10000</v>
      </c>
      <c r="E3865">
        <v>0</v>
      </c>
      <c r="F3865" t="s">
        <v>8221</v>
      </c>
      <c r="G3865" t="s">
        <v>8224</v>
      </c>
      <c r="H3865" t="s">
        <v>8246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8275</v>
      </c>
      <c r="O3865" s="6">
        <f>(E3865/D3865)*100</f>
        <v>0</v>
      </c>
      <c r="P3865" s="7" t="e">
        <f>E3865/L3865</f>
        <v>#DIV/0!</v>
      </c>
      <c r="Q3865" t="str">
        <f>LEFT(N3865,FIND("/",N3865)-1)</f>
        <v>publishing</v>
      </c>
      <c r="R3865" t="str">
        <f>REPLACE(N3865,1,FIND("/",N3865),"")</f>
        <v>fiction</v>
      </c>
      <c r="S3865" s="12">
        <f>(((J3865/60)/60)/24)+DATE(1970,1,1)</f>
        <v>42554.917488425926</v>
      </c>
      <c r="T3865" s="12">
        <f>(((I3865/60)/60)/24)+DATE(1970,1,1)</f>
        <v>42584.917488425926</v>
      </c>
      <c r="W3865" s="19">
        <f>_xlfn.DAYS(T3865,S3865)</f>
        <v>30</v>
      </c>
      <c r="X3865" s="20">
        <f>L3865/W3865</f>
        <v>0</v>
      </c>
      <c r="Y3865" s="21">
        <f>E3865/W3865</f>
        <v>0</v>
      </c>
    </row>
    <row r="3866" spans="1:25" ht="48" x14ac:dyDescent="0.2">
      <c r="A3866">
        <v>1729</v>
      </c>
      <c r="B3866" s="3" t="s">
        <v>1730</v>
      </c>
      <c r="C3866" s="3" t="s">
        <v>5839</v>
      </c>
      <c r="D3866">
        <v>10000</v>
      </c>
      <c r="E3866">
        <v>0</v>
      </c>
      <c r="F3866" t="s">
        <v>8221</v>
      </c>
      <c r="G3866" t="s">
        <v>8224</v>
      </c>
      <c r="H3866" t="s">
        <v>8246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8293</v>
      </c>
      <c r="O3866" s="6">
        <f>(E3866/D3866)*100</f>
        <v>0</v>
      </c>
      <c r="P3866" s="7" t="e">
        <f>E3866/L3866</f>
        <v>#DIV/0!</v>
      </c>
      <c r="Q3866" t="str">
        <f>LEFT(N3866,FIND("/",N3866)-1)</f>
        <v>music</v>
      </c>
      <c r="R3866" t="str">
        <f>REPLACE(N3866,1,FIND("/",N3866),"")</f>
        <v>faith</v>
      </c>
      <c r="S3866" s="12">
        <f>(((J3866/60)/60)/24)+DATE(1970,1,1)</f>
        <v>42471.052152777775</v>
      </c>
      <c r="T3866" s="12">
        <f>(((I3866/60)/60)/24)+DATE(1970,1,1)</f>
        <v>42531.052152777775</v>
      </c>
      <c r="W3866" s="19">
        <f>_xlfn.DAYS(T3866,S3866)</f>
        <v>60</v>
      </c>
      <c r="X3866" s="20">
        <f>L3866/W3866</f>
        <v>0</v>
      </c>
      <c r="Y3866" s="21">
        <f>E3866/W3866</f>
        <v>0</v>
      </c>
    </row>
    <row r="3867" spans="1:25" ht="48" x14ac:dyDescent="0.2">
      <c r="A3867">
        <v>1733</v>
      </c>
      <c r="B3867" s="3" t="s">
        <v>1734</v>
      </c>
      <c r="C3867" s="3" t="s">
        <v>5843</v>
      </c>
      <c r="D3867">
        <v>10000</v>
      </c>
      <c r="E3867">
        <v>0</v>
      </c>
      <c r="F3867" t="s">
        <v>8221</v>
      </c>
      <c r="G3867" t="s">
        <v>8224</v>
      </c>
      <c r="H3867" t="s">
        <v>8246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8293</v>
      </c>
      <c r="O3867" s="6">
        <f>(E3867/D3867)*100</f>
        <v>0</v>
      </c>
      <c r="P3867" s="7" t="e">
        <f>E3867/L3867</f>
        <v>#DIV/0!</v>
      </c>
      <c r="Q3867" t="str">
        <f>LEFT(N3867,FIND("/",N3867)-1)</f>
        <v>music</v>
      </c>
      <c r="R3867" t="str">
        <f>REPLACE(N3867,1,FIND("/",N3867),"")</f>
        <v>faith</v>
      </c>
      <c r="S3867" s="12">
        <f>(((J3867/60)/60)/24)+DATE(1970,1,1)</f>
        <v>42614.675625000003</v>
      </c>
      <c r="T3867" s="12">
        <f>(((I3867/60)/60)/24)+DATE(1970,1,1)</f>
        <v>42626.895833333328</v>
      </c>
      <c r="W3867" s="19">
        <f>_xlfn.DAYS(T3867,S3867)</f>
        <v>12</v>
      </c>
      <c r="X3867" s="20">
        <f>L3867/W3867</f>
        <v>0</v>
      </c>
      <c r="Y3867" s="21">
        <f>E3867/W3867</f>
        <v>0</v>
      </c>
    </row>
    <row r="3868" spans="1:25" ht="48" x14ac:dyDescent="0.2">
      <c r="A3868">
        <v>1869</v>
      </c>
      <c r="B3868" s="3" t="s">
        <v>1870</v>
      </c>
      <c r="C3868" s="3" t="s">
        <v>5979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8283</v>
      </c>
      <c r="O3868" s="6">
        <f>(E3868/D3868)*100</f>
        <v>0</v>
      </c>
      <c r="P3868" s="7" t="e">
        <f>E3868/L3868</f>
        <v>#DIV/0!</v>
      </c>
      <c r="Q3868" t="str">
        <f>LEFT(N3868,FIND("/",N3868)-1)</f>
        <v>games</v>
      </c>
      <c r="R3868" t="str">
        <f>REPLACE(N3868,1,FIND("/",N3868),"")</f>
        <v>mobile games</v>
      </c>
      <c r="S3868" s="12">
        <f>(((J3868/60)/60)/24)+DATE(1970,1,1)</f>
        <v>42709.002881944441</v>
      </c>
      <c r="T3868" s="12">
        <f>(((I3868/60)/60)/24)+DATE(1970,1,1)</f>
        <v>42739.002881944441</v>
      </c>
      <c r="W3868" s="19">
        <f>_xlfn.DAYS(T3868,S3868)</f>
        <v>30</v>
      </c>
      <c r="X3868" s="20">
        <f>L3868/W3868</f>
        <v>0</v>
      </c>
      <c r="Y3868" s="21">
        <f>E3868/W3868</f>
        <v>0</v>
      </c>
    </row>
    <row r="3869" spans="1:25" ht="32" x14ac:dyDescent="0.2">
      <c r="A3869">
        <v>2356</v>
      </c>
      <c r="B3869" s="3" t="s">
        <v>2357</v>
      </c>
      <c r="C3869" s="3" t="s">
        <v>6466</v>
      </c>
      <c r="D3869">
        <v>10000</v>
      </c>
      <c r="E3869">
        <v>0</v>
      </c>
      <c r="F3869" t="s">
        <v>8220</v>
      </c>
      <c r="G3869" t="s">
        <v>8233</v>
      </c>
      <c r="H3869" t="s">
        <v>8249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8272</v>
      </c>
      <c r="O3869" s="6">
        <f>(E3869/D3869)*100</f>
        <v>0</v>
      </c>
      <c r="P3869" s="7" t="e">
        <f>E3869/L3869</f>
        <v>#DIV/0!</v>
      </c>
      <c r="Q3869" t="str">
        <f>LEFT(N3869,FIND("/",N3869)-1)</f>
        <v>technology</v>
      </c>
      <c r="R3869" t="str">
        <f>REPLACE(N3869,1,FIND("/",N3869),"")</f>
        <v>web</v>
      </c>
      <c r="S3869" s="12">
        <f>(((J3869/60)/60)/24)+DATE(1970,1,1)</f>
        <v>42130.78361111111</v>
      </c>
      <c r="T3869" s="12">
        <f>(((I3869/60)/60)/24)+DATE(1970,1,1)</f>
        <v>42160.78361111111</v>
      </c>
      <c r="W3869" s="19">
        <f>_xlfn.DAYS(T3869,S3869)</f>
        <v>30</v>
      </c>
      <c r="X3869" s="20">
        <f>L3869/W3869</f>
        <v>0</v>
      </c>
      <c r="Y3869" s="21">
        <f>E3869/W3869</f>
        <v>0</v>
      </c>
    </row>
    <row r="3870" spans="1:25" ht="48" x14ac:dyDescent="0.2">
      <c r="A3870">
        <v>2375</v>
      </c>
      <c r="B3870" s="3" t="s">
        <v>2376</v>
      </c>
      <c r="C3870" s="3" t="s">
        <v>6485</v>
      </c>
      <c r="D3870">
        <v>10000</v>
      </c>
      <c r="E3870">
        <v>0</v>
      </c>
      <c r="F3870" t="s">
        <v>8220</v>
      </c>
      <c r="G3870" t="s">
        <v>8224</v>
      </c>
      <c r="H3870" t="s">
        <v>8246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8272</v>
      </c>
      <c r="O3870" s="6">
        <f>(E3870/D3870)*100</f>
        <v>0</v>
      </c>
      <c r="P3870" s="7" t="e">
        <f>E3870/L3870</f>
        <v>#DIV/0!</v>
      </c>
      <c r="Q3870" t="str">
        <f>LEFT(N3870,FIND("/",N3870)-1)</f>
        <v>technology</v>
      </c>
      <c r="R3870" t="str">
        <f>REPLACE(N3870,1,FIND("/",N3870),"")</f>
        <v>web</v>
      </c>
      <c r="S3870" s="12">
        <f>(((J3870/60)/60)/24)+DATE(1970,1,1)</f>
        <v>42592.836076388892</v>
      </c>
      <c r="T3870" s="12">
        <f>(((I3870/60)/60)/24)+DATE(1970,1,1)</f>
        <v>42622.836076388892</v>
      </c>
      <c r="W3870" s="19">
        <f>_xlfn.DAYS(T3870,S3870)</f>
        <v>30</v>
      </c>
      <c r="X3870" s="20">
        <f>L3870/W3870</f>
        <v>0</v>
      </c>
      <c r="Y3870" s="21">
        <f>E3870/W3870</f>
        <v>0</v>
      </c>
    </row>
    <row r="3871" spans="1:25" ht="48" x14ac:dyDescent="0.2">
      <c r="A3871">
        <v>2433</v>
      </c>
      <c r="B3871" s="3" t="s">
        <v>2434</v>
      </c>
      <c r="C3871" s="3" t="s">
        <v>6543</v>
      </c>
      <c r="D3871">
        <v>10000</v>
      </c>
      <c r="E3871">
        <v>0</v>
      </c>
      <c r="F3871" t="s">
        <v>8221</v>
      </c>
      <c r="G3871" t="s">
        <v>8224</v>
      </c>
      <c r="H3871" t="s">
        <v>8246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8284</v>
      </c>
      <c r="O3871" s="6">
        <f>(E3871/D3871)*100</f>
        <v>0</v>
      </c>
      <c r="P3871" s="7" t="e">
        <f>E3871/L3871</f>
        <v>#DIV/0!</v>
      </c>
      <c r="Q3871" t="str">
        <f>LEFT(N3871,FIND("/",N3871)-1)</f>
        <v>food</v>
      </c>
      <c r="R3871" t="str">
        <f>REPLACE(N3871,1,FIND("/",N3871),"")</f>
        <v>food trucks</v>
      </c>
      <c r="S3871" s="12">
        <f>(((J3871/60)/60)/24)+DATE(1970,1,1)</f>
        <v>42397.89980324074</v>
      </c>
      <c r="T3871" s="12">
        <f>(((I3871/60)/60)/24)+DATE(1970,1,1)</f>
        <v>42427.89980324074</v>
      </c>
      <c r="W3871" s="19">
        <f>_xlfn.DAYS(T3871,S3871)</f>
        <v>30</v>
      </c>
      <c r="X3871" s="20">
        <f>L3871/W3871</f>
        <v>0</v>
      </c>
      <c r="Y3871" s="21">
        <f>E3871/W3871</f>
        <v>0</v>
      </c>
    </row>
    <row r="3872" spans="1:25" ht="48" x14ac:dyDescent="0.2">
      <c r="A3872">
        <v>2439</v>
      </c>
      <c r="B3872" s="3" t="s">
        <v>2440</v>
      </c>
      <c r="C3872" s="3" t="s">
        <v>6549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8284</v>
      </c>
      <c r="O3872" s="6">
        <f>(E3872/D3872)*100</f>
        <v>0</v>
      </c>
      <c r="P3872" s="7" t="e">
        <f>E3872/L3872</f>
        <v>#DIV/0!</v>
      </c>
      <c r="Q3872" t="str">
        <f>LEFT(N3872,FIND("/",N3872)-1)</f>
        <v>food</v>
      </c>
      <c r="R3872" t="str">
        <f>REPLACE(N3872,1,FIND("/",N3872),"")</f>
        <v>food trucks</v>
      </c>
      <c r="S3872" s="12">
        <f>(((J3872/60)/60)/24)+DATE(1970,1,1)</f>
        <v>42265.818622685183</v>
      </c>
      <c r="T3872" s="12">
        <f>(((I3872/60)/60)/24)+DATE(1970,1,1)</f>
        <v>42295.818622685183</v>
      </c>
      <c r="W3872" s="19">
        <f>_xlfn.DAYS(T3872,S3872)</f>
        <v>30</v>
      </c>
      <c r="X3872" s="20">
        <f>L3872/W3872</f>
        <v>0</v>
      </c>
      <c r="Y3872" s="21">
        <f>E3872/W3872</f>
        <v>0</v>
      </c>
    </row>
    <row r="3873" spans="1:25" ht="48" x14ac:dyDescent="0.2">
      <c r="A3873">
        <v>2503</v>
      </c>
      <c r="B3873" s="3" t="s">
        <v>2503</v>
      </c>
      <c r="C3873" s="3" t="s">
        <v>6613</v>
      </c>
      <c r="D3873">
        <v>10000</v>
      </c>
      <c r="E3873">
        <v>0</v>
      </c>
      <c r="F3873" t="s">
        <v>8221</v>
      </c>
      <c r="G3873" t="s">
        <v>8224</v>
      </c>
      <c r="H3873" t="s">
        <v>8246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8299</v>
      </c>
      <c r="O3873" s="6">
        <f>(E3873/D3873)*100</f>
        <v>0</v>
      </c>
      <c r="P3873" s="7" t="e">
        <f>E3873/L3873</f>
        <v>#DIV/0!</v>
      </c>
      <c r="Q3873" t="str">
        <f>LEFT(N3873,FIND("/",N3873)-1)</f>
        <v>food</v>
      </c>
      <c r="R3873" t="str">
        <f>REPLACE(N3873,1,FIND("/",N3873),"")</f>
        <v>restaurants</v>
      </c>
      <c r="S3873" s="12">
        <f>(((J3873/60)/60)/24)+DATE(1970,1,1)</f>
        <v>42498.899398148147</v>
      </c>
      <c r="T3873" s="12">
        <f>(((I3873/60)/60)/24)+DATE(1970,1,1)</f>
        <v>42528.879166666666</v>
      </c>
      <c r="W3873" s="19">
        <f>_xlfn.DAYS(T3873,S3873)</f>
        <v>30</v>
      </c>
      <c r="X3873" s="20">
        <f>L3873/W3873</f>
        <v>0</v>
      </c>
      <c r="Y3873" s="21">
        <f>E3873/W3873</f>
        <v>0</v>
      </c>
    </row>
    <row r="3874" spans="1:25" ht="48" x14ac:dyDescent="0.2">
      <c r="A3874">
        <v>2574</v>
      </c>
      <c r="B3874" s="3" t="s">
        <v>2574</v>
      </c>
      <c r="C3874" s="3" t="s">
        <v>6684</v>
      </c>
      <c r="D3874">
        <v>10000</v>
      </c>
      <c r="E3874">
        <v>0</v>
      </c>
      <c r="F3874" t="s">
        <v>8220</v>
      </c>
      <c r="G3874" t="s">
        <v>8224</v>
      </c>
      <c r="H3874" t="s">
        <v>8246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8284</v>
      </c>
      <c r="O3874" s="6">
        <f>(E3874/D3874)*100</f>
        <v>0</v>
      </c>
      <c r="P3874" s="7" t="e">
        <f>E3874/L3874</f>
        <v>#DIV/0!</v>
      </c>
      <c r="Q3874" t="str">
        <f>LEFT(N3874,FIND("/",N3874)-1)</f>
        <v>food</v>
      </c>
      <c r="R3874" t="str">
        <f>REPLACE(N3874,1,FIND("/",N3874),"")</f>
        <v>food trucks</v>
      </c>
      <c r="S3874" s="12">
        <f>(((J3874/60)/60)/24)+DATE(1970,1,1)</f>
        <v>42487.825752314813</v>
      </c>
      <c r="T3874" s="12">
        <f>(((I3874/60)/60)/24)+DATE(1970,1,1)</f>
        <v>42508.825752314813</v>
      </c>
      <c r="W3874" s="19">
        <f>_xlfn.DAYS(T3874,S3874)</f>
        <v>21</v>
      </c>
      <c r="X3874" s="20">
        <f>L3874/W3874</f>
        <v>0</v>
      </c>
      <c r="Y3874" s="21">
        <f>E3874/W3874</f>
        <v>0</v>
      </c>
    </row>
    <row r="3875" spans="1:25" ht="32" x14ac:dyDescent="0.2">
      <c r="A3875">
        <v>2576</v>
      </c>
      <c r="B3875" s="3" t="s">
        <v>2576</v>
      </c>
      <c r="C3875" s="3" t="s">
        <v>6686</v>
      </c>
      <c r="D3875">
        <v>10000</v>
      </c>
      <c r="E3875">
        <v>0</v>
      </c>
      <c r="F3875" t="s">
        <v>8220</v>
      </c>
      <c r="G3875" t="s">
        <v>8224</v>
      </c>
      <c r="H3875" t="s">
        <v>8246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8284</v>
      </c>
      <c r="O3875" s="6">
        <f>(E3875/D3875)*100</f>
        <v>0</v>
      </c>
      <c r="P3875" s="7" t="e">
        <f>E3875/L3875</f>
        <v>#DIV/0!</v>
      </c>
      <c r="Q3875" t="str">
        <f>LEFT(N3875,FIND("/",N3875)-1)</f>
        <v>food</v>
      </c>
      <c r="R3875" t="str">
        <f>REPLACE(N3875,1,FIND("/",N3875),"")</f>
        <v>food trucks</v>
      </c>
      <c r="S3875" s="12">
        <f>(((J3875/60)/60)/24)+DATE(1970,1,1)</f>
        <v>42060.00980324074</v>
      </c>
      <c r="T3875" s="12">
        <f>(((I3875/60)/60)/24)+DATE(1970,1,1)</f>
        <v>42104.968136574069</v>
      </c>
      <c r="W3875" s="19">
        <f>_xlfn.DAYS(T3875,S3875)</f>
        <v>44</v>
      </c>
      <c r="X3875" s="20">
        <f>L3875/W3875</f>
        <v>0</v>
      </c>
      <c r="Y3875" s="21">
        <f>E3875/W3875</f>
        <v>0</v>
      </c>
    </row>
    <row r="3876" spans="1:25" ht="32" x14ac:dyDescent="0.2">
      <c r="A3876">
        <v>2584</v>
      </c>
      <c r="B3876" s="3" t="s">
        <v>2584</v>
      </c>
      <c r="C3876" s="3" t="s">
        <v>6694</v>
      </c>
      <c r="D3876">
        <v>10000</v>
      </c>
      <c r="E3876">
        <v>0</v>
      </c>
      <c r="F3876" t="s">
        <v>8221</v>
      </c>
      <c r="G3876" t="s">
        <v>8224</v>
      </c>
      <c r="H3876" t="s">
        <v>8246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8284</v>
      </c>
      <c r="O3876" s="6">
        <f>(E3876/D3876)*100</f>
        <v>0</v>
      </c>
      <c r="P3876" s="7" t="e">
        <f>E3876/L3876</f>
        <v>#DIV/0!</v>
      </c>
      <c r="Q3876" t="str">
        <f>LEFT(N3876,FIND("/",N3876)-1)</f>
        <v>food</v>
      </c>
      <c r="R3876" t="str">
        <f>REPLACE(N3876,1,FIND("/",N3876),"")</f>
        <v>food trucks</v>
      </c>
      <c r="S3876" s="12">
        <f>(((J3876/60)/60)/24)+DATE(1970,1,1)</f>
        <v>42140.173252314817</v>
      </c>
      <c r="T3876" s="12">
        <f>(((I3876/60)/60)/24)+DATE(1970,1,1)</f>
        <v>42170.173252314817</v>
      </c>
      <c r="W3876" s="19">
        <f>_xlfn.DAYS(T3876,S3876)</f>
        <v>30</v>
      </c>
      <c r="X3876" s="20">
        <f>L3876/W3876</f>
        <v>0</v>
      </c>
      <c r="Y3876" s="21">
        <f>E3876/W3876</f>
        <v>0</v>
      </c>
    </row>
    <row r="3877" spans="1:25" ht="48" x14ac:dyDescent="0.2">
      <c r="A3877">
        <v>2593</v>
      </c>
      <c r="B3877" s="3" t="s">
        <v>2593</v>
      </c>
      <c r="C3877" s="3" t="s">
        <v>6703</v>
      </c>
      <c r="D3877">
        <v>10000</v>
      </c>
      <c r="E3877">
        <v>0</v>
      </c>
      <c r="F3877" t="s">
        <v>8221</v>
      </c>
      <c r="G3877" t="s">
        <v>8224</v>
      </c>
      <c r="H3877" t="s">
        <v>8246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8284</v>
      </c>
      <c r="O3877" s="6">
        <f>(E3877/D3877)*100</f>
        <v>0</v>
      </c>
      <c r="P3877" s="7" t="e">
        <f>E3877/L3877</f>
        <v>#DIV/0!</v>
      </c>
      <c r="Q3877" t="str">
        <f>LEFT(N3877,FIND("/",N3877)-1)</f>
        <v>food</v>
      </c>
      <c r="R3877" t="str">
        <f>REPLACE(N3877,1,FIND("/",N3877),"")</f>
        <v>food trucks</v>
      </c>
      <c r="S3877" s="12">
        <f>(((J3877/60)/60)/24)+DATE(1970,1,1)</f>
        <v>42089.84520833334</v>
      </c>
      <c r="T3877" s="12">
        <f>(((I3877/60)/60)/24)+DATE(1970,1,1)</f>
        <v>42119.84520833334</v>
      </c>
      <c r="W3877" s="19">
        <f>_xlfn.DAYS(T3877,S3877)</f>
        <v>30</v>
      </c>
      <c r="X3877" s="20">
        <f>L3877/W3877</f>
        <v>0</v>
      </c>
      <c r="Y3877" s="21">
        <f>E3877/W3877</f>
        <v>0</v>
      </c>
    </row>
    <row r="3878" spans="1:25" ht="48" x14ac:dyDescent="0.2">
      <c r="A3878">
        <v>2754</v>
      </c>
      <c r="B3878" s="3" t="s">
        <v>2754</v>
      </c>
      <c r="C3878" s="3" t="s">
        <v>6864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8304</v>
      </c>
      <c r="O3878" s="6">
        <f>(E3878/D3878)*100</f>
        <v>0</v>
      </c>
      <c r="P3878" s="7" t="e">
        <f>E3878/L3878</f>
        <v>#DIV/0!</v>
      </c>
      <c r="Q3878" t="str">
        <f>LEFT(N3878,FIND("/",N3878)-1)</f>
        <v>publishing</v>
      </c>
      <c r="R3878" t="str">
        <f>REPLACE(N3878,1,FIND("/",N3878),"")</f>
        <v>children's books</v>
      </c>
      <c r="S3878" s="12">
        <f>(((J3878/60)/60)/24)+DATE(1970,1,1)</f>
        <v>41863.636006944449</v>
      </c>
      <c r="T3878" s="12">
        <f>(((I3878/60)/60)/24)+DATE(1970,1,1)</f>
        <v>41893.636006944449</v>
      </c>
      <c r="W3878" s="19">
        <f>_xlfn.DAYS(T3878,S3878)</f>
        <v>30</v>
      </c>
      <c r="X3878" s="20">
        <f>L3878/W3878</f>
        <v>0</v>
      </c>
      <c r="Y3878" s="21">
        <f>E3878/W3878</f>
        <v>0</v>
      </c>
    </row>
    <row r="3879" spans="1:25" ht="48" x14ac:dyDescent="0.2">
      <c r="A3879">
        <v>2899</v>
      </c>
      <c r="B3879" s="3" t="s">
        <v>2899</v>
      </c>
      <c r="C3879" s="3" t="s">
        <v>7009</v>
      </c>
      <c r="D3879">
        <v>10000</v>
      </c>
      <c r="E3879">
        <v>0</v>
      </c>
      <c r="F3879" t="s">
        <v>8221</v>
      </c>
      <c r="G3879" t="s">
        <v>8224</v>
      </c>
      <c r="H3879" t="s">
        <v>8246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8271</v>
      </c>
      <c r="O3879" s="6">
        <f>(E3879/D3879)*100</f>
        <v>0</v>
      </c>
      <c r="P3879" s="7" t="e">
        <f>E3879/L3879</f>
        <v>#DIV/0!</v>
      </c>
      <c r="Q3879" t="str">
        <f>LEFT(N3879,FIND("/",N3879)-1)</f>
        <v>theater</v>
      </c>
      <c r="R3879" t="str">
        <f>REPLACE(N3879,1,FIND("/",N3879),"")</f>
        <v>plays</v>
      </c>
      <c r="S3879" s="12">
        <f>(((J3879/60)/60)/24)+DATE(1970,1,1)</f>
        <v>42515.078217592592</v>
      </c>
      <c r="T3879" s="12">
        <f>(((I3879/60)/60)/24)+DATE(1970,1,1)</f>
        <v>42575.078217592592</v>
      </c>
      <c r="W3879" s="19">
        <f>_xlfn.DAYS(T3879,S3879)</f>
        <v>60</v>
      </c>
      <c r="X3879" s="20">
        <f>L3879/W3879</f>
        <v>0</v>
      </c>
      <c r="Y3879" s="21">
        <f>E3879/W3879</f>
        <v>0</v>
      </c>
    </row>
    <row r="3880" spans="1:25" ht="48" x14ac:dyDescent="0.2">
      <c r="A3880">
        <v>2959</v>
      </c>
      <c r="B3880" s="3" t="s">
        <v>2959</v>
      </c>
      <c r="C3880" s="3" t="s">
        <v>7069</v>
      </c>
      <c r="D3880">
        <v>10000</v>
      </c>
      <c r="E3880">
        <v>0</v>
      </c>
      <c r="F3880" t="s">
        <v>8220</v>
      </c>
      <c r="G3880" t="s">
        <v>8225</v>
      </c>
      <c r="H3880" t="s">
        <v>8247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8303</v>
      </c>
      <c r="O3880" s="6">
        <f>(E3880/D3880)*100</f>
        <v>0</v>
      </c>
      <c r="P3880" s="7" t="e">
        <f>E3880/L3880</f>
        <v>#DIV/0!</v>
      </c>
      <c r="Q3880" t="str">
        <f>LEFT(N3880,FIND("/",N3880)-1)</f>
        <v>theater</v>
      </c>
      <c r="R3880" t="str">
        <f>REPLACE(N3880,1,FIND("/",N3880),"")</f>
        <v>spaces</v>
      </c>
      <c r="S3880" s="12">
        <f>(((J3880/60)/60)/24)+DATE(1970,1,1)</f>
        <v>42498.008391203708</v>
      </c>
      <c r="T3880" s="12">
        <f>(((I3880/60)/60)/24)+DATE(1970,1,1)</f>
        <v>42528.008391203708</v>
      </c>
      <c r="W3880" s="19">
        <f>_xlfn.DAYS(T3880,S3880)</f>
        <v>30</v>
      </c>
      <c r="X3880" s="20">
        <f>L3880/W3880</f>
        <v>0</v>
      </c>
      <c r="Y3880" s="21">
        <f>E3880/W3880</f>
        <v>0</v>
      </c>
    </row>
    <row r="3881" spans="1:25" ht="48" x14ac:dyDescent="0.2">
      <c r="A3881">
        <v>3884</v>
      </c>
      <c r="B3881" s="3" t="s">
        <v>3881</v>
      </c>
      <c r="C3881" s="3" t="s">
        <v>7993</v>
      </c>
      <c r="D3881">
        <v>10000</v>
      </c>
      <c r="E3881">
        <v>0</v>
      </c>
      <c r="F3881" t="s">
        <v>8220</v>
      </c>
      <c r="G3881" t="s">
        <v>8224</v>
      </c>
      <c r="H3881" t="s">
        <v>8246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8305</v>
      </c>
      <c r="O3881" s="6">
        <f>(E3881/D3881)*100</f>
        <v>0</v>
      </c>
      <c r="P3881" s="7" t="e">
        <f>E3881/L3881</f>
        <v>#DIV/0!</v>
      </c>
      <c r="Q3881" t="str">
        <f>LEFT(N3881,FIND("/",N3881)-1)</f>
        <v>theater</v>
      </c>
      <c r="R3881" t="str">
        <f>REPLACE(N3881,1,FIND("/",N3881),"")</f>
        <v>musical</v>
      </c>
      <c r="S3881" s="12">
        <f>(((J3881/60)/60)/24)+DATE(1970,1,1)</f>
        <v>42065.791574074072</v>
      </c>
      <c r="T3881" s="12">
        <f>(((I3881/60)/60)/24)+DATE(1970,1,1)</f>
        <v>42090.749907407408</v>
      </c>
      <c r="W3881" s="19">
        <f>_xlfn.DAYS(T3881,S3881)</f>
        <v>25</v>
      </c>
      <c r="X3881" s="20">
        <f>L3881/W3881</f>
        <v>0</v>
      </c>
      <c r="Y3881" s="21">
        <f>E3881/W3881</f>
        <v>0</v>
      </c>
    </row>
    <row r="3882" spans="1:25" ht="16" x14ac:dyDescent="0.2">
      <c r="A3882">
        <v>3886</v>
      </c>
      <c r="B3882" s="3" t="s">
        <v>3883</v>
      </c>
      <c r="C3882" s="3">
        <v>1</v>
      </c>
      <c r="D3882">
        <v>10000</v>
      </c>
      <c r="E3882">
        <v>0</v>
      </c>
      <c r="F3882" t="s">
        <v>8220</v>
      </c>
      <c r="G3882" t="s">
        <v>8226</v>
      </c>
      <c r="H3882" t="s">
        <v>8248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8305</v>
      </c>
      <c r="O3882" s="6">
        <f>(E3882/D3882)*100</f>
        <v>0</v>
      </c>
      <c r="P3882" s="7" t="e">
        <f>E3882/L3882</f>
        <v>#DIV/0!</v>
      </c>
      <c r="Q3882" t="str">
        <f>LEFT(N3882,FIND("/",N3882)-1)</f>
        <v>theater</v>
      </c>
      <c r="R3882" t="str">
        <f>REPLACE(N3882,1,FIND("/",N3882),"")</f>
        <v>musical</v>
      </c>
      <c r="S3882" s="12">
        <f>(((J3882/60)/60)/24)+DATE(1970,1,1)</f>
        <v>41954.228032407409</v>
      </c>
      <c r="T3882" s="12">
        <f>(((I3882/60)/60)/24)+DATE(1970,1,1)</f>
        <v>41984.228032407409</v>
      </c>
      <c r="W3882" s="19">
        <f>_xlfn.DAYS(T3882,S3882)</f>
        <v>30</v>
      </c>
      <c r="X3882" s="20">
        <f>L3882/W3882</f>
        <v>0</v>
      </c>
      <c r="Y3882" s="21">
        <f>E3882/W3882</f>
        <v>0</v>
      </c>
    </row>
    <row r="3883" spans="1:25" ht="48" x14ac:dyDescent="0.2">
      <c r="A3883">
        <v>3930</v>
      </c>
      <c r="B3883" s="3" t="s">
        <v>3927</v>
      </c>
      <c r="C3883" s="3" t="s">
        <v>8038</v>
      </c>
      <c r="D3883">
        <v>10000</v>
      </c>
      <c r="E3883">
        <v>0</v>
      </c>
      <c r="F3883" t="s">
        <v>8221</v>
      </c>
      <c r="G3883" t="s">
        <v>8226</v>
      </c>
      <c r="H3883" t="s">
        <v>8248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8271</v>
      </c>
      <c r="O3883" s="6">
        <f>(E3883/D3883)*100</f>
        <v>0</v>
      </c>
      <c r="P3883" s="7" t="e">
        <f>E3883/L3883</f>
        <v>#DIV/0!</v>
      </c>
      <c r="Q3883" t="str">
        <f>LEFT(N3883,FIND("/",N3883)-1)</f>
        <v>theater</v>
      </c>
      <c r="R3883" t="str">
        <f>REPLACE(N3883,1,FIND("/",N3883),"")</f>
        <v>plays</v>
      </c>
      <c r="S3883" s="12">
        <f>(((J3883/60)/60)/24)+DATE(1970,1,1)</f>
        <v>42433.338749999995</v>
      </c>
      <c r="T3883" s="12">
        <f>(((I3883/60)/60)/24)+DATE(1970,1,1)</f>
        <v>42461.25</v>
      </c>
      <c r="W3883" s="19">
        <f>_xlfn.DAYS(T3883,S3883)</f>
        <v>28</v>
      </c>
      <c r="X3883" s="20">
        <f>L3883/W3883</f>
        <v>0</v>
      </c>
      <c r="Y3883" s="21">
        <f>E3883/W3883</f>
        <v>0</v>
      </c>
    </row>
    <row r="3884" spans="1:25" ht="48" x14ac:dyDescent="0.2">
      <c r="A3884">
        <v>3963</v>
      </c>
      <c r="B3884" s="3" t="s">
        <v>3960</v>
      </c>
      <c r="C3884" s="3" t="s">
        <v>8070</v>
      </c>
      <c r="D3884">
        <v>10000</v>
      </c>
      <c r="E3884">
        <v>0</v>
      </c>
      <c r="F3884" t="s">
        <v>8221</v>
      </c>
      <c r="G3884" t="s">
        <v>8229</v>
      </c>
      <c r="H3884" t="s">
        <v>8251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8271</v>
      </c>
      <c r="O3884" s="6">
        <f>(E3884/D3884)*100</f>
        <v>0</v>
      </c>
      <c r="P3884" s="7" t="e">
        <f>E3884/L3884</f>
        <v>#DIV/0!</v>
      </c>
      <c r="Q3884" t="str">
        <f>LEFT(N3884,FIND("/",N3884)-1)</f>
        <v>theater</v>
      </c>
      <c r="R3884" t="str">
        <f>REPLACE(N3884,1,FIND("/",N3884),"")</f>
        <v>plays</v>
      </c>
      <c r="S3884" s="12">
        <f>(((J3884/60)/60)/24)+DATE(1970,1,1)</f>
        <v>42296.154131944444</v>
      </c>
      <c r="T3884" s="12">
        <f>(((I3884/60)/60)/24)+DATE(1970,1,1)</f>
        <v>42326.195798611108</v>
      </c>
      <c r="W3884" s="19">
        <f>_xlfn.DAYS(T3884,S3884)</f>
        <v>30</v>
      </c>
      <c r="X3884" s="20">
        <f>L3884/W3884</f>
        <v>0</v>
      </c>
      <c r="Y3884" s="21">
        <f>E3884/W3884</f>
        <v>0</v>
      </c>
    </row>
    <row r="3885" spans="1:25" ht="48" x14ac:dyDescent="0.2">
      <c r="A3885">
        <v>4097</v>
      </c>
      <c r="B3885" s="3" t="s">
        <v>4093</v>
      </c>
      <c r="C3885" s="3" t="s">
        <v>8200</v>
      </c>
      <c r="D3885">
        <v>10000</v>
      </c>
      <c r="E3885">
        <v>0</v>
      </c>
      <c r="F3885" t="s">
        <v>8221</v>
      </c>
      <c r="G3885" t="s">
        <v>8225</v>
      </c>
      <c r="H3885" t="s">
        <v>8247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8271</v>
      </c>
      <c r="O3885" s="6">
        <f>(E3885/D3885)*100</f>
        <v>0</v>
      </c>
      <c r="P3885" s="7" t="e">
        <f>E3885/L3885</f>
        <v>#DIV/0!</v>
      </c>
      <c r="Q3885" t="str">
        <f>LEFT(N3885,FIND("/",N3885)-1)</f>
        <v>theater</v>
      </c>
      <c r="R3885" t="str">
        <f>REPLACE(N3885,1,FIND("/",N3885),"")</f>
        <v>plays</v>
      </c>
      <c r="S3885" s="12">
        <f>(((J3885/60)/60)/24)+DATE(1970,1,1)</f>
        <v>42344.824502314819</v>
      </c>
      <c r="T3885" s="12">
        <f>(((I3885/60)/60)/24)+DATE(1970,1,1)</f>
        <v>42400.996527777781</v>
      </c>
      <c r="W3885" s="19">
        <f>_xlfn.DAYS(T3885,S3885)</f>
        <v>56</v>
      </c>
      <c r="X3885" s="20">
        <f>L3885/W3885</f>
        <v>0</v>
      </c>
      <c r="Y3885" s="21">
        <f>E3885/W3885</f>
        <v>0</v>
      </c>
    </row>
    <row r="3886" spans="1:25" ht="16" x14ac:dyDescent="0.2">
      <c r="A3886">
        <v>4087</v>
      </c>
      <c r="B3886" s="3" t="s">
        <v>4083</v>
      </c>
      <c r="C3886" s="3" t="s">
        <v>8190</v>
      </c>
      <c r="D3886">
        <v>9600</v>
      </c>
      <c r="E3886">
        <v>0</v>
      </c>
      <c r="F3886" t="s">
        <v>8221</v>
      </c>
      <c r="G3886" t="s">
        <v>8224</v>
      </c>
      <c r="H3886" t="s">
        <v>8246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8271</v>
      </c>
      <c r="O3886" s="6">
        <f>(E3886/D3886)*100</f>
        <v>0</v>
      </c>
      <c r="P3886" s="7" t="e">
        <f>E3886/L3886</f>
        <v>#DIV/0!</v>
      </c>
      <c r="Q3886" t="str">
        <f>LEFT(N3886,FIND("/",N3886)-1)</f>
        <v>theater</v>
      </c>
      <c r="R3886" t="str">
        <f>REPLACE(N3886,1,FIND("/",N3886),"")</f>
        <v>plays</v>
      </c>
      <c r="S3886" s="12">
        <f>(((J3886/60)/60)/24)+DATE(1970,1,1)</f>
        <v>42538.742893518516</v>
      </c>
      <c r="T3886" s="12">
        <f>(((I3886/60)/60)/24)+DATE(1970,1,1)</f>
        <v>42568.742893518516</v>
      </c>
      <c r="W3886" s="19">
        <f>_xlfn.DAYS(T3886,S3886)</f>
        <v>30</v>
      </c>
      <c r="X3886" s="20">
        <f>L3886/W3886</f>
        <v>0</v>
      </c>
      <c r="Y3886" s="21">
        <f>E3886/W3886</f>
        <v>0</v>
      </c>
    </row>
    <row r="3887" spans="1:25" ht="48" x14ac:dyDescent="0.2">
      <c r="A3887">
        <v>2853</v>
      </c>
      <c r="B3887" s="3" t="s">
        <v>2853</v>
      </c>
      <c r="C3887" s="3" t="s">
        <v>6963</v>
      </c>
      <c r="D3887">
        <v>9500</v>
      </c>
      <c r="E3887">
        <v>0</v>
      </c>
      <c r="F3887" t="s">
        <v>8221</v>
      </c>
      <c r="G3887" t="s">
        <v>8229</v>
      </c>
      <c r="H3887" t="s">
        <v>8251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8271</v>
      </c>
      <c r="O3887" s="6">
        <f>(E3887/D3887)*100</f>
        <v>0</v>
      </c>
      <c r="P3887" s="7" t="e">
        <f>E3887/L3887</f>
        <v>#DIV/0!</v>
      </c>
      <c r="Q3887" t="str">
        <f>LEFT(N3887,FIND("/",N3887)-1)</f>
        <v>theater</v>
      </c>
      <c r="R3887" t="str">
        <f>REPLACE(N3887,1,FIND("/",N3887),"")</f>
        <v>plays</v>
      </c>
      <c r="S3887" s="12">
        <f>(((J3887/60)/60)/24)+DATE(1970,1,1)</f>
        <v>41836.190937499996</v>
      </c>
      <c r="T3887" s="12">
        <f>(((I3887/60)/60)/24)+DATE(1970,1,1)</f>
        <v>41896.190937499996</v>
      </c>
      <c r="W3887" s="19">
        <f>_xlfn.DAYS(T3887,S3887)</f>
        <v>60</v>
      </c>
      <c r="X3887" s="20">
        <f>L3887/W3887</f>
        <v>0</v>
      </c>
      <c r="Y3887" s="21">
        <f>E3887/W3887</f>
        <v>0</v>
      </c>
    </row>
    <row r="3888" spans="1:25" ht="48" x14ac:dyDescent="0.2">
      <c r="A3888">
        <v>1144</v>
      </c>
      <c r="B3888" s="3" t="s">
        <v>1145</v>
      </c>
      <c r="C3888" s="3" t="s">
        <v>5254</v>
      </c>
      <c r="D3888">
        <v>9300</v>
      </c>
      <c r="E3888">
        <v>0</v>
      </c>
      <c r="F3888" t="s">
        <v>8221</v>
      </c>
      <c r="G3888" t="s">
        <v>8224</v>
      </c>
      <c r="H3888" t="s">
        <v>8246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8284</v>
      </c>
      <c r="O3888" s="6">
        <f>(E3888/D3888)*100</f>
        <v>0</v>
      </c>
      <c r="P3888" s="7" t="e">
        <f>E3888/L3888</f>
        <v>#DIV/0!</v>
      </c>
      <c r="Q3888" t="str">
        <f>LEFT(N3888,FIND("/",N3888)-1)</f>
        <v>food</v>
      </c>
      <c r="R3888" t="str">
        <f>REPLACE(N3888,1,FIND("/",N3888),"")</f>
        <v>food trucks</v>
      </c>
      <c r="S3888" s="12">
        <f>(((J3888/60)/60)/24)+DATE(1970,1,1)</f>
        <v>42093.181944444441</v>
      </c>
      <c r="T3888" s="12">
        <f>(((I3888/60)/60)/24)+DATE(1970,1,1)</f>
        <v>42123.181944444441</v>
      </c>
      <c r="W3888" s="19">
        <f>_xlfn.DAYS(T3888,S3888)</f>
        <v>30</v>
      </c>
      <c r="X3888" s="20">
        <f>L3888/W3888</f>
        <v>0</v>
      </c>
      <c r="Y3888" s="21">
        <f>E3888/W3888</f>
        <v>0</v>
      </c>
    </row>
    <row r="3889" spans="1:25" ht="48" x14ac:dyDescent="0.2">
      <c r="A3889">
        <v>585</v>
      </c>
      <c r="B3889" s="3" t="s">
        <v>586</v>
      </c>
      <c r="C3889" s="3" t="s">
        <v>4695</v>
      </c>
      <c r="D3889">
        <v>9000</v>
      </c>
      <c r="E3889">
        <v>0</v>
      </c>
      <c r="F3889" t="s">
        <v>8221</v>
      </c>
      <c r="G3889" t="s">
        <v>8225</v>
      </c>
      <c r="H3889" t="s">
        <v>8247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8272</v>
      </c>
      <c r="O3889" s="6">
        <f>(E3889/D3889)*100</f>
        <v>0</v>
      </c>
      <c r="P3889" s="7" t="e">
        <f>E3889/L3889</f>
        <v>#DIV/0!</v>
      </c>
      <c r="Q3889" t="str">
        <f>LEFT(N3889,FIND("/",N3889)-1)</f>
        <v>technology</v>
      </c>
      <c r="R3889" t="str">
        <f>REPLACE(N3889,1,FIND("/",N3889),"")</f>
        <v>web</v>
      </c>
      <c r="S3889" s="12">
        <f>(((J3889/60)/60)/24)+DATE(1970,1,1)</f>
        <v>42283.3909375</v>
      </c>
      <c r="T3889" s="12">
        <f>(((I3889/60)/60)/24)+DATE(1970,1,1)</f>
        <v>42339</v>
      </c>
      <c r="W3889" s="19">
        <f>_xlfn.DAYS(T3889,S3889)</f>
        <v>56</v>
      </c>
      <c r="X3889" s="20">
        <f>L3889/W3889</f>
        <v>0</v>
      </c>
      <c r="Y3889" s="21">
        <f>E3889/W3889</f>
        <v>0</v>
      </c>
    </row>
    <row r="3890" spans="1:25" ht="16" x14ac:dyDescent="0.2">
      <c r="A3890">
        <v>1172</v>
      </c>
      <c r="B3890" s="3" t="s">
        <v>1173</v>
      </c>
      <c r="C3890" s="3" t="s">
        <v>5282</v>
      </c>
      <c r="D3890">
        <v>9000</v>
      </c>
      <c r="E3890">
        <v>0</v>
      </c>
      <c r="F3890" t="s">
        <v>8221</v>
      </c>
      <c r="G3890" t="s">
        <v>8224</v>
      </c>
      <c r="H3890" t="s">
        <v>8246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8284</v>
      </c>
      <c r="O3890" s="6">
        <f>(E3890/D3890)*100</f>
        <v>0</v>
      </c>
      <c r="P3890" s="7" t="e">
        <f>E3890/L3890</f>
        <v>#DIV/0!</v>
      </c>
      <c r="Q3890" t="str">
        <f>LEFT(N3890,FIND("/",N3890)-1)</f>
        <v>food</v>
      </c>
      <c r="R3890" t="str">
        <f>REPLACE(N3890,1,FIND("/",N3890),"")</f>
        <v>food trucks</v>
      </c>
      <c r="S3890" s="12">
        <f>(((J3890/60)/60)/24)+DATE(1970,1,1)</f>
        <v>41841.682314814818</v>
      </c>
      <c r="T3890" s="12">
        <f>(((I3890/60)/60)/24)+DATE(1970,1,1)</f>
        <v>41871.682314814818</v>
      </c>
      <c r="W3890" s="19">
        <f>_xlfn.DAYS(T3890,S3890)</f>
        <v>30</v>
      </c>
      <c r="X3890" s="20">
        <f>L3890/W3890</f>
        <v>0</v>
      </c>
      <c r="Y3890" s="21">
        <f>E3890/W3890</f>
        <v>0</v>
      </c>
    </row>
    <row r="3891" spans="1:25" ht="48" x14ac:dyDescent="0.2">
      <c r="A3891">
        <v>3082</v>
      </c>
      <c r="B3891" s="3" t="s">
        <v>3082</v>
      </c>
      <c r="C3891" s="3" t="s">
        <v>7192</v>
      </c>
      <c r="D3891">
        <v>9000</v>
      </c>
      <c r="E3891">
        <v>0</v>
      </c>
      <c r="F3891" t="s">
        <v>8221</v>
      </c>
      <c r="G3891" t="s">
        <v>8224</v>
      </c>
      <c r="H3891" t="s">
        <v>8246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8303</v>
      </c>
      <c r="O3891" s="6">
        <f>(E3891/D3891)*100</f>
        <v>0</v>
      </c>
      <c r="P3891" s="7" t="e">
        <f>E3891/L3891</f>
        <v>#DIV/0!</v>
      </c>
      <c r="Q3891" t="str">
        <f>LEFT(N3891,FIND("/",N3891)-1)</f>
        <v>theater</v>
      </c>
      <c r="R3891" t="str">
        <f>REPLACE(N3891,1,FIND("/",N3891),"")</f>
        <v>spaces</v>
      </c>
      <c r="S3891" s="12">
        <f>(((J3891/60)/60)/24)+DATE(1970,1,1)</f>
        <v>42293.922986111109</v>
      </c>
      <c r="T3891" s="12">
        <f>(((I3891/60)/60)/24)+DATE(1970,1,1)</f>
        <v>42323.96465277778</v>
      </c>
      <c r="W3891" s="19">
        <f>_xlfn.DAYS(T3891,S3891)</f>
        <v>30</v>
      </c>
      <c r="X3891" s="20">
        <f>L3891/W3891</f>
        <v>0</v>
      </c>
      <c r="Y3891" s="21">
        <f>E3891/W3891</f>
        <v>0</v>
      </c>
    </row>
    <row r="3892" spans="1:25" ht="48" x14ac:dyDescent="0.2">
      <c r="A3892">
        <v>4014</v>
      </c>
      <c r="B3892" s="3" t="s">
        <v>4010</v>
      </c>
      <c r="C3892" s="3" t="s">
        <v>8119</v>
      </c>
      <c r="D3892">
        <v>9000</v>
      </c>
      <c r="E3892">
        <v>0</v>
      </c>
      <c r="F3892" t="s">
        <v>8221</v>
      </c>
      <c r="G3892" t="s">
        <v>8224</v>
      </c>
      <c r="H3892" t="s">
        <v>8246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8271</v>
      </c>
      <c r="O3892" s="6">
        <f>(E3892/D3892)*100</f>
        <v>0</v>
      </c>
      <c r="P3892" s="7" t="e">
        <f>E3892/L3892</f>
        <v>#DIV/0!</v>
      </c>
      <c r="Q3892" t="str">
        <f>LEFT(N3892,FIND("/",N3892)-1)</f>
        <v>theater</v>
      </c>
      <c r="R3892" t="str">
        <f>REPLACE(N3892,1,FIND("/",N3892),"")</f>
        <v>plays</v>
      </c>
      <c r="S3892" s="12">
        <f>(((J3892/60)/60)/24)+DATE(1970,1,1)</f>
        <v>42419.246168981481</v>
      </c>
      <c r="T3892" s="12">
        <f>(((I3892/60)/60)/24)+DATE(1970,1,1)</f>
        <v>42434.246168981481</v>
      </c>
      <c r="W3892" s="19">
        <f>_xlfn.DAYS(T3892,S3892)</f>
        <v>15</v>
      </c>
      <c r="X3892" s="20">
        <f>L3892/W3892</f>
        <v>0</v>
      </c>
      <c r="Y3892" s="21">
        <f>E3892/W3892</f>
        <v>0</v>
      </c>
    </row>
    <row r="3893" spans="1:25" ht="48" x14ac:dyDescent="0.2">
      <c r="A3893">
        <v>1449</v>
      </c>
      <c r="B3893" s="3" t="s">
        <v>1450</v>
      </c>
      <c r="C3893" s="3" t="s">
        <v>5559</v>
      </c>
      <c r="D3893">
        <v>8888</v>
      </c>
      <c r="E3893">
        <v>0</v>
      </c>
      <c r="F3893" t="s">
        <v>8221</v>
      </c>
      <c r="G3893" t="s">
        <v>8224</v>
      </c>
      <c r="H3893" t="s">
        <v>8246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8287</v>
      </c>
      <c r="O3893" s="6">
        <f>(E3893/D3893)*100</f>
        <v>0</v>
      </c>
      <c r="P3893" s="7" t="e">
        <f>E3893/L3893</f>
        <v>#DIV/0!</v>
      </c>
      <c r="Q3893" t="str">
        <f>LEFT(N3893,FIND("/",N3893)-1)</f>
        <v>publishing</v>
      </c>
      <c r="R3893" t="str">
        <f>REPLACE(N3893,1,FIND("/",N3893),"")</f>
        <v>translations</v>
      </c>
      <c r="S3893" s="12">
        <f>(((J3893/60)/60)/24)+DATE(1970,1,1)</f>
        <v>42086.811400462961</v>
      </c>
      <c r="T3893" s="12">
        <f>(((I3893/60)/60)/24)+DATE(1970,1,1)</f>
        <v>42134.811400462961</v>
      </c>
      <c r="W3893" s="19">
        <f>_xlfn.DAYS(T3893,S3893)</f>
        <v>48</v>
      </c>
      <c r="X3893" s="20">
        <f>L3893/W3893</f>
        <v>0</v>
      </c>
      <c r="Y3893" s="21">
        <f>E3893/W3893</f>
        <v>0</v>
      </c>
    </row>
    <row r="3894" spans="1:25" ht="48" x14ac:dyDescent="0.2">
      <c r="A3894">
        <v>4054</v>
      </c>
      <c r="B3894" s="3" t="s">
        <v>4050</v>
      </c>
      <c r="C3894" s="3" t="s">
        <v>8158</v>
      </c>
      <c r="D3894">
        <v>8880</v>
      </c>
      <c r="E3894">
        <v>0</v>
      </c>
      <c r="F3894" t="s">
        <v>8221</v>
      </c>
      <c r="G3894" t="s">
        <v>8224</v>
      </c>
      <c r="H3894" t="s">
        <v>8246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8271</v>
      </c>
      <c r="O3894" s="6">
        <f>(E3894/D3894)*100</f>
        <v>0</v>
      </c>
      <c r="P3894" s="7" t="e">
        <f>E3894/L3894</f>
        <v>#DIV/0!</v>
      </c>
      <c r="Q3894" t="str">
        <f>LEFT(N3894,FIND("/",N3894)-1)</f>
        <v>theater</v>
      </c>
      <c r="R3894" t="str">
        <f>REPLACE(N3894,1,FIND("/",N3894),"")</f>
        <v>plays</v>
      </c>
      <c r="S3894" s="12">
        <f>(((J3894/60)/60)/24)+DATE(1970,1,1)</f>
        <v>42613.841261574074</v>
      </c>
      <c r="T3894" s="12">
        <f>(((I3894/60)/60)/24)+DATE(1970,1,1)</f>
        <v>42644.166666666672</v>
      </c>
      <c r="W3894" s="19">
        <f>_xlfn.DAYS(T3894,S3894)</f>
        <v>31</v>
      </c>
      <c r="X3894" s="20">
        <f>L3894/W3894</f>
        <v>0</v>
      </c>
      <c r="Y3894" s="21">
        <f>E3894/W3894</f>
        <v>0</v>
      </c>
    </row>
    <row r="3895" spans="1:25" ht="48" x14ac:dyDescent="0.2">
      <c r="A3895">
        <v>1813</v>
      </c>
      <c r="B3895" s="3" t="s">
        <v>1814</v>
      </c>
      <c r="C3895" s="3" t="s">
        <v>5923</v>
      </c>
      <c r="D3895">
        <v>8750</v>
      </c>
      <c r="E3895">
        <v>0</v>
      </c>
      <c r="F3895" t="s">
        <v>8221</v>
      </c>
      <c r="G3895" t="s">
        <v>8225</v>
      </c>
      <c r="H3895" t="s">
        <v>8247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8285</v>
      </c>
      <c r="O3895" s="6">
        <f>(E3895/D3895)*100</f>
        <v>0</v>
      </c>
      <c r="P3895" s="7" t="e">
        <f>E3895/L3895</f>
        <v>#DIV/0!</v>
      </c>
      <c r="Q3895" t="str">
        <f>LEFT(N3895,FIND("/",N3895)-1)</f>
        <v>photography</v>
      </c>
      <c r="R3895" t="str">
        <f>REPLACE(N3895,1,FIND("/",N3895),"")</f>
        <v>photobooks</v>
      </c>
      <c r="S3895" s="12">
        <f>(((J3895/60)/60)/24)+DATE(1970,1,1)</f>
        <v>41829.889027777775</v>
      </c>
      <c r="T3895" s="12">
        <f>(((I3895/60)/60)/24)+DATE(1970,1,1)</f>
        <v>41859.889027777775</v>
      </c>
      <c r="W3895" s="19">
        <f>_xlfn.DAYS(T3895,S3895)</f>
        <v>30</v>
      </c>
      <c r="X3895" s="20">
        <f>L3895/W3895</f>
        <v>0</v>
      </c>
      <c r="Y3895" s="21">
        <f>E3895/W3895</f>
        <v>0</v>
      </c>
    </row>
    <row r="3896" spans="1:25" ht="32" x14ac:dyDescent="0.2">
      <c r="A3896">
        <v>228</v>
      </c>
      <c r="B3896" s="3" t="s">
        <v>230</v>
      </c>
      <c r="C3896" s="3" t="s">
        <v>4338</v>
      </c>
      <c r="D3896">
        <v>8000</v>
      </c>
      <c r="E3896">
        <v>0</v>
      </c>
      <c r="F3896" t="s">
        <v>8221</v>
      </c>
      <c r="G3896" t="s">
        <v>8225</v>
      </c>
      <c r="H3896" t="s">
        <v>8247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8268</v>
      </c>
      <c r="O3896" s="6">
        <f>(E3896/D3896)*100</f>
        <v>0</v>
      </c>
      <c r="P3896" s="7" t="e">
        <f>E3896/L3896</f>
        <v>#DIV/0!</v>
      </c>
      <c r="Q3896" t="str">
        <f>LEFT(N3896,FIND("/",N3896)-1)</f>
        <v>film &amp; video</v>
      </c>
      <c r="R3896" t="str">
        <f>REPLACE(N3896,1,FIND("/",N3896),"")</f>
        <v>drama</v>
      </c>
      <c r="S3896" s="12">
        <f>(((J3896/60)/60)/24)+DATE(1970,1,1)</f>
        <v>42096.686400462961</v>
      </c>
      <c r="T3896" s="12">
        <f>(((I3896/60)/60)/24)+DATE(1970,1,1)</f>
        <v>42156.686400462961</v>
      </c>
      <c r="W3896" s="19">
        <f>_xlfn.DAYS(T3896,S3896)</f>
        <v>60</v>
      </c>
      <c r="X3896" s="20">
        <f>L3896/W3896</f>
        <v>0</v>
      </c>
      <c r="Y3896" s="21">
        <f>E3896/W3896</f>
        <v>0</v>
      </c>
    </row>
    <row r="3897" spans="1:25" ht="48" x14ac:dyDescent="0.2">
      <c r="A3897">
        <v>1878</v>
      </c>
      <c r="B3897" s="3" t="s">
        <v>1879</v>
      </c>
      <c r="C3897" s="3" t="s">
        <v>5988</v>
      </c>
      <c r="D3897">
        <v>8000</v>
      </c>
      <c r="E3897">
        <v>0</v>
      </c>
      <c r="F3897" t="s">
        <v>8221</v>
      </c>
      <c r="G3897" t="s">
        <v>8226</v>
      </c>
      <c r="H3897" t="s">
        <v>8248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8283</v>
      </c>
      <c r="O3897" s="6">
        <f>(E3897/D3897)*100</f>
        <v>0</v>
      </c>
      <c r="P3897" s="7" t="e">
        <f>E3897/L3897</f>
        <v>#DIV/0!</v>
      </c>
      <c r="Q3897" t="str">
        <f>LEFT(N3897,FIND("/",N3897)-1)</f>
        <v>games</v>
      </c>
      <c r="R3897" t="str">
        <f>REPLACE(N3897,1,FIND("/",N3897),"")</f>
        <v>mobile games</v>
      </c>
      <c r="S3897" s="12">
        <f>(((J3897/60)/60)/24)+DATE(1970,1,1)</f>
        <v>41773.008738425924</v>
      </c>
      <c r="T3897" s="12">
        <f>(((I3897/60)/60)/24)+DATE(1970,1,1)</f>
        <v>41803.008738425924</v>
      </c>
      <c r="W3897" s="19">
        <f>_xlfn.DAYS(T3897,S3897)</f>
        <v>30</v>
      </c>
      <c r="X3897" s="20">
        <f>L3897/W3897</f>
        <v>0</v>
      </c>
      <c r="Y3897" s="21">
        <f>E3897/W3897</f>
        <v>0</v>
      </c>
    </row>
    <row r="3898" spans="1:25" ht="48" x14ac:dyDescent="0.2">
      <c r="A3898">
        <v>2412</v>
      </c>
      <c r="B3898" s="3" t="s">
        <v>2413</v>
      </c>
      <c r="C3898" s="3" t="s">
        <v>6522</v>
      </c>
      <c r="D3898">
        <v>8000</v>
      </c>
      <c r="E3898">
        <v>0</v>
      </c>
      <c r="F3898" t="s">
        <v>8221</v>
      </c>
      <c r="G3898" t="s">
        <v>8230</v>
      </c>
      <c r="H3898" t="s">
        <v>8249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8284</v>
      </c>
      <c r="O3898" s="6">
        <f>(E3898/D3898)*100</f>
        <v>0</v>
      </c>
      <c r="P3898" s="7" t="e">
        <f>E3898/L3898</f>
        <v>#DIV/0!</v>
      </c>
      <c r="Q3898" t="str">
        <f>LEFT(N3898,FIND("/",N3898)-1)</f>
        <v>food</v>
      </c>
      <c r="R3898" t="str">
        <f>REPLACE(N3898,1,FIND("/",N3898),"")</f>
        <v>food trucks</v>
      </c>
      <c r="S3898" s="12">
        <f>(((J3898/60)/60)/24)+DATE(1970,1,1)</f>
        <v>42655.736956018518</v>
      </c>
      <c r="T3898" s="12">
        <f>(((I3898/60)/60)/24)+DATE(1970,1,1)</f>
        <v>42700.778622685189</v>
      </c>
      <c r="W3898" s="19">
        <f>_xlfn.DAYS(T3898,S3898)</f>
        <v>45</v>
      </c>
      <c r="X3898" s="20">
        <f>L3898/W3898</f>
        <v>0</v>
      </c>
      <c r="Y3898" s="21">
        <f>E3898/W3898</f>
        <v>0</v>
      </c>
    </row>
    <row r="3899" spans="1:25" ht="48" x14ac:dyDescent="0.2">
      <c r="A3899">
        <v>2437</v>
      </c>
      <c r="B3899" s="3" t="s">
        <v>2438</v>
      </c>
      <c r="C3899" s="3" t="s">
        <v>6547</v>
      </c>
      <c r="D3899">
        <v>8000</v>
      </c>
      <c r="E3899">
        <v>0</v>
      </c>
      <c r="F3899" t="s">
        <v>8221</v>
      </c>
      <c r="G3899" t="s">
        <v>8224</v>
      </c>
      <c r="H3899" t="s">
        <v>8246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8284</v>
      </c>
      <c r="O3899" s="6">
        <f>(E3899/D3899)*100</f>
        <v>0</v>
      </c>
      <c r="P3899" s="7" t="e">
        <f>E3899/L3899</f>
        <v>#DIV/0!</v>
      </c>
      <c r="Q3899" t="str">
        <f>LEFT(N3899,FIND("/",N3899)-1)</f>
        <v>food</v>
      </c>
      <c r="R3899" t="str">
        <f>REPLACE(N3899,1,FIND("/",N3899),"")</f>
        <v>food trucks</v>
      </c>
      <c r="S3899" s="12">
        <f>(((J3899/60)/60)/24)+DATE(1970,1,1)</f>
        <v>42031.965138888889</v>
      </c>
      <c r="T3899" s="12">
        <f>(((I3899/60)/60)/24)+DATE(1970,1,1)</f>
        <v>42080.75</v>
      </c>
      <c r="W3899" s="19">
        <f>_xlfn.DAYS(T3899,S3899)</f>
        <v>49</v>
      </c>
      <c r="X3899" s="20">
        <f>L3899/W3899</f>
        <v>0</v>
      </c>
      <c r="Y3899" s="21">
        <f>E3899/W3899</f>
        <v>0</v>
      </c>
    </row>
    <row r="3900" spans="1:25" ht="48" x14ac:dyDescent="0.2">
      <c r="A3900">
        <v>2573</v>
      </c>
      <c r="B3900" s="3" t="s">
        <v>2573</v>
      </c>
      <c r="C3900" s="3" t="s">
        <v>6683</v>
      </c>
      <c r="D3900">
        <v>8000</v>
      </c>
      <c r="E3900">
        <v>0</v>
      </c>
      <c r="F3900" t="s">
        <v>8220</v>
      </c>
      <c r="G3900" t="s">
        <v>8224</v>
      </c>
      <c r="H3900" t="s">
        <v>8246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8284</v>
      </c>
      <c r="O3900" s="6">
        <f>(E3900/D3900)*100</f>
        <v>0</v>
      </c>
      <c r="P3900" s="7" t="e">
        <f>E3900/L3900</f>
        <v>#DIV/0!</v>
      </c>
      <c r="Q3900" t="str">
        <f>LEFT(N3900,FIND("/",N3900)-1)</f>
        <v>food</v>
      </c>
      <c r="R3900" t="str">
        <f>REPLACE(N3900,1,FIND("/",N3900),"")</f>
        <v>food trucks</v>
      </c>
      <c r="S3900" s="12">
        <f>(((J3900/60)/60)/24)+DATE(1970,1,1)</f>
        <v>41829.592002314814</v>
      </c>
      <c r="T3900" s="12">
        <f>(((I3900/60)/60)/24)+DATE(1970,1,1)</f>
        <v>41874.592002314814</v>
      </c>
      <c r="W3900" s="19">
        <f>_xlfn.DAYS(T3900,S3900)</f>
        <v>45</v>
      </c>
      <c r="X3900" s="20">
        <f>L3900/W3900</f>
        <v>0</v>
      </c>
      <c r="Y3900" s="21">
        <f>E3900/W3900</f>
        <v>0</v>
      </c>
    </row>
    <row r="3901" spans="1:25" ht="48" x14ac:dyDescent="0.2">
      <c r="A3901">
        <v>2772</v>
      </c>
      <c r="B3901" s="3" t="s">
        <v>2772</v>
      </c>
      <c r="C3901" s="3" t="s">
        <v>6882</v>
      </c>
      <c r="D3901">
        <v>8000</v>
      </c>
      <c r="E3901">
        <v>0</v>
      </c>
      <c r="F3901" t="s">
        <v>8221</v>
      </c>
      <c r="G3901" t="s">
        <v>8224</v>
      </c>
      <c r="H3901" t="s">
        <v>8246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8304</v>
      </c>
      <c r="O3901" s="6">
        <f>(E3901/D3901)*100</f>
        <v>0</v>
      </c>
      <c r="P3901" s="7" t="e">
        <f>E3901/L3901</f>
        <v>#DIV/0!</v>
      </c>
      <c r="Q3901" t="str">
        <f>LEFT(N3901,FIND("/",N3901)-1)</f>
        <v>publishing</v>
      </c>
      <c r="R3901" t="str">
        <f>REPLACE(N3901,1,FIND("/",N3901),"")</f>
        <v>children's books</v>
      </c>
      <c r="S3901" s="12">
        <f>(((J3901/60)/60)/24)+DATE(1970,1,1)</f>
        <v>41537.869143518517</v>
      </c>
      <c r="T3901" s="12">
        <f>(((I3901/60)/60)/24)+DATE(1970,1,1)</f>
        <v>41552.869143518517</v>
      </c>
      <c r="W3901" s="19">
        <f>_xlfn.DAYS(T3901,S3901)</f>
        <v>15</v>
      </c>
      <c r="X3901" s="20">
        <f>L3901/W3901</f>
        <v>0</v>
      </c>
      <c r="Y3901" s="21">
        <f>E3901/W3901</f>
        <v>0</v>
      </c>
    </row>
    <row r="3902" spans="1:25" ht="48" x14ac:dyDescent="0.2">
      <c r="A3902">
        <v>2846</v>
      </c>
      <c r="B3902" s="3" t="s">
        <v>2846</v>
      </c>
      <c r="C3902" s="3" t="s">
        <v>6956</v>
      </c>
      <c r="D3902">
        <v>8000</v>
      </c>
      <c r="E3902">
        <v>0</v>
      </c>
      <c r="F3902" t="s">
        <v>8221</v>
      </c>
      <c r="G3902" t="s">
        <v>8224</v>
      </c>
      <c r="H3902" t="s">
        <v>8246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8271</v>
      </c>
      <c r="O3902" s="6">
        <f>(E3902/D3902)*100</f>
        <v>0</v>
      </c>
      <c r="P3902" s="7" t="e">
        <f>E3902/L3902</f>
        <v>#DIV/0!</v>
      </c>
      <c r="Q3902" t="str">
        <f>LEFT(N3902,FIND("/",N3902)-1)</f>
        <v>theater</v>
      </c>
      <c r="R3902" t="str">
        <f>REPLACE(N3902,1,FIND("/",N3902),"")</f>
        <v>plays</v>
      </c>
      <c r="S3902" s="12">
        <f>(((J3902/60)/60)/24)+DATE(1970,1,1)</f>
        <v>42108.692060185189</v>
      </c>
      <c r="T3902" s="12">
        <f>(((I3902/60)/60)/24)+DATE(1970,1,1)</f>
        <v>42153.692060185189</v>
      </c>
      <c r="W3902" s="19">
        <f>_xlfn.DAYS(T3902,S3902)</f>
        <v>45</v>
      </c>
      <c r="X3902" s="20">
        <f>L3902/W3902</f>
        <v>0</v>
      </c>
      <c r="Y3902" s="21">
        <f>E3902/W3902</f>
        <v>0</v>
      </c>
    </row>
    <row r="3903" spans="1:25" ht="48" x14ac:dyDescent="0.2">
      <c r="A3903">
        <v>3804</v>
      </c>
      <c r="B3903" s="3" t="s">
        <v>3801</v>
      </c>
      <c r="C3903" s="3" t="s">
        <v>7914</v>
      </c>
      <c r="D3903">
        <v>8000</v>
      </c>
      <c r="E3903">
        <v>0</v>
      </c>
      <c r="F3903" t="s">
        <v>8221</v>
      </c>
      <c r="G3903" t="s">
        <v>8224</v>
      </c>
      <c r="H3903" t="s">
        <v>8246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8305</v>
      </c>
      <c r="O3903" s="6">
        <f>(E3903/D3903)*100</f>
        <v>0</v>
      </c>
      <c r="P3903" s="7" t="e">
        <f>E3903/L3903</f>
        <v>#DIV/0!</v>
      </c>
      <c r="Q3903" t="str">
        <f>LEFT(N3903,FIND("/",N3903)-1)</f>
        <v>theater</v>
      </c>
      <c r="R3903" t="str">
        <f>REPLACE(N3903,1,FIND("/",N3903),"")</f>
        <v>musical</v>
      </c>
      <c r="S3903" s="12">
        <f>(((J3903/60)/60)/24)+DATE(1970,1,1)</f>
        <v>42527.00953703704</v>
      </c>
      <c r="T3903" s="12">
        <f>(((I3903/60)/60)/24)+DATE(1970,1,1)</f>
        <v>42582.291666666672</v>
      </c>
      <c r="W3903" s="19">
        <f>_xlfn.DAYS(T3903,S3903)</f>
        <v>55</v>
      </c>
      <c r="X3903" s="20">
        <f>L3903/W3903</f>
        <v>0</v>
      </c>
      <c r="Y3903" s="21">
        <f>E3903/W3903</f>
        <v>0</v>
      </c>
    </row>
    <row r="3904" spans="1:25" ht="48" x14ac:dyDescent="0.2">
      <c r="A3904">
        <v>3931</v>
      </c>
      <c r="B3904" s="3" t="s">
        <v>3928</v>
      </c>
      <c r="C3904" s="3" t="s">
        <v>8039</v>
      </c>
      <c r="D3904">
        <v>8000</v>
      </c>
      <c r="E3904">
        <v>0</v>
      </c>
      <c r="F3904" t="s">
        <v>8221</v>
      </c>
      <c r="G3904" t="s">
        <v>8224</v>
      </c>
      <c r="H3904" t="s">
        <v>8246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8271</v>
      </c>
      <c r="O3904" s="6">
        <f>(E3904/D3904)*100</f>
        <v>0</v>
      </c>
      <c r="P3904" s="7" t="e">
        <f>E3904/L3904</f>
        <v>#DIV/0!</v>
      </c>
      <c r="Q3904" t="str">
        <f>LEFT(N3904,FIND("/",N3904)-1)</f>
        <v>theater</v>
      </c>
      <c r="R3904" t="str">
        <f>REPLACE(N3904,1,FIND("/",N3904),"")</f>
        <v>plays</v>
      </c>
      <c r="S3904" s="12">
        <f>(((J3904/60)/60)/24)+DATE(1970,1,1)</f>
        <v>42228.151701388888</v>
      </c>
      <c r="T3904" s="12">
        <f>(((I3904/60)/60)/24)+DATE(1970,1,1)</f>
        <v>42253.151701388888</v>
      </c>
      <c r="W3904" s="19">
        <f>_xlfn.DAYS(T3904,S3904)</f>
        <v>25</v>
      </c>
      <c r="X3904" s="20">
        <f>L3904/W3904</f>
        <v>0</v>
      </c>
      <c r="Y3904" s="21">
        <f>E3904/W3904</f>
        <v>0</v>
      </c>
    </row>
    <row r="3905" spans="1:25" ht="48" x14ac:dyDescent="0.2">
      <c r="A3905">
        <v>468</v>
      </c>
      <c r="B3905" s="3" t="s">
        <v>469</v>
      </c>
      <c r="C3905" s="3" t="s">
        <v>4578</v>
      </c>
      <c r="D3905">
        <v>7500</v>
      </c>
      <c r="E3905">
        <v>0</v>
      </c>
      <c r="F3905" t="s">
        <v>8221</v>
      </c>
      <c r="G3905" t="s">
        <v>8224</v>
      </c>
      <c r="H3905" t="s">
        <v>8246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8270</v>
      </c>
      <c r="O3905" s="6">
        <f>(E3905/D3905)*100</f>
        <v>0</v>
      </c>
      <c r="P3905" s="7" t="e">
        <f>E3905/L3905</f>
        <v>#DIV/0!</v>
      </c>
      <c r="Q3905" t="str">
        <f>LEFT(N3905,FIND("/",N3905)-1)</f>
        <v>film &amp; video</v>
      </c>
      <c r="R3905" t="str">
        <f>REPLACE(N3905,1,FIND("/",N3905),"")</f>
        <v>animation</v>
      </c>
      <c r="S3905" s="12">
        <f>(((J3905/60)/60)/24)+DATE(1970,1,1)</f>
        <v>41041.167627314811</v>
      </c>
      <c r="T3905" s="12">
        <f>(((I3905/60)/60)/24)+DATE(1970,1,1)</f>
        <v>41101.160474537035</v>
      </c>
      <c r="W3905" s="19">
        <f>_xlfn.DAYS(T3905,S3905)</f>
        <v>60</v>
      </c>
      <c r="X3905" s="20">
        <f>L3905/W3905</f>
        <v>0</v>
      </c>
      <c r="Y3905" s="21">
        <f>E3905/W3905</f>
        <v>0</v>
      </c>
    </row>
    <row r="3906" spans="1:25" ht="48" x14ac:dyDescent="0.2">
      <c r="A3906">
        <v>547</v>
      </c>
      <c r="B3906" s="3" t="s">
        <v>548</v>
      </c>
      <c r="C3906" s="3" t="s">
        <v>4657</v>
      </c>
      <c r="D3906">
        <v>7500</v>
      </c>
      <c r="E3906">
        <v>0</v>
      </c>
      <c r="F3906" t="s">
        <v>8221</v>
      </c>
      <c r="G3906" t="s">
        <v>8225</v>
      </c>
      <c r="H3906" t="s">
        <v>8247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8272</v>
      </c>
      <c r="O3906" s="6">
        <f>(E3906/D3906)*100</f>
        <v>0</v>
      </c>
      <c r="P3906" s="7" t="e">
        <f>E3906/L3906</f>
        <v>#DIV/0!</v>
      </c>
      <c r="Q3906" t="str">
        <f>LEFT(N3906,FIND("/",N3906)-1)</f>
        <v>technology</v>
      </c>
      <c r="R3906" t="str">
        <f>REPLACE(N3906,1,FIND("/",N3906),"")</f>
        <v>web</v>
      </c>
      <c r="S3906" s="12">
        <f>(((J3906/60)/60)/24)+DATE(1970,1,1)</f>
        <v>42380.696342592593</v>
      </c>
      <c r="T3906" s="12">
        <f>(((I3906/60)/60)/24)+DATE(1970,1,1)</f>
        <v>42410.696342592593</v>
      </c>
      <c r="W3906" s="19">
        <f>_xlfn.DAYS(T3906,S3906)</f>
        <v>30</v>
      </c>
      <c r="X3906" s="20">
        <f>L3906/W3906</f>
        <v>0</v>
      </c>
      <c r="Y3906" s="21">
        <f>E3906/W3906</f>
        <v>0</v>
      </c>
    </row>
    <row r="3907" spans="1:25" ht="48" x14ac:dyDescent="0.2">
      <c r="A3907">
        <v>555</v>
      </c>
      <c r="B3907" s="3" t="s">
        <v>556</v>
      </c>
      <c r="C3907" s="3" t="s">
        <v>4665</v>
      </c>
      <c r="D3907">
        <v>7500</v>
      </c>
      <c r="E3907">
        <v>0</v>
      </c>
      <c r="F3907" t="s">
        <v>8221</v>
      </c>
      <c r="G3907" t="s">
        <v>8225</v>
      </c>
      <c r="H3907" t="s">
        <v>8247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8272</v>
      </c>
      <c r="O3907" s="6">
        <f>(E3907/D3907)*100</f>
        <v>0</v>
      </c>
      <c r="P3907" s="7" t="e">
        <f>E3907/L3907</f>
        <v>#DIV/0!</v>
      </c>
      <c r="Q3907" t="str">
        <f>LEFT(N3907,FIND("/",N3907)-1)</f>
        <v>technology</v>
      </c>
      <c r="R3907" t="str">
        <f>REPLACE(N3907,1,FIND("/",N3907),"")</f>
        <v>web</v>
      </c>
      <c r="S3907" s="12">
        <f>(((J3907/60)/60)/24)+DATE(1970,1,1)</f>
        <v>42503.353506944448</v>
      </c>
      <c r="T3907" s="12">
        <f>(((I3907/60)/60)/24)+DATE(1970,1,1)</f>
        <v>42533.353506944448</v>
      </c>
      <c r="W3907" s="19">
        <f>_xlfn.DAYS(T3907,S3907)</f>
        <v>30</v>
      </c>
      <c r="X3907" s="20">
        <f>L3907/W3907</f>
        <v>0</v>
      </c>
      <c r="Y3907" s="21">
        <f>E3907/W3907</f>
        <v>0</v>
      </c>
    </row>
    <row r="3908" spans="1:25" ht="48" x14ac:dyDescent="0.2">
      <c r="A3908">
        <v>518</v>
      </c>
      <c r="B3908" s="3" t="s">
        <v>519</v>
      </c>
      <c r="C3908" s="3" t="s">
        <v>4628</v>
      </c>
      <c r="D3908">
        <v>7175</v>
      </c>
      <c r="E3908">
        <v>0</v>
      </c>
      <c r="F3908" t="s">
        <v>8221</v>
      </c>
      <c r="G3908" t="s">
        <v>8224</v>
      </c>
      <c r="H3908" t="s">
        <v>8246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8270</v>
      </c>
      <c r="O3908" s="6">
        <f>(E3908/D3908)*100</f>
        <v>0</v>
      </c>
      <c r="P3908" s="7" t="e">
        <f>E3908/L3908</f>
        <v>#DIV/0!</v>
      </c>
      <c r="Q3908" t="str">
        <f>LEFT(N3908,FIND("/",N3908)-1)</f>
        <v>film &amp; video</v>
      </c>
      <c r="R3908" t="str">
        <f>REPLACE(N3908,1,FIND("/",N3908),"")</f>
        <v>animation</v>
      </c>
      <c r="S3908" s="12">
        <f>(((J3908/60)/60)/24)+DATE(1970,1,1)</f>
        <v>42223.616018518514</v>
      </c>
      <c r="T3908" s="12">
        <f>(((I3908/60)/60)/24)+DATE(1970,1,1)</f>
        <v>42253.615277777775</v>
      </c>
      <c r="W3908" s="19">
        <f>_xlfn.DAYS(T3908,S3908)</f>
        <v>30</v>
      </c>
      <c r="X3908" s="20">
        <f>L3908/W3908</f>
        <v>0</v>
      </c>
      <c r="Y3908" s="21">
        <f>E3908/W3908</f>
        <v>0</v>
      </c>
    </row>
    <row r="3909" spans="1:25" ht="32" x14ac:dyDescent="0.2">
      <c r="A3909">
        <v>147</v>
      </c>
      <c r="B3909" s="3" t="s">
        <v>149</v>
      </c>
      <c r="C3909" s="3" t="s">
        <v>4257</v>
      </c>
      <c r="D3909">
        <v>7000</v>
      </c>
      <c r="E3909">
        <v>0</v>
      </c>
      <c r="F3909" t="s">
        <v>8220</v>
      </c>
      <c r="G3909" t="s">
        <v>8225</v>
      </c>
      <c r="H3909" t="s">
        <v>8247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8267</v>
      </c>
      <c r="O3909" s="6">
        <f>(E3909/D3909)*100</f>
        <v>0</v>
      </c>
      <c r="P3909" s="7" t="e">
        <f>E3909/L3909</f>
        <v>#DIV/0!</v>
      </c>
      <c r="Q3909" t="str">
        <f>LEFT(N3909,FIND("/",N3909)-1)</f>
        <v>film &amp; video</v>
      </c>
      <c r="R3909" t="str">
        <f>REPLACE(N3909,1,FIND("/",N3909),"")</f>
        <v>science fiction</v>
      </c>
      <c r="S3909" s="12">
        <f>(((J3909/60)/60)/24)+DATE(1970,1,1)</f>
        <v>41969.767824074079</v>
      </c>
      <c r="T3909" s="12">
        <f>(((I3909/60)/60)/24)+DATE(1970,1,1)</f>
        <v>42012.762499999997</v>
      </c>
      <c r="W3909" s="19">
        <f>_xlfn.DAYS(T3909,S3909)</f>
        <v>43</v>
      </c>
      <c r="X3909" s="20">
        <f>L3909/W3909</f>
        <v>0</v>
      </c>
      <c r="Y3909" s="21">
        <f>E3909/W3909</f>
        <v>0</v>
      </c>
    </row>
    <row r="3910" spans="1:25" ht="48" x14ac:dyDescent="0.2">
      <c r="A3910">
        <v>437</v>
      </c>
      <c r="B3910" s="3" t="s">
        <v>438</v>
      </c>
      <c r="C3910" s="3" t="s">
        <v>4547</v>
      </c>
      <c r="D3910">
        <v>7000</v>
      </c>
      <c r="E3910">
        <v>0</v>
      </c>
      <c r="F3910" t="s">
        <v>8221</v>
      </c>
      <c r="G3910" t="s">
        <v>8229</v>
      </c>
      <c r="H3910" t="s">
        <v>8251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8270</v>
      </c>
      <c r="O3910" s="6">
        <f>(E3910/D3910)*100</f>
        <v>0</v>
      </c>
      <c r="P3910" s="7" t="e">
        <f>E3910/L3910</f>
        <v>#DIV/0!</v>
      </c>
      <c r="Q3910" t="str">
        <f>LEFT(N3910,FIND("/",N3910)-1)</f>
        <v>film &amp; video</v>
      </c>
      <c r="R3910" t="str">
        <f>REPLACE(N3910,1,FIND("/",N3910),"")</f>
        <v>animation</v>
      </c>
      <c r="S3910" s="12">
        <f>(((J3910/60)/60)/24)+DATE(1970,1,1)</f>
        <v>42591.31858796296</v>
      </c>
      <c r="T3910" s="12">
        <f>(((I3910/60)/60)/24)+DATE(1970,1,1)</f>
        <v>42651.31858796296</v>
      </c>
      <c r="W3910" s="19">
        <f>_xlfn.DAYS(T3910,S3910)</f>
        <v>60</v>
      </c>
      <c r="X3910" s="20">
        <f>L3910/W3910</f>
        <v>0</v>
      </c>
      <c r="Y3910" s="21">
        <f>E3910/W3910</f>
        <v>0</v>
      </c>
    </row>
    <row r="3911" spans="1:25" ht="48" x14ac:dyDescent="0.2">
      <c r="A3911">
        <v>495</v>
      </c>
      <c r="B3911" s="3" t="s">
        <v>496</v>
      </c>
      <c r="C3911" s="3" t="s">
        <v>4605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8270</v>
      </c>
      <c r="O3911" s="6">
        <f>(E3911/D3911)*100</f>
        <v>0</v>
      </c>
      <c r="P3911" s="7" t="e">
        <f>E3911/L3911</f>
        <v>#DIV/0!</v>
      </c>
      <c r="Q3911" t="str">
        <f>LEFT(N3911,FIND("/",N3911)-1)</f>
        <v>film &amp; video</v>
      </c>
      <c r="R3911" t="str">
        <f>REPLACE(N3911,1,FIND("/",N3911),"")</f>
        <v>animation</v>
      </c>
      <c r="S3911" s="12">
        <f>(((J3911/60)/60)/24)+DATE(1970,1,1)</f>
        <v>42171.827604166669</v>
      </c>
      <c r="T3911" s="12">
        <f>(((I3911/60)/60)/24)+DATE(1970,1,1)</f>
        <v>42201.827604166669</v>
      </c>
      <c r="W3911" s="19">
        <f>_xlfn.DAYS(T3911,S3911)</f>
        <v>30</v>
      </c>
      <c r="X3911" s="20">
        <f>L3911/W3911</f>
        <v>0</v>
      </c>
      <c r="Y3911" s="21">
        <f>E3911/W3911</f>
        <v>0</v>
      </c>
    </row>
    <row r="3912" spans="1:25" ht="64" x14ac:dyDescent="0.2">
      <c r="A3912">
        <v>926</v>
      </c>
      <c r="B3912" s="3" t="s">
        <v>927</v>
      </c>
      <c r="C3912" s="3" t="s">
        <v>5036</v>
      </c>
      <c r="D3912">
        <v>7000</v>
      </c>
      <c r="E3912">
        <v>0</v>
      </c>
      <c r="F3912" t="s">
        <v>8221</v>
      </c>
      <c r="G3912" t="s">
        <v>8224</v>
      </c>
      <c r="H3912" t="s">
        <v>8246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8278</v>
      </c>
      <c r="O3912" s="6">
        <f>(E3912/D3912)*100</f>
        <v>0</v>
      </c>
      <c r="P3912" s="7" t="e">
        <f>E3912/L3912</f>
        <v>#DIV/0!</v>
      </c>
      <c r="Q3912" t="str">
        <f>LEFT(N3912,FIND("/",N3912)-1)</f>
        <v>music</v>
      </c>
      <c r="R3912" t="str">
        <f>REPLACE(N3912,1,FIND("/",N3912),"")</f>
        <v>jazz</v>
      </c>
      <c r="S3912" s="12">
        <f>(((J3912/60)/60)/24)+DATE(1970,1,1)</f>
        <v>40338.02002314815</v>
      </c>
      <c r="T3912" s="12">
        <f>(((I3912/60)/60)/24)+DATE(1970,1,1)</f>
        <v>40367.944444444445</v>
      </c>
      <c r="W3912" s="19">
        <f>_xlfn.DAYS(T3912,S3912)</f>
        <v>29</v>
      </c>
      <c r="X3912" s="20">
        <f>L3912/W3912</f>
        <v>0</v>
      </c>
      <c r="Y3912" s="21">
        <f>E3912/W3912</f>
        <v>0</v>
      </c>
    </row>
    <row r="3913" spans="1:25" ht="48" x14ac:dyDescent="0.2">
      <c r="A3913">
        <v>1708</v>
      </c>
      <c r="B3913" s="3" t="s">
        <v>1709</v>
      </c>
      <c r="C3913" s="3" t="s">
        <v>5818</v>
      </c>
      <c r="D3913">
        <v>7000</v>
      </c>
      <c r="E3913">
        <v>0</v>
      </c>
      <c r="F3913" t="s">
        <v>8221</v>
      </c>
      <c r="G3913" t="s">
        <v>8224</v>
      </c>
      <c r="H3913" t="s">
        <v>8246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8293</v>
      </c>
      <c r="O3913" s="6">
        <f>(E3913/D3913)*100</f>
        <v>0</v>
      </c>
      <c r="P3913" s="7" t="e">
        <f>E3913/L3913</f>
        <v>#DIV/0!</v>
      </c>
      <c r="Q3913" t="str">
        <f>LEFT(N3913,FIND("/",N3913)-1)</f>
        <v>music</v>
      </c>
      <c r="R3913" t="str">
        <f>REPLACE(N3913,1,FIND("/",N3913),"")</f>
        <v>faith</v>
      </c>
      <c r="S3913" s="12">
        <f>(((J3913/60)/60)/24)+DATE(1970,1,1)</f>
        <v>42451.866967592592</v>
      </c>
      <c r="T3913" s="12">
        <f>(((I3913/60)/60)/24)+DATE(1970,1,1)</f>
        <v>42491.866967592592</v>
      </c>
      <c r="W3913" s="19">
        <f>_xlfn.DAYS(T3913,S3913)</f>
        <v>40</v>
      </c>
      <c r="X3913" s="20">
        <f>L3913/W3913</f>
        <v>0</v>
      </c>
      <c r="Y3913" s="21">
        <f>E3913/W3913</f>
        <v>0</v>
      </c>
    </row>
    <row r="3914" spans="1:25" ht="64" x14ac:dyDescent="0.2">
      <c r="A3914">
        <v>2505</v>
      </c>
      <c r="B3914" s="3" t="s">
        <v>2505</v>
      </c>
      <c r="C3914" s="3" t="s">
        <v>6615</v>
      </c>
      <c r="D3914">
        <v>7000</v>
      </c>
      <c r="E3914">
        <v>0</v>
      </c>
      <c r="F3914" t="s">
        <v>8221</v>
      </c>
      <c r="G3914" t="s">
        <v>8224</v>
      </c>
      <c r="H3914" t="s">
        <v>8246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8299</v>
      </c>
      <c r="O3914" s="6">
        <f>(E3914/D3914)*100</f>
        <v>0</v>
      </c>
      <c r="P3914" s="7" t="e">
        <f>E3914/L3914</f>
        <v>#DIV/0!</v>
      </c>
      <c r="Q3914" t="str">
        <f>LEFT(N3914,FIND("/",N3914)-1)</f>
        <v>food</v>
      </c>
      <c r="R3914" t="str">
        <f>REPLACE(N3914,1,FIND("/",N3914),"")</f>
        <v>restaurants</v>
      </c>
      <c r="S3914" s="12">
        <f>(((J3914/60)/60)/24)+DATE(1970,1,1)</f>
        <v>42047.05574074074</v>
      </c>
      <c r="T3914" s="12">
        <f>(((I3914/60)/60)/24)+DATE(1970,1,1)</f>
        <v>42077.014074074075</v>
      </c>
      <c r="W3914" s="19">
        <f>_xlfn.DAYS(T3914,S3914)</f>
        <v>30</v>
      </c>
      <c r="X3914" s="20">
        <f>L3914/W3914</f>
        <v>0</v>
      </c>
      <c r="Y3914" s="21">
        <f>E3914/W3914</f>
        <v>0</v>
      </c>
    </row>
    <row r="3915" spans="1:25" ht="48" x14ac:dyDescent="0.2">
      <c r="A3915">
        <v>4023</v>
      </c>
      <c r="B3915" s="3" t="s">
        <v>4019</v>
      </c>
      <c r="C3915" s="3" t="s">
        <v>8128</v>
      </c>
      <c r="D3915">
        <v>7000</v>
      </c>
      <c r="E3915">
        <v>0</v>
      </c>
      <c r="F3915" t="s">
        <v>8221</v>
      </c>
      <c r="G3915" t="s">
        <v>8224</v>
      </c>
      <c r="H3915" t="s">
        <v>8246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8271</v>
      </c>
      <c r="O3915" s="6">
        <f>(E3915/D3915)*100</f>
        <v>0</v>
      </c>
      <c r="P3915" s="7" t="e">
        <f>E3915/L3915</f>
        <v>#DIV/0!</v>
      </c>
      <c r="Q3915" t="str">
        <f>LEFT(N3915,FIND("/",N3915)-1)</f>
        <v>theater</v>
      </c>
      <c r="R3915" t="str">
        <f>REPLACE(N3915,1,FIND("/",N3915),"")</f>
        <v>plays</v>
      </c>
      <c r="S3915" s="12">
        <f>(((J3915/60)/60)/24)+DATE(1970,1,1)</f>
        <v>42408.999571759254</v>
      </c>
      <c r="T3915" s="12">
        <f>(((I3915/60)/60)/24)+DATE(1970,1,1)</f>
        <v>42453.957905092597</v>
      </c>
      <c r="W3915" s="19">
        <f>_xlfn.DAYS(T3915,S3915)</f>
        <v>45</v>
      </c>
      <c r="X3915" s="20">
        <f>L3915/W3915</f>
        <v>0</v>
      </c>
      <c r="Y3915" s="21">
        <f>E3915/W3915</f>
        <v>0</v>
      </c>
    </row>
    <row r="3916" spans="1:25" ht="48" x14ac:dyDescent="0.2">
      <c r="A3916">
        <v>1159</v>
      </c>
      <c r="B3916" s="3" t="s">
        <v>1160</v>
      </c>
      <c r="C3916" s="3" t="s">
        <v>5269</v>
      </c>
      <c r="D3916">
        <v>6750</v>
      </c>
      <c r="E3916">
        <v>0</v>
      </c>
      <c r="F3916" t="s">
        <v>8221</v>
      </c>
      <c r="G3916" t="s">
        <v>8224</v>
      </c>
      <c r="H3916" t="s">
        <v>8246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8284</v>
      </c>
      <c r="O3916" s="6">
        <f>(E3916/D3916)*100</f>
        <v>0</v>
      </c>
      <c r="P3916" s="7" t="e">
        <f>E3916/L3916</f>
        <v>#DIV/0!</v>
      </c>
      <c r="Q3916" t="str">
        <f>LEFT(N3916,FIND("/",N3916)-1)</f>
        <v>food</v>
      </c>
      <c r="R3916" t="str">
        <f>REPLACE(N3916,1,FIND("/",N3916),"")</f>
        <v>food trucks</v>
      </c>
      <c r="S3916" s="12">
        <f>(((J3916/60)/60)/24)+DATE(1970,1,1)</f>
        <v>42154.726446759261</v>
      </c>
      <c r="T3916" s="12">
        <f>(((I3916/60)/60)/24)+DATE(1970,1,1)</f>
        <v>42185.65625</v>
      </c>
      <c r="W3916" s="19">
        <f>_xlfn.DAYS(T3916,S3916)</f>
        <v>31</v>
      </c>
      <c r="X3916" s="20">
        <f>L3916/W3916</f>
        <v>0</v>
      </c>
      <c r="Y3916" s="21">
        <f>E3916/W3916</f>
        <v>0</v>
      </c>
    </row>
    <row r="3917" spans="1:25" ht="48" x14ac:dyDescent="0.2">
      <c r="A3917">
        <v>427</v>
      </c>
      <c r="B3917" s="3" t="s">
        <v>428</v>
      </c>
      <c r="C3917" s="3" t="s">
        <v>4537</v>
      </c>
      <c r="D3917">
        <v>6500</v>
      </c>
      <c r="E3917">
        <v>0</v>
      </c>
      <c r="F3917" t="s">
        <v>8221</v>
      </c>
      <c r="G3917" t="s">
        <v>8224</v>
      </c>
      <c r="H3917" t="s">
        <v>8246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8270</v>
      </c>
      <c r="O3917" s="6">
        <f>(E3917/D3917)*100</f>
        <v>0</v>
      </c>
      <c r="P3917" s="7" t="e">
        <f>E3917/L3917</f>
        <v>#DIV/0!</v>
      </c>
      <c r="Q3917" t="str">
        <f>LEFT(N3917,FIND("/",N3917)-1)</f>
        <v>film &amp; video</v>
      </c>
      <c r="R3917" t="str">
        <f>REPLACE(N3917,1,FIND("/",N3917),"")</f>
        <v>animation</v>
      </c>
      <c r="S3917" s="12">
        <f>(((J3917/60)/60)/24)+DATE(1970,1,1)</f>
        <v>42285.909027777772</v>
      </c>
      <c r="T3917" s="12">
        <f>(((I3917/60)/60)/24)+DATE(1970,1,1)</f>
        <v>42299.790972222225</v>
      </c>
      <c r="W3917" s="19">
        <f>_xlfn.DAYS(T3917,S3917)</f>
        <v>14</v>
      </c>
      <c r="X3917" s="20">
        <f>L3917/W3917</f>
        <v>0</v>
      </c>
      <c r="Y3917" s="21">
        <f>E3917/W3917</f>
        <v>0</v>
      </c>
    </row>
    <row r="3918" spans="1:25" ht="64" x14ac:dyDescent="0.2">
      <c r="A3918">
        <v>901</v>
      </c>
      <c r="B3918" s="3" t="s">
        <v>902</v>
      </c>
      <c r="C3918" s="3" t="s">
        <v>5011</v>
      </c>
      <c r="D3918">
        <v>6500</v>
      </c>
      <c r="E3918">
        <v>0</v>
      </c>
      <c r="F3918" t="s">
        <v>8221</v>
      </c>
      <c r="G3918" t="s">
        <v>8224</v>
      </c>
      <c r="H3918" t="s">
        <v>8246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8278</v>
      </c>
      <c r="O3918" s="6">
        <f>(E3918/D3918)*100</f>
        <v>0</v>
      </c>
      <c r="P3918" s="7" t="e">
        <f>E3918/L3918</f>
        <v>#DIV/0!</v>
      </c>
      <c r="Q3918" t="str">
        <f>LEFT(N3918,FIND("/",N3918)-1)</f>
        <v>music</v>
      </c>
      <c r="R3918" t="str">
        <f>REPLACE(N3918,1,FIND("/",N3918),"")</f>
        <v>jazz</v>
      </c>
      <c r="S3918" s="12">
        <f>(((J3918/60)/60)/24)+DATE(1970,1,1)</f>
        <v>40291.81150462963</v>
      </c>
      <c r="T3918" s="12">
        <f>(((I3918/60)/60)/24)+DATE(1970,1,1)</f>
        <v>40337.799305555556</v>
      </c>
      <c r="W3918" s="19">
        <f>_xlfn.DAYS(T3918,S3918)</f>
        <v>46</v>
      </c>
      <c r="X3918" s="20">
        <f>L3918/W3918</f>
        <v>0</v>
      </c>
      <c r="Y3918" s="21">
        <f>E3918/W3918</f>
        <v>0</v>
      </c>
    </row>
    <row r="3919" spans="1:25" ht="48" x14ac:dyDescent="0.2">
      <c r="A3919">
        <v>1156</v>
      </c>
      <c r="B3919" s="3" t="s">
        <v>1157</v>
      </c>
      <c r="C3919" s="3" t="s">
        <v>5266</v>
      </c>
      <c r="D3919">
        <v>6500</v>
      </c>
      <c r="E3919">
        <v>0</v>
      </c>
      <c r="F3919" t="s">
        <v>8221</v>
      </c>
      <c r="G3919" t="s">
        <v>8224</v>
      </c>
      <c r="H3919" t="s">
        <v>8246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8284</v>
      </c>
      <c r="O3919" s="6">
        <f>(E3919/D3919)*100</f>
        <v>0</v>
      </c>
      <c r="P3919" s="7" t="e">
        <f>E3919/L3919</f>
        <v>#DIV/0!</v>
      </c>
      <c r="Q3919" t="str">
        <f>LEFT(N3919,FIND("/",N3919)-1)</f>
        <v>food</v>
      </c>
      <c r="R3919" t="str">
        <f>REPLACE(N3919,1,FIND("/",N3919),"")</f>
        <v>food trucks</v>
      </c>
      <c r="S3919" s="12">
        <f>(((J3919/60)/60)/24)+DATE(1970,1,1)</f>
        <v>42029.07131944444</v>
      </c>
      <c r="T3919" s="12">
        <f>(((I3919/60)/60)/24)+DATE(1970,1,1)</f>
        <v>42059.07131944444</v>
      </c>
      <c r="W3919" s="19">
        <f>_xlfn.DAYS(T3919,S3919)</f>
        <v>30</v>
      </c>
      <c r="X3919" s="20">
        <f>L3919/W3919</f>
        <v>0</v>
      </c>
      <c r="Y3919" s="21">
        <f>E3919/W3919</f>
        <v>0</v>
      </c>
    </row>
    <row r="3920" spans="1:25" ht="48" x14ac:dyDescent="0.2">
      <c r="A3920">
        <v>1997</v>
      </c>
      <c r="B3920" s="3" t="s">
        <v>1998</v>
      </c>
      <c r="C3920" s="3" t="s">
        <v>6107</v>
      </c>
      <c r="D3920">
        <v>6500</v>
      </c>
      <c r="E3920">
        <v>0</v>
      </c>
      <c r="F3920" t="s">
        <v>8221</v>
      </c>
      <c r="G3920" t="s">
        <v>8224</v>
      </c>
      <c r="H3920" t="s">
        <v>8246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8296</v>
      </c>
      <c r="O3920" s="6">
        <f>(E3920/D3920)*100</f>
        <v>0</v>
      </c>
      <c r="P3920" s="7" t="e">
        <f>E3920/L3920</f>
        <v>#DIV/0!</v>
      </c>
      <c r="Q3920" t="str">
        <f>LEFT(N3920,FIND("/",N3920)-1)</f>
        <v>photography</v>
      </c>
      <c r="R3920" t="str">
        <f>REPLACE(N3920,1,FIND("/",N3920),"")</f>
        <v>people</v>
      </c>
      <c r="S3920" s="12">
        <f>(((J3920/60)/60)/24)+DATE(1970,1,1)</f>
        <v>41847.930694444447</v>
      </c>
      <c r="T3920" s="12">
        <f>(((I3920/60)/60)/24)+DATE(1970,1,1)</f>
        <v>41877.930694444447</v>
      </c>
      <c r="W3920" s="19">
        <f>_xlfn.DAYS(T3920,S3920)</f>
        <v>30</v>
      </c>
      <c r="X3920" s="20">
        <f>L3920/W3920</f>
        <v>0</v>
      </c>
      <c r="Y3920" s="21">
        <f>E3920/W3920</f>
        <v>0</v>
      </c>
    </row>
    <row r="3921" spans="1:25" ht="48" x14ac:dyDescent="0.2">
      <c r="A3921">
        <v>174</v>
      </c>
      <c r="B3921" s="3" t="s">
        <v>176</v>
      </c>
      <c r="C3921" s="3" t="s">
        <v>4284</v>
      </c>
      <c r="D3921">
        <v>6000</v>
      </c>
      <c r="E3921">
        <v>0</v>
      </c>
      <c r="F3921" t="s">
        <v>8221</v>
      </c>
      <c r="G3921" t="s">
        <v>8233</v>
      </c>
      <c r="H3921" t="s">
        <v>8249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8268</v>
      </c>
      <c r="O3921" s="6">
        <f>(E3921/D3921)*100</f>
        <v>0</v>
      </c>
      <c r="P3921" s="7" t="e">
        <f>E3921/L3921</f>
        <v>#DIV/0!</v>
      </c>
      <c r="Q3921" t="str">
        <f>LEFT(N3921,FIND("/",N3921)-1)</f>
        <v>film &amp; video</v>
      </c>
      <c r="R3921" t="str">
        <f>REPLACE(N3921,1,FIND("/",N3921),"")</f>
        <v>drama</v>
      </c>
      <c r="S3921" s="12">
        <f>(((J3921/60)/60)/24)+DATE(1970,1,1)</f>
        <v>42072.758981481486</v>
      </c>
      <c r="T3921" s="12">
        <f>(((I3921/60)/60)/24)+DATE(1970,1,1)</f>
        <v>42132.758981481486</v>
      </c>
      <c r="W3921" s="19">
        <f>_xlfn.DAYS(T3921,S3921)</f>
        <v>60</v>
      </c>
      <c r="X3921" s="20">
        <f>L3921/W3921</f>
        <v>0</v>
      </c>
      <c r="Y3921" s="21">
        <f>E3921/W3921</f>
        <v>0</v>
      </c>
    </row>
    <row r="3922" spans="1:25" ht="16" x14ac:dyDescent="0.2">
      <c r="A3922">
        <v>202</v>
      </c>
      <c r="B3922" s="3" t="s">
        <v>204</v>
      </c>
      <c r="C3922" s="3" t="s">
        <v>4312</v>
      </c>
      <c r="D3922">
        <v>6000</v>
      </c>
      <c r="E3922">
        <v>0</v>
      </c>
      <c r="F3922" t="s">
        <v>8221</v>
      </c>
      <c r="G3922" t="s">
        <v>8224</v>
      </c>
      <c r="H3922" t="s">
        <v>8246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8268</v>
      </c>
      <c r="O3922" s="6">
        <f>(E3922/D3922)*100</f>
        <v>0</v>
      </c>
      <c r="P3922" s="7" t="e">
        <f>E3922/L3922</f>
        <v>#DIV/0!</v>
      </c>
      <c r="Q3922" t="str">
        <f>LEFT(N3922,FIND("/",N3922)-1)</f>
        <v>film &amp; video</v>
      </c>
      <c r="R3922" t="str">
        <f>REPLACE(N3922,1,FIND("/",N3922),"")</f>
        <v>drama</v>
      </c>
      <c r="S3922" s="12">
        <f>(((J3922/60)/60)/24)+DATE(1970,1,1)</f>
        <v>42255.927824074075</v>
      </c>
      <c r="T3922" s="12">
        <f>(((I3922/60)/60)/24)+DATE(1970,1,1)</f>
        <v>42285.874305555553</v>
      </c>
      <c r="W3922" s="19">
        <f>_xlfn.DAYS(T3922,S3922)</f>
        <v>30</v>
      </c>
      <c r="X3922" s="20">
        <f>L3922/W3922</f>
        <v>0</v>
      </c>
      <c r="Y3922" s="21">
        <f>E3922/W3922</f>
        <v>0</v>
      </c>
    </row>
    <row r="3923" spans="1:25" ht="32" x14ac:dyDescent="0.2">
      <c r="A3923">
        <v>469</v>
      </c>
      <c r="B3923" s="3" t="s">
        <v>470</v>
      </c>
      <c r="C3923" s="3" t="s">
        <v>4579</v>
      </c>
      <c r="D3923">
        <v>6000</v>
      </c>
      <c r="E3923">
        <v>0</v>
      </c>
      <c r="F3923" t="s">
        <v>8221</v>
      </c>
      <c r="G3923" t="s">
        <v>8225</v>
      </c>
      <c r="H3923" t="s">
        <v>8247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8270</v>
      </c>
      <c r="O3923" s="6">
        <f>(E3923/D3923)*100</f>
        <v>0</v>
      </c>
      <c r="P3923" s="7" t="e">
        <f>E3923/L3923</f>
        <v>#DIV/0!</v>
      </c>
      <c r="Q3923" t="str">
        <f>LEFT(N3923,FIND("/",N3923)-1)</f>
        <v>film &amp; video</v>
      </c>
      <c r="R3923" t="str">
        <f>REPLACE(N3923,1,FIND("/",N3923),"")</f>
        <v>animation</v>
      </c>
      <c r="S3923" s="12">
        <f>(((J3923/60)/60)/24)+DATE(1970,1,1)</f>
        <v>41827.989861111113</v>
      </c>
      <c r="T3923" s="12">
        <f>(((I3923/60)/60)/24)+DATE(1970,1,1)</f>
        <v>41887.989861111113</v>
      </c>
      <c r="W3923" s="19">
        <f>_xlfn.DAYS(T3923,S3923)</f>
        <v>60</v>
      </c>
      <c r="X3923" s="20">
        <f>L3923/W3923</f>
        <v>0</v>
      </c>
      <c r="Y3923" s="21">
        <f>E3923/W3923</f>
        <v>0</v>
      </c>
    </row>
    <row r="3924" spans="1:25" ht="48" x14ac:dyDescent="0.2">
      <c r="A3924">
        <v>1177</v>
      </c>
      <c r="B3924" s="3" t="s">
        <v>1178</v>
      </c>
      <c r="C3924" s="3" t="s">
        <v>5287</v>
      </c>
      <c r="D3924">
        <v>6000</v>
      </c>
      <c r="E3924">
        <v>0</v>
      </c>
      <c r="F3924" t="s">
        <v>8221</v>
      </c>
      <c r="G3924" t="s">
        <v>8225</v>
      </c>
      <c r="H3924" t="s">
        <v>8247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8284</v>
      </c>
      <c r="O3924" s="6">
        <f>(E3924/D3924)*100</f>
        <v>0</v>
      </c>
      <c r="P3924" s="7" t="e">
        <f>E3924/L3924</f>
        <v>#DIV/0!</v>
      </c>
      <c r="Q3924" t="str">
        <f>LEFT(N3924,FIND("/",N3924)-1)</f>
        <v>food</v>
      </c>
      <c r="R3924" t="str">
        <f>REPLACE(N3924,1,FIND("/",N3924),"")</f>
        <v>food trucks</v>
      </c>
      <c r="S3924" s="12">
        <f>(((J3924/60)/60)/24)+DATE(1970,1,1)</f>
        <v>41897.660833333335</v>
      </c>
      <c r="T3924" s="12">
        <f>(((I3924/60)/60)/24)+DATE(1970,1,1)</f>
        <v>41927.660833333335</v>
      </c>
      <c r="W3924" s="19">
        <f>_xlfn.DAYS(T3924,S3924)</f>
        <v>30</v>
      </c>
      <c r="X3924" s="20">
        <f>L3924/W3924</f>
        <v>0</v>
      </c>
      <c r="Y3924" s="21">
        <f>E3924/W3924</f>
        <v>0</v>
      </c>
    </row>
    <row r="3925" spans="1:25" ht="32" x14ac:dyDescent="0.2">
      <c r="A3925">
        <v>1457</v>
      </c>
      <c r="B3925" s="3" t="s">
        <v>1458</v>
      </c>
      <c r="C3925" s="3" t="s">
        <v>5567</v>
      </c>
      <c r="D3925">
        <v>6000</v>
      </c>
      <c r="E3925">
        <v>0</v>
      </c>
      <c r="F3925" t="s">
        <v>8220</v>
      </c>
      <c r="G3925" t="s">
        <v>8224</v>
      </c>
      <c r="H3925" t="s">
        <v>8246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8287</v>
      </c>
      <c r="O3925" s="6">
        <f>(E3925/D3925)*100</f>
        <v>0</v>
      </c>
      <c r="P3925" s="7" t="e">
        <f>E3925/L3925</f>
        <v>#DIV/0!</v>
      </c>
      <c r="Q3925" t="str">
        <f>LEFT(N3925,FIND("/",N3925)-1)</f>
        <v>publishing</v>
      </c>
      <c r="R3925" t="str">
        <f>REPLACE(N3925,1,FIND("/",N3925),"")</f>
        <v>translations</v>
      </c>
      <c r="S3925" s="12">
        <f>(((J3925/60)/60)/24)+DATE(1970,1,1)</f>
        <v>42289.89634259259</v>
      </c>
      <c r="T3925" s="12">
        <f>(((I3925/60)/60)/24)+DATE(1970,1,1)</f>
        <v>42319.938009259262</v>
      </c>
      <c r="W3925" s="19">
        <f>_xlfn.DAYS(T3925,S3925)</f>
        <v>30</v>
      </c>
      <c r="X3925" s="20">
        <f>L3925/W3925</f>
        <v>0</v>
      </c>
      <c r="Y3925" s="21">
        <f>E3925/W3925</f>
        <v>0</v>
      </c>
    </row>
    <row r="3926" spans="1:25" ht="48" x14ac:dyDescent="0.2">
      <c r="A3926">
        <v>1553</v>
      </c>
      <c r="B3926" s="3" t="s">
        <v>1554</v>
      </c>
      <c r="C3926" s="3" t="s">
        <v>5663</v>
      </c>
      <c r="D3926">
        <v>6000</v>
      </c>
      <c r="E3926">
        <v>0</v>
      </c>
      <c r="F3926" t="s">
        <v>8221</v>
      </c>
      <c r="G3926" t="s">
        <v>8224</v>
      </c>
      <c r="H3926" t="s">
        <v>8246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8289</v>
      </c>
      <c r="O3926" s="6">
        <f>(E3926/D3926)*100</f>
        <v>0</v>
      </c>
      <c r="P3926" s="7" t="e">
        <f>E3926/L3926</f>
        <v>#DIV/0!</v>
      </c>
      <c r="Q3926" t="str">
        <f>LEFT(N3926,FIND("/",N3926)-1)</f>
        <v>photography</v>
      </c>
      <c r="R3926" t="str">
        <f>REPLACE(N3926,1,FIND("/",N3926),"")</f>
        <v>nature</v>
      </c>
      <c r="S3926" s="12">
        <f>(((J3926/60)/60)/24)+DATE(1970,1,1)</f>
        <v>42219.282951388886</v>
      </c>
      <c r="T3926" s="12">
        <f>(((I3926/60)/60)/24)+DATE(1970,1,1)</f>
        <v>42249.282951388886</v>
      </c>
      <c r="W3926" s="19">
        <f>_xlfn.DAYS(T3926,S3926)</f>
        <v>30</v>
      </c>
      <c r="X3926" s="20">
        <f>L3926/W3926</f>
        <v>0</v>
      </c>
      <c r="Y3926" s="21">
        <f>E3926/W3926</f>
        <v>0</v>
      </c>
    </row>
    <row r="3927" spans="1:25" ht="32" x14ac:dyDescent="0.2">
      <c r="A3927">
        <v>1682</v>
      </c>
      <c r="B3927" s="3" t="s">
        <v>1683</v>
      </c>
      <c r="C3927" s="3" t="s">
        <v>5792</v>
      </c>
      <c r="D3927">
        <v>6000</v>
      </c>
      <c r="E3927">
        <v>0</v>
      </c>
      <c r="F3927" t="s">
        <v>8222</v>
      </c>
      <c r="G3927" t="s">
        <v>8224</v>
      </c>
      <c r="H3927" t="s">
        <v>8246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8293</v>
      </c>
      <c r="O3927" s="6">
        <f>(E3927/D3927)*100</f>
        <v>0</v>
      </c>
      <c r="P3927" s="7" t="e">
        <f>E3927/L3927</f>
        <v>#DIV/0!</v>
      </c>
      <c r="Q3927" t="str">
        <f>LEFT(N3927,FIND("/",N3927)-1)</f>
        <v>music</v>
      </c>
      <c r="R3927" t="str">
        <f>REPLACE(N3927,1,FIND("/",N3927),"")</f>
        <v>faith</v>
      </c>
      <c r="S3927" s="12">
        <f>(((J3927/60)/60)/24)+DATE(1970,1,1)</f>
        <v>42779.21365740741</v>
      </c>
      <c r="T3927" s="12">
        <f>(((I3927/60)/60)/24)+DATE(1970,1,1)</f>
        <v>42839.171990740739</v>
      </c>
      <c r="W3927" s="19">
        <f>_xlfn.DAYS(T3927,S3927)</f>
        <v>60</v>
      </c>
      <c r="X3927" s="20">
        <f>L3927/W3927</f>
        <v>0</v>
      </c>
      <c r="Y3927" s="21">
        <f>E3927/W3927</f>
        <v>0</v>
      </c>
    </row>
    <row r="3928" spans="1:25" ht="48" x14ac:dyDescent="0.2">
      <c r="A3928">
        <v>2578</v>
      </c>
      <c r="B3928" s="3" t="s">
        <v>2578</v>
      </c>
      <c r="C3928" s="3" t="s">
        <v>6688</v>
      </c>
      <c r="D3928">
        <v>6000</v>
      </c>
      <c r="E3928">
        <v>0</v>
      </c>
      <c r="F3928" t="s">
        <v>8220</v>
      </c>
      <c r="G3928" t="s">
        <v>8224</v>
      </c>
      <c r="H3928" t="s">
        <v>8246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8284</v>
      </c>
      <c r="O3928" s="6">
        <f>(E3928/D3928)*100</f>
        <v>0</v>
      </c>
      <c r="P3928" s="7" t="e">
        <f>E3928/L3928</f>
        <v>#DIV/0!</v>
      </c>
      <c r="Q3928" t="str">
        <f>LEFT(N3928,FIND("/",N3928)-1)</f>
        <v>food</v>
      </c>
      <c r="R3928" t="str">
        <f>REPLACE(N3928,1,FIND("/",N3928),"")</f>
        <v>food trucks</v>
      </c>
      <c r="S3928" s="12">
        <f>(((J3928/60)/60)/24)+DATE(1970,1,1)</f>
        <v>42238.022905092599</v>
      </c>
      <c r="T3928" s="12">
        <f>(((I3928/60)/60)/24)+DATE(1970,1,1)</f>
        <v>42286.708333333328</v>
      </c>
      <c r="W3928" s="19">
        <f>_xlfn.DAYS(T3928,S3928)</f>
        <v>48</v>
      </c>
      <c r="X3928" s="20">
        <f>L3928/W3928</f>
        <v>0</v>
      </c>
      <c r="Y3928" s="21">
        <f>E3928/W3928</f>
        <v>0</v>
      </c>
    </row>
    <row r="3929" spans="1:25" ht="48" x14ac:dyDescent="0.2">
      <c r="A3929">
        <v>3863</v>
      </c>
      <c r="B3929" s="3" t="s">
        <v>3860</v>
      </c>
      <c r="C3929" s="3" t="s">
        <v>7972</v>
      </c>
      <c r="D3929">
        <v>6000</v>
      </c>
      <c r="E3929">
        <v>0</v>
      </c>
      <c r="F3929" t="s">
        <v>8221</v>
      </c>
      <c r="G3929" t="s">
        <v>8224</v>
      </c>
      <c r="H3929" t="s">
        <v>8246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8271</v>
      </c>
      <c r="O3929" s="6">
        <f>(E3929/D3929)*100</f>
        <v>0</v>
      </c>
      <c r="P3929" s="7" t="e">
        <f>E3929/L3929</f>
        <v>#DIV/0!</v>
      </c>
      <c r="Q3929" t="str">
        <f>LEFT(N3929,FIND("/",N3929)-1)</f>
        <v>theater</v>
      </c>
      <c r="R3929" t="str">
        <f>REPLACE(N3929,1,FIND("/",N3929),"")</f>
        <v>plays</v>
      </c>
      <c r="S3929" s="12">
        <f>(((J3929/60)/60)/24)+DATE(1970,1,1)</f>
        <v>42253.633159722223</v>
      </c>
      <c r="T3929" s="12">
        <f>(((I3929/60)/60)/24)+DATE(1970,1,1)</f>
        <v>42313.674826388888</v>
      </c>
      <c r="W3929" s="19">
        <f>_xlfn.DAYS(T3929,S3929)</f>
        <v>60</v>
      </c>
      <c r="X3929" s="20">
        <f>L3929/W3929</f>
        <v>0</v>
      </c>
      <c r="Y3929" s="21">
        <f>E3929/W3929</f>
        <v>0</v>
      </c>
    </row>
    <row r="3930" spans="1:25" ht="64" x14ac:dyDescent="0.2">
      <c r="A3930">
        <v>2743</v>
      </c>
      <c r="B3930" s="3" t="s">
        <v>2743</v>
      </c>
      <c r="C3930" s="3" t="s">
        <v>6853</v>
      </c>
      <c r="D3930">
        <v>5999</v>
      </c>
      <c r="E3930">
        <v>0</v>
      </c>
      <c r="F3930" t="s">
        <v>8221</v>
      </c>
      <c r="G3930" t="s">
        <v>8224</v>
      </c>
      <c r="H3930" t="s">
        <v>8246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8304</v>
      </c>
      <c r="O3930" s="6">
        <f>(E3930/D3930)*100</f>
        <v>0</v>
      </c>
      <c r="P3930" s="7" t="e">
        <f>E3930/L3930</f>
        <v>#DIV/0!</v>
      </c>
      <c r="Q3930" t="str">
        <f>LEFT(N3930,FIND("/",N3930)-1)</f>
        <v>publishing</v>
      </c>
      <c r="R3930" t="str">
        <f>REPLACE(N3930,1,FIND("/",N3930),"")</f>
        <v>children's books</v>
      </c>
      <c r="S3930" s="12">
        <f>(((J3930/60)/60)/24)+DATE(1970,1,1)</f>
        <v>42632.328784722224</v>
      </c>
      <c r="T3930" s="12">
        <f>(((I3930/60)/60)/24)+DATE(1970,1,1)</f>
        <v>42662.328784722224</v>
      </c>
      <c r="W3930" s="19">
        <f>_xlfn.DAYS(T3930,S3930)</f>
        <v>30</v>
      </c>
      <c r="X3930" s="20">
        <f>L3930/W3930</f>
        <v>0</v>
      </c>
      <c r="Y3930" s="21">
        <f>E3930/W3930</f>
        <v>0</v>
      </c>
    </row>
    <row r="3931" spans="1:25" ht="48" x14ac:dyDescent="0.2">
      <c r="A3931">
        <v>143</v>
      </c>
      <c r="B3931" s="3" t="s">
        <v>145</v>
      </c>
      <c r="C3931" s="3" t="s">
        <v>4253</v>
      </c>
      <c r="D3931">
        <v>5500</v>
      </c>
      <c r="E3931">
        <v>0</v>
      </c>
      <c r="F3931" t="s">
        <v>8220</v>
      </c>
      <c r="G3931" t="s">
        <v>8226</v>
      </c>
      <c r="H3931" t="s">
        <v>8248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8267</v>
      </c>
      <c r="O3931" s="6">
        <f>(E3931/D3931)*100</f>
        <v>0</v>
      </c>
      <c r="P3931" s="7" t="e">
        <f>E3931/L3931</f>
        <v>#DIV/0!</v>
      </c>
      <c r="Q3931" t="str">
        <f>LEFT(N3931,FIND("/",N3931)-1)</f>
        <v>film &amp; video</v>
      </c>
      <c r="R3931" t="str">
        <f>REPLACE(N3931,1,FIND("/",N3931),"")</f>
        <v>science fiction</v>
      </c>
      <c r="S3931" s="12">
        <f>(((J3931/60)/60)/24)+DATE(1970,1,1)</f>
        <v>42559.064143518524</v>
      </c>
      <c r="T3931" s="12">
        <f>(((I3931/60)/60)/24)+DATE(1970,1,1)</f>
        <v>42616.246527777781</v>
      </c>
      <c r="W3931" s="19">
        <f>_xlfn.DAYS(T3931,S3931)</f>
        <v>57</v>
      </c>
      <c r="X3931" s="20">
        <f>L3931/W3931</f>
        <v>0</v>
      </c>
      <c r="Y3931" s="21">
        <f>E3931/W3931</f>
        <v>0</v>
      </c>
    </row>
    <row r="3932" spans="1:25" ht="48" x14ac:dyDescent="0.2">
      <c r="A3932">
        <v>920</v>
      </c>
      <c r="B3932" s="3" t="s">
        <v>921</v>
      </c>
      <c r="C3932" s="3" t="s">
        <v>5030</v>
      </c>
      <c r="D3932">
        <v>5500</v>
      </c>
      <c r="E3932">
        <v>0</v>
      </c>
      <c r="F3932" t="s">
        <v>8221</v>
      </c>
      <c r="G3932" t="s">
        <v>8224</v>
      </c>
      <c r="H3932" t="s">
        <v>8246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8278</v>
      </c>
      <c r="O3932" s="6">
        <f>(E3932/D3932)*100</f>
        <v>0</v>
      </c>
      <c r="P3932" s="7" t="e">
        <f>E3932/L3932</f>
        <v>#DIV/0!</v>
      </c>
      <c r="Q3932" t="str">
        <f>LEFT(N3932,FIND("/",N3932)-1)</f>
        <v>music</v>
      </c>
      <c r="R3932" t="str">
        <f>REPLACE(N3932,1,FIND("/",N3932),"")</f>
        <v>jazz</v>
      </c>
      <c r="S3932" s="12">
        <f>(((J3932/60)/60)/24)+DATE(1970,1,1)</f>
        <v>41562.67155092593</v>
      </c>
      <c r="T3932" s="12">
        <f>(((I3932/60)/60)/24)+DATE(1970,1,1)</f>
        <v>41592.713217592594</v>
      </c>
      <c r="W3932" s="19">
        <f>_xlfn.DAYS(T3932,S3932)</f>
        <v>30</v>
      </c>
      <c r="X3932" s="20">
        <f>L3932/W3932</f>
        <v>0</v>
      </c>
      <c r="Y3932" s="21">
        <f>E3932/W3932</f>
        <v>0</v>
      </c>
    </row>
    <row r="3933" spans="1:25" ht="48" x14ac:dyDescent="0.2">
      <c r="A3933">
        <v>1706</v>
      </c>
      <c r="B3933" s="3" t="s">
        <v>1707</v>
      </c>
      <c r="C3933" s="3" t="s">
        <v>5816</v>
      </c>
      <c r="D3933">
        <v>5500</v>
      </c>
      <c r="E3933">
        <v>0</v>
      </c>
      <c r="F3933" t="s">
        <v>8221</v>
      </c>
      <c r="G3933" t="s">
        <v>8236</v>
      </c>
      <c r="H3933" t="s">
        <v>8249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8293</v>
      </c>
      <c r="O3933" s="6">
        <f>(E3933/D3933)*100</f>
        <v>0</v>
      </c>
      <c r="P3933" s="7" t="e">
        <f>E3933/L3933</f>
        <v>#DIV/0!</v>
      </c>
      <c r="Q3933" t="str">
        <f>LEFT(N3933,FIND("/",N3933)-1)</f>
        <v>music</v>
      </c>
      <c r="R3933" t="str">
        <f>REPLACE(N3933,1,FIND("/",N3933),"")</f>
        <v>faith</v>
      </c>
      <c r="S3933" s="12">
        <f>(((J3933/60)/60)/24)+DATE(1970,1,1)</f>
        <v>42179.306388888886</v>
      </c>
      <c r="T3933" s="12">
        <f>(((I3933/60)/60)/24)+DATE(1970,1,1)</f>
        <v>42239.306388888886</v>
      </c>
      <c r="W3933" s="19">
        <f>_xlfn.DAYS(T3933,S3933)</f>
        <v>60</v>
      </c>
      <c r="X3933" s="20">
        <f>L3933/W3933</f>
        <v>0</v>
      </c>
      <c r="Y3933" s="21">
        <f>E3933/W3933</f>
        <v>0</v>
      </c>
    </row>
    <row r="3934" spans="1:25" ht="48" x14ac:dyDescent="0.2">
      <c r="A3934">
        <v>2342</v>
      </c>
      <c r="B3934" s="3" t="s">
        <v>2343</v>
      </c>
      <c r="C3934" s="3" t="s">
        <v>6452</v>
      </c>
      <c r="D3934">
        <v>5500</v>
      </c>
      <c r="E3934">
        <v>0</v>
      </c>
      <c r="F3934" t="s">
        <v>8220</v>
      </c>
      <c r="G3934" t="s">
        <v>8224</v>
      </c>
      <c r="H3934" t="s">
        <v>8246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8272</v>
      </c>
      <c r="O3934" s="6">
        <f>(E3934/D3934)*100</f>
        <v>0</v>
      </c>
      <c r="P3934" s="7" t="e">
        <f>E3934/L3934</f>
        <v>#DIV/0!</v>
      </c>
      <c r="Q3934" t="str">
        <f>LEFT(N3934,FIND("/",N3934)-1)</f>
        <v>technology</v>
      </c>
      <c r="R3934" t="str">
        <f>REPLACE(N3934,1,FIND("/",N3934),"")</f>
        <v>web</v>
      </c>
      <c r="S3934" s="12">
        <f>(((J3934/60)/60)/24)+DATE(1970,1,1)</f>
        <v>41897.702199074076</v>
      </c>
      <c r="T3934" s="12">
        <f>(((I3934/60)/60)/24)+DATE(1970,1,1)</f>
        <v>41918.208333333336</v>
      </c>
      <c r="W3934" s="19">
        <f>_xlfn.DAYS(T3934,S3934)</f>
        <v>21</v>
      </c>
      <c r="X3934" s="20">
        <f>L3934/W3934</f>
        <v>0</v>
      </c>
      <c r="Y3934" s="21">
        <f>E3934/W3934</f>
        <v>0</v>
      </c>
    </row>
    <row r="3935" spans="1:25" ht="48" x14ac:dyDescent="0.2">
      <c r="A3935">
        <v>2881</v>
      </c>
      <c r="B3935" s="3" t="s">
        <v>2881</v>
      </c>
      <c r="C3935" s="3" t="s">
        <v>6991</v>
      </c>
      <c r="D3935">
        <v>5500</v>
      </c>
      <c r="E3935">
        <v>0</v>
      </c>
      <c r="F3935" t="s">
        <v>8221</v>
      </c>
      <c r="G3935" t="s">
        <v>8224</v>
      </c>
      <c r="H3935" t="s">
        <v>8246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8271</v>
      </c>
      <c r="O3935" s="6">
        <f>(E3935/D3935)*100</f>
        <v>0</v>
      </c>
      <c r="P3935" s="7" t="e">
        <f>E3935/L3935</f>
        <v>#DIV/0!</v>
      </c>
      <c r="Q3935" t="str">
        <f>LEFT(N3935,FIND("/",N3935)-1)</f>
        <v>theater</v>
      </c>
      <c r="R3935" t="str">
        <f>REPLACE(N3935,1,FIND("/",N3935),"")</f>
        <v>plays</v>
      </c>
      <c r="S3935" s="12">
        <f>(((J3935/60)/60)/24)+DATE(1970,1,1)</f>
        <v>41916.597638888888</v>
      </c>
      <c r="T3935" s="12">
        <f>(((I3935/60)/60)/24)+DATE(1970,1,1)</f>
        <v>41976.639305555553</v>
      </c>
      <c r="W3935" s="19">
        <f>_xlfn.DAYS(T3935,S3935)</f>
        <v>60</v>
      </c>
      <c r="X3935" s="20">
        <f>L3935/W3935</f>
        <v>0</v>
      </c>
      <c r="Y3935" s="21">
        <f>E3935/W3935</f>
        <v>0</v>
      </c>
    </row>
    <row r="3936" spans="1:25" ht="48" x14ac:dyDescent="0.2">
      <c r="A3936">
        <v>3873</v>
      </c>
      <c r="B3936" s="3" t="s">
        <v>3870</v>
      </c>
      <c r="C3936" s="3" t="s">
        <v>7982</v>
      </c>
      <c r="D3936">
        <v>5500</v>
      </c>
      <c r="E3936">
        <v>0</v>
      </c>
      <c r="F3936" t="s">
        <v>8220</v>
      </c>
      <c r="G3936" t="s">
        <v>8224</v>
      </c>
      <c r="H3936" t="s">
        <v>8246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8305</v>
      </c>
      <c r="O3936" s="6">
        <f>(E3936/D3936)*100</f>
        <v>0</v>
      </c>
      <c r="P3936" s="7" t="e">
        <f>E3936/L3936</f>
        <v>#DIV/0!</v>
      </c>
      <c r="Q3936" t="str">
        <f>LEFT(N3936,FIND("/",N3936)-1)</f>
        <v>theater</v>
      </c>
      <c r="R3936" t="str">
        <f>REPLACE(N3936,1,FIND("/",N3936),"")</f>
        <v>musical</v>
      </c>
      <c r="S3936" s="12">
        <f>(((J3936/60)/60)/24)+DATE(1970,1,1)</f>
        <v>42255.696006944447</v>
      </c>
      <c r="T3936" s="12">
        <f>(((I3936/60)/60)/24)+DATE(1970,1,1)</f>
        <v>42285.696006944447</v>
      </c>
      <c r="W3936" s="19">
        <f>_xlfn.DAYS(T3936,S3936)</f>
        <v>30</v>
      </c>
      <c r="X3936" s="20">
        <f>L3936/W3936</f>
        <v>0</v>
      </c>
      <c r="Y3936" s="21">
        <f>E3936/W3936</f>
        <v>0</v>
      </c>
    </row>
    <row r="3937" spans="1:25" ht="48" x14ac:dyDescent="0.2">
      <c r="A3937">
        <v>3956</v>
      </c>
      <c r="B3937" s="3" t="s">
        <v>3953</v>
      </c>
      <c r="C3937" s="3" t="s">
        <v>8063</v>
      </c>
      <c r="D3937">
        <v>5500</v>
      </c>
      <c r="E3937">
        <v>0</v>
      </c>
      <c r="F3937" t="s">
        <v>8221</v>
      </c>
      <c r="G3937" t="s">
        <v>8224</v>
      </c>
      <c r="H3937" t="s">
        <v>8246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8271</v>
      </c>
      <c r="O3937" s="6">
        <f>(E3937/D3937)*100</f>
        <v>0</v>
      </c>
      <c r="P3937" s="7" t="e">
        <f>E3937/L3937</f>
        <v>#DIV/0!</v>
      </c>
      <c r="Q3937" t="str">
        <f>LEFT(N3937,FIND("/",N3937)-1)</f>
        <v>theater</v>
      </c>
      <c r="R3937" t="str">
        <f>REPLACE(N3937,1,FIND("/",N3937),"")</f>
        <v>plays</v>
      </c>
      <c r="S3937" s="12">
        <f>(((J3937/60)/60)/24)+DATE(1970,1,1)</f>
        <v>42457.932025462964</v>
      </c>
      <c r="T3937" s="12">
        <f>(((I3937/60)/60)/24)+DATE(1970,1,1)</f>
        <v>42485.013888888891</v>
      </c>
      <c r="W3937" s="19">
        <f>_xlfn.DAYS(T3937,S3937)</f>
        <v>28</v>
      </c>
      <c r="X3937" s="20">
        <f>L3937/W3937</f>
        <v>0</v>
      </c>
      <c r="Y3937" s="21">
        <f>E3937/W3937</f>
        <v>0</v>
      </c>
    </row>
    <row r="3938" spans="1:25" ht="48" x14ac:dyDescent="0.2">
      <c r="A3938">
        <v>1163</v>
      </c>
      <c r="B3938" s="3" t="s">
        <v>1164</v>
      </c>
      <c r="C3938" s="3" t="s">
        <v>5273</v>
      </c>
      <c r="D3938">
        <v>5200</v>
      </c>
      <c r="E3938">
        <v>0</v>
      </c>
      <c r="F3938" t="s">
        <v>8221</v>
      </c>
      <c r="G3938" t="s">
        <v>8224</v>
      </c>
      <c r="H3938" t="s">
        <v>8246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8284</v>
      </c>
      <c r="O3938" s="6">
        <f>(E3938/D3938)*100</f>
        <v>0</v>
      </c>
      <c r="P3938" s="7" t="e">
        <f>E3938/L3938</f>
        <v>#DIV/0!</v>
      </c>
      <c r="Q3938" t="str">
        <f>LEFT(N3938,FIND("/",N3938)-1)</f>
        <v>food</v>
      </c>
      <c r="R3938" t="str">
        <f>REPLACE(N3938,1,FIND("/",N3938),"")</f>
        <v>food trucks</v>
      </c>
      <c r="S3938" s="12">
        <f>(((J3938/60)/60)/24)+DATE(1970,1,1)</f>
        <v>41830.723611111112</v>
      </c>
      <c r="T3938" s="12">
        <f>(((I3938/60)/60)/24)+DATE(1970,1,1)</f>
        <v>41860.723611111112</v>
      </c>
      <c r="W3938" s="19">
        <f>_xlfn.DAYS(T3938,S3938)</f>
        <v>30</v>
      </c>
      <c r="X3938" s="20">
        <f>L3938/W3938</f>
        <v>0</v>
      </c>
      <c r="Y3938" s="21">
        <f>E3938/W3938</f>
        <v>0</v>
      </c>
    </row>
    <row r="3939" spans="1:25" ht="32" x14ac:dyDescent="0.2">
      <c r="A3939">
        <v>134</v>
      </c>
      <c r="B3939" s="3" t="s">
        <v>136</v>
      </c>
      <c r="C3939" s="3" t="s">
        <v>4245</v>
      </c>
      <c r="D3939">
        <v>5000</v>
      </c>
      <c r="E3939">
        <v>0</v>
      </c>
      <c r="F3939" t="s">
        <v>8220</v>
      </c>
      <c r="G3939" t="s">
        <v>8224</v>
      </c>
      <c r="H3939" t="s">
        <v>8246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8267</v>
      </c>
      <c r="O3939" s="6">
        <f>(E3939/D3939)*100</f>
        <v>0</v>
      </c>
      <c r="P3939" s="7" t="e">
        <f>E3939/L3939</f>
        <v>#DIV/0!</v>
      </c>
      <c r="Q3939" t="str">
        <f>LEFT(N3939,FIND("/",N3939)-1)</f>
        <v>film &amp; video</v>
      </c>
      <c r="R3939" t="str">
        <f>REPLACE(N3939,1,FIND("/",N3939),"")</f>
        <v>science fiction</v>
      </c>
      <c r="S3939" s="12">
        <f>(((J3939/60)/60)/24)+DATE(1970,1,1)</f>
        <v>42221.909930555557</v>
      </c>
      <c r="T3939" s="12">
        <f>(((I3939/60)/60)/24)+DATE(1970,1,1)</f>
        <v>42251.708333333328</v>
      </c>
      <c r="W3939" s="19">
        <f>_xlfn.DAYS(T3939,S3939)</f>
        <v>30</v>
      </c>
      <c r="X3939" s="20">
        <f>L3939/W3939</f>
        <v>0</v>
      </c>
      <c r="Y3939" s="21">
        <f>E3939/W3939</f>
        <v>0</v>
      </c>
    </row>
    <row r="3940" spans="1:25" ht="48" x14ac:dyDescent="0.2">
      <c r="A3940">
        <v>158</v>
      </c>
      <c r="B3940" s="3" t="s">
        <v>160</v>
      </c>
      <c r="C3940" s="3" t="s">
        <v>4268</v>
      </c>
      <c r="D3940">
        <v>5000</v>
      </c>
      <c r="E3940">
        <v>0</v>
      </c>
      <c r="F3940" t="s">
        <v>8220</v>
      </c>
      <c r="G3940" t="s">
        <v>8224</v>
      </c>
      <c r="H3940" t="s">
        <v>8246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8267</v>
      </c>
      <c r="O3940" s="6">
        <f>(E3940/D3940)*100</f>
        <v>0</v>
      </c>
      <c r="P3940" s="7" t="e">
        <f>E3940/L3940</f>
        <v>#DIV/0!</v>
      </c>
      <c r="Q3940" t="str">
        <f>LEFT(N3940,FIND("/",N3940)-1)</f>
        <v>film &amp; video</v>
      </c>
      <c r="R3940" t="str">
        <f>REPLACE(N3940,1,FIND("/",N3940),"")</f>
        <v>science fiction</v>
      </c>
      <c r="S3940" s="12">
        <f>(((J3940/60)/60)/24)+DATE(1970,1,1)</f>
        <v>41904.07671296296</v>
      </c>
      <c r="T3940" s="12">
        <f>(((I3940/60)/60)/24)+DATE(1970,1,1)</f>
        <v>41934.07671296296</v>
      </c>
      <c r="W3940" s="19">
        <f>_xlfn.DAYS(T3940,S3940)</f>
        <v>30</v>
      </c>
      <c r="X3940" s="20">
        <f>L3940/W3940</f>
        <v>0</v>
      </c>
      <c r="Y3940" s="21">
        <f>E3940/W3940</f>
        <v>0</v>
      </c>
    </row>
    <row r="3941" spans="1:25" ht="48" x14ac:dyDescent="0.2">
      <c r="A3941">
        <v>160</v>
      </c>
      <c r="B3941" s="3" t="s">
        <v>162</v>
      </c>
      <c r="C3941" s="3" t="s">
        <v>4270</v>
      </c>
      <c r="D3941">
        <v>5000</v>
      </c>
      <c r="E3941">
        <v>0</v>
      </c>
      <c r="F3941" t="s">
        <v>8221</v>
      </c>
      <c r="G3941" t="s">
        <v>8224</v>
      </c>
      <c r="H3941" t="s">
        <v>8246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8268</v>
      </c>
      <c r="O3941" s="6">
        <f>(E3941/D3941)*100</f>
        <v>0</v>
      </c>
      <c r="P3941" s="7" t="e">
        <f>E3941/L3941</f>
        <v>#DIV/0!</v>
      </c>
      <c r="Q3941" t="str">
        <f>LEFT(N3941,FIND("/",N3941)-1)</f>
        <v>film &amp; video</v>
      </c>
      <c r="R3941" t="str">
        <f>REPLACE(N3941,1,FIND("/",N3941),"")</f>
        <v>drama</v>
      </c>
      <c r="S3941" s="12">
        <f>(((J3941/60)/60)/24)+DATE(1970,1,1)</f>
        <v>42171.913090277783</v>
      </c>
      <c r="T3941" s="12">
        <f>(((I3941/60)/60)/24)+DATE(1970,1,1)</f>
        <v>42231.913090277783</v>
      </c>
      <c r="W3941" s="19">
        <f>_xlfn.DAYS(T3941,S3941)</f>
        <v>60</v>
      </c>
      <c r="X3941" s="20">
        <f>L3941/W3941</f>
        <v>0</v>
      </c>
      <c r="Y3941" s="21">
        <f>E3941/W3941</f>
        <v>0</v>
      </c>
    </row>
    <row r="3942" spans="1:25" ht="48" x14ac:dyDescent="0.2">
      <c r="A3942">
        <v>186</v>
      </c>
      <c r="B3942" s="3" t="s">
        <v>188</v>
      </c>
      <c r="C3942" s="3" t="s">
        <v>4296</v>
      </c>
      <c r="D3942">
        <v>5000</v>
      </c>
      <c r="E3942">
        <v>0</v>
      </c>
      <c r="F3942" t="s">
        <v>8221</v>
      </c>
      <c r="G3942" t="s">
        <v>8224</v>
      </c>
      <c r="H3942" t="s">
        <v>8246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8268</v>
      </c>
      <c r="O3942" s="6">
        <f>(E3942/D3942)*100</f>
        <v>0</v>
      </c>
      <c r="P3942" s="7" t="e">
        <f>E3942/L3942</f>
        <v>#DIV/0!</v>
      </c>
      <c r="Q3942" t="str">
        <f>LEFT(N3942,FIND("/",N3942)-1)</f>
        <v>film &amp; video</v>
      </c>
      <c r="R3942" t="str">
        <f>REPLACE(N3942,1,FIND("/",N3942),"")</f>
        <v>drama</v>
      </c>
      <c r="S3942" s="12">
        <f>(((J3942/60)/60)/24)+DATE(1970,1,1)</f>
        <v>42767.812893518523</v>
      </c>
      <c r="T3942" s="12">
        <f>(((I3942/60)/60)/24)+DATE(1970,1,1)</f>
        <v>42797.833333333328</v>
      </c>
      <c r="W3942" s="19">
        <f>_xlfn.DAYS(T3942,S3942)</f>
        <v>30</v>
      </c>
      <c r="X3942" s="20">
        <f>L3942/W3942</f>
        <v>0</v>
      </c>
      <c r="Y3942" s="21">
        <f>E3942/W3942</f>
        <v>0</v>
      </c>
    </row>
    <row r="3943" spans="1:25" ht="64" x14ac:dyDescent="0.2">
      <c r="A3943">
        <v>429</v>
      </c>
      <c r="B3943" s="3" t="s">
        <v>430</v>
      </c>
      <c r="C3943" s="3" t="s">
        <v>4539</v>
      </c>
      <c r="D3943">
        <v>5000</v>
      </c>
      <c r="E3943">
        <v>0</v>
      </c>
      <c r="F3943" t="s">
        <v>8221</v>
      </c>
      <c r="G3943" t="s">
        <v>8224</v>
      </c>
      <c r="H3943" t="s">
        <v>8246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8270</v>
      </c>
      <c r="O3943" s="6">
        <f>(E3943/D3943)*100</f>
        <v>0</v>
      </c>
      <c r="P3943" s="7" t="e">
        <f>E3943/L3943</f>
        <v>#DIV/0!</v>
      </c>
      <c r="Q3943" t="str">
        <f>LEFT(N3943,FIND("/",N3943)-1)</f>
        <v>film &amp; video</v>
      </c>
      <c r="R3943" t="str">
        <f>REPLACE(N3943,1,FIND("/",N3943),"")</f>
        <v>animation</v>
      </c>
      <c r="S3943" s="12">
        <f>(((J3943/60)/60)/24)+DATE(1970,1,1)</f>
        <v>40070.901412037041</v>
      </c>
      <c r="T3943" s="12">
        <f>(((I3943/60)/60)/24)+DATE(1970,1,1)</f>
        <v>40144.207638888889</v>
      </c>
      <c r="W3943" s="19">
        <f>_xlfn.DAYS(T3943,S3943)</f>
        <v>74</v>
      </c>
      <c r="X3943" s="20">
        <f>L3943/W3943</f>
        <v>0</v>
      </c>
      <c r="Y3943" s="21">
        <f>E3943/W3943</f>
        <v>0</v>
      </c>
    </row>
    <row r="3944" spans="1:25" ht="32" x14ac:dyDescent="0.2">
      <c r="A3944">
        <v>516</v>
      </c>
      <c r="B3944" s="3" t="s">
        <v>517</v>
      </c>
      <c r="C3944" s="3" t="s">
        <v>4626</v>
      </c>
      <c r="D3944">
        <v>5000</v>
      </c>
      <c r="E3944">
        <v>0</v>
      </c>
      <c r="F3944" t="s">
        <v>8221</v>
      </c>
      <c r="G3944" t="s">
        <v>8225</v>
      </c>
      <c r="H3944" t="s">
        <v>8247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8270</v>
      </c>
      <c r="O3944" s="6">
        <f>(E3944/D3944)*100</f>
        <v>0</v>
      </c>
      <c r="P3944" s="7" t="e">
        <f>E3944/L3944</f>
        <v>#DIV/0!</v>
      </c>
      <c r="Q3944" t="str">
        <f>LEFT(N3944,FIND("/",N3944)-1)</f>
        <v>film &amp; video</v>
      </c>
      <c r="R3944" t="str">
        <f>REPLACE(N3944,1,FIND("/",N3944),"")</f>
        <v>animation</v>
      </c>
      <c r="S3944" s="12">
        <f>(((J3944/60)/60)/24)+DATE(1970,1,1)</f>
        <v>42091.778703703705</v>
      </c>
      <c r="T3944" s="12">
        <f>(((I3944/60)/60)/24)+DATE(1970,1,1)</f>
        <v>42151.778703703705</v>
      </c>
      <c r="W3944" s="19">
        <f>_xlfn.DAYS(T3944,S3944)</f>
        <v>60</v>
      </c>
      <c r="X3944" s="20">
        <f>L3944/W3944</f>
        <v>0</v>
      </c>
      <c r="Y3944" s="21">
        <f>E3944/W3944</f>
        <v>0</v>
      </c>
    </row>
    <row r="3945" spans="1:25" ht="48" x14ac:dyDescent="0.2">
      <c r="A3945">
        <v>616</v>
      </c>
      <c r="B3945" s="3" t="s">
        <v>617</v>
      </c>
      <c r="C3945" s="3" t="s">
        <v>4726</v>
      </c>
      <c r="D3945">
        <v>5000</v>
      </c>
      <c r="E3945">
        <v>0</v>
      </c>
      <c r="F3945" t="s">
        <v>8220</v>
      </c>
      <c r="G3945" t="s">
        <v>8230</v>
      </c>
      <c r="H3945" t="s">
        <v>8249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8272</v>
      </c>
      <c r="O3945" s="6">
        <f>(E3945/D3945)*100</f>
        <v>0</v>
      </c>
      <c r="P3945" s="7" t="e">
        <f>E3945/L3945</f>
        <v>#DIV/0!</v>
      </c>
      <c r="Q3945" t="str">
        <f>LEFT(N3945,FIND("/",N3945)-1)</f>
        <v>technology</v>
      </c>
      <c r="R3945" t="str">
        <f>REPLACE(N3945,1,FIND("/",N3945),"")</f>
        <v>web</v>
      </c>
      <c r="S3945" s="12">
        <f>(((J3945/60)/60)/24)+DATE(1970,1,1)</f>
        <v>42761.376238425932</v>
      </c>
      <c r="T3945" s="12">
        <f>(((I3945/60)/60)/24)+DATE(1970,1,1)</f>
        <v>42791.376238425932</v>
      </c>
      <c r="W3945" s="19">
        <f>_xlfn.DAYS(T3945,S3945)</f>
        <v>30</v>
      </c>
      <c r="X3945" s="20">
        <f>L3945/W3945</f>
        <v>0</v>
      </c>
      <c r="Y3945" s="21">
        <f>E3945/W3945</f>
        <v>0</v>
      </c>
    </row>
    <row r="3946" spans="1:25" ht="48" x14ac:dyDescent="0.2">
      <c r="A3946">
        <v>624</v>
      </c>
      <c r="B3946" s="3" t="s">
        <v>625</v>
      </c>
      <c r="C3946" s="3" t="s">
        <v>4734</v>
      </c>
      <c r="D3946">
        <v>5000</v>
      </c>
      <c r="E3946">
        <v>0</v>
      </c>
      <c r="F3946" t="s">
        <v>8220</v>
      </c>
      <c r="G3946" t="s">
        <v>8224</v>
      </c>
      <c r="H3946" t="s">
        <v>8246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8272</v>
      </c>
      <c r="O3946" s="6">
        <f>(E3946/D3946)*100</f>
        <v>0</v>
      </c>
      <c r="P3946" s="7" t="e">
        <f>E3946/L3946</f>
        <v>#DIV/0!</v>
      </c>
      <c r="Q3946" t="str">
        <f>LEFT(N3946,FIND("/",N3946)-1)</f>
        <v>technology</v>
      </c>
      <c r="R3946" t="str">
        <f>REPLACE(N3946,1,FIND("/",N3946),"")</f>
        <v>web</v>
      </c>
      <c r="S3946" s="12">
        <f>(((J3946/60)/60)/24)+DATE(1970,1,1)</f>
        <v>42108.988900462966</v>
      </c>
      <c r="T3946" s="12">
        <f>(((I3946/60)/60)/24)+DATE(1970,1,1)</f>
        <v>42138.988900462966</v>
      </c>
      <c r="W3946" s="19">
        <f>_xlfn.DAYS(T3946,S3946)</f>
        <v>30</v>
      </c>
      <c r="X3946" s="20">
        <f>L3946/W3946</f>
        <v>0</v>
      </c>
      <c r="Y3946" s="21">
        <f>E3946/W3946</f>
        <v>0</v>
      </c>
    </row>
    <row r="3947" spans="1:25" ht="48" x14ac:dyDescent="0.2">
      <c r="A3947">
        <v>628</v>
      </c>
      <c r="B3947" s="3" t="s">
        <v>629</v>
      </c>
      <c r="C3947" s="3" t="s">
        <v>4738</v>
      </c>
      <c r="D3947">
        <v>5000</v>
      </c>
      <c r="E3947">
        <v>0</v>
      </c>
      <c r="F3947" t="s">
        <v>8220</v>
      </c>
      <c r="G3947" t="s">
        <v>8224</v>
      </c>
      <c r="H3947" t="s">
        <v>8246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8272</v>
      </c>
      <c r="O3947" s="6">
        <f>(E3947/D3947)*100</f>
        <v>0</v>
      </c>
      <c r="P3947" s="7" t="e">
        <f>E3947/L3947</f>
        <v>#DIV/0!</v>
      </c>
      <c r="Q3947" t="str">
        <f>LEFT(N3947,FIND("/",N3947)-1)</f>
        <v>technology</v>
      </c>
      <c r="R3947" t="str">
        <f>REPLACE(N3947,1,FIND("/",N3947),"")</f>
        <v>web</v>
      </c>
      <c r="S3947" s="12">
        <f>(((J3947/60)/60)/24)+DATE(1970,1,1)</f>
        <v>41803.692789351851</v>
      </c>
      <c r="T3947" s="12">
        <f>(((I3947/60)/60)/24)+DATE(1970,1,1)</f>
        <v>41833.692789351851</v>
      </c>
      <c r="W3947" s="19">
        <f>_xlfn.DAYS(T3947,S3947)</f>
        <v>30</v>
      </c>
      <c r="X3947" s="20">
        <f>L3947/W3947</f>
        <v>0</v>
      </c>
      <c r="Y3947" s="21">
        <f>E3947/W3947</f>
        <v>0</v>
      </c>
    </row>
    <row r="3948" spans="1:25" ht="48" x14ac:dyDescent="0.2">
      <c r="A3948">
        <v>764</v>
      </c>
      <c r="B3948" s="3" t="s">
        <v>765</v>
      </c>
      <c r="C3948" s="3" t="s">
        <v>4874</v>
      </c>
      <c r="D3948">
        <v>5000</v>
      </c>
      <c r="E3948">
        <v>0</v>
      </c>
      <c r="F3948" t="s">
        <v>8221</v>
      </c>
      <c r="G3948" t="s">
        <v>8224</v>
      </c>
      <c r="H3948" t="s">
        <v>8246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8275</v>
      </c>
      <c r="O3948" s="6">
        <f>(E3948/D3948)*100</f>
        <v>0</v>
      </c>
      <c r="P3948" s="7" t="e">
        <f>E3948/L3948</f>
        <v>#DIV/0!</v>
      </c>
      <c r="Q3948" t="str">
        <f>LEFT(N3948,FIND("/",N3948)-1)</f>
        <v>publishing</v>
      </c>
      <c r="R3948" t="str">
        <f>REPLACE(N3948,1,FIND("/",N3948),"")</f>
        <v>fiction</v>
      </c>
      <c r="S3948" s="12">
        <f>(((J3948/60)/60)/24)+DATE(1970,1,1)</f>
        <v>42227.173159722224</v>
      </c>
      <c r="T3948" s="12">
        <f>(((I3948/60)/60)/24)+DATE(1970,1,1)</f>
        <v>42257.173159722224</v>
      </c>
      <c r="W3948" s="19">
        <f>_xlfn.DAYS(T3948,S3948)</f>
        <v>30</v>
      </c>
      <c r="X3948" s="20">
        <f>L3948/W3948</f>
        <v>0</v>
      </c>
      <c r="Y3948" s="21">
        <f>E3948/W3948</f>
        <v>0</v>
      </c>
    </row>
    <row r="3949" spans="1:25" ht="64" x14ac:dyDescent="0.2">
      <c r="A3949">
        <v>875</v>
      </c>
      <c r="B3949" s="3" t="s">
        <v>876</v>
      </c>
      <c r="C3949" s="3" t="s">
        <v>4985</v>
      </c>
      <c r="D3949">
        <v>5000</v>
      </c>
      <c r="E3949">
        <v>0</v>
      </c>
      <c r="F3949" t="s">
        <v>8221</v>
      </c>
      <c r="G3949" t="s">
        <v>8224</v>
      </c>
      <c r="H3949" t="s">
        <v>8246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8278</v>
      </c>
      <c r="O3949" s="6">
        <f>(E3949/D3949)*100</f>
        <v>0</v>
      </c>
      <c r="P3949" s="7" t="e">
        <f>E3949/L3949</f>
        <v>#DIV/0!</v>
      </c>
      <c r="Q3949" t="str">
        <f>LEFT(N3949,FIND("/",N3949)-1)</f>
        <v>music</v>
      </c>
      <c r="R3949" t="str">
        <f>REPLACE(N3949,1,FIND("/",N3949),"")</f>
        <v>jazz</v>
      </c>
      <c r="S3949" s="12">
        <f>(((J3949/60)/60)/24)+DATE(1970,1,1)</f>
        <v>42248.723738425921</v>
      </c>
      <c r="T3949" s="12">
        <f>(((I3949/60)/60)/24)+DATE(1970,1,1)</f>
        <v>42268.723738425921</v>
      </c>
      <c r="W3949" s="19">
        <f>_xlfn.DAYS(T3949,S3949)</f>
        <v>20</v>
      </c>
      <c r="X3949" s="20">
        <f>L3949/W3949</f>
        <v>0</v>
      </c>
      <c r="Y3949" s="21">
        <f>E3949/W3949</f>
        <v>0</v>
      </c>
    </row>
    <row r="3950" spans="1:25" ht="48" x14ac:dyDescent="0.2">
      <c r="A3950">
        <v>988</v>
      </c>
      <c r="B3950" s="3" t="s">
        <v>989</v>
      </c>
      <c r="C3950" s="3" t="s">
        <v>5098</v>
      </c>
      <c r="D3950">
        <v>5000</v>
      </c>
      <c r="E3950">
        <v>0</v>
      </c>
      <c r="F3950" t="s">
        <v>8221</v>
      </c>
      <c r="G3950" t="s">
        <v>8237</v>
      </c>
      <c r="H3950" t="s">
        <v>8249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8273</v>
      </c>
      <c r="O3950" s="6">
        <f>(E3950/D3950)*100</f>
        <v>0</v>
      </c>
      <c r="P3950" s="7" t="e">
        <f>E3950/L3950</f>
        <v>#DIV/0!</v>
      </c>
      <c r="Q3950" t="str">
        <f>LEFT(N3950,FIND("/",N3950)-1)</f>
        <v>technology</v>
      </c>
      <c r="R3950" t="str">
        <f>REPLACE(N3950,1,FIND("/",N3950),"")</f>
        <v>wearables</v>
      </c>
      <c r="S3950" s="12">
        <f>(((J3950/60)/60)/24)+DATE(1970,1,1)</f>
        <v>42614.356770833328</v>
      </c>
      <c r="T3950" s="12">
        <f>(((I3950/60)/60)/24)+DATE(1970,1,1)</f>
        <v>42644.356770833328</v>
      </c>
      <c r="W3950" s="19">
        <f>_xlfn.DAYS(T3950,S3950)</f>
        <v>30</v>
      </c>
      <c r="X3950" s="20">
        <f>L3950/W3950</f>
        <v>0</v>
      </c>
      <c r="Y3950" s="21">
        <f>E3950/W3950</f>
        <v>0</v>
      </c>
    </row>
    <row r="3951" spans="1:25" ht="48" x14ac:dyDescent="0.2">
      <c r="A3951">
        <v>1140</v>
      </c>
      <c r="B3951" s="3" t="s">
        <v>1141</v>
      </c>
      <c r="C3951" s="3" t="s">
        <v>5250</v>
      </c>
      <c r="D3951">
        <v>5000</v>
      </c>
      <c r="E3951">
        <v>0</v>
      </c>
      <c r="F3951" t="s">
        <v>8221</v>
      </c>
      <c r="G3951" t="s">
        <v>8225</v>
      </c>
      <c r="H3951" t="s">
        <v>8247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8283</v>
      </c>
      <c r="O3951" s="6">
        <f>(E3951/D3951)*100</f>
        <v>0</v>
      </c>
      <c r="P3951" s="7" t="e">
        <f>E3951/L3951</f>
        <v>#DIV/0!</v>
      </c>
      <c r="Q3951" t="str">
        <f>LEFT(N3951,FIND("/",N3951)-1)</f>
        <v>games</v>
      </c>
      <c r="R3951" t="str">
        <f>REPLACE(N3951,1,FIND("/",N3951),"")</f>
        <v>mobile games</v>
      </c>
      <c r="S3951" s="12">
        <f>(((J3951/60)/60)/24)+DATE(1970,1,1)</f>
        <v>42192.462048611109</v>
      </c>
      <c r="T3951" s="12">
        <f>(((I3951/60)/60)/24)+DATE(1970,1,1)</f>
        <v>42222.462048611109</v>
      </c>
      <c r="W3951" s="19">
        <f>_xlfn.DAYS(T3951,S3951)</f>
        <v>30</v>
      </c>
      <c r="X3951" s="20">
        <f>L3951/W3951</f>
        <v>0</v>
      </c>
      <c r="Y3951" s="21">
        <f>E3951/W3951</f>
        <v>0</v>
      </c>
    </row>
    <row r="3952" spans="1:25" ht="48" x14ac:dyDescent="0.2">
      <c r="A3952">
        <v>1231</v>
      </c>
      <c r="B3952" s="3" t="s">
        <v>1232</v>
      </c>
      <c r="C3952" s="3" t="s">
        <v>5341</v>
      </c>
      <c r="D3952">
        <v>5000</v>
      </c>
      <c r="E3952">
        <v>0</v>
      </c>
      <c r="F3952" t="s">
        <v>8220</v>
      </c>
      <c r="G3952" t="s">
        <v>8224</v>
      </c>
      <c r="H3952" t="s">
        <v>8246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8286</v>
      </c>
      <c r="O3952" s="6">
        <f>(E3952/D3952)*100</f>
        <v>0</v>
      </c>
      <c r="P3952" s="7" t="e">
        <f>E3952/L3952</f>
        <v>#DIV/0!</v>
      </c>
      <c r="Q3952" t="str">
        <f>LEFT(N3952,FIND("/",N3952)-1)</f>
        <v>music</v>
      </c>
      <c r="R3952" t="str">
        <f>REPLACE(N3952,1,FIND("/",N3952),"")</f>
        <v>world music</v>
      </c>
      <c r="S3952" s="12">
        <f>(((J3952/60)/60)/24)+DATE(1970,1,1)</f>
        <v>42193.941759259258</v>
      </c>
      <c r="T3952" s="12">
        <f>(((I3952/60)/60)/24)+DATE(1970,1,1)</f>
        <v>42244.041666666672</v>
      </c>
      <c r="W3952" s="19">
        <f>_xlfn.DAYS(T3952,S3952)</f>
        <v>51</v>
      </c>
      <c r="X3952" s="20">
        <f>L3952/W3952</f>
        <v>0</v>
      </c>
      <c r="Y3952" s="21">
        <f>E3952/W3952</f>
        <v>0</v>
      </c>
    </row>
    <row r="3953" spans="1:25" ht="48" x14ac:dyDescent="0.2">
      <c r="A3953">
        <v>1458</v>
      </c>
      <c r="B3953" s="3" t="s">
        <v>1459</v>
      </c>
      <c r="C3953" s="3" t="s">
        <v>5568</v>
      </c>
      <c r="D3953">
        <v>5000</v>
      </c>
      <c r="E3953">
        <v>0</v>
      </c>
      <c r="F3953" t="s">
        <v>8220</v>
      </c>
      <c r="G3953" t="s">
        <v>8224</v>
      </c>
      <c r="H3953" t="s">
        <v>8246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8287</v>
      </c>
      <c r="O3953" s="6">
        <f>(E3953/D3953)*100</f>
        <v>0</v>
      </c>
      <c r="P3953" s="7" t="e">
        <f>E3953/L3953</f>
        <v>#DIV/0!</v>
      </c>
      <c r="Q3953" t="str">
        <f>LEFT(N3953,FIND("/",N3953)-1)</f>
        <v>publishing</v>
      </c>
      <c r="R3953" t="str">
        <f>REPLACE(N3953,1,FIND("/",N3953),"")</f>
        <v>translations</v>
      </c>
      <c r="S3953" s="12">
        <f>(((J3953/60)/60)/24)+DATE(1970,1,1)</f>
        <v>41831.705555555556</v>
      </c>
      <c r="T3953" s="12">
        <f>(((I3953/60)/60)/24)+DATE(1970,1,1)</f>
        <v>41862.166666666664</v>
      </c>
      <c r="W3953" s="19">
        <f>_xlfn.DAYS(T3953,S3953)</f>
        <v>31</v>
      </c>
      <c r="X3953" s="20">
        <f>L3953/W3953</f>
        <v>0</v>
      </c>
      <c r="Y3953" s="21">
        <f>E3953/W3953</f>
        <v>0</v>
      </c>
    </row>
    <row r="3954" spans="1:25" ht="48" x14ac:dyDescent="0.2">
      <c r="A3954">
        <v>1489</v>
      </c>
      <c r="B3954" s="3" t="s">
        <v>1490</v>
      </c>
      <c r="C3954" s="3" t="s">
        <v>5599</v>
      </c>
      <c r="D3954">
        <v>5000</v>
      </c>
      <c r="E3954">
        <v>0</v>
      </c>
      <c r="F3954" t="s">
        <v>8221</v>
      </c>
      <c r="G3954" t="s">
        <v>8224</v>
      </c>
      <c r="H3954" t="s">
        <v>8246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8275</v>
      </c>
      <c r="O3954" s="6">
        <f>(E3954/D3954)*100</f>
        <v>0</v>
      </c>
      <c r="P3954" s="7" t="e">
        <f>E3954/L3954</f>
        <v>#DIV/0!</v>
      </c>
      <c r="Q3954" t="str">
        <f>LEFT(N3954,FIND("/",N3954)-1)</f>
        <v>publishing</v>
      </c>
      <c r="R3954" t="str">
        <f>REPLACE(N3954,1,FIND("/",N3954),"")</f>
        <v>fiction</v>
      </c>
      <c r="S3954" s="12">
        <f>(((J3954/60)/60)/24)+DATE(1970,1,1)</f>
        <v>41198.611712962964</v>
      </c>
      <c r="T3954" s="12">
        <f>(((I3954/60)/60)/24)+DATE(1970,1,1)</f>
        <v>41228.653379629628</v>
      </c>
      <c r="W3954" s="19">
        <f>_xlfn.DAYS(T3954,S3954)</f>
        <v>30</v>
      </c>
      <c r="X3954" s="20">
        <f>L3954/W3954</f>
        <v>0</v>
      </c>
      <c r="Y3954" s="21">
        <f>E3954/W3954</f>
        <v>0</v>
      </c>
    </row>
    <row r="3955" spans="1:25" ht="48" x14ac:dyDescent="0.2">
      <c r="A3955">
        <v>1712</v>
      </c>
      <c r="B3955" s="3" t="s">
        <v>1713</v>
      </c>
      <c r="C3955" s="3" t="s">
        <v>5822</v>
      </c>
      <c r="D3955">
        <v>5000</v>
      </c>
      <c r="E3955">
        <v>0</v>
      </c>
      <c r="F3955" t="s">
        <v>8221</v>
      </c>
      <c r="G3955" t="s">
        <v>8224</v>
      </c>
      <c r="H3955" t="s">
        <v>8246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8293</v>
      </c>
      <c r="O3955" s="6">
        <f>(E3955/D3955)*100</f>
        <v>0</v>
      </c>
      <c r="P3955" s="7" t="e">
        <f>E3955/L3955</f>
        <v>#DIV/0!</v>
      </c>
      <c r="Q3955" t="str">
        <f>LEFT(N3955,FIND("/",N3955)-1)</f>
        <v>music</v>
      </c>
      <c r="R3955" t="str">
        <f>REPLACE(N3955,1,FIND("/",N3955),"")</f>
        <v>faith</v>
      </c>
      <c r="S3955" s="12">
        <f>(((J3955/60)/60)/24)+DATE(1970,1,1)</f>
        <v>42125.913807870369</v>
      </c>
      <c r="T3955" s="12">
        <f>(((I3955/60)/60)/24)+DATE(1970,1,1)</f>
        <v>42185.913807870369</v>
      </c>
      <c r="W3955" s="19">
        <f>_xlfn.DAYS(T3955,S3955)</f>
        <v>60</v>
      </c>
      <c r="X3955" s="20">
        <f>L3955/W3955</f>
        <v>0</v>
      </c>
      <c r="Y3955" s="21">
        <f>E3955/W3955</f>
        <v>0</v>
      </c>
    </row>
    <row r="3956" spans="1:25" ht="48" x14ac:dyDescent="0.2">
      <c r="A3956">
        <v>1721</v>
      </c>
      <c r="B3956" s="3" t="s">
        <v>1722</v>
      </c>
      <c r="C3956" s="3" t="s">
        <v>5831</v>
      </c>
      <c r="D3956">
        <v>5000</v>
      </c>
      <c r="E3956">
        <v>0</v>
      </c>
      <c r="F3956" t="s">
        <v>8221</v>
      </c>
      <c r="G3956" t="s">
        <v>8224</v>
      </c>
      <c r="H3956" t="s">
        <v>8246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8293</v>
      </c>
      <c r="O3956" s="6">
        <f>(E3956/D3956)*100</f>
        <v>0</v>
      </c>
      <c r="P3956" s="7" t="e">
        <f>E3956/L3956</f>
        <v>#DIV/0!</v>
      </c>
      <c r="Q3956" t="str">
        <f>LEFT(N3956,FIND("/",N3956)-1)</f>
        <v>music</v>
      </c>
      <c r="R3956" t="str">
        <f>REPLACE(N3956,1,FIND("/",N3956),"")</f>
        <v>faith</v>
      </c>
      <c r="S3956" s="12">
        <f>(((J3956/60)/60)/24)+DATE(1970,1,1)</f>
        <v>42319.461377314816</v>
      </c>
      <c r="T3956" s="12">
        <f>(((I3956/60)/60)/24)+DATE(1970,1,1)</f>
        <v>42349.461377314816</v>
      </c>
      <c r="W3956" s="19">
        <f>_xlfn.DAYS(T3956,S3956)</f>
        <v>30</v>
      </c>
      <c r="X3956" s="20">
        <f>L3956/W3956</f>
        <v>0</v>
      </c>
      <c r="Y3956" s="21">
        <f>E3956/W3956</f>
        <v>0</v>
      </c>
    </row>
    <row r="3957" spans="1:25" ht="48" x14ac:dyDescent="0.2">
      <c r="A3957">
        <v>2341</v>
      </c>
      <c r="B3957" s="3" t="s">
        <v>2342</v>
      </c>
      <c r="C3957" s="3" t="s">
        <v>6451</v>
      </c>
      <c r="D3957">
        <v>5000</v>
      </c>
      <c r="E3957">
        <v>0</v>
      </c>
      <c r="F3957" t="s">
        <v>8220</v>
      </c>
      <c r="G3957" t="s">
        <v>8224</v>
      </c>
      <c r="H3957" t="s">
        <v>8246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8272</v>
      </c>
      <c r="O3957" s="6">
        <f>(E3957/D3957)*100</f>
        <v>0</v>
      </c>
      <c r="P3957" s="7" t="e">
        <f>E3957/L3957</f>
        <v>#DIV/0!</v>
      </c>
      <c r="Q3957" t="str">
        <f>LEFT(N3957,FIND("/",N3957)-1)</f>
        <v>technology</v>
      </c>
      <c r="R3957" t="str">
        <f>REPLACE(N3957,1,FIND("/",N3957),"")</f>
        <v>web</v>
      </c>
      <c r="S3957" s="12">
        <f>(((J3957/60)/60)/24)+DATE(1970,1,1)</f>
        <v>42167.813703703709</v>
      </c>
      <c r="T3957" s="12">
        <f>(((I3957/60)/60)/24)+DATE(1970,1,1)</f>
        <v>42197.813703703709</v>
      </c>
      <c r="W3957" s="19">
        <f>_xlfn.DAYS(T3957,S3957)</f>
        <v>30</v>
      </c>
      <c r="X3957" s="20">
        <f>L3957/W3957</f>
        <v>0</v>
      </c>
      <c r="Y3957" s="21">
        <f>E3957/W3957</f>
        <v>0</v>
      </c>
    </row>
    <row r="3958" spans="1:25" ht="48" x14ac:dyDescent="0.2">
      <c r="A3958">
        <v>2518</v>
      </c>
      <c r="B3958" s="3" t="s">
        <v>2518</v>
      </c>
      <c r="C3958" s="3" t="s">
        <v>6628</v>
      </c>
      <c r="D3958">
        <v>5000</v>
      </c>
      <c r="E3958">
        <v>0</v>
      </c>
      <c r="F3958" t="s">
        <v>8221</v>
      </c>
      <c r="G3958" t="s">
        <v>8224</v>
      </c>
      <c r="H3958" t="s">
        <v>8246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8299</v>
      </c>
      <c r="O3958" s="6">
        <f>(E3958/D3958)*100</f>
        <v>0</v>
      </c>
      <c r="P3958" s="7" t="e">
        <f>E3958/L3958</f>
        <v>#DIV/0!</v>
      </c>
      <c r="Q3958" t="str">
        <f>LEFT(N3958,FIND("/",N3958)-1)</f>
        <v>food</v>
      </c>
      <c r="R3958" t="str">
        <f>REPLACE(N3958,1,FIND("/",N3958),"")</f>
        <v>restaurants</v>
      </c>
      <c r="S3958" s="12">
        <f>(((J3958/60)/60)/24)+DATE(1970,1,1)</f>
        <v>41926.680879629632</v>
      </c>
      <c r="T3958" s="12">
        <f>(((I3958/60)/60)/24)+DATE(1970,1,1)</f>
        <v>41956.722546296296</v>
      </c>
      <c r="W3958" s="19">
        <f>_xlfn.DAYS(T3958,S3958)</f>
        <v>30</v>
      </c>
      <c r="X3958" s="20">
        <f>L3958/W3958</f>
        <v>0</v>
      </c>
      <c r="Y3958" s="21">
        <f>E3958/W3958</f>
        <v>0</v>
      </c>
    </row>
    <row r="3959" spans="1:25" ht="48" x14ac:dyDescent="0.2">
      <c r="A3959">
        <v>2760</v>
      </c>
      <c r="B3959" s="3" t="s">
        <v>2760</v>
      </c>
      <c r="C3959" s="3" t="s">
        <v>6870</v>
      </c>
      <c r="D3959">
        <v>5000</v>
      </c>
      <c r="E3959">
        <v>0</v>
      </c>
      <c r="F3959" t="s">
        <v>8221</v>
      </c>
      <c r="G3959" t="s">
        <v>8225</v>
      </c>
      <c r="H3959" t="s">
        <v>8247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8304</v>
      </c>
      <c r="O3959" s="6">
        <f>(E3959/D3959)*100</f>
        <v>0</v>
      </c>
      <c r="P3959" s="7" t="e">
        <f>E3959/L3959</f>
        <v>#DIV/0!</v>
      </c>
      <c r="Q3959" t="str">
        <f>LEFT(N3959,FIND("/",N3959)-1)</f>
        <v>publishing</v>
      </c>
      <c r="R3959" t="str">
        <f>REPLACE(N3959,1,FIND("/",N3959),"")</f>
        <v>children's books</v>
      </c>
      <c r="S3959" s="12">
        <f>(((J3959/60)/60)/24)+DATE(1970,1,1)</f>
        <v>41415.461319444446</v>
      </c>
      <c r="T3959" s="12">
        <f>(((I3959/60)/60)/24)+DATE(1970,1,1)</f>
        <v>41445.461319444446</v>
      </c>
      <c r="W3959" s="19">
        <f>_xlfn.DAYS(T3959,S3959)</f>
        <v>30</v>
      </c>
      <c r="X3959" s="20">
        <f>L3959/W3959</f>
        <v>0</v>
      </c>
      <c r="Y3959" s="21">
        <f>E3959/W3959</f>
        <v>0</v>
      </c>
    </row>
    <row r="3960" spans="1:25" ht="48" x14ac:dyDescent="0.2">
      <c r="A3960">
        <v>3206</v>
      </c>
      <c r="B3960" s="3" t="s">
        <v>3206</v>
      </c>
      <c r="C3960" s="3" t="s">
        <v>7316</v>
      </c>
      <c r="D3960">
        <v>5000</v>
      </c>
      <c r="E3960">
        <v>0</v>
      </c>
      <c r="F3960" t="s">
        <v>8221</v>
      </c>
      <c r="G3960" t="s">
        <v>8224</v>
      </c>
      <c r="H3960" t="s">
        <v>8246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8305</v>
      </c>
      <c r="O3960" s="6">
        <f>(E3960/D3960)*100</f>
        <v>0</v>
      </c>
      <c r="P3960" s="7" t="e">
        <f>E3960/L3960</f>
        <v>#DIV/0!</v>
      </c>
      <c r="Q3960" t="str">
        <f>LEFT(N3960,FIND("/",N3960)-1)</f>
        <v>theater</v>
      </c>
      <c r="R3960" t="str">
        <f>REPLACE(N3960,1,FIND("/",N3960),"")</f>
        <v>musical</v>
      </c>
      <c r="S3960" s="12">
        <f>(((J3960/60)/60)/24)+DATE(1970,1,1)</f>
        <v>42236.276053240741</v>
      </c>
      <c r="T3960" s="12">
        <f>(((I3960/60)/60)/24)+DATE(1970,1,1)</f>
        <v>42266.276053240741</v>
      </c>
      <c r="W3960" s="19">
        <f>_xlfn.DAYS(T3960,S3960)</f>
        <v>30</v>
      </c>
      <c r="X3960" s="20">
        <f>L3960/W3960</f>
        <v>0</v>
      </c>
      <c r="Y3960" s="21">
        <f>E3960/W3960</f>
        <v>0</v>
      </c>
    </row>
    <row r="3961" spans="1:25" ht="48" x14ac:dyDescent="0.2">
      <c r="A3961">
        <v>3944</v>
      </c>
      <c r="B3961" s="3" t="s">
        <v>3941</v>
      </c>
      <c r="C3961" s="3" t="s">
        <v>8052</v>
      </c>
      <c r="D3961">
        <v>5000</v>
      </c>
      <c r="E3961">
        <v>0</v>
      </c>
      <c r="F3961" t="s">
        <v>8221</v>
      </c>
      <c r="G3961" t="s">
        <v>8224</v>
      </c>
      <c r="H3961" t="s">
        <v>8246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8271</v>
      </c>
      <c r="O3961" s="6">
        <f>(E3961/D3961)*100</f>
        <v>0</v>
      </c>
      <c r="P3961" s="7" t="e">
        <f>E3961/L3961</f>
        <v>#DIV/0!</v>
      </c>
      <c r="Q3961" t="str">
        <f>LEFT(N3961,FIND("/",N3961)-1)</f>
        <v>theater</v>
      </c>
      <c r="R3961" t="str">
        <f>REPLACE(N3961,1,FIND("/",N3961),"")</f>
        <v>plays</v>
      </c>
      <c r="S3961" s="12">
        <f>(((J3961/60)/60)/24)+DATE(1970,1,1)</f>
        <v>42213.662905092591</v>
      </c>
      <c r="T3961" s="12">
        <f>(((I3961/60)/60)/24)+DATE(1970,1,1)</f>
        <v>42243.662905092591</v>
      </c>
      <c r="W3961" s="19">
        <f>_xlfn.DAYS(T3961,S3961)</f>
        <v>30</v>
      </c>
      <c r="X3961" s="20">
        <f>L3961/W3961</f>
        <v>0</v>
      </c>
      <c r="Y3961" s="21">
        <f>E3961/W3961</f>
        <v>0</v>
      </c>
    </row>
    <row r="3962" spans="1:25" ht="48" x14ac:dyDescent="0.2">
      <c r="A3962">
        <v>4031</v>
      </c>
      <c r="B3962" s="3" t="s">
        <v>4027</v>
      </c>
      <c r="C3962" s="3" t="s">
        <v>8136</v>
      </c>
      <c r="D3962">
        <v>5000</v>
      </c>
      <c r="E3962">
        <v>0</v>
      </c>
      <c r="F3962" t="s">
        <v>8221</v>
      </c>
      <c r="G3962" t="s">
        <v>8224</v>
      </c>
      <c r="H3962" t="s">
        <v>8246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8271</v>
      </c>
      <c r="O3962" s="6">
        <f>(E3962/D3962)*100</f>
        <v>0</v>
      </c>
      <c r="P3962" s="7" t="e">
        <f>E3962/L3962</f>
        <v>#DIV/0!</v>
      </c>
      <c r="Q3962" t="str">
        <f>LEFT(N3962,FIND("/",N3962)-1)</f>
        <v>theater</v>
      </c>
      <c r="R3962" t="str">
        <f>REPLACE(N3962,1,FIND("/",N3962),"")</f>
        <v>plays</v>
      </c>
      <c r="S3962" s="12">
        <f>(((J3962/60)/60)/24)+DATE(1970,1,1)</f>
        <v>41941.585231481484</v>
      </c>
      <c r="T3962" s="12">
        <f>(((I3962/60)/60)/24)+DATE(1970,1,1)</f>
        <v>41991.626898148148</v>
      </c>
      <c r="W3962" s="19">
        <f>_xlfn.DAYS(T3962,S3962)</f>
        <v>50</v>
      </c>
      <c r="X3962" s="20">
        <f>L3962/W3962</f>
        <v>0</v>
      </c>
      <c r="Y3962" s="21">
        <f>E3962/W3962</f>
        <v>0</v>
      </c>
    </row>
    <row r="3963" spans="1:25" ht="32" x14ac:dyDescent="0.2">
      <c r="A3963">
        <v>1444</v>
      </c>
      <c r="B3963" s="3" t="s">
        <v>1445</v>
      </c>
      <c r="C3963" s="3" t="s">
        <v>5554</v>
      </c>
      <c r="D3963">
        <v>4950</v>
      </c>
      <c r="E3963">
        <v>0</v>
      </c>
      <c r="F3963" t="s">
        <v>8221</v>
      </c>
      <c r="G3963" t="s">
        <v>8236</v>
      </c>
      <c r="H3963" t="s">
        <v>8249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8287</v>
      </c>
      <c r="O3963" s="6">
        <f>(E3963/D3963)*100</f>
        <v>0</v>
      </c>
      <c r="P3963" s="7" t="e">
        <f>E3963/L3963</f>
        <v>#DIV/0!</v>
      </c>
      <c r="Q3963" t="str">
        <f>LEFT(N3963,FIND("/",N3963)-1)</f>
        <v>publishing</v>
      </c>
      <c r="R3963" t="str">
        <f>REPLACE(N3963,1,FIND("/",N3963),"")</f>
        <v>translations</v>
      </c>
      <c r="S3963" s="12">
        <f>(((J3963/60)/60)/24)+DATE(1970,1,1)</f>
        <v>42199.873402777783</v>
      </c>
      <c r="T3963" s="12">
        <f>(((I3963/60)/60)/24)+DATE(1970,1,1)</f>
        <v>42259.873402777783</v>
      </c>
      <c r="W3963" s="19">
        <f>_xlfn.DAYS(T3963,S3963)</f>
        <v>60</v>
      </c>
      <c r="X3963" s="20">
        <f>L3963/W3963</f>
        <v>0</v>
      </c>
      <c r="Y3963" s="21">
        <f>E3963/W3963</f>
        <v>0</v>
      </c>
    </row>
    <row r="3964" spans="1:25" ht="48" x14ac:dyDescent="0.2">
      <c r="A3964">
        <v>2851</v>
      </c>
      <c r="B3964" s="3" t="s">
        <v>2851</v>
      </c>
      <c r="C3964" s="3" t="s">
        <v>6961</v>
      </c>
      <c r="D3964">
        <v>4500</v>
      </c>
      <c r="E3964">
        <v>0</v>
      </c>
      <c r="F3964" t="s">
        <v>8221</v>
      </c>
      <c r="G3964" t="s">
        <v>8241</v>
      </c>
      <c r="H3964" t="s">
        <v>8249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8271</v>
      </c>
      <c r="O3964" s="6">
        <f>(E3964/D3964)*100</f>
        <v>0</v>
      </c>
      <c r="P3964" s="7" t="e">
        <f>E3964/L3964</f>
        <v>#DIV/0!</v>
      </c>
      <c r="Q3964" t="str">
        <f>LEFT(N3964,FIND("/",N3964)-1)</f>
        <v>theater</v>
      </c>
      <c r="R3964" t="str">
        <f>REPLACE(N3964,1,FIND("/",N3964),"")</f>
        <v>plays</v>
      </c>
      <c r="S3964" s="12">
        <f>(((J3964/60)/60)/24)+DATE(1970,1,1)</f>
        <v>42390.002650462964</v>
      </c>
      <c r="T3964" s="12">
        <f>(((I3964/60)/60)/24)+DATE(1970,1,1)</f>
        <v>42398.970138888893</v>
      </c>
      <c r="W3964" s="19">
        <f>_xlfn.DAYS(T3964,S3964)</f>
        <v>8</v>
      </c>
      <c r="X3964" s="20">
        <f>L3964/W3964</f>
        <v>0</v>
      </c>
      <c r="Y3964" s="21">
        <f>E3964/W3964</f>
        <v>0</v>
      </c>
    </row>
    <row r="3965" spans="1:25" ht="64" x14ac:dyDescent="0.2">
      <c r="A3965">
        <v>1052</v>
      </c>
      <c r="B3965" s="3" t="s">
        <v>1053</v>
      </c>
      <c r="C3965" s="3" t="s">
        <v>5162</v>
      </c>
      <c r="D3965">
        <v>4336</v>
      </c>
      <c r="E3965">
        <v>0</v>
      </c>
      <c r="F3965" t="s">
        <v>8220</v>
      </c>
      <c r="G3965" t="s">
        <v>8224</v>
      </c>
      <c r="H3965" t="s">
        <v>8246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8281</v>
      </c>
      <c r="O3965" s="6">
        <f>(E3965/D3965)*100</f>
        <v>0</v>
      </c>
      <c r="P3965" s="7" t="e">
        <f>E3965/L3965</f>
        <v>#DIV/0!</v>
      </c>
      <c r="Q3965" t="str">
        <f>LEFT(N3965,FIND("/",N3965)-1)</f>
        <v>journalism</v>
      </c>
      <c r="R3965" t="str">
        <f>REPLACE(N3965,1,FIND("/",N3965),"")</f>
        <v>audio</v>
      </c>
      <c r="S3965" s="12">
        <f>(((J3965/60)/60)/24)+DATE(1970,1,1)</f>
        <v>42483.797395833331</v>
      </c>
      <c r="T3965" s="12">
        <f>(((I3965/60)/60)/24)+DATE(1970,1,1)</f>
        <v>42527.839583333334</v>
      </c>
      <c r="W3965" s="19">
        <f>_xlfn.DAYS(T3965,S3965)</f>
        <v>44</v>
      </c>
      <c r="X3965" s="20">
        <f>L3965/W3965</f>
        <v>0</v>
      </c>
      <c r="Y3965" s="21">
        <f>E3965/W3965</f>
        <v>0</v>
      </c>
    </row>
    <row r="3966" spans="1:25" ht="48" x14ac:dyDescent="0.2">
      <c r="A3966">
        <v>2392</v>
      </c>
      <c r="B3966" s="3" t="s">
        <v>2393</v>
      </c>
      <c r="C3966" s="3" t="s">
        <v>6502</v>
      </c>
      <c r="D3966">
        <v>4200</v>
      </c>
      <c r="E3966">
        <v>0</v>
      </c>
      <c r="F3966" t="s">
        <v>8220</v>
      </c>
      <c r="G3966" t="s">
        <v>8224</v>
      </c>
      <c r="H3966" t="s">
        <v>8246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8272</v>
      </c>
      <c r="O3966" s="6">
        <f>(E3966/D3966)*100</f>
        <v>0</v>
      </c>
      <c r="P3966" s="7" t="e">
        <f>E3966/L3966</f>
        <v>#DIV/0!</v>
      </c>
      <c r="Q3966" t="str">
        <f>LEFT(N3966,FIND("/",N3966)-1)</f>
        <v>technology</v>
      </c>
      <c r="R3966" t="str">
        <f>REPLACE(N3966,1,FIND("/",N3966),"")</f>
        <v>web</v>
      </c>
      <c r="S3966" s="12">
        <f>(((J3966/60)/60)/24)+DATE(1970,1,1)</f>
        <v>42276.120636574073</v>
      </c>
      <c r="T3966" s="12">
        <f>(((I3966/60)/60)/24)+DATE(1970,1,1)</f>
        <v>42306.120636574073</v>
      </c>
      <c r="W3966" s="19">
        <f>_xlfn.DAYS(T3966,S3966)</f>
        <v>30</v>
      </c>
      <c r="X3966" s="20">
        <f>L3966/W3966</f>
        <v>0</v>
      </c>
      <c r="Y3966" s="21">
        <f>E3966/W3966</f>
        <v>0</v>
      </c>
    </row>
    <row r="3967" spans="1:25" ht="48" x14ac:dyDescent="0.2">
      <c r="A3967">
        <v>124</v>
      </c>
      <c r="B3967" s="3" t="s">
        <v>126</v>
      </c>
      <c r="C3967" s="3" t="s">
        <v>4235</v>
      </c>
      <c r="D3967">
        <v>4000</v>
      </c>
      <c r="E3967">
        <v>0</v>
      </c>
      <c r="F3967" t="s">
        <v>8220</v>
      </c>
      <c r="G3967" t="s">
        <v>8224</v>
      </c>
      <c r="H3967" t="s">
        <v>8246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8267</v>
      </c>
      <c r="O3967" s="6">
        <f>(E3967/D3967)*100</f>
        <v>0</v>
      </c>
      <c r="P3967" s="7" t="e">
        <f>E3967/L3967</f>
        <v>#DIV/0!</v>
      </c>
      <c r="Q3967" t="str">
        <f>LEFT(N3967,FIND("/",N3967)-1)</f>
        <v>film &amp; video</v>
      </c>
      <c r="R3967" t="str">
        <f>REPLACE(N3967,1,FIND("/",N3967),"")</f>
        <v>science fiction</v>
      </c>
      <c r="S3967" s="12">
        <f>(((J3967/60)/60)/24)+DATE(1970,1,1)</f>
        <v>42114.928726851853</v>
      </c>
      <c r="T3967" s="12">
        <f>(((I3967/60)/60)/24)+DATE(1970,1,1)</f>
        <v>42139.928726851853</v>
      </c>
      <c r="W3967" s="19">
        <f>_xlfn.DAYS(T3967,S3967)</f>
        <v>25</v>
      </c>
      <c r="X3967" s="20">
        <f>L3967/W3967</f>
        <v>0</v>
      </c>
      <c r="Y3967" s="21">
        <f>E3967/W3967</f>
        <v>0</v>
      </c>
    </row>
    <row r="3968" spans="1:25" ht="48" x14ac:dyDescent="0.2">
      <c r="A3968">
        <v>766</v>
      </c>
      <c r="B3968" s="3" t="s">
        <v>767</v>
      </c>
      <c r="C3968" s="3" t="s">
        <v>4876</v>
      </c>
      <c r="D3968">
        <v>4000</v>
      </c>
      <c r="E3968">
        <v>0</v>
      </c>
      <c r="F3968" t="s">
        <v>8221</v>
      </c>
      <c r="G3968" t="s">
        <v>8229</v>
      </c>
      <c r="H3968" t="s">
        <v>8251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8275</v>
      </c>
      <c r="O3968" s="6">
        <f>(E3968/D3968)*100</f>
        <v>0</v>
      </c>
      <c r="P3968" s="7" t="e">
        <f>E3968/L3968</f>
        <v>#DIV/0!</v>
      </c>
      <c r="Q3968" t="str">
        <f>LEFT(N3968,FIND("/",N3968)-1)</f>
        <v>publishing</v>
      </c>
      <c r="R3968" t="str">
        <f>REPLACE(N3968,1,FIND("/",N3968),"")</f>
        <v>fiction</v>
      </c>
      <c r="S3968" s="12">
        <f>(((J3968/60)/60)/24)+DATE(1970,1,1)</f>
        <v>42021.783368055556</v>
      </c>
      <c r="T3968" s="12">
        <f>(((I3968/60)/60)/24)+DATE(1970,1,1)</f>
        <v>42051.783368055556</v>
      </c>
      <c r="W3968" s="19">
        <f>_xlfn.DAYS(T3968,S3968)</f>
        <v>30</v>
      </c>
      <c r="X3968" s="20">
        <f>L3968/W3968</f>
        <v>0</v>
      </c>
      <c r="Y3968" s="21">
        <f>E3968/W3968</f>
        <v>0</v>
      </c>
    </row>
    <row r="3969" spans="1:25" ht="32" x14ac:dyDescent="0.2">
      <c r="A3969">
        <v>1061</v>
      </c>
      <c r="B3969" s="3" t="s">
        <v>1062</v>
      </c>
      <c r="C3969" s="3" t="s">
        <v>5171</v>
      </c>
      <c r="D3969">
        <v>4000</v>
      </c>
      <c r="E3969">
        <v>0</v>
      </c>
      <c r="F3969" t="s">
        <v>8220</v>
      </c>
      <c r="G3969" t="s">
        <v>8224</v>
      </c>
      <c r="H3969" t="s">
        <v>8246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8281</v>
      </c>
      <c r="O3969" s="6">
        <f>(E3969/D3969)*100</f>
        <v>0</v>
      </c>
      <c r="P3969" s="7" t="e">
        <f>E3969/L3969</f>
        <v>#DIV/0!</v>
      </c>
      <c r="Q3969" t="str">
        <f>LEFT(N3969,FIND("/",N3969)-1)</f>
        <v>journalism</v>
      </c>
      <c r="R3969" t="str">
        <f>REPLACE(N3969,1,FIND("/",N3969),"")</f>
        <v>audio</v>
      </c>
      <c r="S3969" s="12">
        <f>(((J3969/60)/60)/24)+DATE(1970,1,1)</f>
        <v>42432.276712962965</v>
      </c>
      <c r="T3969" s="12">
        <f>(((I3969/60)/60)/24)+DATE(1970,1,1)</f>
        <v>42492.041666666672</v>
      </c>
      <c r="W3969" s="19">
        <f>_xlfn.DAYS(T3969,S3969)</f>
        <v>60</v>
      </c>
      <c r="X3969" s="20">
        <f>L3969/W3969</f>
        <v>0</v>
      </c>
      <c r="Y3969" s="21">
        <f>E3969/W3969</f>
        <v>0</v>
      </c>
    </row>
    <row r="3970" spans="1:25" ht="48" x14ac:dyDescent="0.2">
      <c r="A3970">
        <v>1142</v>
      </c>
      <c r="B3970" s="3" t="s">
        <v>1143</v>
      </c>
      <c r="C3970" s="3" t="s">
        <v>5252</v>
      </c>
      <c r="D3970">
        <v>4000</v>
      </c>
      <c r="E3970">
        <v>0</v>
      </c>
      <c r="F3970" t="s">
        <v>8221</v>
      </c>
      <c r="G3970" t="s">
        <v>8224</v>
      </c>
      <c r="H3970" t="s">
        <v>8246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8283</v>
      </c>
      <c r="O3970" s="6">
        <f>(E3970/D3970)*100</f>
        <v>0</v>
      </c>
      <c r="P3970" s="7" t="e">
        <f>E3970/L3970</f>
        <v>#DIV/0!</v>
      </c>
      <c r="Q3970" t="str">
        <f>LEFT(N3970,FIND("/",N3970)-1)</f>
        <v>games</v>
      </c>
      <c r="R3970" t="str">
        <f>REPLACE(N3970,1,FIND("/",N3970),"")</f>
        <v>mobile games</v>
      </c>
      <c r="S3970" s="12">
        <f>(((J3970/60)/60)/24)+DATE(1970,1,1)</f>
        <v>42022.006099537044</v>
      </c>
      <c r="T3970" s="12">
        <f>(((I3970/60)/60)/24)+DATE(1970,1,1)</f>
        <v>42052.006099537044</v>
      </c>
      <c r="W3970" s="19">
        <f>_xlfn.DAYS(T3970,S3970)</f>
        <v>30</v>
      </c>
      <c r="X3970" s="20">
        <f>L3970/W3970</f>
        <v>0</v>
      </c>
      <c r="Y3970" s="21">
        <f>E3970/W3970</f>
        <v>0</v>
      </c>
    </row>
    <row r="3971" spans="1:25" ht="48" x14ac:dyDescent="0.2">
      <c r="A3971">
        <v>1409</v>
      </c>
      <c r="B3971" s="3" t="s">
        <v>1410</v>
      </c>
      <c r="C3971" s="3" t="s">
        <v>5519</v>
      </c>
      <c r="D3971">
        <v>4000</v>
      </c>
      <c r="E3971">
        <v>0</v>
      </c>
      <c r="F3971" t="s">
        <v>8221</v>
      </c>
      <c r="G3971" t="s">
        <v>8224</v>
      </c>
      <c r="H3971" t="s">
        <v>8246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8287</v>
      </c>
      <c r="O3971" s="6">
        <f>(E3971/D3971)*100</f>
        <v>0</v>
      </c>
      <c r="P3971" s="7" t="e">
        <f>E3971/L3971</f>
        <v>#DIV/0!</v>
      </c>
      <c r="Q3971" t="str">
        <f>LEFT(N3971,FIND("/",N3971)-1)</f>
        <v>publishing</v>
      </c>
      <c r="R3971" t="str">
        <f>REPLACE(N3971,1,FIND("/",N3971),"")</f>
        <v>translations</v>
      </c>
      <c r="S3971" s="12">
        <f>(((J3971/60)/60)/24)+DATE(1970,1,1)</f>
        <v>41945.133506944447</v>
      </c>
      <c r="T3971" s="12">
        <f>(((I3971/60)/60)/24)+DATE(1970,1,1)</f>
        <v>42005.175173611111</v>
      </c>
      <c r="W3971" s="19">
        <f>_xlfn.DAYS(T3971,S3971)</f>
        <v>60</v>
      </c>
      <c r="X3971" s="20">
        <f>L3971/W3971</f>
        <v>0</v>
      </c>
      <c r="Y3971" s="21">
        <f>E3971/W3971</f>
        <v>0</v>
      </c>
    </row>
    <row r="3972" spans="1:25" ht="48" x14ac:dyDescent="0.2">
      <c r="A3972">
        <v>1562</v>
      </c>
      <c r="B3972" s="3" t="s">
        <v>1563</v>
      </c>
      <c r="C3972" s="3" t="s">
        <v>5672</v>
      </c>
      <c r="D3972">
        <v>4000</v>
      </c>
      <c r="E3972">
        <v>0</v>
      </c>
      <c r="F3972" t="s">
        <v>8220</v>
      </c>
      <c r="G3972" t="s">
        <v>8224</v>
      </c>
      <c r="H3972" t="s">
        <v>8246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8290</v>
      </c>
      <c r="O3972" s="6">
        <f>(E3972/D3972)*100</f>
        <v>0</v>
      </c>
      <c r="P3972" s="7" t="e">
        <f>E3972/L3972</f>
        <v>#DIV/0!</v>
      </c>
      <c r="Q3972" t="str">
        <f>LEFT(N3972,FIND("/",N3972)-1)</f>
        <v>publishing</v>
      </c>
      <c r="R3972" t="str">
        <f>REPLACE(N3972,1,FIND("/",N3972),"")</f>
        <v>art books</v>
      </c>
      <c r="S3972" s="12">
        <f>(((J3972/60)/60)/24)+DATE(1970,1,1)</f>
        <v>40079.566157407404</v>
      </c>
      <c r="T3972" s="12">
        <f>(((I3972/60)/60)/24)+DATE(1970,1,1)</f>
        <v>40149.034722222219</v>
      </c>
      <c r="W3972" s="19">
        <f>_xlfn.DAYS(T3972,S3972)</f>
        <v>70</v>
      </c>
      <c r="X3972" s="20">
        <f>L3972/W3972</f>
        <v>0</v>
      </c>
      <c r="Y3972" s="21">
        <f>E3972/W3972</f>
        <v>0</v>
      </c>
    </row>
    <row r="3973" spans="1:25" ht="48" x14ac:dyDescent="0.2">
      <c r="A3973">
        <v>1732</v>
      </c>
      <c r="B3973" s="3" t="s">
        <v>1733</v>
      </c>
      <c r="C3973" s="3" t="s">
        <v>5842</v>
      </c>
      <c r="D3973">
        <v>4000</v>
      </c>
      <c r="E3973">
        <v>0</v>
      </c>
      <c r="F3973" t="s">
        <v>8221</v>
      </c>
      <c r="G3973" t="s">
        <v>8224</v>
      </c>
      <c r="H3973" t="s">
        <v>8246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8293</v>
      </c>
      <c r="O3973" s="6">
        <f>(E3973/D3973)*100</f>
        <v>0</v>
      </c>
      <c r="P3973" s="7" t="e">
        <f>E3973/L3973</f>
        <v>#DIV/0!</v>
      </c>
      <c r="Q3973" t="str">
        <f>LEFT(N3973,FIND("/",N3973)-1)</f>
        <v>music</v>
      </c>
      <c r="R3973" t="str">
        <f>REPLACE(N3973,1,FIND("/",N3973),"")</f>
        <v>faith</v>
      </c>
      <c r="S3973" s="12">
        <f>(((J3973/60)/60)/24)+DATE(1970,1,1)</f>
        <v>42325.683807870373</v>
      </c>
      <c r="T3973" s="12">
        <f>(((I3973/60)/60)/24)+DATE(1970,1,1)</f>
        <v>42385.208333333328</v>
      </c>
      <c r="W3973" s="19">
        <f>_xlfn.DAYS(T3973,S3973)</f>
        <v>60</v>
      </c>
      <c r="X3973" s="20">
        <f>L3973/W3973</f>
        <v>0</v>
      </c>
      <c r="Y3973" s="21">
        <f>E3973/W3973</f>
        <v>0</v>
      </c>
    </row>
    <row r="3974" spans="1:25" ht="48" x14ac:dyDescent="0.2">
      <c r="A3974">
        <v>2398</v>
      </c>
      <c r="B3974" s="3" t="s">
        <v>2399</v>
      </c>
      <c r="C3974" s="3" t="s">
        <v>6508</v>
      </c>
      <c r="D3974">
        <v>4000</v>
      </c>
      <c r="E3974">
        <v>0</v>
      </c>
      <c r="F3974" t="s">
        <v>8220</v>
      </c>
      <c r="G3974" t="s">
        <v>8224</v>
      </c>
      <c r="H3974" t="s">
        <v>8246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8272</v>
      </c>
      <c r="O3974" s="6">
        <f>(E3974/D3974)*100</f>
        <v>0</v>
      </c>
      <c r="P3974" s="7" t="e">
        <f>E3974/L3974</f>
        <v>#DIV/0!</v>
      </c>
      <c r="Q3974" t="str">
        <f>LEFT(N3974,FIND("/",N3974)-1)</f>
        <v>technology</v>
      </c>
      <c r="R3974" t="str">
        <f>REPLACE(N3974,1,FIND("/",N3974),"")</f>
        <v>web</v>
      </c>
      <c r="S3974" s="12">
        <f>(((J3974/60)/60)/24)+DATE(1970,1,1)</f>
        <v>42157.916481481487</v>
      </c>
      <c r="T3974" s="12">
        <f>(((I3974/60)/60)/24)+DATE(1970,1,1)</f>
        <v>42187.916481481487</v>
      </c>
      <c r="W3974" s="19">
        <f>_xlfn.DAYS(T3974,S3974)</f>
        <v>30</v>
      </c>
      <c r="X3974" s="20">
        <f>L3974/W3974</f>
        <v>0</v>
      </c>
      <c r="Y3974" s="21">
        <f>E3974/W3974</f>
        <v>0</v>
      </c>
    </row>
    <row r="3975" spans="1:25" ht="48" x14ac:dyDescent="0.2">
      <c r="A3975">
        <v>2765</v>
      </c>
      <c r="B3975" s="3" t="s">
        <v>2765</v>
      </c>
      <c r="C3975" s="3" t="s">
        <v>6875</v>
      </c>
      <c r="D3975">
        <v>4000</v>
      </c>
      <c r="E3975">
        <v>0</v>
      </c>
      <c r="F3975" t="s">
        <v>8221</v>
      </c>
      <c r="G3975" t="s">
        <v>8224</v>
      </c>
      <c r="H3975" t="s">
        <v>8246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8304</v>
      </c>
      <c r="O3975" s="6">
        <f>(E3975/D3975)*100</f>
        <v>0</v>
      </c>
      <c r="P3975" s="7" t="e">
        <f>E3975/L3975</f>
        <v>#DIV/0!</v>
      </c>
      <c r="Q3975" t="str">
        <f>LEFT(N3975,FIND("/",N3975)-1)</f>
        <v>publishing</v>
      </c>
      <c r="R3975" t="str">
        <f>REPLACE(N3975,1,FIND("/",N3975),"")</f>
        <v>children's books</v>
      </c>
      <c r="S3975" s="12">
        <f>(((J3975/60)/60)/24)+DATE(1970,1,1)</f>
        <v>41194.579027777778</v>
      </c>
      <c r="T3975" s="12">
        <f>(((I3975/60)/60)/24)+DATE(1970,1,1)</f>
        <v>41210.579027777778</v>
      </c>
      <c r="W3975" s="19">
        <f>_xlfn.DAYS(T3975,S3975)</f>
        <v>16</v>
      </c>
      <c r="X3975" s="20">
        <f>L3975/W3975</f>
        <v>0</v>
      </c>
      <c r="Y3975" s="21">
        <f>E3975/W3975</f>
        <v>0</v>
      </c>
    </row>
    <row r="3976" spans="1:25" ht="48" x14ac:dyDescent="0.2">
      <c r="A3976">
        <v>3190</v>
      </c>
      <c r="B3976" s="3" t="s">
        <v>3190</v>
      </c>
      <c r="C3976" s="3" t="s">
        <v>7300</v>
      </c>
      <c r="D3976">
        <v>4000</v>
      </c>
      <c r="E3976">
        <v>0</v>
      </c>
      <c r="F3976" t="s">
        <v>8221</v>
      </c>
      <c r="G3976" t="s">
        <v>8229</v>
      </c>
      <c r="H3976" t="s">
        <v>8251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8305</v>
      </c>
      <c r="O3976" s="6">
        <f>(E3976/D3976)*100</f>
        <v>0</v>
      </c>
      <c r="P3976" s="7" t="e">
        <f>E3976/L3976</f>
        <v>#DIV/0!</v>
      </c>
      <c r="Q3976" t="str">
        <f>LEFT(N3976,FIND("/",N3976)-1)</f>
        <v>theater</v>
      </c>
      <c r="R3976" t="str">
        <f>REPLACE(N3976,1,FIND("/",N3976),"")</f>
        <v>musical</v>
      </c>
      <c r="S3976" s="12">
        <f>(((J3976/60)/60)/24)+DATE(1970,1,1)</f>
        <v>42683.151331018518</v>
      </c>
      <c r="T3976" s="12">
        <f>(((I3976/60)/60)/24)+DATE(1970,1,1)</f>
        <v>42713.192997685182</v>
      </c>
      <c r="W3976" s="19">
        <f>_xlfn.DAYS(T3976,S3976)</f>
        <v>30</v>
      </c>
      <c r="X3976" s="20">
        <f>L3976/W3976</f>
        <v>0</v>
      </c>
      <c r="Y3976" s="21">
        <f>E3976/W3976</f>
        <v>0</v>
      </c>
    </row>
    <row r="3977" spans="1:25" ht="48" x14ac:dyDescent="0.2">
      <c r="A3977">
        <v>4026</v>
      </c>
      <c r="B3977" s="3" t="s">
        <v>4022</v>
      </c>
      <c r="C3977" s="3" t="s">
        <v>8131</v>
      </c>
      <c r="D3977">
        <v>4000</v>
      </c>
      <c r="E3977">
        <v>0</v>
      </c>
      <c r="F3977" t="s">
        <v>8221</v>
      </c>
      <c r="G3977" t="s">
        <v>8224</v>
      </c>
      <c r="H3977" t="s">
        <v>8246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8271</v>
      </c>
      <c r="O3977" s="6">
        <f>(E3977/D3977)*100</f>
        <v>0</v>
      </c>
      <c r="P3977" s="7" t="e">
        <f>E3977/L3977</f>
        <v>#DIV/0!</v>
      </c>
      <c r="Q3977" t="str">
        <f>LEFT(N3977,FIND("/",N3977)-1)</f>
        <v>theater</v>
      </c>
      <c r="R3977" t="str">
        <f>REPLACE(N3977,1,FIND("/",N3977),"")</f>
        <v>plays</v>
      </c>
      <c r="S3977" s="12">
        <f>(((J3977/60)/60)/24)+DATE(1970,1,1)</f>
        <v>42282.655543981484</v>
      </c>
      <c r="T3977" s="12">
        <f>(((I3977/60)/60)/24)+DATE(1970,1,1)</f>
        <v>42342.697210648148</v>
      </c>
      <c r="W3977" s="19">
        <f>_xlfn.DAYS(T3977,S3977)</f>
        <v>60</v>
      </c>
      <c r="X3977" s="20">
        <f>L3977/W3977</f>
        <v>0</v>
      </c>
      <c r="Y3977" s="21">
        <f>E3977/W3977</f>
        <v>0</v>
      </c>
    </row>
    <row r="3978" spans="1:25" ht="48" x14ac:dyDescent="0.2">
      <c r="A3978">
        <v>762</v>
      </c>
      <c r="B3978" s="3" t="s">
        <v>763</v>
      </c>
      <c r="C3978" s="3" t="s">
        <v>4872</v>
      </c>
      <c r="D3978">
        <v>3500</v>
      </c>
      <c r="E3978">
        <v>0</v>
      </c>
      <c r="F3978" t="s">
        <v>8221</v>
      </c>
      <c r="G3978" t="s">
        <v>8238</v>
      </c>
      <c r="H3978" t="s">
        <v>8256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8275</v>
      </c>
      <c r="O3978" s="6">
        <f>(E3978/D3978)*100</f>
        <v>0</v>
      </c>
      <c r="P3978" s="7" t="e">
        <f>E3978/L3978</f>
        <v>#DIV/0!</v>
      </c>
      <c r="Q3978" t="str">
        <f>LEFT(N3978,FIND("/",N3978)-1)</f>
        <v>publishing</v>
      </c>
      <c r="R3978" t="str">
        <f>REPLACE(N3978,1,FIND("/",N3978),"")</f>
        <v>fiction</v>
      </c>
      <c r="S3978" s="12">
        <f>(((J3978/60)/60)/24)+DATE(1970,1,1)</f>
        <v>42690.858449074076</v>
      </c>
      <c r="T3978" s="12">
        <f>(((I3978/60)/60)/24)+DATE(1970,1,1)</f>
        <v>42708.25</v>
      </c>
      <c r="W3978" s="19">
        <f>_xlfn.DAYS(T3978,S3978)</f>
        <v>18</v>
      </c>
      <c r="X3978" s="20">
        <f>L3978/W3978</f>
        <v>0</v>
      </c>
      <c r="Y3978" s="21">
        <f>E3978/W3978</f>
        <v>0</v>
      </c>
    </row>
    <row r="3979" spans="1:25" ht="48" x14ac:dyDescent="0.2">
      <c r="A3979">
        <v>1055</v>
      </c>
      <c r="B3979" s="3" t="s">
        <v>1056</v>
      </c>
      <c r="C3979" s="3" t="s">
        <v>5165</v>
      </c>
      <c r="D3979">
        <v>3500</v>
      </c>
      <c r="E3979">
        <v>0</v>
      </c>
      <c r="F3979" t="s">
        <v>8220</v>
      </c>
      <c r="G3979" t="s">
        <v>8224</v>
      </c>
      <c r="H3979" t="s">
        <v>8246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8281</v>
      </c>
      <c r="O3979" s="6">
        <f>(E3979/D3979)*100</f>
        <v>0</v>
      </c>
      <c r="P3979" s="7" t="e">
        <f>E3979/L3979</f>
        <v>#DIV/0!</v>
      </c>
      <c r="Q3979" t="str">
        <f>LEFT(N3979,FIND("/",N3979)-1)</f>
        <v>journalism</v>
      </c>
      <c r="R3979" t="str">
        <f>REPLACE(N3979,1,FIND("/",N3979),"")</f>
        <v>audio</v>
      </c>
      <c r="S3979" s="12">
        <f>(((J3979/60)/60)/24)+DATE(1970,1,1)</f>
        <v>42406.992418981477</v>
      </c>
      <c r="T3979" s="12">
        <f>(((I3979/60)/60)/24)+DATE(1970,1,1)</f>
        <v>42436.992418981477</v>
      </c>
      <c r="W3979" s="19">
        <f>_xlfn.DAYS(T3979,S3979)</f>
        <v>30</v>
      </c>
      <c r="X3979" s="20">
        <f>L3979/W3979</f>
        <v>0</v>
      </c>
      <c r="Y3979" s="21">
        <f>E3979/W3979</f>
        <v>0</v>
      </c>
    </row>
    <row r="3980" spans="1:25" ht="48" x14ac:dyDescent="0.2">
      <c r="A3980">
        <v>1551</v>
      </c>
      <c r="B3980" s="3" t="s">
        <v>1552</v>
      </c>
      <c r="C3980" s="3" t="s">
        <v>5661</v>
      </c>
      <c r="D3980">
        <v>3500</v>
      </c>
      <c r="E3980">
        <v>0</v>
      </c>
      <c r="F3980" t="s">
        <v>8221</v>
      </c>
      <c r="G3980" t="s">
        <v>8224</v>
      </c>
      <c r="H3980" t="s">
        <v>8246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8289</v>
      </c>
      <c r="O3980" s="6">
        <f>(E3980/D3980)*100</f>
        <v>0</v>
      </c>
      <c r="P3980" s="7" t="e">
        <f>E3980/L3980</f>
        <v>#DIV/0!</v>
      </c>
      <c r="Q3980" t="str">
        <f>LEFT(N3980,FIND("/",N3980)-1)</f>
        <v>photography</v>
      </c>
      <c r="R3980" t="str">
        <f>REPLACE(N3980,1,FIND("/",N3980),"")</f>
        <v>nature</v>
      </c>
      <c r="S3980" s="12">
        <f>(((J3980/60)/60)/24)+DATE(1970,1,1)</f>
        <v>42121.824525462958</v>
      </c>
      <c r="T3980" s="12">
        <f>(((I3980/60)/60)/24)+DATE(1970,1,1)</f>
        <v>42151.824525462958</v>
      </c>
      <c r="W3980" s="19">
        <f>_xlfn.DAYS(T3980,S3980)</f>
        <v>30</v>
      </c>
      <c r="X3980" s="20">
        <f>L3980/W3980</f>
        <v>0</v>
      </c>
      <c r="Y3980" s="21">
        <f>E3980/W3980</f>
        <v>0</v>
      </c>
    </row>
    <row r="3981" spans="1:25" ht="48" x14ac:dyDescent="0.2">
      <c r="A3981">
        <v>916</v>
      </c>
      <c r="B3981" s="3" t="s">
        <v>917</v>
      </c>
      <c r="C3981" s="3" t="s">
        <v>5026</v>
      </c>
      <c r="D3981">
        <v>3300</v>
      </c>
      <c r="E3981">
        <v>0</v>
      </c>
      <c r="F3981" t="s">
        <v>8221</v>
      </c>
      <c r="G3981" t="s">
        <v>8224</v>
      </c>
      <c r="H3981" t="s">
        <v>8246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8278</v>
      </c>
      <c r="O3981" s="6">
        <f>(E3981/D3981)*100</f>
        <v>0</v>
      </c>
      <c r="P3981" s="7" t="e">
        <f>E3981/L3981</f>
        <v>#DIV/0!</v>
      </c>
      <c r="Q3981" t="str">
        <f>LEFT(N3981,FIND("/",N3981)-1)</f>
        <v>music</v>
      </c>
      <c r="R3981" t="str">
        <f>REPLACE(N3981,1,FIND("/",N3981),"")</f>
        <v>jazz</v>
      </c>
      <c r="S3981" s="12">
        <f>(((J3981/60)/60)/24)+DATE(1970,1,1)</f>
        <v>40434.853402777779</v>
      </c>
      <c r="T3981" s="12">
        <f>(((I3981/60)/60)/24)+DATE(1970,1,1)</f>
        <v>40473.208333333336</v>
      </c>
      <c r="W3981" s="19">
        <f>_xlfn.DAYS(T3981,S3981)</f>
        <v>39</v>
      </c>
      <c r="X3981" s="20">
        <f>L3981/W3981</f>
        <v>0</v>
      </c>
      <c r="Y3981" s="21">
        <f>E3981/W3981</f>
        <v>0</v>
      </c>
    </row>
    <row r="3982" spans="1:25" ht="48" x14ac:dyDescent="0.2">
      <c r="A3982">
        <v>2751</v>
      </c>
      <c r="B3982" s="3" t="s">
        <v>2751</v>
      </c>
      <c r="C3982" s="3" t="s">
        <v>6861</v>
      </c>
      <c r="D3982">
        <v>3274</v>
      </c>
      <c r="E3982">
        <v>0</v>
      </c>
      <c r="F3982" t="s">
        <v>8221</v>
      </c>
      <c r="G3982" t="s">
        <v>8224</v>
      </c>
      <c r="H3982" t="s">
        <v>8246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8304</v>
      </c>
      <c r="O3982" s="6">
        <f>(E3982/D3982)*100</f>
        <v>0</v>
      </c>
      <c r="P3982" s="7" t="e">
        <f>E3982/L3982</f>
        <v>#DIV/0!</v>
      </c>
      <c r="Q3982" t="str">
        <f>LEFT(N3982,FIND("/",N3982)-1)</f>
        <v>publishing</v>
      </c>
      <c r="R3982" t="str">
        <f>REPLACE(N3982,1,FIND("/",N3982),"")</f>
        <v>children's books</v>
      </c>
      <c r="S3982" s="12">
        <f>(((J3982/60)/60)/24)+DATE(1970,1,1)</f>
        <v>41747.887060185189</v>
      </c>
      <c r="T3982" s="12">
        <f>(((I3982/60)/60)/24)+DATE(1970,1,1)</f>
        <v>41807.887060185189</v>
      </c>
      <c r="W3982" s="19">
        <f>_xlfn.DAYS(T3982,S3982)</f>
        <v>60</v>
      </c>
      <c r="X3982" s="20">
        <f>L3982/W3982</f>
        <v>0</v>
      </c>
      <c r="Y3982" s="21">
        <f>E3982/W3982</f>
        <v>0</v>
      </c>
    </row>
    <row r="3983" spans="1:25" ht="48" x14ac:dyDescent="0.2">
      <c r="A3983">
        <v>1122</v>
      </c>
      <c r="B3983" s="3" t="s">
        <v>1123</v>
      </c>
      <c r="C3983" s="3" t="s">
        <v>5232</v>
      </c>
      <c r="D3983">
        <v>3200</v>
      </c>
      <c r="E3983">
        <v>0</v>
      </c>
      <c r="F3983" t="s">
        <v>8221</v>
      </c>
      <c r="G3983" t="s">
        <v>8225</v>
      </c>
      <c r="H3983" t="s">
        <v>8247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8282</v>
      </c>
      <c r="O3983" s="6">
        <f>(E3983/D3983)*100</f>
        <v>0</v>
      </c>
      <c r="P3983" s="7" t="e">
        <f>E3983/L3983</f>
        <v>#DIV/0!</v>
      </c>
      <c r="Q3983" t="str">
        <f>LEFT(N3983,FIND("/",N3983)-1)</f>
        <v>games</v>
      </c>
      <c r="R3983" t="str">
        <f>REPLACE(N3983,1,FIND("/",N3983),"")</f>
        <v>video games</v>
      </c>
      <c r="S3983" s="12">
        <f>(((J3983/60)/60)/24)+DATE(1970,1,1)</f>
        <v>41410.703993055555</v>
      </c>
      <c r="T3983" s="12">
        <f>(((I3983/60)/60)/24)+DATE(1970,1,1)</f>
        <v>41424.703993055555</v>
      </c>
      <c r="W3983" s="19">
        <f>_xlfn.DAYS(T3983,S3983)</f>
        <v>14</v>
      </c>
      <c r="X3983" s="20">
        <f>L3983/W3983</f>
        <v>0</v>
      </c>
      <c r="Y3983" s="21">
        <f>E3983/W3983</f>
        <v>0</v>
      </c>
    </row>
    <row r="3984" spans="1:25" ht="48" x14ac:dyDescent="0.2">
      <c r="A3984">
        <v>1994</v>
      </c>
      <c r="B3984" s="3" t="s">
        <v>1995</v>
      </c>
      <c r="C3984" s="3" t="s">
        <v>6104</v>
      </c>
      <c r="D3984">
        <v>3200</v>
      </c>
      <c r="E3984">
        <v>0</v>
      </c>
      <c r="F3984" t="s">
        <v>8221</v>
      </c>
      <c r="G3984" t="s">
        <v>8224</v>
      </c>
      <c r="H3984" t="s">
        <v>8246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8296</v>
      </c>
      <c r="O3984" s="6">
        <f>(E3984/D3984)*100</f>
        <v>0</v>
      </c>
      <c r="P3984" s="7" t="e">
        <f>E3984/L3984</f>
        <v>#DIV/0!</v>
      </c>
      <c r="Q3984" t="str">
        <f>LEFT(N3984,FIND("/",N3984)-1)</f>
        <v>photography</v>
      </c>
      <c r="R3984" t="str">
        <f>REPLACE(N3984,1,FIND("/",N3984),"")</f>
        <v>people</v>
      </c>
      <c r="S3984" s="12">
        <f>(((J3984/60)/60)/24)+DATE(1970,1,1)</f>
        <v>42651.006273148145</v>
      </c>
      <c r="T3984" s="12">
        <f>(((I3984/60)/60)/24)+DATE(1970,1,1)</f>
        <v>42711.047939814816</v>
      </c>
      <c r="W3984" s="19">
        <f>_xlfn.DAYS(T3984,S3984)</f>
        <v>60</v>
      </c>
      <c r="X3984" s="20">
        <f>L3984/W3984</f>
        <v>0</v>
      </c>
      <c r="Y3984" s="21">
        <f>E3984/W3984</f>
        <v>0</v>
      </c>
    </row>
    <row r="3985" spans="1:25" ht="48" x14ac:dyDescent="0.2">
      <c r="A3985">
        <v>136</v>
      </c>
      <c r="B3985" s="3" t="s">
        <v>138</v>
      </c>
      <c r="C3985" s="3" t="s">
        <v>4232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8267</v>
      </c>
      <c r="O3985" s="6">
        <f>(E3985/D3985)*100</f>
        <v>0</v>
      </c>
      <c r="P3985" s="7" t="e">
        <f>E3985/L3985</f>
        <v>#DIV/0!</v>
      </c>
      <c r="Q3985" t="str">
        <f>LEFT(N3985,FIND("/",N3985)-1)</f>
        <v>film &amp; video</v>
      </c>
      <c r="R3985" t="str">
        <f>REPLACE(N3985,1,FIND("/",N3985),"")</f>
        <v>science fiction</v>
      </c>
      <c r="S3985" s="12">
        <f>(((J3985/60)/60)/24)+DATE(1970,1,1)</f>
        <v>42096.410115740742</v>
      </c>
      <c r="T3985" s="12">
        <f>(((I3985/60)/60)/24)+DATE(1970,1,1)</f>
        <v>42140.427777777775</v>
      </c>
      <c r="W3985" s="19">
        <f>_xlfn.DAYS(T3985,S3985)</f>
        <v>44</v>
      </c>
      <c r="X3985" s="20">
        <f>L3985/W3985</f>
        <v>0</v>
      </c>
      <c r="Y3985" s="21">
        <f>E3985/W3985</f>
        <v>0</v>
      </c>
    </row>
    <row r="3986" spans="1:25" ht="48" x14ac:dyDescent="0.2">
      <c r="A3986">
        <v>229</v>
      </c>
      <c r="B3986" s="3" t="s">
        <v>231</v>
      </c>
      <c r="C3986" s="3" t="s">
        <v>4339</v>
      </c>
      <c r="D3986">
        <v>3000</v>
      </c>
      <c r="E3986">
        <v>0</v>
      </c>
      <c r="F3986" t="s">
        <v>8221</v>
      </c>
      <c r="G3986" t="s">
        <v>8236</v>
      </c>
      <c r="H3986" t="s">
        <v>8249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8268</v>
      </c>
      <c r="O3986" s="6">
        <f>(E3986/D3986)*100</f>
        <v>0</v>
      </c>
      <c r="P3986" s="7" t="e">
        <f>E3986/L3986</f>
        <v>#DIV/0!</v>
      </c>
      <c r="Q3986" t="str">
        <f>LEFT(N3986,FIND("/",N3986)-1)</f>
        <v>film &amp; video</v>
      </c>
      <c r="R3986" t="str">
        <f>REPLACE(N3986,1,FIND("/",N3986),"")</f>
        <v>drama</v>
      </c>
      <c r="S3986" s="12">
        <f>(((J3986/60)/60)/24)+DATE(1970,1,1)</f>
        <v>42383.933993055558</v>
      </c>
      <c r="T3986" s="12">
        <f>(((I3986/60)/60)/24)+DATE(1970,1,1)</f>
        <v>42413.933993055558</v>
      </c>
      <c r="W3986" s="19">
        <f>_xlfn.DAYS(T3986,S3986)</f>
        <v>30</v>
      </c>
      <c r="X3986" s="20">
        <f>L3986/W3986</f>
        <v>0</v>
      </c>
      <c r="Y3986" s="21">
        <f>E3986/W3986</f>
        <v>0</v>
      </c>
    </row>
    <row r="3987" spans="1:25" ht="64" x14ac:dyDescent="0.2">
      <c r="A3987">
        <v>433</v>
      </c>
      <c r="B3987" s="3" t="s">
        <v>434</v>
      </c>
      <c r="C3987" s="3" t="s">
        <v>4543</v>
      </c>
      <c r="D3987">
        <v>3000</v>
      </c>
      <c r="E3987">
        <v>0</v>
      </c>
      <c r="F3987" t="s">
        <v>8221</v>
      </c>
      <c r="G3987" t="s">
        <v>8224</v>
      </c>
      <c r="H3987" t="s">
        <v>8246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8270</v>
      </c>
      <c r="O3987" s="6">
        <f>(E3987/D3987)*100</f>
        <v>0</v>
      </c>
      <c r="P3987" s="7" t="e">
        <f>E3987/L3987</f>
        <v>#DIV/0!</v>
      </c>
      <c r="Q3987" t="str">
        <f>LEFT(N3987,FIND("/",N3987)-1)</f>
        <v>film &amp; video</v>
      </c>
      <c r="R3987" t="str">
        <f>REPLACE(N3987,1,FIND("/",N3987),"")</f>
        <v>animation</v>
      </c>
      <c r="S3987" s="12">
        <f>(((J3987/60)/60)/24)+DATE(1970,1,1)</f>
        <v>42228.629884259266</v>
      </c>
      <c r="T3987" s="12">
        <f>(((I3987/60)/60)/24)+DATE(1970,1,1)</f>
        <v>42288.629884259266</v>
      </c>
      <c r="W3987" s="19">
        <f>_xlfn.DAYS(T3987,S3987)</f>
        <v>60</v>
      </c>
      <c r="X3987" s="20">
        <f>L3987/W3987</f>
        <v>0</v>
      </c>
      <c r="Y3987" s="21">
        <f>E3987/W3987</f>
        <v>0</v>
      </c>
    </row>
    <row r="3988" spans="1:25" ht="48" x14ac:dyDescent="0.2">
      <c r="A3988">
        <v>897</v>
      </c>
      <c r="B3988" s="3" t="s">
        <v>898</v>
      </c>
      <c r="C3988" s="3" t="s">
        <v>5007</v>
      </c>
      <c r="D3988">
        <v>3000</v>
      </c>
      <c r="E3988">
        <v>0</v>
      </c>
      <c r="F3988" t="s">
        <v>8221</v>
      </c>
      <c r="G3988" t="s">
        <v>8224</v>
      </c>
      <c r="H3988" t="s">
        <v>8246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8279</v>
      </c>
      <c r="O3988" s="6">
        <f>(E3988/D3988)*100</f>
        <v>0</v>
      </c>
      <c r="P3988" s="7" t="e">
        <f>E3988/L3988</f>
        <v>#DIV/0!</v>
      </c>
      <c r="Q3988" t="str">
        <f>LEFT(N3988,FIND("/",N3988)-1)</f>
        <v>music</v>
      </c>
      <c r="R3988" t="str">
        <f>REPLACE(N3988,1,FIND("/",N3988),"")</f>
        <v>indie rock</v>
      </c>
      <c r="S3988" s="12">
        <f>(((J3988/60)/60)/24)+DATE(1970,1,1)</f>
        <v>41211.688750000001</v>
      </c>
      <c r="T3988" s="12">
        <f>(((I3988/60)/60)/24)+DATE(1970,1,1)</f>
        <v>41241.730416666665</v>
      </c>
      <c r="W3988" s="19">
        <f>_xlfn.DAYS(T3988,S3988)</f>
        <v>30</v>
      </c>
      <c r="X3988" s="20">
        <f>L3988/W3988</f>
        <v>0</v>
      </c>
      <c r="Y3988" s="21">
        <f>E3988/W3988</f>
        <v>0</v>
      </c>
    </row>
    <row r="3989" spans="1:25" ht="48" x14ac:dyDescent="0.2">
      <c r="A3989">
        <v>1046</v>
      </c>
      <c r="B3989" s="3" t="s">
        <v>1047</v>
      </c>
      <c r="C3989" s="3" t="s">
        <v>5156</v>
      </c>
      <c r="D3989">
        <v>3000</v>
      </c>
      <c r="E3989">
        <v>0</v>
      </c>
      <c r="F3989" t="s">
        <v>8220</v>
      </c>
      <c r="G3989" t="s">
        <v>8236</v>
      </c>
      <c r="H3989" t="s">
        <v>8249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8281</v>
      </c>
      <c r="O3989" s="6">
        <f>(E3989/D3989)*100</f>
        <v>0</v>
      </c>
      <c r="P3989" s="7" t="e">
        <f>E3989/L3989</f>
        <v>#DIV/0!</v>
      </c>
      <c r="Q3989" t="str">
        <f>LEFT(N3989,FIND("/",N3989)-1)</f>
        <v>journalism</v>
      </c>
      <c r="R3989" t="str">
        <f>REPLACE(N3989,1,FIND("/",N3989),"")</f>
        <v>audio</v>
      </c>
      <c r="S3989" s="12">
        <f>(((J3989/60)/60)/24)+DATE(1970,1,1)</f>
        <v>42319.851388888885</v>
      </c>
      <c r="T3989" s="12">
        <f>(((I3989/60)/60)/24)+DATE(1970,1,1)</f>
        <v>42364.851388888885</v>
      </c>
      <c r="W3989" s="19">
        <f>_xlfn.DAYS(T3989,S3989)</f>
        <v>45</v>
      </c>
      <c r="X3989" s="20">
        <f>L3989/W3989</f>
        <v>0</v>
      </c>
      <c r="Y3989" s="21">
        <f>E3989/W3989</f>
        <v>0</v>
      </c>
    </row>
    <row r="3990" spans="1:25" ht="48" x14ac:dyDescent="0.2">
      <c r="A3990">
        <v>1125</v>
      </c>
      <c r="B3990" s="3" t="s">
        <v>1126</v>
      </c>
      <c r="C3990" s="3" t="s">
        <v>5235</v>
      </c>
      <c r="D3990">
        <v>3000</v>
      </c>
      <c r="E3990">
        <v>0</v>
      </c>
      <c r="F3990" t="s">
        <v>8221</v>
      </c>
      <c r="G3990" t="s">
        <v>8225</v>
      </c>
      <c r="H3990" t="s">
        <v>8247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8283</v>
      </c>
      <c r="O3990" s="6">
        <f>(E3990/D3990)*100</f>
        <v>0</v>
      </c>
      <c r="P3990" s="7" t="e">
        <f>E3990/L3990</f>
        <v>#DIV/0!</v>
      </c>
      <c r="Q3990" t="str">
        <f>LEFT(N3990,FIND("/",N3990)-1)</f>
        <v>games</v>
      </c>
      <c r="R3990" t="str">
        <f>REPLACE(N3990,1,FIND("/",N3990),"")</f>
        <v>mobile games</v>
      </c>
      <c r="S3990" s="12">
        <f>(((J3990/60)/60)/24)+DATE(1970,1,1)</f>
        <v>42212.624189814815</v>
      </c>
      <c r="T3990" s="12">
        <f>(((I3990/60)/60)/24)+DATE(1970,1,1)</f>
        <v>42272.624189814815</v>
      </c>
      <c r="W3990" s="19">
        <f>_xlfn.DAYS(T3990,S3990)</f>
        <v>60</v>
      </c>
      <c r="X3990" s="20">
        <f>L3990/W3990</f>
        <v>0</v>
      </c>
      <c r="Y3990" s="21">
        <f>E3990/W3990</f>
        <v>0</v>
      </c>
    </row>
    <row r="3991" spans="1:25" ht="48" x14ac:dyDescent="0.2">
      <c r="A3991">
        <v>1730</v>
      </c>
      <c r="B3991" s="3" t="s">
        <v>1731</v>
      </c>
      <c r="C3991" s="3" t="s">
        <v>5840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8293</v>
      </c>
      <c r="O3991" s="6">
        <f>(E3991/D3991)*100</f>
        <v>0</v>
      </c>
      <c r="P3991" s="7" t="e">
        <f>E3991/L3991</f>
        <v>#DIV/0!</v>
      </c>
      <c r="Q3991" t="str">
        <f>LEFT(N3991,FIND("/",N3991)-1)</f>
        <v>music</v>
      </c>
      <c r="R3991" t="str">
        <f>REPLACE(N3991,1,FIND("/",N3991),"")</f>
        <v>faith</v>
      </c>
      <c r="S3991" s="12">
        <f>(((J3991/60)/60)/24)+DATE(1970,1,1)</f>
        <v>42272.087766203709</v>
      </c>
      <c r="T3991" s="12">
        <f>(((I3991/60)/60)/24)+DATE(1970,1,1)</f>
        <v>42302.087766203709</v>
      </c>
      <c r="W3991" s="19">
        <f>_xlfn.DAYS(T3991,S3991)</f>
        <v>30</v>
      </c>
      <c r="X3991" s="20">
        <f>L3991/W3991</f>
        <v>0</v>
      </c>
      <c r="Y3991" s="21">
        <f>E3991/W3991</f>
        <v>0</v>
      </c>
    </row>
    <row r="3992" spans="1:25" ht="48" x14ac:dyDescent="0.2">
      <c r="A3992">
        <v>1740</v>
      </c>
      <c r="B3992" s="3" t="s">
        <v>1741</v>
      </c>
      <c r="C3992" s="3" t="s">
        <v>5850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8293</v>
      </c>
      <c r="O3992" s="6">
        <f>(E3992/D3992)*100</f>
        <v>0</v>
      </c>
      <c r="P3992" s="7" t="e">
        <f>E3992/L3992</f>
        <v>#DIV/0!</v>
      </c>
      <c r="Q3992" t="str">
        <f>LEFT(N3992,FIND("/",N3992)-1)</f>
        <v>music</v>
      </c>
      <c r="R3992" t="str">
        <f>REPLACE(N3992,1,FIND("/",N3992),"")</f>
        <v>faith</v>
      </c>
      <c r="S3992" s="12">
        <f>(((J3992/60)/60)/24)+DATE(1970,1,1)</f>
        <v>42171.817384259266</v>
      </c>
      <c r="T3992" s="12">
        <f>(((I3992/60)/60)/24)+DATE(1970,1,1)</f>
        <v>42201.817384259266</v>
      </c>
      <c r="W3992" s="19">
        <f>_xlfn.DAYS(T3992,S3992)</f>
        <v>30</v>
      </c>
      <c r="X3992" s="20">
        <f>L3992/W3992</f>
        <v>0</v>
      </c>
      <c r="Y3992" s="21">
        <f>E3992/W3992</f>
        <v>0</v>
      </c>
    </row>
    <row r="3993" spans="1:25" ht="48" x14ac:dyDescent="0.2">
      <c r="A3993">
        <v>1815</v>
      </c>
      <c r="B3993" s="3" t="s">
        <v>1816</v>
      </c>
      <c r="C3993" s="3" t="s">
        <v>5925</v>
      </c>
      <c r="D3993">
        <v>3000</v>
      </c>
      <c r="E3993">
        <v>0</v>
      </c>
      <c r="F3993" t="s">
        <v>8221</v>
      </c>
      <c r="G3993" t="s">
        <v>8224</v>
      </c>
      <c r="H3993" t="s">
        <v>8246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8285</v>
      </c>
      <c r="O3993" s="6">
        <f>(E3993/D3993)*100</f>
        <v>0</v>
      </c>
      <c r="P3993" s="7" t="e">
        <f>E3993/L3993</f>
        <v>#DIV/0!</v>
      </c>
      <c r="Q3993" t="str">
        <f>LEFT(N3993,FIND("/",N3993)-1)</f>
        <v>photography</v>
      </c>
      <c r="R3993" t="str">
        <f>REPLACE(N3993,1,FIND("/",N3993),"")</f>
        <v>photobooks</v>
      </c>
      <c r="S3993" s="12">
        <f>(((J3993/60)/60)/24)+DATE(1970,1,1)</f>
        <v>42172.906678240746</v>
      </c>
      <c r="T3993" s="12">
        <f>(((I3993/60)/60)/24)+DATE(1970,1,1)</f>
        <v>42186.906678240746</v>
      </c>
      <c r="W3993" s="19">
        <f>_xlfn.DAYS(T3993,S3993)</f>
        <v>14</v>
      </c>
      <c r="X3993" s="20">
        <f>L3993/W3993</f>
        <v>0</v>
      </c>
      <c r="Y3993" s="21">
        <f>E3993/W3993</f>
        <v>0</v>
      </c>
    </row>
    <row r="3994" spans="1:25" ht="48" x14ac:dyDescent="0.2">
      <c r="A3994">
        <v>2345</v>
      </c>
      <c r="B3994" s="3" t="s">
        <v>2346</v>
      </c>
      <c r="C3994" s="3" t="s">
        <v>6455</v>
      </c>
      <c r="D3994">
        <v>3000</v>
      </c>
      <c r="E3994">
        <v>0</v>
      </c>
      <c r="F3994" t="s">
        <v>8220</v>
      </c>
      <c r="G3994" t="s">
        <v>8224</v>
      </c>
      <c r="H3994" t="s">
        <v>8246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8272</v>
      </c>
      <c r="O3994" s="6">
        <f>(E3994/D3994)*100</f>
        <v>0</v>
      </c>
      <c r="P3994" s="7" t="e">
        <f>E3994/L3994</f>
        <v>#DIV/0!</v>
      </c>
      <c r="Q3994" t="str">
        <f>LEFT(N3994,FIND("/",N3994)-1)</f>
        <v>technology</v>
      </c>
      <c r="R3994" t="str">
        <f>REPLACE(N3994,1,FIND("/",N3994),"")</f>
        <v>web</v>
      </c>
      <c r="S3994" s="12">
        <f>(((J3994/60)/60)/24)+DATE(1970,1,1)</f>
        <v>42060.001805555556</v>
      </c>
      <c r="T3994" s="12">
        <f>(((I3994/60)/60)/24)+DATE(1970,1,1)</f>
        <v>42094.985416666663</v>
      </c>
      <c r="W3994" s="19">
        <f>_xlfn.DAYS(T3994,S3994)</f>
        <v>34</v>
      </c>
      <c r="X3994" s="20">
        <f>L3994/W3994</f>
        <v>0</v>
      </c>
      <c r="Y3994" s="21">
        <f>E3994/W3994</f>
        <v>0</v>
      </c>
    </row>
    <row r="3995" spans="1:25" ht="48" x14ac:dyDescent="0.2">
      <c r="A3995">
        <v>2419</v>
      </c>
      <c r="B3995" s="3" t="s">
        <v>2420</v>
      </c>
      <c r="C3995" s="3" t="s">
        <v>6529</v>
      </c>
      <c r="D3995">
        <v>3000</v>
      </c>
      <c r="E3995">
        <v>0</v>
      </c>
      <c r="F3995" t="s">
        <v>8221</v>
      </c>
      <c r="G3995" t="s">
        <v>8224</v>
      </c>
      <c r="H3995" t="s">
        <v>8246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8284</v>
      </c>
      <c r="O3995" s="6">
        <f>(E3995/D3995)*100</f>
        <v>0</v>
      </c>
      <c r="P3995" s="7" t="e">
        <f>E3995/L3995</f>
        <v>#DIV/0!</v>
      </c>
      <c r="Q3995" t="str">
        <f>LEFT(N3995,FIND("/",N3995)-1)</f>
        <v>food</v>
      </c>
      <c r="R3995" t="str">
        <f>REPLACE(N3995,1,FIND("/",N3995),"")</f>
        <v>food trucks</v>
      </c>
      <c r="S3995" s="12">
        <f>(((J3995/60)/60)/24)+DATE(1970,1,1)</f>
        <v>41993.738298611104</v>
      </c>
      <c r="T3995" s="12">
        <f>(((I3995/60)/60)/24)+DATE(1970,1,1)</f>
        <v>42053.738298611104</v>
      </c>
      <c r="W3995" s="19">
        <f>_xlfn.DAYS(T3995,S3995)</f>
        <v>60</v>
      </c>
      <c r="X3995" s="20">
        <f>L3995/W3995</f>
        <v>0</v>
      </c>
      <c r="Y3995" s="21">
        <f>E3995/W3995</f>
        <v>0</v>
      </c>
    </row>
    <row r="3996" spans="1:25" ht="48" x14ac:dyDescent="0.2">
      <c r="A3996">
        <v>2590</v>
      </c>
      <c r="B3996" s="3" t="s">
        <v>2590</v>
      </c>
      <c r="C3996" s="3" t="s">
        <v>6700</v>
      </c>
      <c r="D3996">
        <v>3000</v>
      </c>
      <c r="E3996">
        <v>0</v>
      </c>
      <c r="F3996" t="s">
        <v>8221</v>
      </c>
      <c r="G3996" t="s">
        <v>8226</v>
      </c>
      <c r="H3996" t="s">
        <v>8248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8284</v>
      </c>
      <c r="O3996" s="6">
        <f>(E3996/D3996)*100</f>
        <v>0</v>
      </c>
      <c r="P3996" s="7" t="e">
        <f>E3996/L3996</f>
        <v>#DIV/0!</v>
      </c>
      <c r="Q3996" t="str">
        <f>LEFT(N3996,FIND("/",N3996)-1)</f>
        <v>food</v>
      </c>
      <c r="R3996" t="str">
        <f>REPLACE(N3996,1,FIND("/",N3996),"")</f>
        <v>food trucks</v>
      </c>
      <c r="S3996" s="12">
        <f>(((J3996/60)/60)/24)+DATE(1970,1,1)</f>
        <v>42388.589085648149</v>
      </c>
      <c r="T3996" s="12">
        <f>(((I3996/60)/60)/24)+DATE(1970,1,1)</f>
        <v>42395.589085648149</v>
      </c>
      <c r="W3996" s="19">
        <f>_xlfn.DAYS(T3996,S3996)</f>
        <v>7</v>
      </c>
      <c r="X3996" s="20">
        <f>L3996/W3996</f>
        <v>0</v>
      </c>
      <c r="Y3996" s="21">
        <f>E3996/W3996</f>
        <v>0</v>
      </c>
    </row>
    <row r="3997" spans="1:25" ht="32" x14ac:dyDescent="0.2">
      <c r="A3997">
        <v>2872</v>
      </c>
      <c r="B3997" s="3" t="s">
        <v>2872</v>
      </c>
      <c r="C3997" s="3" t="s">
        <v>6982</v>
      </c>
      <c r="D3997">
        <v>3000</v>
      </c>
      <c r="E3997">
        <v>0</v>
      </c>
      <c r="F3997" t="s">
        <v>8221</v>
      </c>
      <c r="G3997" t="s">
        <v>8224</v>
      </c>
      <c r="H3997" t="s">
        <v>8246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8271</v>
      </c>
      <c r="O3997" s="6">
        <f>(E3997/D3997)*100</f>
        <v>0</v>
      </c>
      <c r="P3997" s="7" t="e">
        <f>E3997/L3997</f>
        <v>#DIV/0!</v>
      </c>
      <c r="Q3997" t="str">
        <f>LEFT(N3997,FIND("/",N3997)-1)</f>
        <v>theater</v>
      </c>
      <c r="R3997" t="str">
        <f>REPLACE(N3997,1,FIND("/",N3997),"")</f>
        <v>plays</v>
      </c>
      <c r="S3997" s="12">
        <f>(((J3997/60)/60)/24)+DATE(1970,1,1)</f>
        <v>42115.11618055556</v>
      </c>
      <c r="T3997" s="12">
        <f>(((I3997/60)/60)/24)+DATE(1970,1,1)</f>
        <v>42175.11618055556</v>
      </c>
      <c r="W3997" s="19">
        <f>_xlfn.DAYS(T3997,S3997)</f>
        <v>60</v>
      </c>
      <c r="X3997" s="20">
        <f>L3997/W3997</f>
        <v>0</v>
      </c>
      <c r="Y3997" s="21">
        <f>E3997/W3997</f>
        <v>0</v>
      </c>
    </row>
    <row r="3998" spans="1:25" ht="48" x14ac:dyDescent="0.2">
      <c r="A3998">
        <v>2943</v>
      </c>
      <c r="B3998" s="3" t="s">
        <v>2943</v>
      </c>
      <c r="C3998" s="3" t="s">
        <v>7053</v>
      </c>
      <c r="D3998">
        <v>3000</v>
      </c>
      <c r="E3998">
        <v>0</v>
      </c>
      <c r="F3998" t="s">
        <v>8221</v>
      </c>
      <c r="G3998" t="s">
        <v>8224</v>
      </c>
      <c r="H3998" t="s">
        <v>8246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8303</v>
      </c>
      <c r="O3998" s="6">
        <f>(E3998/D3998)*100</f>
        <v>0</v>
      </c>
      <c r="P3998" s="7" t="e">
        <f>E3998/L3998</f>
        <v>#DIV/0!</v>
      </c>
      <c r="Q3998" t="str">
        <f>LEFT(N3998,FIND("/",N3998)-1)</f>
        <v>theater</v>
      </c>
      <c r="R3998" t="str">
        <f>REPLACE(N3998,1,FIND("/",N3998),"")</f>
        <v>spaces</v>
      </c>
      <c r="S3998" s="12">
        <f>(((J3998/60)/60)/24)+DATE(1970,1,1)</f>
        <v>42077.129398148143</v>
      </c>
      <c r="T3998" s="12">
        <f>(((I3998/60)/60)/24)+DATE(1970,1,1)</f>
        <v>42107.129398148143</v>
      </c>
      <c r="W3998" s="19">
        <f>_xlfn.DAYS(T3998,S3998)</f>
        <v>30</v>
      </c>
      <c r="X3998" s="20">
        <f>L3998/W3998</f>
        <v>0</v>
      </c>
      <c r="Y3998" s="21">
        <f>E3998/W3998</f>
        <v>0</v>
      </c>
    </row>
    <row r="3999" spans="1:25" ht="48" x14ac:dyDescent="0.2">
      <c r="A3999">
        <v>3641</v>
      </c>
      <c r="B3999" s="3" t="s">
        <v>3639</v>
      </c>
      <c r="C3999" s="3" t="s">
        <v>7751</v>
      </c>
      <c r="D3999">
        <v>3000</v>
      </c>
      <c r="E3999">
        <v>0</v>
      </c>
      <c r="F3999" t="s">
        <v>8221</v>
      </c>
      <c r="G3999" t="s">
        <v>8224</v>
      </c>
      <c r="H3999" t="s">
        <v>8246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8305</v>
      </c>
      <c r="O3999" s="6">
        <f>(E3999/D3999)*100</f>
        <v>0</v>
      </c>
      <c r="P3999" s="7" t="e">
        <f>E3999/L3999</f>
        <v>#DIV/0!</v>
      </c>
      <c r="Q3999" t="str">
        <f>LEFT(N3999,FIND("/",N3999)-1)</f>
        <v>theater</v>
      </c>
      <c r="R3999" t="str">
        <f>REPLACE(N3999,1,FIND("/",N3999),"")</f>
        <v>musical</v>
      </c>
      <c r="S3999" s="12">
        <f>(((J3999/60)/60)/24)+DATE(1970,1,1)</f>
        <v>41899.627071759263</v>
      </c>
      <c r="T3999" s="12">
        <f>(((I3999/60)/60)/24)+DATE(1970,1,1)</f>
        <v>41917.208333333336</v>
      </c>
      <c r="W3999" s="19">
        <f>_xlfn.DAYS(T3999,S3999)</f>
        <v>18</v>
      </c>
      <c r="X3999" s="20">
        <f>L3999/W3999</f>
        <v>0</v>
      </c>
      <c r="Y3999" s="21">
        <f>E3999/W3999</f>
        <v>0</v>
      </c>
    </row>
    <row r="4000" spans="1:25" ht="48" x14ac:dyDescent="0.2">
      <c r="A4000">
        <v>3802</v>
      </c>
      <c r="B4000" s="3" t="s">
        <v>3799</v>
      </c>
      <c r="C4000" s="3" t="s">
        <v>7912</v>
      </c>
      <c r="D4000">
        <v>3000</v>
      </c>
      <c r="E4000">
        <v>0</v>
      </c>
      <c r="F4000" t="s">
        <v>8221</v>
      </c>
      <c r="G4000" t="s">
        <v>8224</v>
      </c>
      <c r="H4000" t="s">
        <v>8246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8305</v>
      </c>
      <c r="O4000" s="6">
        <f>(E4000/D4000)*100</f>
        <v>0</v>
      </c>
      <c r="P4000" s="7" t="e">
        <f>E4000/L4000</f>
        <v>#DIV/0!</v>
      </c>
      <c r="Q4000" t="str">
        <f>LEFT(N4000,FIND("/",N4000)-1)</f>
        <v>theater</v>
      </c>
      <c r="R4000" t="str">
        <f>REPLACE(N4000,1,FIND("/",N4000),"")</f>
        <v>musical</v>
      </c>
      <c r="S4000" s="12">
        <f>(((J4000/60)/60)/24)+DATE(1970,1,1)</f>
        <v>42269.126226851848</v>
      </c>
      <c r="T4000" s="12">
        <f>(((I4000/60)/60)/24)+DATE(1970,1,1)</f>
        <v>42299.126226851848</v>
      </c>
      <c r="W4000" s="19">
        <f>_xlfn.DAYS(T4000,S4000)</f>
        <v>30</v>
      </c>
      <c r="X4000" s="20">
        <f>L4000/W4000</f>
        <v>0</v>
      </c>
      <c r="Y4000" s="21">
        <f>E4000/W4000</f>
        <v>0</v>
      </c>
    </row>
    <row r="4001" spans="1:25" ht="48" x14ac:dyDescent="0.2">
      <c r="A4001">
        <v>3921</v>
      </c>
      <c r="B4001" s="3" t="s">
        <v>3918</v>
      </c>
      <c r="C4001" s="3" t="s">
        <v>8029</v>
      </c>
      <c r="D4001">
        <v>3000</v>
      </c>
      <c r="E4001">
        <v>0</v>
      </c>
      <c r="F4001" t="s">
        <v>8221</v>
      </c>
      <c r="G4001" t="s">
        <v>8225</v>
      </c>
      <c r="H4001" t="s">
        <v>8247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8271</v>
      </c>
      <c r="O4001" s="6">
        <f>(E4001/D4001)*100</f>
        <v>0</v>
      </c>
      <c r="P4001" s="7" t="e">
        <f>E4001/L4001</f>
        <v>#DIV/0!</v>
      </c>
      <c r="Q4001" t="str">
        <f>LEFT(N4001,FIND("/",N4001)-1)</f>
        <v>theater</v>
      </c>
      <c r="R4001" t="str">
        <f>REPLACE(N4001,1,FIND("/",N4001),"")</f>
        <v>plays</v>
      </c>
      <c r="S4001" s="12">
        <f>(((J4001/60)/60)/24)+DATE(1970,1,1)</f>
        <v>41926.542303240742</v>
      </c>
      <c r="T4001" s="12">
        <f>(((I4001/60)/60)/24)+DATE(1970,1,1)</f>
        <v>41938.75</v>
      </c>
      <c r="W4001" s="19">
        <f>_xlfn.DAYS(T4001,S4001)</f>
        <v>12</v>
      </c>
      <c r="X4001" s="20">
        <f>L4001/W4001</f>
        <v>0</v>
      </c>
      <c r="Y4001" s="21">
        <f>E4001/W4001</f>
        <v>0</v>
      </c>
    </row>
    <row r="4002" spans="1:25" ht="48" x14ac:dyDescent="0.2">
      <c r="A4002">
        <v>3989</v>
      </c>
      <c r="B4002" s="3" t="s">
        <v>3985</v>
      </c>
      <c r="C4002" s="3" t="s">
        <v>8095</v>
      </c>
      <c r="D4002">
        <v>3000</v>
      </c>
      <c r="E4002">
        <v>0</v>
      </c>
      <c r="F4002" t="s">
        <v>8221</v>
      </c>
      <c r="G4002" t="s">
        <v>8224</v>
      </c>
      <c r="H4002" t="s">
        <v>8246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8271</v>
      </c>
      <c r="O4002" s="6">
        <f>(E4002/D4002)*100</f>
        <v>0</v>
      </c>
      <c r="P4002" s="7" t="e">
        <f>E4002/L4002</f>
        <v>#DIV/0!</v>
      </c>
      <c r="Q4002" t="str">
        <f>LEFT(N4002,FIND("/",N4002)-1)</f>
        <v>theater</v>
      </c>
      <c r="R4002" t="str">
        <f>REPLACE(N4002,1,FIND("/",N4002),"")</f>
        <v>plays</v>
      </c>
      <c r="S4002" s="12">
        <f>(((J4002/60)/60)/24)+DATE(1970,1,1)</f>
        <v>42286.749780092592</v>
      </c>
      <c r="T4002" s="12">
        <f>(((I4002/60)/60)/24)+DATE(1970,1,1)</f>
        <v>42316.791446759264</v>
      </c>
      <c r="W4002" s="19">
        <f>_xlfn.DAYS(T4002,S4002)</f>
        <v>30</v>
      </c>
      <c r="X4002" s="20">
        <f>L4002/W4002</f>
        <v>0</v>
      </c>
      <c r="Y4002" s="21">
        <f>E4002/W4002</f>
        <v>0</v>
      </c>
    </row>
    <row r="4003" spans="1:25" ht="48" x14ac:dyDescent="0.2">
      <c r="A4003">
        <v>3997</v>
      </c>
      <c r="B4003" s="3" t="s">
        <v>3993</v>
      </c>
      <c r="C4003" s="3" t="s">
        <v>8103</v>
      </c>
      <c r="D4003">
        <v>3000</v>
      </c>
      <c r="E4003">
        <v>0</v>
      </c>
      <c r="F4003" t="s">
        <v>8221</v>
      </c>
      <c r="G4003" t="s">
        <v>8225</v>
      </c>
      <c r="H4003" t="s">
        <v>8247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8271</v>
      </c>
      <c r="O4003" s="6">
        <f>(E4003/D4003)*100</f>
        <v>0</v>
      </c>
      <c r="P4003" s="7" t="e">
        <f>E4003/L4003</f>
        <v>#DIV/0!</v>
      </c>
      <c r="Q4003" t="str">
        <f>LEFT(N4003,FIND("/",N4003)-1)</f>
        <v>theater</v>
      </c>
      <c r="R4003" t="str">
        <f>REPLACE(N4003,1,FIND("/",N4003),"")</f>
        <v>plays</v>
      </c>
      <c r="S4003" s="12">
        <f>(((J4003/60)/60)/24)+DATE(1970,1,1)</f>
        <v>42069.391446759255</v>
      </c>
      <c r="T4003" s="12">
        <f>(((I4003/60)/60)/24)+DATE(1970,1,1)</f>
        <v>42099.349780092598</v>
      </c>
      <c r="W4003" s="19">
        <f>_xlfn.DAYS(T4003,S4003)</f>
        <v>30</v>
      </c>
      <c r="X4003" s="20">
        <f>L4003/W4003</f>
        <v>0</v>
      </c>
      <c r="Y4003" s="21">
        <f>E4003/W4003</f>
        <v>0</v>
      </c>
    </row>
    <row r="4004" spans="1:25" ht="48" x14ac:dyDescent="0.2">
      <c r="A4004">
        <v>4080</v>
      </c>
      <c r="B4004" s="3" t="s">
        <v>4076</v>
      </c>
      <c r="C4004" s="3" t="s">
        <v>8183</v>
      </c>
      <c r="D4004">
        <v>3000</v>
      </c>
      <c r="E4004">
        <v>0</v>
      </c>
      <c r="F4004" t="s">
        <v>8221</v>
      </c>
      <c r="G4004" t="s">
        <v>8224</v>
      </c>
      <c r="H4004" t="s">
        <v>8246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8271</v>
      </c>
      <c r="O4004" s="6">
        <f>(E4004/D4004)*100</f>
        <v>0</v>
      </c>
      <c r="P4004" s="7" t="e">
        <f>E4004/L4004</f>
        <v>#DIV/0!</v>
      </c>
      <c r="Q4004" t="str">
        <f>LEFT(N4004,FIND("/",N4004)-1)</f>
        <v>theater</v>
      </c>
      <c r="R4004" t="str">
        <f>REPLACE(N4004,1,FIND("/",N4004),"")</f>
        <v>plays</v>
      </c>
      <c r="S4004" s="12">
        <f>(((J4004/60)/60)/24)+DATE(1970,1,1)</f>
        <v>42511.698101851856</v>
      </c>
      <c r="T4004" s="12">
        <f>(((I4004/60)/60)/24)+DATE(1970,1,1)</f>
        <v>42535.787500000006</v>
      </c>
      <c r="W4004" s="19">
        <f>_xlfn.DAYS(T4004,S4004)</f>
        <v>24</v>
      </c>
      <c r="X4004" s="20">
        <f>L4004/W4004</f>
        <v>0</v>
      </c>
      <c r="Y4004" s="21">
        <f>E4004/W4004</f>
        <v>0</v>
      </c>
    </row>
    <row r="4005" spans="1:25" ht="32" x14ac:dyDescent="0.2">
      <c r="A4005">
        <v>907</v>
      </c>
      <c r="B4005" s="3" t="s">
        <v>908</v>
      </c>
      <c r="C4005" s="3" t="s">
        <v>5017</v>
      </c>
      <c r="D4005">
        <v>2900</v>
      </c>
      <c r="E4005">
        <v>0</v>
      </c>
      <c r="F4005" t="s">
        <v>8221</v>
      </c>
      <c r="G4005" t="s">
        <v>8224</v>
      </c>
      <c r="H4005" t="s">
        <v>8246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8278</v>
      </c>
      <c r="O4005" s="6">
        <f>(E4005/D4005)*100</f>
        <v>0</v>
      </c>
      <c r="P4005" s="7" t="e">
        <f>E4005/L4005</f>
        <v>#DIV/0!</v>
      </c>
      <c r="Q4005" t="str">
        <f>LEFT(N4005,FIND("/",N4005)-1)</f>
        <v>music</v>
      </c>
      <c r="R4005" t="str">
        <f>REPLACE(N4005,1,FIND("/",N4005),"")</f>
        <v>jazz</v>
      </c>
      <c r="S4005" s="12">
        <f>(((J4005/60)/60)/24)+DATE(1970,1,1)</f>
        <v>40767.192395833335</v>
      </c>
      <c r="T4005" s="12">
        <f>(((I4005/60)/60)/24)+DATE(1970,1,1)</f>
        <v>40797.192395833335</v>
      </c>
      <c r="W4005" s="19">
        <f>_xlfn.DAYS(T4005,S4005)</f>
        <v>30</v>
      </c>
      <c r="X4005" s="20">
        <f>L4005/W4005</f>
        <v>0</v>
      </c>
      <c r="Y4005" s="21">
        <f>E4005/W4005</f>
        <v>0</v>
      </c>
    </row>
    <row r="4006" spans="1:25" ht="48" x14ac:dyDescent="0.2">
      <c r="A4006">
        <v>2865</v>
      </c>
      <c r="B4006" s="3" t="s">
        <v>2865</v>
      </c>
      <c r="C4006" s="3" t="s">
        <v>6975</v>
      </c>
      <c r="D4006">
        <v>2888</v>
      </c>
      <c r="E4006">
        <v>0</v>
      </c>
      <c r="F4006" t="s">
        <v>8221</v>
      </c>
      <c r="G4006" t="s">
        <v>8224</v>
      </c>
      <c r="H4006" t="s">
        <v>8246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8271</v>
      </c>
      <c r="O4006" s="6">
        <f>(E4006/D4006)*100</f>
        <v>0</v>
      </c>
      <c r="P4006" s="7" t="e">
        <f>E4006/L4006</f>
        <v>#DIV/0!</v>
      </c>
      <c r="Q4006" t="str">
        <f>LEFT(N4006,FIND("/",N4006)-1)</f>
        <v>theater</v>
      </c>
      <c r="R4006" t="str">
        <f>REPLACE(N4006,1,FIND("/",N4006),"")</f>
        <v>plays</v>
      </c>
      <c r="S4006" s="12">
        <f>(((J4006/60)/60)/24)+DATE(1970,1,1)</f>
        <v>41950.114108796297</v>
      </c>
      <c r="T4006" s="12">
        <f>(((I4006/60)/60)/24)+DATE(1970,1,1)</f>
        <v>42010.114108796297</v>
      </c>
      <c r="W4006" s="19">
        <f>_xlfn.DAYS(T4006,S4006)</f>
        <v>60</v>
      </c>
      <c r="X4006" s="20">
        <f>L4006/W4006</f>
        <v>0</v>
      </c>
      <c r="Y4006" s="21">
        <f>E4006/W4006</f>
        <v>0</v>
      </c>
    </row>
    <row r="4007" spans="1:25" ht="48" x14ac:dyDescent="0.2">
      <c r="A4007">
        <v>572</v>
      </c>
      <c r="B4007" s="3" t="s">
        <v>573</v>
      </c>
      <c r="C4007" s="3" t="s">
        <v>4682</v>
      </c>
      <c r="D4007">
        <v>2500</v>
      </c>
      <c r="E4007">
        <v>0</v>
      </c>
      <c r="F4007" t="s">
        <v>8221</v>
      </c>
      <c r="G4007" t="s">
        <v>8224</v>
      </c>
      <c r="H4007" t="s">
        <v>8246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8272</v>
      </c>
      <c r="O4007" s="6">
        <f>(E4007/D4007)*100</f>
        <v>0</v>
      </c>
      <c r="P4007" s="7" t="e">
        <f>E4007/L4007</f>
        <v>#DIV/0!</v>
      </c>
      <c r="Q4007" t="str">
        <f>LEFT(N4007,FIND("/",N4007)-1)</f>
        <v>technology</v>
      </c>
      <c r="R4007" t="str">
        <f>REPLACE(N4007,1,FIND("/",N4007),"")</f>
        <v>web</v>
      </c>
      <c r="S4007" s="12">
        <f>(((J4007/60)/60)/24)+DATE(1970,1,1)</f>
        <v>42282.71629629629</v>
      </c>
      <c r="T4007" s="12">
        <f>(((I4007/60)/60)/24)+DATE(1970,1,1)</f>
        <v>42312.757962962962</v>
      </c>
      <c r="W4007" s="19">
        <f>_xlfn.DAYS(T4007,S4007)</f>
        <v>30</v>
      </c>
      <c r="X4007" s="20">
        <f>L4007/W4007</f>
        <v>0</v>
      </c>
      <c r="Y4007" s="21">
        <f>E4007/W4007</f>
        <v>0</v>
      </c>
    </row>
    <row r="4008" spans="1:25" ht="48" x14ac:dyDescent="0.2">
      <c r="A4008">
        <v>768</v>
      </c>
      <c r="B4008" s="3" t="s">
        <v>769</v>
      </c>
      <c r="C4008" s="3" t="s">
        <v>4878</v>
      </c>
      <c r="D4008">
        <v>2500</v>
      </c>
      <c r="E4008">
        <v>0</v>
      </c>
      <c r="F4008" t="s">
        <v>8221</v>
      </c>
      <c r="G4008" t="s">
        <v>8224</v>
      </c>
      <c r="H4008" t="s">
        <v>8246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8275</v>
      </c>
      <c r="O4008" s="6">
        <f>(E4008/D4008)*100</f>
        <v>0</v>
      </c>
      <c r="P4008" s="7" t="e">
        <f>E4008/L4008</f>
        <v>#DIV/0!</v>
      </c>
      <c r="Q4008" t="str">
        <f>LEFT(N4008,FIND("/",N4008)-1)</f>
        <v>publishing</v>
      </c>
      <c r="R4008" t="str">
        <f>REPLACE(N4008,1,FIND("/",N4008),"")</f>
        <v>fiction</v>
      </c>
      <c r="S4008" s="12">
        <f>(((J4008/60)/60)/24)+DATE(1970,1,1)</f>
        <v>41594.207060185188</v>
      </c>
      <c r="T4008" s="12">
        <f>(((I4008/60)/60)/24)+DATE(1970,1,1)</f>
        <v>41624.207060185188</v>
      </c>
      <c r="W4008" s="19">
        <f>_xlfn.DAYS(T4008,S4008)</f>
        <v>30</v>
      </c>
      <c r="X4008" s="20">
        <f>L4008/W4008</f>
        <v>0</v>
      </c>
      <c r="Y4008" s="21">
        <f>E4008/W4008</f>
        <v>0</v>
      </c>
    </row>
    <row r="4009" spans="1:25" ht="48" x14ac:dyDescent="0.2">
      <c r="A4009">
        <v>908</v>
      </c>
      <c r="B4009" s="3" t="s">
        <v>909</v>
      </c>
      <c r="C4009" s="3" t="s">
        <v>5018</v>
      </c>
      <c r="D4009">
        <v>2500</v>
      </c>
      <c r="E4009">
        <v>0</v>
      </c>
      <c r="F4009" t="s">
        <v>8221</v>
      </c>
      <c r="G4009" t="s">
        <v>8224</v>
      </c>
      <c r="H4009" t="s">
        <v>8246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8278</v>
      </c>
      <c r="O4009" s="6">
        <f>(E4009/D4009)*100</f>
        <v>0</v>
      </c>
      <c r="P4009" s="7" t="e">
        <f>E4009/L4009</f>
        <v>#DIV/0!</v>
      </c>
      <c r="Q4009" t="str">
        <f>LEFT(N4009,FIND("/",N4009)-1)</f>
        <v>music</v>
      </c>
      <c r="R4009" t="str">
        <f>REPLACE(N4009,1,FIND("/",N4009),"")</f>
        <v>jazz</v>
      </c>
      <c r="S4009" s="12">
        <f>(((J4009/60)/60)/24)+DATE(1970,1,1)</f>
        <v>40340.801562499997</v>
      </c>
      <c r="T4009" s="12">
        <f>(((I4009/60)/60)/24)+DATE(1970,1,1)</f>
        <v>40386.207638888889</v>
      </c>
      <c r="W4009" s="19">
        <f>_xlfn.DAYS(T4009,S4009)</f>
        <v>46</v>
      </c>
      <c r="X4009" s="20">
        <f>L4009/W4009</f>
        <v>0</v>
      </c>
      <c r="Y4009" s="21">
        <f>E4009/W4009</f>
        <v>0</v>
      </c>
    </row>
    <row r="4010" spans="1:25" ht="16" x14ac:dyDescent="0.2">
      <c r="A4010">
        <v>1050</v>
      </c>
      <c r="B4010" s="3" t="s">
        <v>1051</v>
      </c>
      <c r="C4010" s="3" t="s">
        <v>5160</v>
      </c>
      <c r="D4010">
        <v>2500</v>
      </c>
      <c r="E4010">
        <v>0</v>
      </c>
      <c r="F4010" t="s">
        <v>8220</v>
      </c>
      <c r="G4010" t="s">
        <v>8224</v>
      </c>
      <c r="H4010" t="s">
        <v>8246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8281</v>
      </c>
      <c r="O4010" s="6">
        <f>(E4010/D4010)*100</f>
        <v>0</v>
      </c>
      <c r="P4010" s="7" t="e">
        <f>E4010/L4010</f>
        <v>#DIV/0!</v>
      </c>
      <c r="Q4010" t="str">
        <f>LEFT(N4010,FIND("/",N4010)-1)</f>
        <v>journalism</v>
      </c>
      <c r="R4010" t="str">
        <f>REPLACE(N4010,1,FIND("/",N4010),"")</f>
        <v>audio</v>
      </c>
      <c r="S4010" s="12">
        <f>(((J4010/60)/60)/24)+DATE(1970,1,1)</f>
        <v>42231.7971875</v>
      </c>
      <c r="T4010" s="12">
        <f>(((I4010/60)/60)/24)+DATE(1970,1,1)</f>
        <v>42261.7971875</v>
      </c>
      <c r="W4010" s="19">
        <f>_xlfn.DAYS(T4010,S4010)</f>
        <v>30</v>
      </c>
      <c r="X4010" s="20">
        <f>L4010/W4010</f>
        <v>0</v>
      </c>
      <c r="Y4010" s="21">
        <f>E4010/W4010</f>
        <v>0</v>
      </c>
    </row>
    <row r="4011" spans="1:25" ht="48" x14ac:dyDescent="0.2">
      <c r="A4011">
        <v>1054</v>
      </c>
      <c r="B4011" s="3" t="s">
        <v>1055</v>
      </c>
      <c r="C4011" s="3" t="s">
        <v>5164</v>
      </c>
      <c r="D4011">
        <v>2500</v>
      </c>
      <c r="E4011">
        <v>0</v>
      </c>
      <c r="F4011" t="s">
        <v>8220</v>
      </c>
      <c r="G4011" t="s">
        <v>8224</v>
      </c>
      <c r="H4011" t="s">
        <v>8246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8281</v>
      </c>
      <c r="O4011" s="6">
        <f>(E4011/D4011)*100</f>
        <v>0</v>
      </c>
      <c r="P4011" s="7" t="e">
        <f>E4011/L4011</f>
        <v>#DIV/0!</v>
      </c>
      <c r="Q4011" t="str">
        <f>LEFT(N4011,FIND("/",N4011)-1)</f>
        <v>journalism</v>
      </c>
      <c r="R4011" t="str">
        <f>REPLACE(N4011,1,FIND("/",N4011),"")</f>
        <v>audio</v>
      </c>
      <c r="S4011" s="12">
        <f>(((J4011/60)/60)/24)+DATE(1970,1,1)</f>
        <v>41831.851840277777</v>
      </c>
      <c r="T4011" s="12">
        <f>(((I4011/60)/60)/24)+DATE(1970,1,1)</f>
        <v>41861.916666666664</v>
      </c>
      <c r="W4011" s="19">
        <f>_xlfn.DAYS(T4011,S4011)</f>
        <v>30</v>
      </c>
      <c r="X4011" s="20">
        <f>L4011/W4011</f>
        <v>0</v>
      </c>
      <c r="Y4011" s="21">
        <f>E4011/W4011</f>
        <v>0</v>
      </c>
    </row>
    <row r="4012" spans="1:25" ht="16" x14ac:dyDescent="0.2">
      <c r="A4012">
        <v>1236</v>
      </c>
      <c r="B4012" s="3" t="s">
        <v>1237</v>
      </c>
      <c r="C4012" s="3" t="s">
        <v>5346</v>
      </c>
      <c r="D4012">
        <v>2500</v>
      </c>
      <c r="E4012">
        <v>0</v>
      </c>
      <c r="F4012" t="s">
        <v>8220</v>
      </c>
      <c r="G4012" t="s">
        <v>8224</v>
      </c>
      <c r="H4012" t="s">
        <v>8246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8286</v>
      </c>
      <c r="O4012" s="6">
        <f>(E4012/D4012)*100</f>
        <v>0</v>
      </c>
      <c r="P4012" s="7" t="e">
        <f>E4012/L4012</f>
        <v>#DIV/0!</v>
      </c>
      <c r="Q4012" t="str">
        <f>LEFT(N4012,FIND("/",N4012)-1)</f>
        <v>music</v>
      </c>
      <c r="R4012" t="str">
        <f>REPLACE(N4012,1,FIND("/",N4012),"")</f>
        <v>world music</v>
      </c>
      <c r="S4012" s="12">
        <f>(((J4012/60)/60)/24)+DATE(1970,1,1)</f>
        <v>41110.680138888885</v>
      </c>
      <c r="T4012" s="12">
        <f>(((I4012/60)/60)/24)+DATE(1970,1,1)</f>
        <v>41118.666666666664</v>
      </c>
      <c r="W4012" s="19">
        <f>_xlfn.DAYS(T4012,S4012)</f>
        <v>8</v>
      </c>
      <c r="X4012" s="20">
        <f>L4012/W4012</f>
        <v>0</v>
      </c>
      <c r="Y4012" s="21">
        <f>E4012/W4012</f>
        <v>0</v>
      </c>
    </row>
    <row r="4013" spans="1:25" ht="32" x14ac:dyDescent="0.2">
      <c r="A4013">
        <v>1239</v>
      </c>
      <c r="B4013" s="3" t="s">
        <v>1240</v>
      </c>
      <c r="C4013" s="3" t="s">
        <v>5349</v>
      </c>
      <c r="D4013">
        <v>2500</v>
      </c>
      <c r="E4013">
        <v>0</v>
      </c>
      <c r="F4013" t="s">
        <v>8220</v>
      </c>
      <c r="G4013" t="s">
        <v>8224</v>
      </c>
      <c r="H4013" t="s">
        <v>8246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8286</v>
      </c>
      <c r="O4013" s="6">
        <f>(E4013/D4013)*100</f>
        <v>0</v>
      </c>
      <c r="P4013" s="7" t="e">
        <f>E4013/L4013</f>
        <v>#DIV/0!</v>
      </c>
      <c r="Q4013" t="str">
        <f>LEFT(N4013,FIND("/",N4013)-1)</f>
        <v>music</v>
      </c>
      <c r="R4013" t="str">
        <f>REPLACE(N4013,1,FIND("/",N4013),"")</f>
        <v>world music</v>
      </c>
      <c r="S4013" s="12">
        <f>(((J4013/60)/60)/24)+DATE(1970,1,1)</f>
        <v>40883.962581018517</v>
      </c>
      <c r="T4013" s="12">
        <f>(((I4013/60)/60)/24)+DATE(1970,1,1)</f>
        <v>40913.962581018517</v>
      </c>
      <c r="W4013" s="19">
        <f>_xlfn.DAYS(T4013,S4013)</f>
        <v>30</v>
      </c>
      <c r="X4013" s="20">
        <f>L4013/W4013</f>
        <v>0</v>
      </c>
      <c r="Y4013" s="21">
        <f>E4013/W4013</f>
        <v>0</v>
      </c>
    </row>
    <row r="4014" spans="1:25" ht="48" x14ac:dyDescent="0.2">
      <c r="A4014">
        <v>1333</v>
      </c>
      <c r="B4014" s="3" t="s">
        <v>1334</v>
      </c>
      <c r="C4014" s="3" t="s">
        <v>5443</v>
      </c>
      <c r="D4014">
        <v>2500</v>
      </c>
      <c r="E4014">
        <v>0</v>
      </c>
      <c r="F4014" t="s">
        <v>8220</v>
      </c>
      <c r="G4014" t="s">
        <v>8226</v>
      </c>
      <c r="H4014" t="s">
        <v>8248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8273</v>
      </c>
      <c r="O4014" s="6">
        <f>(E4014/D4014)*100</f>
        <v>0</v>
      </c>
      <c r="P4014" s="7" t="e">
        <f>E4014/L4014</f>
        <v>#DIV/0!</v>
      </c>
      <c r="Q4014" t="str">
        <f>LEFT(N4014,FIND("/",N4014)-1)</f>
        <v>technology</v>
      </c>
      <c r="R4014" t="str">
        <f>REPLACE(N4014,1,FIND("/",N4014),"")</f>
        <v>wearables</v>
      </c>
      <c r="S4014" s="12">
        <f>(((J4014/60)/60)/24)+DATE(1970,1,1)</f>
        <v>41806.106770833336</v>
      </c>
      <c r="T4014" s="12">
        <f>(((I4014/60)/60)/24)+DATE(1970,1,1)</f>
        <v>41836.106770833336</v>
      </c>
      <c r="W4014" s="19">
        <f>_xlfn.DAYS(T4014,S4014)</f>
        <v>30</v>
      </c>
      <c r="X4014" s="20">
        <f>L4014/W4014</f>
        <v>0</v>
      </c>
      <c r="Y4014" s="21">
        <f>E4014/W4014</f>
        <v>0</v>
      </c>
    </row>
    <row r="4015" spans="1:25" ht="48" x14ac:dyDescent="0.2">
      <c r="A4015">
        <v>2377</v>
      </c>
      <c r="B4015" s="3" t="s">
        <v>2378</v>
      </c>
      <c r="C4015" s="3" t="s">
        <v>6487</v>
      </c>
      <c r="D4015">
        <v>2500</v>
      </c>
      <c r="E4015">
        <v>0</v>
      </c>
      <c r="F4015" t="s">
        <v>8220</v>
      </c>
      <c r="G4015" t="s">
        <v>8229</v>
      </c>
      <c r="H4015" t="s">
        <v>8251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8272</v>
      </c>
      <c r="O4015" s="6">
        <f>(E4015/D4015)*100</f>
        <v>0</v>
      </c>
      <c r="P4015" s="7" t="e">
        <f>E4015/L4015</f>
        <v>#DIV/0!</v>
      </c>
      <c r="Q4015" t="str">
        <f>LEFT(N4015,FIND("/",N4015)-1)</f>
        <v>technology</v>
      </c>
      <c r="R4015" t="str">
        <f>REPLACE(N4015,1,FIND("/",N4015),"")</f>
        <v>web</v>
      </c>
      <c r="S4015" s="12">
        <f>(((J4015/60)/60)/24)+DATE(1970,1,1)</f>
        <v>42669.870173611111</v>
      </c>
      <c r="T4015" s="12">
        <f>(((I4015/60)/60)/24)+DATE(1970,1,1)</f>
        <v>42699.911840277782</v>
      </c>
      <c r="W4015" s="19">
        <f>_xlfn.DAYS(T4015,S4015)</f>
        <v>30</v>
      </c>
      <c r="X4015" s="20">
        <f>L4015/W4015</f>
        <v>0</v>
      </c>
      <c r="Y4015" s="21">
        <f>E4015/W4015</f>
        <v>0</v>
      </c>
    </row>
    <row r="4016" spans="1:25" ht="32" x14ac:dyDescent="0.2">
      <c r="A4016">
        <v>1493</v>
      </c>
      <c r="B4016" s="3" t="s">
        <v>1494</v>
      </c>
      <c r="C4016" s="3" t="s">
        <v>5603</v>
      </c>
      <c r="D4016">
        <v>2400</v>
      </c>
      <c r="E4016">
        <v>0</v>
      </c>
      <c r="F4016" t="s">
        <v>8221</v>
      </c>
      <c r="G4016" t="s">
        <v>8224</v>
      </c>
      <c r="H4016" t="s">
        <v>8246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8275</v>
      </c>
      <c r="O4016" s="6">
        <f>(E4016/D4016)*100</f>
        <v>0</v>
      </c>
      <c r="P4016" s="7" t="e">
        <f>E4016/L4016</f>
        <v>#DIV/0!</v>
      </c>
      <c r="Q4016" t="str">
        <f>LEFT(N4016,FIND("/",N4016)-1)</f>
        <v>publishing</v>
      </c>
      <c r="R4016" t="str">
        <f>REPLACE(N4016,1,FIND("/",N4016),"")</f>
        <v>fiction</v>
      </c>
      <c r="S4016" s="12">
        <f>(((J4016/60)/60)/24)+DATE(1970,1,1)</f>
        <v>41411.866608796299</v>
      </c>
      <c r="T4016" s="12">
        <f>(((I4016/60)/60)/24)+DATE(1970,1,1)</f>
        <v>41441.866608796299</v>
      </c>
      <c r="W4016" s="19">
        <f>_xlfn.DAYS(T4016,S4016)</f>
        <v>30</v>
      </c>
      <c r="X4016" s="20">
        <f>L4016/W4016</f>
        <v>0</v>
      </c>
      <c r="Y4016" s="21">
        <f>E4016/W4016</f>
        <v>0</v>
      </c>
    </row>
    <row r="4017" spans="1:25" ht="48" x14ac:dyDescent="0.2">
      <c r="A4017">
        <v>760</v>
      </c>
      <c r="B4017" s="3" t="s">
        <v>761</v>
      </c>
      <c r="C4017" s="3" t="s">
        <v>4870</v>
      </c>
      <c r="D4017">
        <v>2200</v>
      </c>
      <c r="E4017">
        <v>0</v>
      </c>
      <c r="F4017" t="s">
        <v>8221</v>
      </c>
      <c r="G4017" t="s">
        <v>8224</v>
      </c>
      <c r="H4017" t="s">
        <v>8246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8275</v>
      </c>
      <c r="O4017" s="6">
        <f>(E4017/D4017)*100</f>
        <v>0</v>
      </c>
      <c r="P4017" s="7" t="e">
        <f>E4017/L4017</f>
        <v>#DIV/0!</v>
      </c>
      <c r="Q4017" t="str">
        <f>LEFT(N4017,FIND("/",N4017)-1)</f>
        <v>publishing</v>
      </c>
      <c r="R4017" t="str">
        <f>REPLACE(N4017,1,FIND("/",N4017),"")</f>
        <v>fiction</v>
      </c>
      <c r="S4017" s="12">
        <f>(((J4017/60)/60)/24)+DATE(1970,1,1)</f>
        <v>42670.764039351852</v>
      </c>
      <c r="T4017" s="12">
        <f>(((I4017/60)/60)/24)+DATE(1970,1,1)</f>
        <v>42700.805706018517</v>
      </c>
      <c r="W4017" s="19">
        <f>_xlfn.DAYS(T4017,S4017)</f>
        <v>30</v>
      </c>
      <c r="X4017" s="20">
        <f>L4017/W4017</f>
        <v>0</v>
      </c>
      <c r="Y4017" s="21">
        <f>E4017/W4017</f>
        <v>0</v>
      </c>
    </row>
    <row r="4018" spans="1:25" ht="32" x14ac:dyDescent="0.2">
      <c r="A4018">
        <v>3743</v>
      </c>
      <c r="B4018" s="3" t="s">
        <v>3740</v>
      </c>
      <c r="C4018" s="3" t="s">
        <v>7853</v>
      </c>
      <c r="D4018">
        <v>2200</v>
      </c>
      <c r="E4018">
        <v>0</v>
      </c>
      <c r="F4018" t="s">
        <v>8221</v>
      </c>
      <c r="G4018" t="s">
        <v>8224</v>
      </c>
      <c r="H4018" t="s">
        <v>8246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8271</v>
      </c>
      <c r="O4018" s="6">
        <f>(E4018/D4018)*100</f>
        <v>0</v>
      </c>
      <c r="P4018" s="7" t="e">
        <f>E4018/L4018</f>
        <v>#DIV/0!</v>
      </c>
      <c r="Q4018" t="str">
        <f>LEFT(N4018,FIND("/",N4018)-1)</f>
        <v>theater</v>
      </c>
      <c r="R4018" t="str">
        <f>REPLACE(N4018,1,FIND("/",N4018),"")</f>
        <v>plays</v>
      </c>
      <c r="S4018" s="12">
        <f>(((J4018/60)/60)/24)+DATE(1970,1,1)</f>
        <v>41793.710231481484</v>
      </c>
      <c r="T4018" s="12">
        <f>(((I4018/60)/60)/24)+DATE(1970,1,1)</f>
        <v>41823.710231481484</v>
      </c>
      <c r="W4018" s="19">
        <f>_xlfn.DAYS(T4018,S4018)</f>
        <v>30</v>
      </c>
      <c r="X4018" s="20">
        <f>L4018/W4018</f>
        <v>0</v>
      </c>
      <c r="Y4018" s="21">
        <f>E4018/W4018</f>
        <v>0</v>
      </c>
    </row>
    <row r="4019" spans="1:25" ht="48" x14ac:dyDescent="0.2">
      <c r="A4019">
        <v>475</v>
      </c>
      <c r="B4019" s="3" t="s">
        <v>476</v>
      </c>
      <c r="C4019" s="3" t="s">
        <v>4585</v>
      </c>
      <c r="D4019">
        <v>2000</v>
      </c>
      <c r="E4019">
        <v>0</v>
      </c>
      <c r="F4019" t="s">
        <v>8221</v>
      </c>
      <c r="G4019" t="s">
        <v>8224</v>
      </c>
      <c r="H4019" t="s">
        <v>8246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8270</v>
      </c>
      <c r="O4019" s="6">
        <f>(E4019/D4019)*100</f>
        <v>0</v>
      </c>
      <c r="P4019" s="7" t="e">
        <f>E4019/L4019</f>
        <v>#DIV/0!</v>
      </c>
      <c r="Q4019" t="str">
        <f>LEFT(N4019,FIND("/",N4019)-1)</f>
        <v>film &amp; video</v>
      </c>
      <c r="R4019" t="str">
        <f>REPLACE(N4019,1,FIND("/",N4019),"")</f>
        <v>animation</v>
      </c>
      <c r="S4019" s="12">
        <f>(((J4019/60)/60)/24)+DATE(1970,1,1)</f>
        <v>42100.086145833338</v>
      </c>
      <c r="T4019" s="12">
        <f>(((I4019/60)/60)/24)+DATE(1970,1,1)</f>
        <v>42130.086145833338</v>
      </c>
      <c r="W4019" s="19">
        <f>_xlfn.DAYS(T4019,S4019)</f>
        <v>30</v>
      </c>
      <c r="X4019" s="20">
        <f>L4019/W4019</f>
        <v>0</v>
      </c>
      <c r="Y4019" s="21">
        <f>E4019/W4019</f>
        <v>0</v>
      </c>
    </row>
    <row r="4020" spans="1:25" ht="48" x14ac:dyDescent="0.2">
      <c r="A4020">
        <v>1227</v>
      </c>
      <c r="B4020" s="3" t="s">
        <v>1228</v>
      </c>
      <c r="C4020" s="3" t="s">
        <v>5337</v>
      </c>
      <c r="D4020">
        <v>2000</v>
      </c>
      <c r="E4020">
        <v>0</v>
      </c>
      <c r="F4020" t="s">
        <v>8220</v>
      </c>
      <c r="G4020" t="s">
        <v>8224</v>
      </c>
      <c r="H4020" t="s">
        <v>8246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8286</v>
      </c>
      <c r="O4020" s="6">
        <f>(E4020/D4020)*100</f>
        <v>0</v>
      </c>
      <c r="P4020" s="7" t="e">
        <f>E4020/L4020</f>
        <v>#DIV/0!</v>
      </c>
      <c r="Q4020" t="str">
        <f>LEFT(N4020,FIND("/",N4020)-1)</f>
        <v>music</v>
      </c>
      <c r="R4020" t="str">
        <f>REPLACE(N4020,1,FIND("/",N4020),"")</f>
        <v>world music</v>
      </c>
      <c r="S4020" s="12">
        <f>(((J4020/60)/60)/24)+DATE(1970,1,1)</f>
        <v>41827.919166666667</v>
      </c>
      <c r="T4020" s="12">
        <f>(((I4020/60)/60)/24)+DATE(1970,1,1)</f>
        <v>41858.291666666664</v>
      </c>
      <c r="W4020" s="19">
        <f>_xlfn.DAYS(T4020,S4020)</f>
        <v>31</v>
      </c>
      <c r="X4020" s="20">
        <f>L4020/W4020</f>
        <v>0</v>
      </c>
      <c r="Y4020" s="21">
        <f>E4020/W4020</f>
        <v>0</v>
      </c>
    </row>
    <row r="4021" spans="1:25" ht="16" x14ac:dyDescent="0.2">
      <c r="A4021">
        <v>1484</v>
      </c>
      <c r="B4021" s="3" t="s">
        <v>1485</v>
      </c>
      <c r="C4021" s="3" t="s">
        <v>5594</v>
      </c>
      <c r="D4021">
        <v>2000</v>
      </c>
      <c r="E4021">
        <v>0</v>
      </c>
      <c r="F4021" t="s">
        <v>8221</v>
      </c>
      <c r="G4021" t="s">
        <v>8224</v>
      </c>
      <c r="H4021" t="s">
        <v>8246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8275</v>
      </c>
      <c r="O4021" s="6">
        <f>(E4021/D4021)*100</f>
        <v>0</v>
      </c>
      <c r="P4021" s="7" t="e">
        <f>E4021/L4021</f>
        <v>#DIV/0!</v>
      </c>
      <c r="Q4021" t="str">
        <f>LEFT(N4021,FIND("/",N4021)-1)</f>
        <v>publishing</v>
      </c>
      <c r="R4021" t="str">
        <f>REPLACE(N4021,1,FIND("/",N4021),"")</f>
        <v>fiction</v>
      </c>
      <c r="S4021" s="12">
        <f>(((J4021/60)/60)/24)+DATE(1970,1,1)</f>
        <v>41053.200960648144</v>
      </c>
      <c r="T4021" s="12">
        <f>(((I4021/60)/60)/24)+DATE(1970,1,1)</f>
        <v>41111.618750000001</v>
      </c>
      <c r="W4021" s="19">
        <f>_xlfn.DAYS(T4021,S4021)</f>
        <v>58</v>
      </c>
      <c r="X4021" s="20">
        <f>L4021/W4021</f>
        <v>0</v>
      </c>
      <c r="Y4021" s="21">
        <f>E4021/W4021</f>
        <v>0</v>
      </c>
    </row>
    <row r="4022" spans="1:25" ht="32" x14ac:dyDescent="0.2">
      <c r="A4022">
        <v>1495</v>
      </c>
      <c r="B4022" s="3" t="s">
        <v>1496</v>
      </c>
      <c r="C4022" s="3" t="s">
        <v>5605</v>
      </c>
      <c r="D4022">
        <v>2000</v>
      </c>
      <c r="E4022">
        <v>0</v>
      </c>
      <c r="F4022" t="s">
        <v>8221</v>
      </c>
      <c r="G4022" t="s">
        <v>8224</v>
      </c>
      <c r="H4022" t="s">
        <v>8246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8275</v>
      </c>
      <c r="O4022" s="6">
        <f>(E4022/D4022)*100</f>
        <v>0</v>
      </c>
      <c r="P4022" s="7" t="e">
        <f>E4022/L4022</f>
        <v>#DIV/0!</v>
      </c>
      <c r="Q4022" t="str">
        <f>LEFT(N4022,FIND("/",N4022)-1)</f>
        <v>publishing</v>
      </c>
      <c r="R4022" t="str">
        <f>REPLACE(N4022,1,FIND("/",N4022),"")</f>
        <v>fiction</v>
      </c>
      <c r="S4022" s="12">
        <f>(((J4022/60)/60)/24)+DATE(1970,1,1)</f>
        <v>40752.789710648147</v>
      </c>
      <c r="T4022" s="12">
        <f>(((I4022/60)/60)/24)+DATE(1970,1,1)</f>
        <v>40782.789710648147</v>
      </c>
      <c r="W4022" s="19">
        <f>_xlfn.DAYS(T4022,S4022)</f>
        <v>30</v>
      </c>
      <c r="X4022" s="20">
        <f>L4022/W4022</f>
        <v>0</v>
      </c>
      <c r="Y4022" s="21">
        <f>E4022/W4022</f>
        <v>0</v>
      </c>
    </row>
    <row r="4023" spans="1:25" ht="48" x14ac:dyDescent="0.2">
      <c r="A4023">
        <v>1705</v>
      </c>
      <c r="B4023" s="3" t="s">
        <v>1706</v>
      </c>
      <c r="C4023" s="3" t="s">
        <v>5815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8293</v>
      </c>
      <c r="O4023" s="6">
        <f>(E4023/D4023)*100</f>
        <v>0</v>
      </c>
      <c r="P4023" s="7" t="e">
        <f>E4023/L4023</f>
        <v>#DIV/0!</v>
      </c>
      <c r="Q4023" t="str">
        <f>LEFT(N4023,FIND("/",N4023)-1)</f>
        <v>music</v>
      </c>
      <c r="R4023" t="str">
        <f>REPLACE(N4023,1,FIND("/",N4023),"")</f>
        <v>faith</v>
      </c>
      <c r="S4023" s="12">
        <f>(((J4023/60)/60)/24)+DATE(1970,1,1)</f>
        <v>42245.016736111109</v>
      </c>
      <c r="T4023" s="12">
        <f>(((I4023/60)/60)/24)+DATE(1970,1,1)</f>
        <v>42256.666666666672</v>
      </c>
      <c r="W4023" s="19">
        <f>_xlfn.DAYS(T4023,S4023)</f>
        <v>11</v>
      </c>
      <c r="X4023" s="20">
        <f>L4023/W4023</f>
        <v>0</v>
      </c>
      <c r="Y4023" s="21">
        <f>E4023/W4023</f>
        <v>0</v>
      </c>
    </row>
    <row r="4024" spans="1:25" ht="48" x14ac:dyDescent="0.2">
      <c r="A4024">
        <v>1993</v>
      </c>
      <c r="B4024" s="3" t="s">
        <v>1994</v>
      </c>
      <c r="C4024" s="3" t="s">
        <v>6103</v>
      </c>
      <c r="D4024">
        <v>2000</v>
      </c>
      <c r="E4024">
        <v>0</v>
      </c>
      <c r="F4024" t="s">
        <v>8221</v>
      </c>
      <c r="G4024" t="s">
        <v>8225</v>
      </c>
      <c r="H4024" t="s">
        <v>8247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8296</v>
      </c>
      <c r="O4024" s="6">
        <f>(E4024/D4024)*100</f>
        <v>0</v>
      </c>
      <c r="P4024" s="7" t="e">
        <f>E4024/L4024</f>
        <v>#DIV/0!</v>
      </c>
      <c r="Q4024" t="str">
        <f>LEFT(N4024,FIND("/",N4024)-1)</f>
        <v>photography</v>
      </c>
      <c r="R4024" t="str">
        <f>REPLACE(N4024,1,FIND("/",N4024),"")</f>
        <v>people</v>
      </c>
      <c r="S4024" s="12">
        <f>(((J4024/60)/60)/24)+DATE(1970,1,1)</f>
        <v>42329.58839120371</v>
      </c>
      <c r="T4024" s="12">
        <f>(((I4024/60)/60)/24)+DATE(1970,1,1)</f>
        <v>42359.58839120371</v>
      </c>
      <c r="W4024" s="19">
        <f>_xlfn.DAYS(T4024,S4024)</f>
        <v>30</v>
      </c>
      <c r="X4024" s="20">
        <f>L4024/W4024</f>
        <v>0</v>
      </c>
      <c r="Y4024" s="21">
        <f>E4024/W4024</f>
        <v>0</v>
      </c>
    </row>
    <row r="4025" spans="1:25" ht="48" x14ac:dyDescent="0.2">
      <c r="A4025">
        <v>2149</v>
      </c>
      <c r="B4025" s="3" t="s">
        <v>2150</v>
      </c>
      <c r="C4025" s="3" t="s">
        <v>6259</v>
      </c>
      <c r="D4025">
        <v>2000</v>
      </c>
      <c r="E4025">
        <v>0</v>
      </c>
      <c r="F4025" t="s">
        <v>8221</v>
      </c>
      <c r="G4025" t="s">
        <v>8224</v>
      </c>
      <c r="H4025" t="s">
        <v>8246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8282</v>
      </c>
      <c r="O4025" s="6">
        <f>(E4025/D4025)*100</f>
        <v>0</v>
      </c>
      <c r="P4025" s="7" t="e">
        <f>E4025/L4025</f>
        <v>#DIV/0!</v>
      </c>
      <c r="Q4025" t="str">
        <f>LEFT(N4025,FIND("/",N4025)-1)</f>
        <v>games</v>
      </c>
      <c r="R4025" t="str">
        <f>REPLACE(N4025,1,FIND("/",N4025),"")</f>
        <v>video games</v>
      </c>
      <c r="S4025" s="12">
        <f>(((J4025/60)/60)/24)+DATE(1970,1,1)</f>
        <v>40355.024953703702</v>
      </c>
      <c r="T4025" s="12">
        <f>(((I4025/60)/60)/24)+DATE(1970,1,1)</f>
        <v>40390</v>
      </c>
      <c r="W4025" s="19">
        <f>_xlfn.DAYS(T4025,S4025)</f>
        <v>35</v>
      </c>
      <c r="X4025" s="20">
        <f>L4025/W4025</f>
        <v>0</v>
      </c>
      <c r="Y4025" s="21">
        <f>E4025/W4025</f>
        <v>0</v>
      </c>
    </row>
    <row r="4026" spans="1:25" ht="48" x14ac:dyDescent="0.2">
      <c r="A4026">
        <v>2352</v>
      </c>
      <c r="B4026" s="3" t="s">
        <v>2353</v>
      </c>
      <c r="C4026" s="3" t="s">
        <v>6462</v>
      </c>
      <c r="D4026">
        <v>2000</v>
      </c>
      <c r="E4026">
        <v>0</v>
      </c>
      <c r="F4026" t="s">
        <v>8220</v>
      </c>
      <c r="G4026" t="s">
        <v>8224</v>
      </c>
      <c r="H4026" t="s">
        <v>8246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8272</v>
      </c>
      <c r="O4026" s="6">
        <f>(E4026/D4026)*100</f>
        <v>0</v>
      </c>
      <c r="P4026" s="7" t="e">
        <f>E4026/L4026</f>
        <v>#DIV/0!</v>
      </c>
      <c r="Q4026" t="str">
        <f>LEFT(N4026,FIND("/",N4026)-1)</f>
        <v>technology</v>
      </c>
      <c r="R4026" t="str">
        <f>REPLACE(N4026,1,FIND("/",N4026),"")</f>
        <v>web</v>
      </c>
      <c r="S4026" s="12">
        <f>(((J4026/60)/60)/24)+DATE(1970,1,1)</f>
        <v>42101.633703703701</v>
      </c>
      <c r="T4026" s="12">
        <f>(((I4026/60)/60)/24)+DATE(1970,1,1)</f>
        <v>42161.633703703701</v>
      </c>
      <c r="W4026" s="19">
        <f>_xlfn.DAYS(T4026,S4026)</f>
        <v>60</v>
      </c>
      <c r="X4026" s="20">
        <f>L4026/W4026</f>
        <v>0</v>
      </c>
      <c r="Y4026" s="21">
        <f>E4026/W4026</f>
        <v>0</v>
      </c>
    </row>
    <row r="4027" spans="1:25" ht="48" x14ac:dyDescent="0.2">
      <c r="A4027">
        <v>2371</v>
      </c>
      <c r="B4027" s="3" t="s">
        <v>2372</v>
      </c>
      <c r="C4027" s="3" t="s">
        <v>6481</v>
      </c>
      <c r="D4027">
        <v>2000</v>
      </c>
      <c r="E4027">
        <v>0</v>
      </c>
      <c r="F4027" t="s">
        <v>8220</v>
      </c>
      <c r="G4027" t="s">
        <v>8224</v>
      </c>
      <c r="H4027" t="s">
        <v>8246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8272</v>
      </c>
      <c r="O4027" s="6">
        <f>(E4027/D4027)*100</f>
        <v>0</v>
      </c>
      <c r="P4027" s="7" t="e">
        <f>E4027/L4027</f>
        <v>#DIV/0!</v>
      </c>
      <c r="Q4027" t="str">
        <f>LEFT(N4027,FIND("/",N4027)-1)</f>
        <v>technology</v>
      </c>
      <c r="R4027" t="str">
        <f>REPLACE(N4027,1,FIND("/",N4027),"")</f>
        <v>web</v>
      </c>
      <c r="S4027" s="12">
        <f>(((J4027/60)/60)/24)+DATE(1970,1,1)</f>
        <v>42150.777731481481</v>
      </c>
      <c r="T4027" s="12">
        <f>(((I4027/60)/60)/24)+DATE(1970,1,1)</f>
        <v>42180.777731481481</v>
      </c>
      <c r="W4027" s="19">
        <f>_xlfn.DAYS(T4027,S4027)</f>
        <v>30</v>
      </c>
      <c r="X4027" s="20">
        <f>L4027/W4027</f>
        <v>0</v>
      </c>
      <c r="Y4027" s="21">
        <f>E4027/W4027</f>
        <v>0</v>
      </c>
    </row>
    <row r="4028" spans="1:25" ht="48" x14ac:dyDescent="0.2">
      <c r="A4028">
        <v>2847</v>
      </c>
      <c r="B4028" s="3" t="s">
        <v>2847</v>
      </c>
      <c r="C4028" s="3" t="s">
        <v>6957</v>
      </c>
      <c r="D4028">
        <v>2000</v>
      </c>
      <c r="E4028">
        <v>0</v>
      </c>
      <c r="F4028" t="s">
        <v>8221</v>
      </c>
      <c r="G4028" t="s">
        <v>8224</v>
      </c>
      <c r="H4028" t="s">
        <v>8246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8271</v>
      </c>
      <c r="O4028" s="6">
        <f>(E4028/D4028)*100</f>
        <v>0</v>
      </c>
      <c r="P4028" s="7" t="e">
        <f>E4028/L4028</f>
        <v>#DIV/0!</v>
      </c>
      <c r="Q4028" t="str">
        <f>LEFT(N4028,FIND("/",N4028)-1)</f>
        <v>theater</v>
      </c>
      <c r="R4028" t="str">
        <f>REPLACE(N4028,1,FIND("/",N4028),"")</f>
        <v>plays</v>
      </c>
      <c r="S4028" s="12">
        <f>(((J4028/60)/60)/24)+DATE(1970,1,1)</f>
        <v>42453.806307870371</v>
      </c>
      <c r="T4028" s="12">
        <f>(((I4028/60)/60)/24)+DATE(1970,1,1)</f>
        <v>42513.806307870371</v>
      </c>
      <c r="W4028" s="19">
        <f>_xlfn.DAYS(T4028,S4028)</f>
        <v>60</v>
      </c>
      <c r="X4028" s="20">
        <f>L4028/W4028</f>
        <v>0</v>
      </c>
      <c r="Y4028" s="21">
        <f>E4028/W4028</f>
        <v>0</v>
      </c>
    </row>
    <row r="4029" spans="1:25" ht="48" x14ac:dyDescent="0.2">
      <c r="A4029">
        <v>3916</v>
      </c>
      <c r="B4029" s="3" t="s">
        <v>3913</v>
      </c>
      <c r="C4029" s="3" t="s">
        <v>8024</v>
      </c>
      <c r="D4029">
        <v>2000</v>
      </c>
      <c r="E4029">
        <v>0</v>
      </c>
      <c r="F4029" t="s">
        <v>8221</v>
      </c>
      <c r="G4029" t="s">
        <v>8232</v>
      </c>
      <c r="H4029" t="s">
        <v>8253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8271</v>
      </c>
      <c r="O4029" s="6">
        <f>(E4029/D4029)*100</f>
        <v>0</v>
      </c>
      <c r="P4029" s="7" t="e">
        <f>E4029/L4029</f>
        <v>#DIV/0!</v>
      </c>
      <c r="Q4029" t="str">
        <f>LEFT(N4029,FIND("/",N4029)-1)</f>
        <v>theater</v>
      </c>
      <c r="R4029" t="str">
        <f>REPLACE(N4029,1,FIND("/",N4029),"")</f>
        <v>plays</v>
      </c>
      <c r="S4029" s="12">
        <f>(((J4029/60)/60)/24)+DATE(1970,1,1)</f>
        <v>42494.471666666665</v>
      </c>
      <c r="T4029" s="12">
        <f>(((I4029/60)/60)/24)+DATE(1970,1,1)</f>
        <v>42524.471666666665</v>
      </c>
      <c r="W4029" s="19">
        <f>_xlfn.DAYS(T4029,S4029)</f>
        <v>30</v>
      </c>
      <c r="X4029" s="20">
        <f>L4029/W4029</f>
        <v>0</v>
      </c>
      <c r="Y4029" s="21">
        <f>E4029/W4029</f>
        <v>0</v>
      </c>
    </row>
    <row r="4030" spans="1:25" ht="48" x14ac:dyDescent="0.2">
      <c r="A4030">
        <v>2750</v>
      </c>
      <c r="B4030" s="3" t="s">
        <v>2750</v>
      </c>
      <c r="C4030" s="3" t="s">
        <v>6860</v>
      </c>
      <c r="D4030">
        <v>1999</v>
      </c>
      <c r="E4030">
        <v>0</v>
      </c>
      <c r="F4030" t="s">
        <v>8221</v>
      </c>
      <c r="G4030" t="s">
        <v>8224</v>
      </c>
      <c r="H4030" t="s">
        <v>8246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8304</v>
      </c>
      <c r="O4030" s="6">
        <f>(E4030/D4030)*100</f>
        <v>0</v>
      </c>
      <c r="P4030" s="7" t="e">
        <f>E4030/L4030</f>
        <v>#DIV/0!</v>
      </c>
      <c r="Q4030" t="str">
        <f>LEFT(N4030,FIND("/",N4030)-1)</f>
        <v>publishing</v>
      </c>
      <c r="R4030" t="str">
        <f>REPLACE(N4030,1,FIND("/",N4030),"")</f>
        <v>children's books</v>
      </c>
      <c r="S4030" s="12">
        <f>(((J4030/60)/60)/24)+DATE(1970,1,1)</f>
        <v>41078.899826388886</v>
      </c>
      <c r="T4030" s="12">
        <f>(((I4030/60)/60)/24)+DATE(1970,1,1)</f>
        <v>41090.833333333336</v>
      </c>
      <c r="W4030" s="19">
        <f>_xlfn.DAYS(T4030,S4030)</f>
        <v>12</v>
      </c>
      <c r="X4030" s="20">
        <f>L4030/W4030</f>
        <v>0</v>
      </c>
      <c r="Y4030" s="21">
        <f>E4030/W4030</f>
        <v>0</v>
      </c>
    </row>
    <row r="4031" spans="1:25" ht="48" x14ac:dyDescent="0.2">
      <c r="A4031">
        <v>1580</v>
      </c>
      <c r="B4031" s="3" t="s">
        <v>1581</v>
      </c>
      <c r="C4031" s="3" t="s">
        <v>5690</v>
      </c>
      <c r="D4031">
        <v>1750</v>
      </c>
      <c r="E4031">
        <v>0</v>
      </c>
      <c r="F4031" t="s">
        <v>8220</v>
      </c>
      <c r="G4031" t="s">
        <v>8224</v>
      </c>
      <c r="H4031" t="s">
        <v>8246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8290</v>
      </c>
      <c r="O4031" s="6">
        <f>(E4031/D4031)*100</f>
        <v>0</v>
      </c>
      <c r="P4031" s="7" t="e">
        <f>E4031/L4031</f>
        <v>#DIV/0!</v>
      </c>
      <c r="Q4031" t="str">
        <f>LEFT(N4031,FIND("/",N4031)-1)</f>
        <v>publishing</v>
      </c>
      <c r="R4031" t="str">
        <f>REPLACE(N4031,1,FIND("/",N4031),"")</f>
        <v>art books</v>
      </c>
      <c r="S4031" s="12">
        <f>(((J4031/60)/60)/24)+DATE(1970,1,1)</f>
        <v>40990.050069444449</v>
      </c>
      <c r="T4031" s="12">
        <f>(((I4031/60)/60)/24)+DATE(1970,1,1)</f>
        <v>41050.050069444449</v>
      </c>
      <c r="W4031" s="19">
        <f>_xlfn.DAYS(T4031,S4031)</f>
        <v>60</v>
      </c>
      <c r="X4031" s="20">
        <f>L4031/W4031</f>
        <v>0</v>
      </c>
      <c r="Y4031" s="21">
        <f>E4031/W4031</f>
        <v>0</v>
      </c>
    </row>
    <row r="4032" spans="1:25" ht="48" x14ac:dyDescent="0.2">
      <c r="A4032">
        <v>1340</v>
      </c>
      <c r="B4032" s="3" t="s">
        <v>1341</v>
      </c>
      <c r="C4032" s="3" t="s">
        <v>5450</v>
      </c>
      <c r="D4032">
        <v>1680</v>
      </c>
      <c r="E4032">
        <v>0</v>
      </c>
      <c r="F4032" t="s">
        <v>8220</v>
      </c>
      <c r="G4032" t="s">
        <v>8224</v>
      </c>
      <c r="H4032" t="s">
        <v>8246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8273</v>
      </c>
      <c r="O4032" s="6">
        <f>(E4032/D4032)*100</f>
        <v>0</v>
      </c>
      <c r="P4032" s="7" t="e">
        <f>E4032/L4032</f>
        <v>#DIV/0!</v>
      </c>
      <c r="Q4032" t="str">
        <f>LEFT(N4032,FIND("/",N4032)-1)</f>
        <v>technology</v>
      </c>
      <c r="R4032" t="str">
        <f>REPLACE(N4032,1,FIND("/",N4032),"")</f>
        <v>wearables</v>
      </c>
      <c r="S4032" s="12">
        <f>(((J4032/60)/60)/24)+DATE(1970,1,1)</f>
        <v>41836.595520833333</v>
      </c>
      <c r="T4032" s="12">
        <f>(((I4032/60)/60)/24)+DATE(1970,1,1)</f>
        <v>41866.595520833333</v>
      </c>
      <c r="W4032" s="19">
        <f>_xlfn.DAYS(T4032,S4032)</f>
        <v>30</v>
      </c>
      <c r="X4032" s="20">
        <f>L4032/W4032</f>
        <v>0</v>
      </c>
      <c r="Y4032" s="21">
        <f>E4032/W4032</f>
        <v>0</v>
      </c>
    </row>
    <row r="4033" spans="1:25" ht="48" x14ac:dyDescent="0.2">
      <c r="A4033">
        <v>176</v>
      </c>
      <c r="B4033" s="3" t="s">
        <v>178</v>
      </c>
      <c r="C4033" s="3" t="s">
        <v>4286</v>
      </c>
      <c r="D4033">
        <v>1500</v>
      </c>
      <c r="E4033">
        <v>0</v>
      </c>
      <c r="F4033" t="s">
        <v>8221</v>
      </c>
      <c r="G4033" t="s">
        <v>8224</v>
      </c>
      <c r="H4033" t="s">
        <v>8246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8268</v>
      </c>
      <c r="O4033" s="6">
        <f>(E4033/D4033)*100</f>
        <v>0</v>
      </c>
      <c r="P4033" s="7" t="e">
        <f>E4033/L4033</f>
        <v>#DIV/0!</v>
      </c>
      <c r="Q4033" t="str">
        <f>LEFT(N4033,FIND("/",N4033)-1)</f>
        <v>film &amp; video</v>
      </c>
      <c r="R4033" t="str">
        <f>REPLACE(N4033,1,FIND("/",N4033),"")</f>
        <v>drama</v>
      </c>
      <c r="S4033" s="12">
        <f>(((J4033/60)/60)/24)+DATE(1970,1,1)</f>
        <v>42191.824062500003</v>
      </c>
      <c r="T4033" s="12">
        <f>(((I4033/60)/60)/24)+DATE(1970,1,1)</f>
        <v>42221.824062500003</v>
      </c>
      <c r="W4033" s="19">
        <f>_xlfn.DAYS(T4033,S4033)</f>
        <v>30</v>
      </c>
      <c r="X4033" s="20">
        <f>L4033/W4033</f>
        <v>0</v>
      </c>
      <c r="Y4033" s="21">
        <f>E4033/W4033</f>
        <v>0</v>
      </c>
    </row>
    <row r="4034" spans="1:25" ht="48" x14ac:dyDescent="0.2">
      <c r="A4034">
        <v>188</v>
      </c>
      <c r="B4034" s="3" t="s">
        <v>190</v>
      </c>
      <c r="C4034" s="3" t="s">
        <v>4298</v>
      </c>
      <c r="D4034">
        <v>1500</v>
      </c>
      <c r="E4034">
        <v>0</v>
      </c>
      <c r="F4034" t="s">
        <v>8221</v>
      </c>
      <c r="G4034" t="s">
        <v>8224</v>
      </c>
      <c r="H4034" t="s">
        <v>8246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8268</v>
      </c>
      <c r="O4034" s="6">
        <f>(E4034/D4034)*100</f>
        <v>0</v>
      </c>
      <c r="P4034" s="7" t="e">
        <f>E4034/L4034</f>
        <v>#DIV/0!</v>
      </c>
      <c r="Q4034" t="str">
        <f>LEFT(N4034,FIND("/",N4034)-1)</f>
        <v>film &amp; video</v>
      </c>
      <c r="R4034" t="str">
        <f>REPLACE(N4034,1,FIND("/",N4034),"")</f>
        <v>drama</v>
      </c>
      <c r="S4034" s="12">
        <f>(((J4034/60)/60)/24)+DATE(1970,1,1)</f>
        <v>41857.18304398148</v>
      </c>
      <c r="T4034" s="12">
        <f>(((I4034/60)/60)/24)+DATE(1970,1,1)</f>
        <v>41887.18304398148</v>
      </c>
      <c r="W4034" s="19">
        <f>_xlfn.DAYS(T4034,S4034)</f>
        <v>30</v>
      </c>
      <c r="X4034" s="20">
        <f>L4034/W4034</f>
        <v>0</v>
      </c>
      <c r="Y4034" s="21">
        <f>E4034/W4034</f>
        <v>0</v>
      </c>
    </row>
    <row r="4035" spans="1:25" ht="48" x14ac:dyDescent="0.2">
      <c r="A4035">
        <v>477</v>
      </c>
      <c r="B4035" s="3" t="s">
        <v>478</v>
      </c>
      <c r="C4035" s="3" t="s">
        <v>4587</v>
      </c>
      <c r="D4035">
        <v>1500</v>
      </c>
      <c r="E4035">
        <v>0</v>
      </c>
      <c r="F4035" t="s">
        <v>8221</v>
      </c>
      <c r="G4035" t="s">
        <v>8224</v>
      </c>
      <c r="H4035" t="s">
        <v>8246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8270</v>
      </c>
      <c r="O4035" s="6">
        <f>(E4035/D4035)*100</f>
        <v>0</v>
      </c>
      <c r="P4035" s="7" t="e">
        <f>E4035/L4035</f>
        <v>#DIV/0!</v>
      </c>
      <c r="Q4035" t="str">
        <f>LEFT(N4035,FIND("/",N4035)-1)</f>
        <v>film &amp; video</v>
      </c>
      <c r="R4035" t="str">
        <f>REPLACE(N4035,1,FIND("/",N4035),"")</f>
        <v>animation</v>
      </c>
      <c r="S4035" s="12">
        <f>(((J4035/60)/60)/24)+DATE(1970,1,1)</f>
        <v>40987.83488425926</v>
      </c>
      <c r="T4035" s="12">
        <f>(((I4035/60)/60)/24)+DATE(1970,1,1)</f>
        <v>41047.83488425926</v>
      </c>
      <c r="W4035" s="19">
        <f>_xlfn.DAYS(T4035,S4035)</f>
        <v>60</v>
      </c>
      <c r="X4035" s="20">
        <f>L4035/W4035</f>
        <v>0</v>
      </c>
      <c r="Y4035" s="21">
        <f>E4035/W4035</f>
        <v>0</v>
      </c>
    </row>
    <row r="4036" spans="1:25" ht="48" x14ac:dyDescent="0.2">
      <c r="A4036">
        <v>604</v>
      </c>
      <c r="B4036" s="3" t="s">
        <v>605</v>
      </c>
      <c r="C4036" s="3" t="s">
        <v>4714</v>
      </c>
      <c r="D4036">
        <v>1500</v>
      </c>
      <c r="E4036">
        <v>0</v>
      </c>
      <c r="F4036" t="s">
        <v>8220</v>
      </c>
      <c r="G4036" t="s">
        <v>8224</v>
      </c>
      <c r="H4036" t="s">
        <v>8246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8272</v>
      </c>
      <c r="O4036" s="6">
        <f>(E4036/D4036)*100</f>
        <v>0</v>
      </c>
      <c r="P4036" s="7" t="e">
        <f>E4036/L4036</f>
        <v>#DIV/0!</v>
      </c>
      <c r="Q4036" t="str">
        <f>LEFT(N4036,FIND("/",N4036)-1)</f>
        <v>technology</v>
      </c>
      <c r="R4036" t="str">
        <f>REPLACE(N4036,1,FIND("/",N4036),"")</f>
        <v>web</v>
      </c>
      <c r="S4036" s="12">
        <f>(((J4036/60)/60)/24)+DATE(1970,1,1)</f>
        <v>41849.035370370373</v>
      </c>
      <c r="T4036" s="12">
        <f>(((I4036/60)/60)/24)+DATE(1970,1,1)</f>
        <v>41879.035370370373</v>
      </c>
      <c r="W4036" s="19">
        <f>_xlfn.DAYS(T4036,S4036)</f>
        <v>30</v>
      </c>
      <c r="X4036" s="20">
        <f>L4036/W4036</f>
        <v>0</v>
      </c>
      <c r="Y4036" s="21">
        <f>E4036/W4036</f>
        <v>0</v>
      </c>
    </row>
    <row r="4037" spans="1:25" ht="48" x14ac:dyDescent="0.2">
      <c r="A4037">
        <v>914</v>
      </c>
      <c r="B4037" s="3" t="s">
        <v>915</v>
      </c>
      <c r="C4037" s="3" t="s">
        <v>5024</v>
      </c>
      <c r="D4037">
        <v>1500</v>
      </c>
      <c r="E4037">
        <v>0</v>
      </c>
      <c r="F4037" t="s">
        <v>8221</v>
      </c>
      <c r="G4037" t="s">
        <v>8224</v>
      </c>
      <c r="H4037" t="s">
        <v>8246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8278</v>
      </c>
      <c r="O4037" s="6">
        <f>(E4037/D4037)*100</f>
        <v>0</v>
      </c>
      <c r="P4037" s="7" t="e">
        <f>E4037/L4037</f>
        <v>#DIV/0!</v>
      </c>
      <c r="Q4037" t="str">
        <f>LEFT(N4037,FIND("/",N4037)-1)</f>
        <v>music</v>
      </c>
      <c r="R4037" t="str">
        <f>REPLACE(N4037,1,FIND("/",N4037),"")</f>
        <v>jazz</v>
      </c>
      <c r="S4037" s="12">
        <f>(((J4037/60)/60)/24)+DATE(1970,1,1)</f>
        <v>41116.763275462967</v>
      </c>
      <c r="T4037" s="12">
        <f>(((I4037/60)/60)/24)+DATE(1970,1,1)</f>
        <v>41146.763275462967</v>
      </c>
      <c r="W4037" s="19">
        <f>_xlfn.DAYS(T4037,S4037)</f>
        <v>30</v>
      </c>
      <c r="X4037" s="20">
        <f>L4037/W4037</f>
        <v>0</v>
      </c>
      <c r="Y4037" s="21">
        <f>E4037/W4037</f>
        <v>0</v>
      </c>
    </row>
    <row r="4038" spans="1:25" ht="48" x14ac:dyDescent="0.2">
      <c r="A4038">
        <v>1442</v>
      </c>
      <c r="B4038" s="3" t="s">
        <v>1443</v>
      </c>
      <c r="C4038" s="3" t="s">
        <v>5552</v>
      </c>
      <c r="D4038">
        <v>1500</v>
      </c>
      <c r="E4038">
        <v>0</v>
      </c>
      <c r="F4038" t="s">
        <v>8221</v>
      </c>
      <c r="G4038" t="s">
        <v>8224</v>
      </c>
      <c r="H4038" t="s">
        <v>8246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8287</v>
      </c>
      <c r="O4038" s="6">
        <f>(E4038/D4038)*100</f>
        <v>0</v>
      </c>
      <c r="P4038" s="7" t="e">
        <f>E4038/L4038</f>
        <v>#DIV/0!</v>
      </c>
      <c r="Q4038" t="str">
        <f>LEFT(N4038,FIND("/",N4038)-1)</f>
        <v>publishing</v>
      </c>
      <c r="R4038" t="str">
        <f>REPLACE(N4038,1,FIND("/",N4038),"")</f>
        <v>translations</v>
      </c>
      <c r="S4038" s="12">
        <f>(((J4038/60)/60)/24)+DATE(1970,1,1)</f>
        <v>42485.64534722222</v>
      </c>
      <c r="T4038" s="12">
        <f>(((I4038/60)/60)/24)+DATE(1970,1,1)</f>
        <v>42515.64534722222</v>
      </c>
      <c r="W4038" s="19">
        <f>_xlfn.DAYS(T4038,S4038)</f>
        <v>30</v>
      </c>
      <c r="X4038" s="20">
        <f>L4038/W4038</f>
        <v>0</v>
      </c>
      <c r="Y4038" s="21">
        <f>E4038/W4038</f>
        <v>0</v>
      </c>
    </row>
    <row r="4039" spans="1:25" ht="48" x14ac:dyDescent="0.2">
      <c r="A4039">
        <v>1496</v>
      </c>
      <c r="B4039" s="3" t="s">
        <v>1497</v>
      </c>
      <c r="C4039" s="3" t="s">
        <v>5606</v>
      </c>
      <c r="D4039">
        <v>1500</v>
      </c>
      <c r="E4039">
        <v>0</v>
      </c>
      <c r="F4039" t="s">
        <v>8221</v>
      </c>
      <c r="G4039" t="s">
        <v>8224</v>
      </c>
      <c r="H4039" t="s">
        <v>8246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8275</v>
      </c>
      <c r="O4039" s="6">
        <f>(E4039/D4039)*100</f>
        <v>0</v>
      </c>
      <c r="P4039" s="7" t="e">
        <f>E4039/L4039</f>
        <v>#DIV/0!</v>
      </c>
      <c r="Q4039" t="str">
        <f>LEFT(N4039,FIND("/",N4039)-1)</f>
        <v>publishing</v>
      </c>
      <c r="R4039" t="str">
        <f>REPLACE(N4039,1,FIND("/",N4039),"")</f>
        <v>fiction</v>
      </c>
      <c r="S4039" s="12">
        <f>(((J4039/60)/60)/24)+DATE(1970,1,1)</f>
        <v>41838.475219907406</v>
      </c>
      <c r="T4039" s="12">
        <f>(((I4039/60)/60)/24)+DATE(1970,1,1)</f>
        <v>41898.475219907406</v>
      </c>
      <c r="W4039" s="19">
        <f>_xlfn.DAYS(T4039,S4039)</f>
        <v>60</v>
      </c>
      <c r="X4039" s="20">
        <f>L4039/W4039</f>
        <v>0</v>
      </c>
      <c r="Y4039" s="21">
        <f>E4039/W4039</f>
        <v>0</v>
      </c>
    </row>
    <row r="4040" spans="1:25" ht="32" x14ac:dyDescent="0.2">
      <c r="A4040">
        <v>1586</v>
      </c>
      <c r="B4040" s="3" t="s">
        <v>1587</v>
      </c>
      <c r="C4040" s="3" t="s">
        <v>5696</v>
      </c>
      <c r="D4040">
        <v>1500</v>
      </c>
      <c r="E4040">
        <v>0</v>
      </c>
      <c r="F4040" t="s">
        <v>8221</v>
      </c>
      <c r="G4040" t="s">
        <v>8224</v>
      </c>
      <c r="H4040" t="s">
        <v>8246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8291</v>
      </c>
      <c r="O4040" s="6">
        <f>(E4040/D4040)*100</f>
        <v>0</v>
      </c>
      <c r="P4040" s="7" t="e">
        <f>E4040/L4040</f>
        <v>#DIV/0!</v>
      </c>
      <c r="Q4040" t="str">
        <f>LEFT(N4040,FIND("/",N4040)-1)</f>
        <v>photography</v>
      </c>
      <c r="R4040" t="str">
        <f>REPLACE(N4040,1,FIND("/",N4040),"")</f>
        <v>places</v>
      </c>
      <c r="S4040" s="12">
        <f>(((J4040/60)/60)/24)+DATE(1970,1,1)</f>
        <v>42069.104421296302</v>
      </c>
      <c r="T4040" s="12">
        <f>(((I4040/60)/60)/24)+DATE(1970,1,1)</f>
        <v>42099.062754629631</v>
      </c>
      <c r="W4040" s="19">
        <f>_xlfn.DAYS(T4040,S4040)</f>
        <v>30</v>
      </c>
      <c r="X4040" s="20">
        <f>L4040/W4040</f>
        <v>0</v>
      </c>
      <c r="Y4040" s="21">
        <f>E4040/W4040</f>
        <v>0</v>
      </c>
    </row>
    <row r="4041" spans="1:25" ht="32" x14ac:dyDescent="0.2">
      <c r="A4041">
        <v>1766</v>
      </c>
      <c r="B4041" s="3" t="s">
        <v>1767</v>
      </c>
      <c r="C4041" s="3" t="s">
        <v>5876</v>
      </c>
      <c r="D4041">
        <v>1500</v>
      </c>
      <c r="E4041">
        <v>0</v>
      </c>
      <c r="F4041" t="s">
        <v>8221</v>
      </c>
      <c r="G4041" t="s">
        <v>8226</v>
      </c>
      <c r="H4041" t="s">
        <v>8248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8285</v>
      </c>
      <c r="O4041" s="6">
        <f>(E4041/D4041)*100</f>
        <v>0</v>
      </c>
      <c r="P4041" s="7" t="e">
        <f>E4041/L4041</f>
        <v>#DIV/0!</v>
      </c>
      <c r="Q4041" t="str">
        <f>LEFT(N4041,FIND("/",N4041)-1)</f>
        <v>photography</v>
      </c>
      <c r="R4041" t="str">
        <f>REPLACE(N4041,1,FIND("/",N4041),"")</f>
        <v>photobooks</v>
      </c>
      <c r="S4041" s="12">
        <f>(((J4041/60)/60)/24)+DATE(1970,1,1)</f>
        <v>41855.859814814816</v>
      </c>
      <c r="T4041" s="12">
        <f>(((I4041/60)/60)/24)+DATE(1970,1,1)</f>
        <v>41876.859814814816</v>
      </c>
      <c r="W4041" s="19">
        <f>_xlfn.DAYS(T4041,S4041)</f>
        <v>21</v>
      </c>
      <c r="X4041" s="20">
        <f>L4041/W4041</f>
        <v>0</v>
      </c>
      <c r="Y4041" s="21">
        <f>E4041/W4041</f>
        <v>0</v>
      </c>
    </row>
    <row r="4042" spans="1:25" ht="48" x14ac:dyDescent="0.2">
      <c r="A4042">
        <v>2358</v>
      </c>
      <c r="B4042" s="3" t="s">
        <v>2359</v>
      </c>
      <c r="C4042" s="3" t="s">
        <v>6468</v>
      </c>
      <c r="D4042">
        <v>1500</v>
      </c>
      <c r="E4042">
        <v>0</v>
      </c>
      <c r="F4042" t="s">
        <v>8220</v>
      </c>
      <c r="G4042" t="s">
        <v>8225</v>
      </c>
      <c r="H4042" t="s">
        <v>8247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8272</v>
      </c>
      <c r="O4042" s="6">
        <f>(E4042/D4042)*100</f>
        <v>0</v>
      </c>
      <c r="P4042" s="7" t="e">
        <f>E4042/L4042</f>
        <v>#DIV/0!</v>
      </c>
      <c r="Q4042" t="str">
        <f>LEFT(N4042,FIND("/",N4042)-1)</f>
        <v>technology</v>
      </c>
      <c r="R4042" t="str">
        <f>REPLACE(N4042,1,FIND("/",N4042),"")</f>
        <v>web</v>
      </c>
      <c r="S4042" s="12">
        <f>(((J4042/60)/60)/24)+DATE(1970,1,1)</f>
        <v>41978.930972222224</v>
      </c>
      <c r="T4042" s="12">
        <f>(((I4042/60)/60)/24)+DATE(1970,1,1)</f>
        <v>42035.027083333334</v>
      </c>
      <c r="W4042" s="19">
        <f>_xlfn.DAYS(T4042,S4042)</f>
        <v>57</v>
      </c>
      <c r="X4042" s="20">
        <f>L4042/W4042</f>
        <v>0</v>
      </c>
      <c r="Y4042" s="21">
        <f>E4042/W4042</f>
        <v>0</v>
      </c>
    </row>
    <row r="4043" spans="1:25" ht="48" x14ac:dyDescent="0.2">
      <c r="A4043">
        <v>2842</v>
      </c>
      <c r="B4043" s="3" t="s">
        <v>2842</v>
      </c>
      <c r="C4043" s="3" t="s">
        <v>6952</v>
      </c>
      <c r="D4043">
        <v>1500</v>
      </c>
      <c r="E4043">
        <v>0</v>
      </c>
      <c r="F4043" t="s">
        <v>8221</v>
      </c>
      <c r="G4043" t="s">
        <v>8225</v>
      </c>
      <c r="H4043" t="s">
        <v>8247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8271</v>
      </c>
      <c r="O4043" s="6">
        <f>(E4043/D4043)*100</f>
        <v>0</v>
      </c>
      <c r="P4043" s="7" t="e">
        <f>E4043/L4043</f>
        <v>#DIV/0!</v>
      </c>
      <c r="Q4043" t="str">
        <f>LEFT(N4043,FIND("/",N4043)-1)</f>
        <v>theater</v>
      </c>
      <c r="R4043" t="str">
        <f>REPLACE(N4043,1,FIND("/",N4043),"")</f>
        <v>plays</v>
      </c>
      <c r="S4043" s="12">
        <f>(((J4043/60)/60)/24)+DATE(1970,1,1)</f>
        <v>41784.952488425923</v>
      </c>
      <c r="T4043" s="12">
        <f>(((I4043/60)/60)/24)+DATE(1970,1,1)</f>
        <v>41811.458333333336</v>
      </c>
      <c r="W4043" s="19">
        <f>_xlfn.DAYS(T4043,S4043)</f>
        <v>27</v>
      </c>
      <c r="X4043" s="20">
        <f>L4043/W4043</f>
        <v>0</v>
      </c>
      <c r="Y4043" s="21">
        <f>E4043/W4043</f>
        <v>0</v>
      </c>
    </row>
    <row r="4044" spans="1:25" ht="48" x14ac:dyDescent="0.2">
      <c r="A4044">
        <v>3733</v>
      </c>
      <c r="B4044" s="3" t="s">
        <v>3730</v>
      </c>
      <c r="C4044" s="3" t="s">
        <v>7843</v>
      </c>
      <c r="D4044">
        <v>1500</v>
      </c>
      <c r="E4044">
        <v>0</v>
      </c>
      <c r="F4044" t="s">
        <v>8221</v>
      </c>
      <c r="G4044" t="s">
        <v>8224</v>
      </c>
      <c r="H4044" t="s">
        <v>8246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8271</v>
      </c>
      <c r="O4044" s="6">
        <f>(E4044/D4044)*100</f>
        <v>0</v>
      </c>
      <c r="P4044" s="7" t="e">
        <f>E4044/L4044</f>
        <v>#DIV/0!</v>
      </c>
      <c r="Q4044" t="str">
        <f>LEFT(N4044,FIND("/",N4044)-1)</f>
        <v>theater</v>
      </c>
      <c r="R4044" t="str">
        <f>REPLACE(N4044,1,FIND("/",N4044),"")</f>
        <v>plays</v>
      </c>
      <c r="S4044" s="12">
        <f>(((J4044/60)/60)/24)+DATE(1970,1,1)</f>
        <v>42103.024398148147</v>
      </c>
      <c r="T4044" s="12">
        <f>(((I4044/60)/60)/24)+DATE(1970,1,1)</f>
        <v>42112.9375</v>
      </c>
      <c r="W4044" s="19">
        <f>_xlfn.DAYS(T4044,S4044)</f>
        <v>9</v>
      </c>
      <c r="X4044" s="20">
        <f>L4044/W4044</f>
        <v>0</v>
      </c>
      <c r="Y4044" s="21">
        <f>E4044/W4044</f>
        <v>0</v>
      </c>
    </row>
    <row r="4045" spans="1:25" ht="32" x14ac:dyDescent="0.2">
      <c r="A4045">
        <v>3791</v>
      </c>
      <c r="B4045" s="3" t="s">
        <v>3788</v>
      </c>
      <c r="C4045" s="3" t="s">
        <v>7901</v>
      </c>
      <c r="D4045">
        <v>1500</v>
      </c>
      <c r="E4045">
        <v>0</v>
      </c>
      <c r="F4045" t="s">
        <v>8221</v>
      </c>
      <c r="G4045" t="s">
        <v>8224</v>
      </c>
      <c r="H4045" t="s">
        <v>8246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8305</v>
      </c>
      <c r="O4045" s="6">
        <f>(E4045/D4045)*100</f>
        <v>0</v>
      </c>
      <c r="P4045" s="7" t="e">
        <f>E4045/L4045</f>
        <v>#DIV/0!</v>
      </c>
      <c r="Q4045" t="str">
        <f>LEFT(N4045,FIND("/",N4045)-1)</f>
        <v>theater</v>
      </c>
      <c r="R4045" t="str">
        <f>REPLACE(N4045,1,FIND("/",N4045),"")</f>
        <v>musical</v>
      </c>
      <c r="S4045" s="12">
        <f>(((J4045/60)/60)/24)+DATE(1970,1,1)</f>
        <v>41766.692037037035</v>
      </c>
      <c r="T4045" s="12">
        <f>(((I4045/60)/60)/24)+DATE(1970,1,1)</f>
        <v>41826.692037037035</v>
      </c>
      <c r="W4045" s="19">
        <f>_xlfn.DAYS(T4045,S4045)</f>
        <v>60</v>
      </c>
      <c r="X4045" s="20">
        <f>L4045/W4045</f>
        <v>0</v>
      </c>
      <c r="Y4045" s="21">
        <f>E4045/W4045</f>
        <v>0</v>
      </c>
    </row>
    <row r="4046" spans="1:25" ht="48" x14ac:dyDescent="0.2">
      <c r="A4046">
        <v>3903</v>
      </c>
      <c r="B4046" s="3" t="s">
        <v>3900</v>
      </c>
      <c r="C4046" s="3" t="s">
        <v>8011</v>
      </c>
      <c r="D4046">
        <v>1500</v>
      </c>
      <c r="E4046">
        <v>0</v>
      </c>
      <c r="F4046" t="s">
        <v>8221</v>
      </c>
      <c r="G4046" t="s">
        <v>8224</v>
      </c>
      <c r="H4046" t="s">
        <v>8246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8271</v>
      </c>
      <c r="O4046" s="6">
        <f>(E4046/D4046)*100</f>
        <v>0</v>
      </c>
      <c r="P4046" s="7" t="e">
        <f>E4046/L4046</f>
        <v>#DIV/0!</v>
      </c>
      <c r="Q4046" t="str">
        <f>LEFT(N4046,FIND("/",N4046)-1)</f>
        <v>theater</v>
      </c>
      <c r="R4046" t="str">
        <f>REPLACE(N4046,1,FIND("/",N4046),"")</f>
        <v>plays</v>
      </c>
      <c r="S4046" s="12">
        <f>(((J4046/60)/60)/24)+DATE(1970,1,1)</f>
        <v>42186.01116898148</v>
      </c>
      <c r="T4046" s="12">
        <f>(((I4046/60)/60)/24)+DATE(1970,1,1)</f>
        <v>42230.818055555559</v>
      </c>
      <c r="W4046" s="19">
        <f>_xlfn.DAYS(T4046,S4046)</f>
        <v>44</v>
      </c>
      <c r="X4046" s="20">
        <f>L4046/W4046</f>
        <v>0</v>
      </c>
      <c r="Y4046" s="21">
        <f>E4046/W4046</f>
        <v>0</v>
      </c>
    </row>
    <row r="4047" spans="1:25" ht="48" x14ac:dyDescent="0.2">
      <c r="A4047">
        <v>936</v>
      </c>
      <c r="B4047" s="3" t="s">
        <v>937</v>
      </c>
      <c r="C4047" s="3" t="s">
        <v>5046</v>
      </c>
      <c r="D4047">
        <v>1400</v>
      </c>
      <c r="E4047">
        <v>0</v>
      </c>
      <c r="F4047" t="s">
        <v>8221</v>
      </c>
      <c r="G4047" t="s">
        <v>8224</v>
      </c>
      <c r="H4047" t="s">
        <v>8246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8278</v>
      </c>
      <c r="O4047" s="6">
        <f>(E4047/D4047)*100</f>
        <v>0</v>
      </c>
      <c r="P4047" s="7" t="e">
        <f>E4047/L4047</f>
        <v>#DIV/0!</v>
      </c>
      <c r="Q4047" t="str">
        <f>LEFT(N4047,FIND("/",N4047)-1)</f>
        <v>music</v>
      </c>
      <c r="R4047" t="str">
        <f>REPLACE(N4047,1,FIND("/",N4047),"")</f>
        <v>jazz</v>
      </c>
      <c r="S4047" s="12">
        <f>(((J4047/60)/60)/24)+DATE(1970,1,1)</f>
        <v>40883.024178240739</v>
      </c>
      <c r="T4047" s="12">
        <f>(((I4047/60)/60)/24)+DATE(1970,1,1)</f>
        <v>40926.833333333336</v>
      </c>
      <c r="W4047" s="19">
        <f>_xlfn.DAYS(T4047,S4047)</f>
        <v>43</v>
      </c>
      <c r="X4047" s="20">
        <f>L4047/W4047</f>
        <v>0</v>
      </c>
      <c r="Y4047" s="21">
        <f>E4047/W4047</f>
        <v>0</v>
      </c>
    </row>
    <row r="4048" spans="1:25" ht="16" x14ac:dyDescent="0.2">
      <c r="A4048">
        <v>131</v>
      </c>
      <c r="B4048" s="3" t="s">
        <v>133</v>
      </c>
      <c r="C4048" s="3" t="s">
        <v>4242</v>
      </c>
      <c r="D4048">
        <v>1200</v>
      </c>
      <c r="E4048">
        <v>0</v>
      </c>
      <c r="F4048" t="s">
        <v>8220</v>
      </c>
      <c r="G4048" t="s">
        <v>8224</v>
      </c>
      <c r="H4048" t="s">
        <v>8246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8267</v>
      </c>
      <c r="O4048" s="6">
        <f>(E4048/D4048)*100</f>
        <v>0</v>
      </c>
      <c r="P4048" s="7" t="e">
        <f>E4048/L4048</f>
        <v>#DIV/0!</v>
      </c>
      <c r="Q4048" t="str">
        <f>LEFT(N4048,FIND("/",N4048)-1)</f>
        <v>film &amp; video</v>
      </c>
      <c r="R4048" t="str">
        <f>REPLACE(N4048,1,FIND("/",N4048),"")</f>
        <v>science fiction</v>
      </c>
      <c r="S4048" s="12">
        <f>(((J4048/60)/60)/24)+DATE(1970,1,1)</f>
        <v>42541.837511574078</v>
      </c>
      <c r="T4048" s="12">
        <f>(((I4048/60)/60)/24)+DATE(1970,1,1)</f>
        <v>42557</v>
      </c>
      <c r="W4048" s="19">
        <f>_xlfn.DAYS(T4048,S4048)</f>
        <v>16</v>
      </c>
      <c r="X4048" s="20">
        <f>L4048/W4048</f>
        <v>0</v>
      </c>
      <c r="Y4048" s="21">
        <f>E4048/W4048</f>
        <v>0</v>
      </c>
    </row>
    <row r="4049" spans="1:25" ht="32" x14ac:dyDescent="0.2">
      <c r="A4049">
        <v>710</v>
      </c>
      <c r="B4049" s="3" t="s">
        <v>711</v>
      </c>
      <c r="C4049" s="3" t="s">
        <v>4820</v>
      </c>
      <c r="D4049">
        <v>1200</v>
      </c>
      <c r="E4049">
        <v>0</v>
      </c>
      <c r="F4049" t="s">
        <v>8221</v>
      </c>
      <c r="G4049" t="s">
        <v>8229</v>
      </c>
      <c r="H4049" t="s">
        <v>8251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8273</v>
      </c>
      <c r="O4049" s="6">
        <f>(E4049/D4049)*100</f>
        <v>0</v>
      </c>
      <c r="P4049" s="7" t="e">
        <f>E4049/L4049</f>
        <v>#DIV/0!</v>
      </c>
      <c r="Q4049" t="str">
        <f>LEFT(N4049,FIND("/",N4049)-1)</f>
        <v>technology</v>
      </c>
      <c r="R4049" t="str">
        <f>REPLACE(N4049,1,FIND("/",N4049),"")</f>
        <v>wearables</v>
      </c>
      <c r="S4049" s="12">
        <f>(((J4049/60)/60)/24)+DATE(1970,1,1)</f>
        <v>41837.984976851854</v>
      </c>
      <c r="T4049" s="12">
        <f>(((I4049/60)/60)/24)+DATE(1970,1,1)</f>
        <v>41871.030555555553</v>
      </c>
      <c r="W4049" s="19">
        <f>_xlfn.DAYS(T4049,S4049)</f>
        <v>34</v>
      </c>
      <c r="X4049" s="20">
        <f>L4049/W4049</f>
        <v>0</v>
      </c>
      <c r="Y4049" s="21">
        <f>E4049/W4049</f>
        <v>0</v>
      </c>
    </row>
    <row r="4050" spans="1:25" ht="48" x14ac:dyDescent="0.2">
      <c r="A4050">
        <v>1584</v>
      </c>
      <c r="B4050" s="3" t="s">
        <v>1585</v>
      </c>
      <c r="C4050" s="3" t="s">
        <v>5694</v>
      </c>
      <c r="D4050">
        <v>1200</v>
      </c>
      <c r="E4050">
        <v>0</v>
      </c>
      <c r="F4050" t="s">
        <v>8221</v>
      </c>
      <c r="G4050" t="s">
        <v>8224</v>
      </c>
      <c r="H4050" t="s">
        <v>8246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8291</v>
      </c>
      <c r="O4050" s="6">
        <f>(E4050/D4050)*100</f>
        <v>0</v>
      </c>
      <c r="P4050" s="7" t="e">
        <f>E4050/L4050</f>
        <v>#DIV/0!</v>
      </c>
      <c r="Q4050" t="str">
        <f>LEFT(N4050,FIND("/",N4050)-1)</f>
        <v>photography</v>
      </c>
      <c r="R4050" t="str">
        <f>REPLACE(N4050,1,FIND("/",N4050),"")</f>
        <v>places</v>
      </c>
      <c r="S4050" s="12">
        <f>(((J4050/60)/60)/24)+DATE(1970,1,1)</f>
        <v>41779.649317129632</v>
      </c>
      <c r="T4050" s="12">
        <f>(((I4050/60)/60)/24)+DATE(1970,1,1)</f>
        <v>41789.649317129632</v>
      </c>
      <c r="W4050" s="19">
        <f>_xlfn.DAYS(T4050,S4050)</f>
        <v>10</v>
      </c>
      <c r="X4050" s="20">
        <f>L4050/W4050</f>
        <v>0</v>
      </c>
      <c r="Y4050" s="21">
        <f>E4050/W4050</f>
        <v>0</v>
      </c>
    </row>
    <row r="4051" spans="1:25" ht="48" x14ac:dyDescent="0.2">
      <c r="A4051">
        <v>1589</v>
      </c>
      <c r="B4051" s="3" t="s">
        <v>1590</v>
      </c>
      <c r="C4051" s="3" t="s">
        <v>5699</v>
      </c>
      <c r="D4051">
        <v>1200</v>
      </c>
      <c r="E4051">
        <v>0</v>
      </c>
      <c r="F4051" t="s">
        <v>8221</v>
      </c>
      <c r="G4051" t="s">
        <v>8224</v>
      </c>
      <c r="H4051" t="s">
        <v>8246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8291</v>
      </c>
      <c r="O4051" s="6">
        <f>(E4051/D4051)*100</f>
        <v>0</v>
      </c>
      <c r="P4051" s="7" t="e">
        <f>E4051/L4051</f>
        <v>#DIV/0!</v>
      </c>
      <c r="Q4051" t="str">
        <f>LEFT(N4051,FIND("/",N4051)-1)</f>
        <v>photography</v>
      </c>
      <c r="R4051" t="str">
        <f>REPLACE(N4051,1,FIND("/",N4051),"")</f>
        <v>places</v>
      </c>
      <c r="S4051" s="12">
        <f>(((J4051/60)/60)/24)+DATE(1970,1,1)</f>
        <v>42256.984791666662</v>
      </c>
      <c r="T4051" s="12">
        <f>(((I4051/60)/60)/24)+DATE(1970,1,1)</f>
        <v>42286.984791666662</v>
      </c>
      <c r="W4051" s="19">
        <f>_xlfn.DAYS(T4051,S4051)</f>
        <v>30</v>
      </c>
      <c r="X4051" s="20">
        <f>L4051/W4051</f>
        <v>0</v>
      </c>
      <c r="Y4051" s="21">
        <f>E4051/W4051</f>
        <v>0</v>
      </c>
    </row>
    <row r="4052" spans="1:25" ht="48" x14ac:dyDescent="0.2">
      <c r="A4052">
        <v>2843</v>
      </c>
      <c r="B4052" s="3" t="s">
        <v>2843</v>
      </c>
      <c r="C4052" s="3" t="s">
        <v>6953</v>
      </c>
      <c r="D4052">
        <v>1200</v>
      </c>
      <c r="E4052">
        <v>0</v>
      </c>
      <c r="F4052" t="s">
        <v>8221</v>
      </c>
      <c r="G4052" t="s">
        <v>8224</v>
      </c>
      <c r="H4052" t="s">
        <v>8246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8271</v>
      </c>
      <c r="O4052" s="6">
        <f>(E4052/D4052)*100</f>
        <v>0</v>
      </c>
      <c r="P4052" s="7" t="e">
        <f>E4052/L4052</f>
        <v>#DIV/0!</v>
      </c>
      <c r="Q4052" t="str">
        <f>LEFT(N4052,FIND("/",N4052)-1)</f>
        <v>theater</v>
      </c>
      <c r="R4052" t="str">
        <f>REPLACE(N4052,1,FIND("/",N4052),"")</f>
        <v>plays</v>
      </c>
      <c r="S4052" s="12">
        <f>(((J4052/60)/60)/24)+DATE(1970,1,1)</f>
        <v>42492.737847222219</v>
      </c>
      <c r="T4052" s="12">
        <f>(((I4052/60)/60)/24)+DATE(1970,1,1)</f>
        <v>42534.166666666672</v>
      </c>
      <c r="W4052" s="19">
        <f>_xlfn.DAYS(T4052,S4052)</f>
        <v>42</v>
      </c>
      <c r="X4052" s="20">
        <f>L4052/W4052</f>
        <v>0</v>
      </c>
      <c r="Y4052" s="21">
        <f>E4052/W4052</f>
        <v>0</v>
      </c>
    </row>
    <row r="4053" spans="1:25" ht="48" x14ac:dyDescent="0.2">
      <c r="A4053">
        <v>3744</v>
      </c>
      <c r="B4053" s="3" t="s">
        <v>3741</v>
      </c>
      <c r="C4053" s="3" t="s">
        <v>7854</v>
      </c>
      <c r="D4053">
        <v>1200</v>
      </c>
      <c r="E4053">
        <v>0</v>
      </c>
      <c r="F4053" t="s">
        <v>8221</v>
      </c>
      <c r="G4053" t="s">
        <v>8224</v>
      </c>
      <c r="H4053" t="s">
        <v>8246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8271</v>
      </c>
      <c r="O4053" s="6">
        <f>(E4053/D4053)*100</f>
        <v>0</v>
      </c>
      <c r="P4053" s="7" t="e">
        <f>E4053/L4053</f>
        <v>#DIV/0!</v>
      </c>
      <c r="Q4053" t="str">
        <f>LEFT(N4053,FIND("/",N4053)-1)</f>
        <v>theater</v>
      </c>
      <c r="R4053" t="str">
        <f>REPLACE(N4053,1,FIND("/",N4053),"")</f>
        <v>plays</v>
      </c>
      <c r="S4053" s="12">
        <f>(((J4053/60)/60)/24)+DATE(1970,1,1)</f>
        <v>41793.814259259263</v>
      </c>
      <c r="T4053" s="12">
        <f>(((I4053/60)/60)/24)+DATE(1970,1,1)</f>
        <v>41825.165972222225</v>
      </c>
      <c r="W4053" s="19">
        <f>_xlfn.DAYS(T4053,S4053)</f>
        <v>32</v>
      </c>
      <c r="X4053" s="20">
        <f>L4053/W4053</f>
        <v>0</v>
      </c>
      <c r="Y4053" s="21">
        <f>E4053/W4053</f>
        <v>0</v>
      </c>
    </row>
    <row r="4054" spans="1:25" ht="48" x14ac:dyDescent="0.2">
      <c r="A4054">
        <v>3942</v>
      </c>
      <c r="B4054" s="3" t="s">
        <v>3939</v>
      </c>
      <c r="C4054" s="3" t="s">
        <v>8050</v>
      </c>
      <c r="D4054">
        <v>1200</v>
      </c>
      <c r="E4054">
        <v>0</v>
      </c>
      <c r="F4054" t="s">
        <v>8221</v>
      </c>
      <c r="G4054" t="s">
        <v>8224</v>
      </c>
      <c r="H4054" t="s">
        <v>8246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8271</v>
      </c>
      <c r="O4054" s="6">
        <f>(E4054/D4054)*100</f>
        <v>0</v>
      </c>
      <c r="P4054" s="7" t="e">
        <f>E4054/L4054</f>
        <v>#DIV/0!</v>
      </c>
      <c r="Q4054" t="str">
        <f>LEFT(N4054,FIND("/",N4054)-1)</f>
        <v>theater</v>
      </c>
      <c r="R4054" t="str">
        <f>REPLACE(N4054,1,FIND("/",N4054),"")</f>
        <v>plays</v>
      </c>
      <c r="S4054" s="12">
        <f>(((J4054/60)/60)/24)+DATE(1970,1,1)</f>
        <v>42111.904097222221</v>
      </c>
      <c r="T4054" s="12">
        <f>(((I4054/60)/60)/24)+DATE(1970,1,1)</f>
        <v>42171.904097222221</v>
      </c>
      <c r="W4054" s="19">
        <f>_xlfn.DAYS(T4054,S4054)</f>
        <v>60</v>
      </c>
      <c r="X4054" s="20">
        <f>L4054/W4054</f>
        <v>0</v>
      </c>
      <c r="Y4054" s="21">
        <f>E4054/W4054</f>
        <v>0</v>
      </c>
    </row>
    <row r="4055" spans="1:25" ht="48" x14ac:dyDescent="0.2">
      <c r="A4055">
        <v>2512</v>
      </c>
      <c r="B4055" s="3" t="s">
        <v>2512</v>
      </c>
      <c r="C4055" s="3" t="s">
        <v>6622</v>
      </c>
      <c r="D4055">
        <v>1150</v>
      </c>
      <c r="E4055">
        <v>0</v>
      </c>
      <c r="F4055" t="s">
        <v>8221</v>
      </c>
      <c r="G4055" t="s">
        <v>8224</v>
      </c>
      <c r="H4055" t="s">
        <v>8246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8299</v>
      </c>
      <c r="O4055" s="6">
        <f>(E4055/D4055)*100</f>
        <v>0</v>
      </c>
      <c r="P4055" s="7" t="e">
        <f>E4055/L4055</f>
        <v>#DIV/0!</v>
      </c>
      <c r="Q4055" t="str">
        <f>LEFT(N4055,FIND("/",N4055)-1)</f>
        <v>food</v>
      </c>
      <c r="R4055" t="str">
        <f>REPLACE(N4055,1,FIND("/",N4055),"")</f>
        <v>restaurants</v>
      </c>
      <c r="S4055" s="12">
        <f>(((J4055/60)/60)/24)+DATE(1970,1,1)</f>
        <v>41971.876863425925</v>
      </c>
      <c r="T4055" s="12">
        <f>(((I4055/60)/60)/24)+DATE(1970,1,1)</f>
        <v>41986.876863425925</v>
      </c>
      <c r="W4055" s="19">
        <f>_xlfn.DAYS(T4055,S4055)</f>
        <v>15</v>
      </c>
      <c r="X4055" s="20">
        <f>L4055/W4055</f>
        <v>0</v>
      </c>
      <c r="Y4055" s="21">
        <f>E4055/W4055</f>
        <v>0</v>
      </c>
    </row>
    <row r="4056" spans="1:25" ht="48" x14ac:dyDescent="0.2">
      <c r="A4056">
        <v>173</v>
      </c>
      <c r="B4056" s="3" t="s">
        <v>175</v>
      </c>
      <c r="C4056" s="3" t="s">
        <v>4283</v>
      </c>
      <c r="D4056">
        <v>1110</v>
      </c>
      <c r="E4056">
        <v>0</v>
      </c>
      <c r="F4056" t="s">
        <v>8221</v>
      </c>
      <c r="G4056" t="s">
        <v>8225</v>
      </c>
      <c r="H4056" t="s">
        <v>8247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8268</v>
      </c>
      <c r="O4056" s="6">
        <f>(E4056/D4056)*100</f>
        <v>0</v>
      </c>
      <c r="P4056" s="7" t="e">
        <f>E4056/L4056</f>
        <v>#DIV/0!</v>
      </c>
      <c r="Q4056" t="str">
        <f>LEFT(N4056,FIND("/",N4056)-1)</f>
        <v>film &amp; video</v>
      </c>
      <c r="R4056" t="str">
        <f>REPLACE(N4056,1,FIND("/",N4056),"")</f>
        <v>drama</v>
      </c>
      <c r="S4056" s="12">
        <f>(((J4056/60)/60)/24)+DATE(1970,1,1)</f>
        <v>42033.573009259257</v>
      </c>
      <c r="T4056" s="12">
        <f>(((I4056/60)/60)/24)+DATE(1970,1,1)</f>
        <v>42063.573009259257</v>
      </c>
      <c r="W4056" s="19">
        <f>_xlfn.DAYS(T4056,S4056)</f>
        <v>30</v>
      </c>
      <c r="X4056" s="20">
        <f>L4056/W4056</f>
        <v>0</v>
      </c>
      <c r="Y4056" s="21">
        <f>E4056/W4056</f>
        <v>0</v>
      </c>
    </row>
    <row r="4057" spans="1:25" ht="16" x14ac:dyDescent="0.2">
      <c r="A4057">
        <v>1059</v>
      </c>
      <c r="B4057" s="3" t="s">
        <v>1060</v>
      </c>
      <c r="C4057" s="3" t="s">
        <v>5169</v>
      </c>
      <c r="D4057">
        <v>1100</v>
      </c>
      <c r="E4057">
        <v>0</v>
      </c>
      <c r="F4057" t="s">
        <v>8220</v>
      </c>
      <c r="G4057" t="s">
        <v>8224</v>
      </c>
      <c r="H4057" t="s">
        <v>8246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8281</v>
      </c>
      <c r="O4057" s="6">
        <f>(E4057/D4057)*100</f>
        <v>0</v>
      </c>
      <c r="P4057" s="7" t="e">
        <f>E4057/L4057</f>
        <v>#DIV/0!</v>
      </c>
      <c r="Q4057" t="str">
        <f>LEFT(N4057,FIND("/",N4057)-1)</f>
        <v>journalism</v>
      </c>
      <c r="R4057" t="str">
        <f>REPLACE(N4057,1,FIND("/",N4057),"")</f>
        <v>audio</v>
      </c>
      <c r="S4057" s="12">
        <f>(((J4057/60)/60)/24)+DATE(1970,1,1)</f>
        <v>42046.79</v>
      </c>
      <c r="T4057" s="12">
        <f>(((I4057/60)/60)/24)+DATE(1970,1,1)</f>
        <v>42076.748333333337</v>
      </c>
      <c r="W4057" s="19">
        <f>_xlfn.DAYS(T4057,S4057)</f>
        <v>30</v>
      </c>
      <c r="X4057" s="20">
        <f>L4057/W4057</f>
        <v>0</v>
      </c>
      <c r="Y4057" s="21">
        <f>E4057/W4057</f>
        <v>0</v>
      </c>
    </row>
    <row r="4058" spans="1:25" ht="48" x14ac:dyDescent="0.2">
      <c r="A4058">
        <v>1087</v>
      </c>
      <c r="B4058" s="3" t="s">
        <v>1088</v>
      </c>
      <c r="C4058" s="3" t="s">
        <v>5197</v>
      </c>
      <c r="D4058">
        <v>1100</v>
      </c>
      <c r="E4058">
        <v>0</v>
      </c>
      <c r="F4058" t="s">
        <v>8221</v>
      </c>
      <c r="G4058" t="s">
        <v>8224</v>
      </c>
      <c r="H4058" t="s">
        <v>8246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8282</v>
      </c>
      <c r="O4058" s="6">
        <f>(E4058/D4058)*100</f>
        <v>0</v>
      </c>
      <c r="P4058" s="7" t="e">
        <f>E4058/L4058</f>
        <v>#DIV/0!</v>
      </c>
      <c r="Q4058" t="str">
        <f>LEFT(N4058,FIND("/",N4058)-1)</f>
        <v>games</v>
      </c>
      <c r="R4058" t="str">
        <f>REPLACE(N4058,1,FIND("/",N4058),"")</f>
        <v>video games</v>
      </c>
      <c r="S4058" s="12">
        <f>(((J4058/60)/60)/24)+DATE(1970,1,1)</f>
        <v>41775.713969907411</v>
      </c>
      <c r="T4058" s="12">
        <f>(((I4058/60)/60)/24)+DATE(1970,1,1)</f>
        <v>41805.713969907411</v>
      </c>
      <c r="W4058" s="19">
        <f>_xlfn.DAYS(T4058,S4058)</f>
        <v>30</v>
      </c>
      <c r="X4058" s="20">
        <f>L4058/W4058</f>
        <v>0</v>
      </c>
      <c r="Y4058" s="21">
        <f>E4058/W4058</f>
        <v>0</v>
      </c>
    </row>
    <row r="4059" spans="1:25" ht="48" x14ac:dyDescent="0.2">
      <c r="A4059">
        <v>182</v>
      </c>
      <c r="B4059" s="3" t="s">
        <v>184</v>
      </c>
      <c r="C4059" s="3" t="s">
        <v>4292</v>
      </c>
      <c r="D4059">
        <v>1000</v>
      </c>
      <c r="E4059">
        <v>0</v>
      </c>
      <c r="F4059" t="s">
        <v>8221</v>
      </c>
      <c r="G4059" t="s">
        <v>8224</v>
      </c>
      <c r="H4059" t="s">
        <v>8246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8268</v>
      </c>
      <c r="O4059" s="6">
        <f>(E4059/D4059)*100</f>
        <v>0</v>
      </c>
      <c r="P4059" s="7" t="e">
        <f>E4059/L4059</f>
        <v>#DIV/0!</v>
      </c>
      <c r="Q4059" t="str">
        <f>LEFT(N4059,FIND("/",N4059)-1)</f>
        <v>film &amp; video</v>
      </c>
      <c r="R4059" t="str">
        <f>REPLACE(N4059,1,FIND("/",N4059),"")</f>
        <v>drama</v>
      </c>
      <c r="S4059" s="12">
        <f>(((J4059/60)/60)/24)+DATE(1970,1,1)</f>
        <v>42712.011944444443</v>
      </c>
      <c r="T4059" s="12">
        <f>(((I4059/60)/60)/24)+DATE(1970,1,1)</f>
        <v>42742.011944444443</v>
      </c>
      <c r="W4059" s="19">
        <f>_xlfn.DAYS(T4059,S4059)</f>
        <v>30</v>
      </c>
      <c r="X4059" s="20">
        <f>L4059/W4059</f>
        <v>0</v>
      </c>
      <c r="Y4059" s="21">
        <f>E4059/W4059</f>
        <v>0</v>
      </c>
    </row>
    <row r="4060" spans="1:25" ht="48" x14ac:dyDescent="0.2">
      <c r="A4060">
        <v>193</v>
      </c>
      <c r="B4060" s="3" t="s">
        <v>195</v>
      </c>
      <c r="C4060" s="3" t="s">
        <v>4303</v>
      </c>
      <c r="D4060">
        <v>1000</v>
      </c>
      <c r="E4060">
        <v>0</v>
      </c>
      <c r="F4060" t="s">
        <v>8221</v>
      </c>
      <c r="G4060" t="s">
        <v>8225</v>
      </c>
      <c r="H4060" t="s">
        <v>8247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8268</v>
      </c>
      <c r="O4060" s="6">
        <f>(E4060/D4060)*100</f>
        <v>0</v>
      </c>
      <c r="P4060" s="7" t="e">
        <f>E4060/L4060</f>
        <v>#DIV/0!</v>
      </c>
      <c r="Q4060" t="str">
        <f>LEFT(N4060,FIND("/",N4060)-1)</f>
        <v>film &amp; video</v>
      </c>
      <c r="R4060" t="str">
        <f>REPLACE(N4060,1,FIND("/",N4060),"")</f>
        <v>drama</v>
      </c>
      <c r="S4060" s="12">
        <f>(((J4060/60)/60)/24)+DATE(1970,1,1)</f>
        <v>41911.934791666667</v>
      </c>
      <c r="T4060" s="12">
        <f>(((I4060/60)/60)/24)+DATE(1970,1,1)</f>
        <v>41971.976458333331</v>
      </c>
      <c r="W4060" s="19">
        <f>_xlfn.DAYS(T4060,S4060)</f>
        <v>60</v>
      </c>
      <c r="X4060" s="20">
        <f>L4060/W4060</f>
        <v>0</v>
      </c>
      <c r="Y4060" s="21">
        <f>E4060/W4060</f>
        <v>0</v>
      </c>
    </row>
    <row r="4061" spans="1:25" ht="48" x14ac:dyDescent="0.2">
      <c r="A4061">
        <v>436</v>
      </c>
      <c r="B4061" s="3" t="s">
        <v>437</v>
      </c>
      <c r="C4061" s="3" t="s">
        <v>4546</v>
      </c>
      <c r="D4061">
        <v>1000</v>
      </c>
      <c r="E4061">
        <v>0</v>
      </c>
      <c r="F4061" t="s">
        <v>8221</v>
      </c>
      <c r="G4061" t="s">
        <v>8224</v>
      </c>
      <c r="H4061" t="s">
        <v>8246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8270</v>
      </c>
      <c r="O4061" s="6">
        <f>(E4061/D4061)*100</f>
        <v>0</v>
      </c>
      <c r="P4061" s="7" t="e">
        <f>E4061/L4061</f>
        <v>#DIV/0!</v>
      </c>
      <c r="Q4061" t="str">
        <f>LEFT(N4061,FIND("/",N4061)-1)</f>
        <v>film &amp; video</v>
      </c>
      <c r="R4061" t="str">
        <f>REPLACE(N4061,1,FIND("/",N4061),"")</f>
        <v>animation</v>
      </c>
      <c r="S4061" s="12">
        <f>(((J4061/60)/60)/24)+DATE(1970,1,1)</f>
        <v>41456.36241898148</v>
      </c>
      <c r="T4061" s="12">
        <f>(((I4061/60)/60)/24)+DATE(1970,1,1)</f>
        <v>41486.36241898148</v>
      </c>
      <c r="W4061" s="19">
        <f>_xlfn.DAYS(T4061,S4061)</f>
        <v>30</v>
      </c>
      <c r="X4061" s="20">
        <f>L4061/W4061</f>
        <v>0</v>
      </c>
      <c r="Y4061" s="21">
        <f>E4061/W4061</f>
        <v>0</v>
      </c>
    </row>
    <row r="4062" spans="1:25" ht="16" x14ac:dyDescent="0.2">
      <c r="A4062">
        <v>490</v>
      </c>
      <c r="B4062" s="3" t="s">
        <v>491</v>
      </c>
      <c r="C4062" s="3" t="s">
        <v>4600</v>
      </c>
      <c r="D4062">
        <v>1000</v>
      </c>
      <c r="E4062">
        <v>0</v>
      </c>
      <c r="F4062" t="s">
        <v>8221</v>
      </c>
      <c r="G4062" t="s">
        <v>8224</v>
      </c>
      <c r="H4062" t="s">
        <v>8246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8270</v>
      </c>
      <c r="O4062" s="6">
        <f>(E4062/D4062)*100</f>
        <v>0</v>
      </c>
      <c r="P4062" s="7" t="e">
        <f>E4062/L4062</f>
        <v>#DIV/0!</v>
      </c>
      <c r="Q4062" t="str">
        <f>LEFT(N4062,FIND("/",N4062)-1)</f>
        <v>film &amp; video</v>
      </c>
      <c r="R4062" t="str">
        <f>REPLACE(N4062,1,FIND("/",N4062),"")</f>
        <v>animation</v>
      </c>
      <c r="S4062" s="12">
        <f>(((J4062/60)/60)/24)+DATE(1970,1,1)</f>
        <v>41113.968576388892</v>
      </c>
      <c r="T4062" s="12">
        <f>(((I4062/60)/60)/24)+DATE(1970,1,1)</f>
        <v>41143.968576388892</v>
      </c>
      <c r="W4062" s="19">
        <f>_xlfn.DAYS(T4062,S4062)</f>
        <v>30</v>
      </c>
      <c r="X4062" s="20">
        <f>L4062/W4062</f>
        <v>0</v>
      </c>
      <c r="Y4062" s="21">
        <f>E4062/W4062</f>
        <v>0</v>
      </c>
    </row>
    <row r="4063" spans="1:25" ht="48" x14ac:dyDescent="0.2">
      <c r="A4063">
        <v>887</v>
      </c>
      <c r="B4063" s="3" t="s">
        <v>888</v>
      </c>
      <c r="C4063" s="3" t="s">
        <v>4997</v>
      </c>
      <c r="D4063">
        <v>1000</v>
      </c>
      <c r="E4063">
        <v>0</v>
      </c>
      <c r="F4063" t="s">
        <v>8221</v>
      </c>
      <c r="G4063" t="s">
        <v>8224</v>
      </c>
      <c r="H4063" t="s">
        <v>8246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8279</v>
      </c>
      <c r="O4063" s="6">
        <f>(E4063/D4063)*100</f>
        <v>0</v>
      </c>
      <c r="P4063" s="7" t="e">
        <f>E4063/L4063</f>
        <v>#DIV/0!</v>
      </c>
      <c r="Q4063" t="str">
        <f>LEFT(N4063,FIND("/",N4063)-1)</f>
        <v>music</v>
      </c>
      <c r="R4063" t="str">
        <f>REPLACE(N4063,1,FIND("/",N4063),"")</f>
        <v>indie rock</v>
      </c>
      <c r="S4063" s="12">
        <f>(((J4063/60)/60)/24)+DATE(1970,1,1)</f>
        <v>41026.958969907406</v>
      </c>
      <c r="T4063" s="12">
        <f>(((I4063/60)/60)/24)+DATE(1970,1,1)</f>
        <v>41056.958969907406</v>
      </c>
      <c r="W4063" s="19">
        <f>_xlfn.DAYS(T4063,S4063)</f>
        <v>30</v>
      </c>
      <c r="X4063" s="20">
        <f>L4063/W4063</f>
        <v>0</v>
      </c>
      <c r="Y4063" s="21">
        <f>E4063/W4063</f>
        <v>0</v>
      </c>
    </row>
    <row r="4064" spans="1:25" ht="48" x14ac:dyDescent="0.2">
      <c r="A4064">
        <v>1063</v>
      </c>
      <c r="B4064" s="3" t="s">
        <v>1064</v>
      </c>
      <c r="C4064" s="3" t="s">
        <v>5173</v>
      </c>
      <c r="D4064">
        <v>1000</v>
      </c>
      <c r="E4064">
        <v>0</v>
      </c>
      <c r="F4064" t="s">
        <v>8220</v>
      </c>
      <c r="G4064" t="s">
        <v>8224</v>
      </c>
      <c r="H4064" t="s">
        <v>8246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8281</v>
      </c>
      <c r="O4064" s="6">
        <f>(E4064/D4064)*100</f>
        <v>0</v>
      </c>
      <c r="P4064" s="7" t="e">
        <f>E4064/L4064</f>
        <v>#DIV/0!</v>
      </c>
      <c r="Q4064" t="str">
        <f>LEFT(N4064,FIND("/",N4064)-1)</f>
        <v>journalism</v>
      </c>
      <c r="R4064" t="str">
        <f>REPLACE(N4064,1,FIND("/",N4064),"")</f>
        <v>audio</v>
      </c>
      <c r="S4064" s="12">
        <f>(((J4064/60)/60)/24)+DATE(1970,1,1)</f>
        <v>42583.030810185184</v>
      </c>
      <c r="T4064" s="12">
        <f>(((I4064/60)/60)/24)+DATE(1970,1,1)</f>
        <v>42613.030810185184</v>
      </c>
      <c r="W4064" s="19">
        <f>_xlfn.DAYS(T4064,S4064)</f>
        <v>30</v>
      </c>
      <c r="X4064" s="20">
        <f>L4064/W4064</f>
        <v>0</v>
      </c>
      <c r="Y4064" s="21">
        <f>E4064/W4064</f>
        <v>0</v>
      </c>
    </row>
    <row r="4065" spans="1:25" ht="48" x14ac:dyDescent="0.2">
      <c r="A4065">
        <v>1426</v>
      </c>
      <c r="B4065" s="3" t="s">
        <v>1427</v>
      </c>
      <c r="C4065" s="3" t="s">
        <v>5536</v>
      </c>
      <c r="D4065">
        <v>1000</v>
      </c>
      <c r="E4065">
        <v>0</v>
      </c>
      <c r="F4065" t="s">
        <v>8221</v>
      </c>
      <c r="G4065" t="s">
        <v>8236</v>
      </c>
      <c r="H4065" t="s">
        <v>8249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8287</v>
      </c>
      <c r="O4065" s="6">
        <f>(E4065/D4065)*100</f>
        <v>0</v>
      </c>
      <c r="P4065" s="7" t="e">
        <f>E4065/L4065</f>
        <v>#DIV/0!</v>
      </c>
      <c r="Q4065" t="str">
        <f>LEFT(N4065,FIND("/",N4065)-1)</f>
        <v>publishing</v>
      </c>
      <c r="R4065" t="str">
        <f>REPLACE(N4065,1,FIND("/",N4065),"")</f>
        <v>translations</v>
      </c>
      <c r="S4065" s="12">
        <f>(((J4065/60)/60)/24)+DATE(1970,1,1)</f>
        <v>42180.390277777777</v>
      </c>
      <c r="T4065" s="12">
        <f>(((I4065/60)/60)/24)+DATE(1970,1,1)</f>
        <v>42240.390277777777</v>
      </c>
      <c r="W4065" s="19">
        <f>_xlfn.DAYS(T4065,S4065)</f>
        <v>60</v>
      </c>
      <c r="X4065" s="20">
        <f>L4065/W4065</f>
        <v>0</v>
      </c>
      <c r="Y4065" s="21">
        <f>E4065/W4065</f>
        <v>0</v>
      </c>
    </row>
    <row r="4066" spans="1:25" ht="48" x14ac:dyDescent="0.2">
      <c r="A4066">
        <v>1544</v>
      </c>
      <c r="B4066" s="3" t="s">
        <v>1545</v>
      </c>
      <c r="C4066" s="3" t="s">
        <v>5654</v>
      </c>
      <c r="D4066">
        <v>1000</v>
      </c>
      <c r="E4066">
        <v>0</v>
      </c>
      <c r="F4066" t="s">
        <v>8221</v>
      </c>
      <c r="G4066" t="s">
        <v>8224</v>
      </c>
      <c r="H4066" t="s">
        <v>8246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8289</v>
      </c>
      <c r="O4066" s="6">
        <f>(E4066/D4066)*100</f>
        <v>0</v>
      </c>
      <c r="P4066" s="7" t="e">
        <f>E4066/L4066</f>
        <v>#DIV/0!</v>
      </c>
      <c r="Q4066" t="str">
        <f>LEFT(N4066,FIND("/",N4066)-1)</f>
        <v>photography</v>
      </c>
      <c r="R4066" t="str">
        <f>REPLACE(N4066,1,FIND("/",N4066),"")</f>
        <v>nature</v>
      </c>
      <c r="S4066" s="12">
        <f>(((J4066/60)/60)/24)+DATE(1970,1,1)</f>
        <v>42053.051203703704</v>
      </c>
      <c r="T4066" s="12">
        <f>(((I4066/60)/60)/24)+DATE(1970,1,1)</f>
        <v>42095.012499999997</v>
      </c>
      <c r="W4066" s="19">
        <f>_xlfn.DAYS(T4066,S4066)</f>
        <v>42</v>
      </c>
      <c r="X4066" s="20">
        <f>L4066/W4066</f>
        <v>0</v>
      </c>
      <c r="Y4066" s="21">
        <f>E4066/W4066</f>
        <v>0</v>
      </c>
    </row>
    <row r="4067" spans="1:25" ht="32" x14ac:dyDescent="0.2">
      <c r="A4067">
        <v>1731</v>
      </c>
      <c r="B4067" s="3" t="s">
        <v>1732</v>
      </c>
      <c r="C4067" s="3" t="s">
        <v>5841</v>
      </c>
      <c r="D4067">
        <v>1000</v>
      </c>
      <c r="E4067">
        <v>0</v>
      </c>
      <c r="F4067" t="s">
        <v>8221</v>
      </c>
      <c r="G4067" t="s">
        <v>8224</v>
      </c>
      <c r="H4067" t="s">
        <v>8246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8293</v>
      </c>
      <c r="O4067" s="6">
        <f>(E4067/D4067)*100</f>
        <v>0</v>
      </c>
      <c r="P4067" s="7" t="e">
        <f>E4067/L4067</f>
        <v>#DIV/0!</v>
      </c>
      <c r="Q4067" t="str">
        <f>LEFT(N4067,FIND("/",N4067)-1)</f>
        <v>music</v>
      </c>
      <c r="R4067" t="str">
        <f>REPLACE(N4067,1,FIND("/",N4067),"")</f>
        <v>faith</v>
      </c>
      <c r="S4067" s="12">
        <f>(((J4067/60)/60)/24)+DATE(1970,1,1)</f>
        <v>42152.906851851847</v>
      </c>
      <c r="T4067" s="12">
        <f>(((I4067/60)/60)/24)+DATE(1970,1,1)</f>
        <v>42166.625</v>
      </c>
      <c r="W4067" s="19">
        <f>_xlfn.DAYS(T4067,S4067)</f>
        <v>14</v>
      </c>
      <c r="X4067" s="20">
        <f>L4067/W4067</f>
        <v>0</v>
      </c>
      <c r="Y4067" s="21">
        <f>E4067/W4067</f>
        <v>0</v>
      </c>
    </row>
    <row r="4068" spans="1:25" ht="48" x14ac:dyDescent="0.2">
      <c r="A4068">
        <v>2353</v>
      </c>
      <c r="B4068" s="3" t="s">
        <v>2354</v>
      </c>
      <c r="C4068" s="3" t="s">
        <v>6463</v>
      </c>
      <c r="D4068">
        <v>1000</v>
      </c>
      <c r="E4068">
        <v>0</v>
      </c>
      <c r="F4068" t="s">
        <v>8220</v>
      </c>
      <c r="G4068" t="s">
        <v>8224</v>
      </c>
      <c r="H4068" t="s">
        <v>8246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8272</v>
      </c>
      <c r="O4068" s="6">
        <f>(E4068/D4068)*100</f>
        <v>0</v>
      </c>
      <c r="P4068" s="7" t="e">
        <f>E4068/L4068</f>
        <v>#DIV/0!</v>
      </c>
      <c r="Q4068" t="str">
        <f>LEFT(N4068,FIND("/",N4068)-1)</f>
        <v>technology</v>
      </c>
      <c r="R4068" t="str">
        <f>REPLACE(N4068,1,FIND("/",N4068),"")</f>
        <v>web</v>
      </c>
      <c r="S4068" s="12">
        <f>(((J4068/60)/60)/24)+DATE(1970,1,1)</f>
        <v>42103.676180555558</v>
      </c>
      <c r="T4068" s="12">
        <f>(((I4068/60)/60)/24)+DATE(1970,1,1)</f>
        <v>42115.676180555558</v>
      </c>
      <c r="W4068" s="19">
        <f>_xlfn.DAYS(T4068,S4068)</f>
        <v>12</v>
      </c>
      <c r="X4068" s="20">
        <f>L4068/W4068</f>
        <v>0</v>
      </c>
      <c r="Y4068" s="21">
        <f>E4068/W4068</f>
        <v>0</v>
      </c>
    </row>
    <row r="4069" spans="1:25" ht="48" x14ac:dyDescent="0.2">
      <c r="A4069">
        <v>2365</v>
      </c>
      <c r="B4069" s="3" t="s">
        <v>2366</v>
      </c>
      <c r="C4069" s="3" t="s">
        <v>6475</v>
      </c>
      <c r="D4069">
        <v>1000</v>
      </c>
      <c r="E4069">
        <v>0</v>
      </c>
      <c r="F4069" t="s">
        <v>8220</v>
      </c>
      <c r="G4069" t="s">
        <v>8237</v>
      </c>
      <c r="H4069" t="s">
        <v>8249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8272</v>
      </c>
      <c r="O4069" s="6">
        <f>(E4069/D4069)*100</f>
        <v>0</v>
      </c>
      <c r="P4069" s="7" t="e">
        <f>E4069/L4069</f>
        <v>#DIV/0!</v>
      </c>
      <c r="Q4069" t="str">
        <f>LEFT(N4069,FIND("/",N4069)-1)</f>
        <v>technology</v>
      </c>
      <c r="R4069" t="str">
        <f>REPLACE(N4069,1,FIND("/",N4069),"")</f>
        <v>web</v>
      </c>
      <c r="S4069" s="12">
        <f>(((J4069/60)/60)/24)+DATE(1970,1,1)</f>
        <v>42346.736400462964</v>
      </c>
      <c r="T4069" s="12">
        <f>(((I4069/60)/60)/24)+DATE(1970,1,1)</f>
        <v>42386.958333333328</v>
      </c>
      <c r="W4069" s="19">
        <f>_xlfn.DAYS(T4069,S4069)</f>
        <v>40</v>
      </c>
      <c r="X4069" s="20">
        <f>L4069/W4069</f>
        <v>0</v>
      </c>
      <c r="Y4069" s="21">
        <f>E4069/W4069</f>
        <v>0</v>
      </c>
    </row>
    <row r="4070" spans="1:25" ht="48" x14ac:dyDescent="0.2">
      <c r="A4070">
        <v>2417</v>
      </c>
      <c r="B4070" s="3" t="s">
        <v>2418</v>
      </c>
      <c r="C4070" s="3" t="s">
        <v>6527</v>
      </c>
      <c r="D4070">
        <v>1000</v>
      </c>
      <c r="E4070">
        <v>0</v>
      </c>
      <c r="F4070" t="s">
        <v>8221</v>
      </c>
      <c r="G4070" t="s">
        <v>8224</v>
      </c>
      <c r="H4070" t="s">
        <v>8246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8284</v>
      </c>
      <c r="O4070" s="6">
        <f>(E4070/D4070)*100</f>
        <v>0</v>
      </c>
      <c r="P4070" s="7" t="e">
        <f>E4070/L4070</f>
        <v>#DIV/0!</v>
      </c>
      <c r="Q4070" t="str">
        <f>LEFT(N4070,FIND("/",N4070)-1)</f>
        <v>food</v>
      </c>
      <c r="R4070" t="str">
        <f>REPLACE(N4070,1,FIND("/",N4070),"")</f>
        <v>food trucks</v>
      </c>
      <c r="S4070" s="12">
        <f>(((J4070/60)/60)/24)+DATE(1970,1,1)</f>
        <v>41831.884108796294</v>
      </c>
      <c r="T4070" s="12">
        <f>(((I4070/60)/60)/24)+DATE(1970,1,1)</f>
        <v>41861.884108796294</v>
      </c>
      <c r="W4070" s="19">
        <f>_xlfn.DAYS(T4070,S4070)</f>
        <v>30</v>
      </c>
      <c r="X4070" s="20">
        <f>L4070/W4070</f>
        <v>0</v>
      </c>
      <c r="Y4070" s="21">
        <f>E4070/W4070</f>
        <v>0</v>
      </c>
    </row>
    <row r="4071" spans="1:25" ht="48" x14ac:dyDescent="0.2">
      <c r="A4071">
        <v>2858</v>
      </c>
      <c r="B4071" s="3" t="s">
        <v>2858</v>
      </c>
      <c r="C4071" s="3" t="s">
        <v>6968</v>
      </c>
      <c r="D4071">
        <v>1000</v>
      </c>
      <c r="E4071">
        <v>0</v>
      </c>
      <c r="F4071" t="s">
        <v>8221</v>
      </c>
      <c r="G4071" t="s">
        <v>8233</v>
      </c>
      <c r="H4071" t="s">
        <v>8249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8271</v>
      </c>
      <c r="O4071" s="6">
        <f>(E4071/D4071)*100</f>
        <v>0</v>
      </c>
      <c r="P4071" s="7" t="e">
        <f>E4071/L4071</f>
        <v>#DIV/0!</v>
      </c>
      <c r="Q4071" t="str">
        <f>LEFT(N4071,FIND("/",N4071)-1)</f>
        <v>theater</v>
      </c>
      <c r="R4071" t="str">
        <f>REPLACE(N4071,1,FIND("/",N4071),"")</f>
        <v>plays</v>
      </c>
      <c r="S4071" s="12">
        <f>(((J4071/60)/60)/24)+DATE(1970,1,1)</f>
        <v>41954.545081018514</v>
      </c>
      <c r="T4071" s="12">
        <f>(((I4071/60)/60)/24)+DATE(1970,1,1)</f>
        <v>41978.477777777778</v>
      </c>
      <c r="W4071" s="19">
        <f>_xlfn.DAYS(T4071,S4071)</f>
        <v>24</v>
      </c>
      <c r="X4071" s="20">
        <f>L4071/W4071</f>
        <v>0</v>
      </c>
      <c r="Y4071" s="21">
        <f>E4071/W4071</f>
        <v>0</v>
      </c>
    </row>
    <row r="4072" spans="1:25" ht="48" x14ac:dyDescent="0.2">
      <c r="A4072">
        <v>3892</v>
      </c>
      <c r="B4072" s="3" t="s">
        <v>3889</v>
      </c>
      <c r="C4072" s="3" t="s">
        <v>8000</v>
      </c>
      <c r="D4072">
        <v>1000</v>
      </c>
      <c r="E4072">
        <v>0</v>
      </c>
      <c r="F4072" t="s">
        <v>8221</v>
      </c>
      <c r="G4072" t="s">
        <v>8224</v>
      </c>
      <c r="H4072" t="s">
        <v>8246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8271</v>
      </c>
      <c r="O4072" s="6">
        <f>(E4072/D4072)*100</f>
        <v>0</v>
      </c>
      <c r="P4072" s="7" t="e">
        <f>E4072/L4072</f>
        <v>#DIV/0!</v>
      </c>
      <c r="Q4072" t="str">
        <f>LEFT(N4072,FIND("/",N4072)-1)</f>
        <v>theater</v>
      </c>
      <c r="R4072" t="str">
        <f>REPLACE(N4072,1,FIND("/",N4072),"")</f>
        <v>plays</v>
      </c>
      <c r="S4072" s="12">
        <f>(((J4072/60)/60)/24)+DATE(1970,1,1)</f>
        <v>41867.652280092596</v>
      </c>
      <c r="T4072" s="12">
        <f>(((I4072/60)/60)/24)+DATE(1970,1,1)</f>
        <v>41875.291666666664</v>
      </c>
      <c r="W4072" s="19">
        <f>_xlfn.DAYS(T4072,S4072)</f>
        <v>8</v>
      </c>
      <c r="X4072" s="20">
        <f>L4072/W4072</f>
        <v>0</v>
      </c>
      <c r="Y4072" s="21">
        <f>E4072/W4072</f>
        <v>0</v>
      </c>
    </row>
    <row r="4073" spans="1:25" ht="48" x14ac:dyDescent="0.2">
      <c r="A4073">
        <v>1446</v>
      </c>
      <c r="B4073" s="3" t="s">
        <v>1447</v>
      </c>
      <c r="C4073" s="3" t="s">
        <v>5556</v>
      </c>
      <c r="D4073">
        <v>900</v>
      </c>
      <c r="E4073">
        <v>0</v>
      </c>
      <c r="F4073" t="s">
        <v>8221</v>
      </c>
      <c r="G4073" t="s">
        <v>8237</v>
      </c>
      <c r="H4073" t="s">
        <v>8249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8287</v>
      </c>
      <c r="O4073" s="6">
        <f>(E4073/D4073)*100</f>
        <v>0</v>
      </c>
      <c r="P4073" s="7" t="e">
        <f>E4073/L4073</f>
        <v>#DIV/0!</v>
      </c>
      <c r="Q4073" t="str">
        <f>LEFT(N4073,FIND("/",N4073)-1)</f>
        <v>publishing</v>
      </c>
      <c r="R4073" t="str">
        <f>REPLACE(N4073,1,FIND("/",N4073),"")</f>
        <v>translations</v>
      </c>
      <c r="S4073" s="12">
        <f>(((J4073/60)/60)/24)+DATE(1970,1,1)</f>
        <v>42461.447662037041</v>
      </c>
      <c r="T4073" s="12">
        <f>(((I4073/60)/60)/24)+DATE(1970,1,1)</f>
        <v>42481.447662037041</v>
      </c>
      <c r="W4073" s="19">
        <f>_xlfn.DAYS(T4073,S4073)</f>
        <v>20</v>
      </c>
      <c r="X4073" s="20">
        <f>L4073/W4073</f>
        <v>0</v>
      </c>
      <c r="Y4073" s="21">
        <f>E4073/W4073</f>
        <v>0</v>
      </c>
    </row>
    <row r="4074" spans="1:25" ht="48" x14ac:dyDescent="0.2">
      <c r="A4074">
        <v>947</v>
      </c>
      <c r="B4074" s="3" t="s">
        <v>948</v>
      </c>
      <c r="C4074" s="3" t="s">
        <v>5057</v>
      </c>
      <c r="D4074">
        <v>850</v>
      </c>
      <c r="E4074">
        <v>0</v>
      </c>
      <c r="F4074" t="s">
        <v>8221</v>
      </c>
      <c r="G4074" t="s">
        <v>8224</v>
      </c>
      <c r="H4074" t="s">
        <v>8246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8273</v>
      </c>
      <c r="O4074" s="6">
        <f>(E4074/D4074)*100</f>
        <v>0</v>
      </c>
      <c r="P4074" s="7" t="e">
        <f>E4074/L4074</f>
        <v>#DIV/0!</v>
      </c>
      <c r="Q4074" t="str">
        <f>LEFT(N4074,FIND("/",N4074)-1)</f>
        <v>technology</v>
      </c>
      <c r="R4074" t="str">
        <f>REPLACE(N4074,1,FIND("/",N4074),"")</f>
        <v>wearables</v>
      </c>
      <c r="S4074" s="12">
        <f>(((J4074/60)/60)/24)+DATE(1970,1,1)</f>
        <v>42491.781319444446</v>
      </c>
      <c r="T4074" s="12">
        <f>(((I4074/60)/60)/24)+DATE(1970,1,1)</f>
        <v>42551.781319444446</v>
      </c>
      <c r="W4074" s="19">
        <f>_xlfn.DAYS(T4074,S4074)</f>
        <v>60</v>
      </c>
      <c r="X4074" s="20">
        <f>L4074/W4074</f>
        <v>0</v>
      </c>
      <c r="Y4074" s="21">
        <f>E4074/W4074</f>
        <v>0</v>
      </c>
    </row>
    <row r="4075" spans="1:25" ht="48" x14ac:dyDescent="0.2">
      <c r="A4075">
        <v>558</v>
      </c>
      <c r="B4075" s="3" t="s">
        <v>559</v>
      </c>
      <c r="C4075" s="3" t="s">
        <v>4668</v>
      </c>
      <c r="D4075">
        <v>750</v>
      </c>
      <c r="E4075">
        <v>0</v>
      </c>
      <c r="F4075" t="s">
        <v>8221</v>
      </c>
      <c r="G4075" t="s">
        <v>8224</v>
      </c>
      <c r="H4075" t="s">
        <v>8246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8272</v>
      </c>
      <c r="O4075" s="6">
        <f>(E4075/D4075)*100</f>
        <v>0</v>
      </c>
      <c r="P4075" s="7" t="e">
        <f>E4075/L4075</f>
        <v>#DIV/0!</v>
      </c>
      <c r="Q4075" t="str">
        <f>LEFT(N4075,FIND("/",N4075)-1)</f>
        <v>technology</v>
      </c>
      <c r="R4075" t="str">
        <f>REPLACE(N4075,1,FIND("/",N4075),"")</f>
        <v>web</v>
      </c>
      <c r="S4075" s="12">
        <f>(((J4075/60)/60)/24)+DATE(1970,1,1)</f>
        <v>42057.883159722223</v>
      </c>
      <c r="T4075" s="12">
        <f>(((I4075/60)/60)/24)+DATE(1970,1,1)</f>
        <v>42087.841493055559</v>
      </c>
      <c r="W4075" s="19">
        <f>_xlfn.DAYS(T4075,S4075)</f>
        <v>30</v>
      </c>
      <c r="X4075" s="20">
        <f>L4075/W4075</f>
        <v>0</v>
      </c>
      <c r="Y4075" s="21">
        <f>E4075/W4075</f>
        <v>0</v>
      </c>
    </row>
    <row r="4076" spans="1:25" ht="48" x14ac:dyDescent="0.2">
      <c r="A4076">
        <v>1555</v>
      </c>
      <c r="B4076" s="3" t="s">
        <v>1556</v>
      </c>
      <c r="C4076" s="3" t="s">
        <v>5665</v>
      </c>
      <c r="D4076">
        <v>750</v>
      </c>
      <c r="E4076">
        <v>0</v>
      </c>
      <c r="F4076" t="s">
        <v>8221</v>
      </c>
      <c r="G4076" t="s">
        <v>8224</v>
      </c>
      <c r="H4076" t="s">
        <v>8246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8289</v>
      </c>
      <c r="O4076" s="6">
        <f>(E4076/D4076)*100</f>
        <v>0</v>
      </c>
      <c r="P4076" s="7" t="e">
        <f>E4076/L4076</f>
        <v>#DIV/0!</v>
      </c>
      <c r="Q4076" t="str">
        <f>LEFT(N4076,FIND("/",N4076)-1)</f>
        <v>photography</v>
      </c>
      <c r="R4076" t="str">
        <f>REPLACE(N4076,1,FIND("/",N4076),"")</f>
        <v>nature</v>
      </c>
      <c r="S4076" s="12">
        <f>(((J4076/60)/60)/24)+DATE(1970,1,1)</f>
        <v>42241.613796296297</v>
      </c>
      <c r="T4076" s="12">
        <f>(((I4076/60)/60)/24)+DATE(1970,1,1)</f>
        <v>42264.708333333328</v>
      </c>
      <c r="W4076" s="19">
        <f>_xlfn.DAYS(T4076,S4076)</f>
        <v>23</v>
      </c>
      <c r="X4076" s="20">
        <f>L4076/W4076</f>
        <v>0</v>
      </c>
      <c r="Y4076" s="21">
        <f>E4076/W4076</f>
        <v>0</v>
      </c>
    </row>
    <row r="4077" spans="1:25" ht="64" x14ac:dyDescent="0.2">
      <c r="A4077">
        <v>3143</v>
      </c>
      <c r="B4077" s="3" t="s">
        <v>3143</v>
      </c>
      <c r="C4077" s="3" t="s">
        <v>7253</v>
      </c>
      <c r="D4077">
        <v>700</v>
      </c>
      <c r="E4077">
        <v>0</v>
      </c>
      <c r="F4077" t="s">
        <v>8222</v>
      </c>
      <c r="G4077" t="s">
        <v>8225</v>
      </c>
      <c r="H4077" t="s">
        <v>8247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8271</v>
      </c>
      <c r="O4077" s="6">
        <f>(E4077/D4077)*100</f>
        <v>0</v>
      </c>
      <c r="P4077" s="7" t="e">
        <f>E4077/L4077</f>
        <v>#DIV/0!</v>
      </c>
      <c r="Q4077" t="str">
        <f>LEFT(N4077,FIND("/",N4077)-1)</f>
        <v>theater</v>
      </c>
      <c r="R4077" t="str">
        <f>REPLACE(N4077,1,FIND("/",N4077),"")</f>
        <v>plays</v>
      </c>
      <c r="S4077" s="12">
        <f>(((J4077/60)/60)/24)+DATE(1970,1,1)</f>
        <v>42808.358287037037</v>
      </c>
      <c r="T4077" s="12">
        <f>(((I4077/60)/60)/24)+DATE(1970,1,1)</f>
        <v>42834.358287037037</v>
      </c>
      <c r="W4077" s="19">
        <f>_xlfn.DAYS(T4077,S4077)</f>
        <v>26</v>
      </c>
      <c r="X4077" s="20">
        <f>L4077/W4077</f>
        <v>0</v>
      </c>
      <c r="Y4077" s="21">
        <f>E4077/W4077</f>
        <v>0</v>
      </c>
    </row>
    <row r="4078" spans="1:25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(E4078/D4078)*100</f>
        <v>0</v>
      </c>
      <c r="P4078" s="7" t="e">
        <f>E4078/L4078</f>
        <v>#DIV/0!</v>
      </c>
      <c r="Q4078" t="str">
        <f>LEFT(N4078,FIND("/",N4078)-1)</f>
        <v>theater</v>
      </c>
      <c r="R4078" t="str">
        <f>REPLACE(N4078,1,FIND("/",N4078),"")</f>
        <v>plays</v>
      </c>
      <c r="S4078" s="12">
        <f>(((J4078/60)/60)/24)+DATE(1970,1,1)</f>
        <v>41905.795706018522</v>
      </c>
      <c r="T4078" s="12">
        <f>(((I4078/60)/60)/24)+DATE(1970,1,1)</f>
        <v>41933.82708333333</v>
      </c>
      <c r="W4078" s="19">
        <f>_xlfn.DAYS(T4078,S4078)</f>
        <v>28</v>
      </c>
      <c r="X4078" s="20">
        <f>L4078/W4078</f>
        <v>0</v>
      </c>
      <c r="Y4078" s="21">
        <f>E4078/W4078</f>
        <v>0</v>
      </c>
    </row>
    <row r="4079" spans="1:25" ht="48" x14ac:dyDescent="0.2">
      <c r="A4079">
        <v>3975</v>
      </c>
      <c r="B4079" s="3" t="s">
        <v>3972</v>
      </c>
      <c r="C4079" s="3" t="s">
        <v>8082</v>
      </c>
      <c r="D4079">
        <v>678</v>
      </c>
      <c r="E4079">
        <v>0</v>
      </c>
      <c r="F4079" t="s">
        <v>8221</v>
      </c>
      <c r="G4079" t="s">
        <v>8224</v>
      </c>
      <c r="H4079" t="s">
        <v>8246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8271</v>
      </c>
      <c r="O4079" s="6">
        <f>(E4079/D4079)*100</f>
        <v>0</v>
      </c>
      <c r="P4079" s="7" t="e">
        <f>E4079/L4079</f>
        <v>#DIV/0!</v>
      </c>
      <c r="Q4079" t="str">
        <f>LEFT(N4079,FIND("/",N4079)-1)</f>
        <v>theater</v>
      </c>
      <c r="R4079" t="str">
        <f>REPLACE(N4079,1,FIND("/",N4079),"")</f>
        <v>plays</v>
      </c>
      <c r="S4079" s="12">
        <f>(((J4079/60)/60)/24)+DATE(1970,1,1)</f>
        <v>42534.866875</v>
      </c>
      <c r="T4079" s="12">
        <f>(((I4079/60)/60)/24)+DATE(1970,1,1)</f>
        <v>42564.866875</v>
      </c>
      <c r="W4079" s="19">
        <f>_xlfn.DAYS(T4079,S4079)</f>
        <v>30</v>
      </c>
      <c r="X4079" s="20">
        <f>L4079/W4079</f>
        <v>0</v>
      </c>
      <c r="Y4079" s="21">
        <f>E4079/W4079</f>
        <v>0</v>
      </c>
    </row>
    <row r="4080" spans="1:25" ht="48" x14ac:dyDescent="0.2">
      <c r="A4080">
        <v>3874</v>
      </c>
      <c r="B4080" s="3" t="s">
        <v>3871</v>
      </c>
      <c r="C4080" s="3" t="s">
        <v>7983</v>
      </c>
      <c r="D4080">
        <v>620</v>
      </c>
      <c r="E4080">
        <v>0</v>
      </c>
      <c r="F4080" t="s">
        <v>8220</v>
      </c>
      <c r="G4080" t="s">
        <v>8228</v>
      </c>
      <c r="H4080" t="s">
        <v>8250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8305</v>
      </c>
      <c r="O4080" s="6">
        <f>(E4080/D4080)*100</f>
        <v>0</v>
      </c>
      <c r="P4080" s="7" t="e">
        <f>E4080/L4080</f>
        <v>#DIV/0!</v>
      </c>
      <c r="Q4080" t="str">
        <f>LEFT(N4080,FIND("/",N4080)-1)</f>
        <v>theater</v>
      </c>
      <c r="R4080" t="str">
        <f>REPLACE(N4080,1,FIND("/",N4080),"")</f>
        <v>musical</v>
      </c>
      <c r="S4080" s="12">
        <f>(((J4080/60)/60)/24)+DATE(1970,1,1)</f>
        <v>42007.016458333332</v>
      </c>
      <c r="T4080" s="12">
        <f>(((I4080/60)/60)/24)+DATE(1970,1,1)</f>
        <v>42028.041666666672</v>
      </c>
      <c r="W4080" s="19">
        <f>_xlfn.DAYS(T4080,S4080)</f>
        <v>21</v>
      </c>
      <c r="X4080" s="20">
        <f>L4080/W4080</f>
        <v>0</v>
      </c>
      <c r="Y4080" s="21">
        <f>E4080/W4080</f>
        <v>0</v>
      </c>
    </row>
    <row r="4081" spans="1:25" ht="48" x14ac:dyDescent="0.2">
      <c r="A4081">
        <v>130</v>
      </c>
      <c r="B4081" s="3" t="s">
        <v>132</v>
      </c>
      <c r="C4081" s="3" t="s">
        <v>4241</v>
      </c>
      <c r="D4081">
        <v>600</v>
      </c>
      <c r="E4081">
        <v>0</v>
      </c>
      <c r="F4081" t="s">
        <v>8220</v>
      </c>
      <c r="G4081" t="s">
        <v>8225</v>
      </c>
      <c r="H4081" t="s">
        <v>8247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8267</v>
      </c>
      <c r="O4081" s="6">
        <f>(E4081/D4081)*100</f>
        <v>0</v>
      </c>
      <c r="P4081" s="7" t="e">
        <f>E4081/L4081</f>
        <v>#DIV/0!</v>
      </c>
      <c r="Q4081" t="str">
        <f>LEFT(N4081,FIND("/",N4081)-1)</f>
        <v>film &amp; video</v>
      </c>
      <c r="R4081" t="str">
        <f>REPLACE(N4081,1,FIND("/",N4081),"")</f>
        <v>science fiction</v>
      </c>
      <c r="S4081" s="12">
        <f>(((J4081/60)/60)/24)+DATE(1970,1,1)</f>
        <v>41778.915416666663</v>
      </c>
      <c r="T4081" s="12">
        <f>(((I4081/60)/60)/24)+DATE(1970,1,1)</f>
        <v>41806.844444444447</v>
      </c>
      <c r="W4081" s="19">
        <f>_xlfn.DAYS(T4081,S4081)</f>
        <v>28</v>
      </c>
      <c r="X4081" s="20">
        <f>L4081/W4081</f>
        <v>0</v>
      </c>
      <c r="Y4081" s="21">
        <f>E4081/W4081</f>
        <v>0</v>
      </c>
    </row>
    <row r="4082" spans="1:25" ht="48" x14ac:dyDescent="0.2">
      <c r="A4082">
        <v>4101</v>
      </c>
      <c r="B4082" s="3" t="s">
        <v>4097</v>
      </c>
      <c r="C4082" s="3" t="s">
        <v>8204</v>
      </c>
      <c r="D4082">
        <v>600</v>
      </c>
      <c r="E4082">
        <v>0</v>
      </c>
      <c r="F4082" t="s">
        <v>8221</v>
      </c>
      <c r="G4082" t="s">
        <v>8224</v>
      </c>
      <c r="H4082" t="s">
        <v>8246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8271</v>
      </c>
      <c r="O4082" s="6">
        <f>(E4082/D4082)*100</f>
        <v>0</v>
      </c>
      <c r="P4082" s="7" t="e">
        <f>E4082/L4082</f>
        <v>#DIV/0!</v>
      </c>
      <c r="Q4082" t="str">
        <f>LEFT(N4082,FIND("/",N4082)-1)</f>
        <v>theater</v>
      </c>
      <c r="R4082" t="str">
        <f>REPLACE(N4082,1,FIND("/",N4082),"")</f>
        <v>plays</v>
      </c>
      <c r="S4082" s="12">
        <f>(((J4082/60)/60)/24)+DATE(1970,1,1)</f>
        <v>42730.903726851851</v>
      </c>
      <c r="T4082" s="12">
        <f>(((I4082/60)/60)/24)+DATE(1970,1,1)</f>
        <v>42760.903726851851</v>
      </c>
      <c r="W4082" s="19">
        <f>_xlfn.DAYS(T4082,S4082)</f>
        <v>30</v>
      </c>
      <c r="X4082" s="20">
        <f>L4082/W4082</f>
        <v>0</v>
      </c>
      <c r="Y4082" s="21">
        <f>E4082/W4082</f>
        <v>0</v>
      </c>
    </row>
    <row r="4083" spans="1:25" ht="48" x14ac:dyDescent="0.2">
      <c r="A4083">
        <v>4012</v>
      </c>
      <c r="B4083" s="3" t="s">
        <v>4008</v>
      </c>
      <c r="C4083" s="3" t="s">
        <v>8117</v>
      </c>
      <c r="D4083">
        <v>575</v>
      </c>
      <c r="E4083">
        <v>0</v>
      </c>
      <c r="F4083" t="s">
        <v>8221</v>
      </c>
      <c r="G4083" t="s">
        <v>8225</v>
      </c>
      <c r="H4083" t="s">
        <v>8247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8271</v>
      </c>
      <c r="O4083" s="6">
        <f>(E4083/D4083)*100</f>
        <v>0</v>
      </c>
      <c r="P4083" s="7" t="e">
        <f>E4083/L4083</f>
        <v>#DIV/0!</v>
      </c>
      <c r="Q4083" t="str">
        <f>LEFT(N4083,FIND("/",N4083)-1)</f>
        <v>theater</v>
      </c>
      <c r="R4083" t="str">
        <f>REPLACE(N4083,1,FIND("/",N4083),"")</f>
        <v>plays</v>
      </c>
      <c r="S4083" s="12">
        <f>(((J4083/60)/60)/24)+DATE(1970,1,1)</f>
        <v>42096.544548611113</v>
      </c>
      <c r="T4083" s="12">
        <f>(((I4083/60)/60)/24)+DATE(1970,1,1)</f>
        <v>42126.544548611113</v>
      </c>
      <c r="W4083" s="19">
        <f>_xlfn.DAYS(T4083,S4083)</f>
        <v>30</v>
      </c>
      <c r="X4083" s="20">
        <f>L4083/W4083</f>
        <v>0</v>
      </c>
      <c r="Y4083" s="21">
        <f>E4083/W4083</f>
        <v>0</v>
      </c>
    </row>
    <row r="4084" spans="1:25" ht="48" x14ac:dyDescent="0.2">
      <c r="A4084">
        <v>461</v>
      </c>
      <c r="B4084" s="3" t="s">
        <v>462</v>
      </c>
      <c r="C4084" s="3" t="s">
        <v>4571</v>
      </c>
      <c r="D4084">
        <v>550</v>
      </c>
      <c r="E4084">
        <v>0</v>
      </c>
      <c r="F4084" t="s">
        <v>8221</v>
      </c>
      <c r="G4084" t="s">
        <v>8225</v>
      </c>
      <c r="H4084" t="s">
        <v>8247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8270</v>
      </c>
      <c r="O4084" s="6">
        <f>(E4084/D4084)*100</f>
        <v>0</v>
      </c>
      <c r="P4084" s="7" t="e">
        <f>E4084/L4084</f>
        <v>#DIV/0!</v>
      </c>
      <c r="Q4084" t="str">
        <f>LEFT(N4084,FIND("/",N4084)-1)</f>
        <v>film &amp; video</v>
      </c>
      <c r="R4084" t="str">
        <f>REPLACE(N4084,1,FIND("/",N4084),"")</f>
        <v>animation</v>
      </c>
      <c r="S4084" s="12">
        <f>(((J4084/60)/60)/24)+DATE(1970,1,1)</f>
        <v>41407.84684027778</v>
      </c>
      <c r="T4084" s="12">
        <f>(((I4084/60)/60)/24)+DATE(1970,1,1)</f>
        <v>41427.84684027778</v>
      </c>
      <c r="W4084" s="19">
        <f>_xlfn.DAYS(T4084,S4084)</f>
        <v>20</v>
      </c>
      <c r="X4084" s="20">
        <f>L4084/W4084</f>
        <v>0</v>
      </c>
      <c r="Y4084" s="21">
        <f>E4084/W4084</f>
        <v>0</v>
      </c>
    </row>
    <row r="4085" spans="1:25" ht="16" x14ac:dyDescent="0.2">
      <c r="A4085">
        <v>1084</v>
      </c>
      <c r="B4085" s="3" t="s">
        <v>1085</v>
      </c>
      <c r="C4085" s="3" t="s">
        <v>5194</v>
      </c>
      <c r="D4085">
        <v>550</v>
      </c>
      <c r="E4085">
        <v>0</v>
      </c>
      <c r="F4085" t="s">
        <v>8221</v>
      </c>
      <c r="G4085" t="s">
        <v>8224</v>
      </c>
      <c r="H4085" t="s">
        <v>8246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8282</v>
      </c>
      <c r="O4085" s="6">
        <f>(E4085/D4085)*100</f>
        <v>0</v>
      </c>
      <c r="P4085" s="7" t="e">
        <f>E4085/L4085</f>
        <v>#DIV/0!</v>
      </c>
      <c r="Q4085" t="str">
        <f>LEFT(N4085,FIND("/",N4085)-1)</f>
        <v>games</v>
      </c>
      <c r="R4085" t="str">
        <f>REPLACE(N4085,1,FIND("/",N4085),"")</f>
        <v>video games</v>
      </c>
      <c r="S4085" s="12">
        <f>(((J4085/60)/60)/24)+DATE(1970,1,1)</f>
        <v>41829.912083333329</v>
      </c>
      <c r="T4085" s="12">
        <f>(((I4085/60)/60)/24)+DATE(1970,1,1)</f>
        <v>41859.912083333329</v>
      </c>
      <c r="W4085" s="19">
        <f>_xlfn.DAYS(T4085,S4085)</f>
        <v>30</v>
      </c>
      <c r="X4085" s="20">
        <f>L4085/W4085</f>
        <v>0</v>
      </c>
      <c r="Y4085" s="21">
        <f>E4085/W4085</f>
        <v>0</v>
      </c>
    </row>
    <row r="4086" spans="1:25" ht="32" x14ac:dyDescent="0.2">
      <c r="A4086">
        <v>4061</v>
      </c>
      <c r="B4086" s="3" t="s">
        <v>4057</v>
      </c>
      <c r="C4086" s="3" t="s">
        <v>8165</v>
      </c>
      <c r="D4086">
        <v>525</v>
      </c>
      <c r="E4086">
        <v>0</v>
      </c>
      <c r="F4086" t="s">
        <v>8221</v>
      </c>
      <c r="G4086" t="s">
        <v>8224</v>
      </c>
      <c r="H4086" t="s">
        <v>8246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8271</v>
      </c>
      <c r="O4086" s="6">
        <f>(E4086/D4086)*100</f>
        <v>0</v>
      </c>
      <c r="P4086" s="7" t="e">
        <f>E4086/L4086</f>
        <v>#DIV/0!</v>
      </c>
      <c r="Q4086" t="str">
        <f>LEFT(N4086,FIND("/",N4086)-1)</f>
        <v>theater</v>
      </c>
      <c r="R4086" t="str">
        <f>REPLACE(N4086,1,FIND("/",N4086),"")</f>
        <v>plays</v>
      </c>
      <c r="S4086" s="12">
        <f>(((J4086/60)/60)/24)+DATE(1970,1,1)</f>
        <v>42421.141469907408</v>
      </c>
      <c r="T4086" s="12">
        <f>(((I4086/60)/60)/24)+DATE(1970,1,1)</f>
        <v>42481.099803240737</v>
      </c>
      <c r="W4086" s="19">
        <f>_xlfn.DAYS(T4086,S4086)</f>
        <v>60</v>
      </c>
      <c r="X4086" s="20">
        <f>L4086/W4086</f>
        <v>0</v>
      </c>
      <c r="Y4086" s="21">
        <f>E4086/W4086</f>
        <v>0</v>
      </c>
    </row>
    <row r="4087" spans="1:25" ht="32" x14ac:dyDescent="0.2">
      <c r="A4087">
        <v>1588</v>
      </c>
      <c r="B4087" s="3" t="s">
        <v>1589</v>
      </c>
      <c r="C4087" s="3" t="s">
        <v>5698</v>
      </c>
      <c r="D4087">
        <v>516</v>
      </c>
      <c r="E4087">
        <v>0</v>
      </c>
      <c r="F4087" t="s">
        <v>8221</v>
      </c>
      <c r="G4087" t="s">
        <v>8224</v>
      </c>
      <c r="H4087" t="s">
        <v>8246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8291</v>
      </c>
      <c r="O4087" s="6">
        <f>(E4087/D4087)*100</f>
        <v>0</v>
      </c>
      <c r="P4087" s="7" t="e">
        <f>E4087/L4087</f>
        <v>#DIV/0!</v>
      </c>
      <c r="Q4087" t="str">
        <f>LEFT(N4087,FIND("/",N4087)-1)</f>
        <v>photography</v>
      </c>
      <c r="R4087" t="str">
        <f>REPLACE(N4087,1,FIND("/",N4087),"")</f>
        <v>places</v>
      </c>
      <c r="S4087" s="12">
        <f>(((J4087/60)/60)/24)+DATE(1970,1,1)</f>
        <v>42005.24998842593</v>
      </c>
      <c r="T4087" s="12">
        <f>(((I4087/60)/60)/24)+DATE(1970,1,1)</f>
        <v>42035.841666666667</v>
      </c>
      <c r="W4087" s="19">
        <f>_xlfn.DAYS(T4087,S4087)</f>
        <v>30</v>
      </c>
      <c r="X4087" s="20">
        <f>L4087/W4087</f>
        <v>0</v>
      </c>
      <c r="Y4087" s="21">
        <f>E4087/W4087</f>
        <v>0</v>
      </c>
    </row>
    <row r="4088" spans="1:25" ht="48" x14ac:dyDescent="0.2">
      <c r="A4088">
        <v>615</v>
      </c>
      <c r="B4088" s="3" t="s">
        <v>616</v>
      </c>
      <c r="C4088" s="3" t="s">
        <v>4725</v>
      </c>
      <c r="D4088">
        <v>515</v>
      </c>
      <c r="E4088">
        <v>0</v>
      </c>
      <c r="F4088" t="s">
        <v>8220</v>
      </c>
      <c r="G4088" t="s">
        <v>8228</v>
      </c>
      <c r="H4088" t="s">
        <v>8250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8272</v>
      </c>
      <c r="O4088" s="6">
        <f>(E4088/D4088)*100</f>
        <v>0</v>
      </c>
      <c r="P4088" s="7" t="e">
        <f>E4088/L4088</f>
        <v>#DIV/0!</v>
      </c>
      <c r="Q4088" t="str">
        <f>LEFT(N4088,FIND("/",N4088)-1)</f>
        <v>technology</v>
      </c>
      <c r="R4088" t="str">
        <f>REPLACE(N4088,1,FIND("/",N4088),"")</f>
        <v>web</v>
      </c>
      <c r="S4088" s="12">
        <f>(((J4088/60)/60)/24)+DATE(1970,1,1)</f>
        <v>42242.122210648144</v>
      </c>
      <c r="T4088" s="12">
        <f>(((I4088/60)/60)/24)+DATE(1970,1,1)</f>
        <v>42272.122210648144</v>
      </c>
      <c r="W4088" s="19">
        <f>_xlfn.DAYS(T4088,S4088)</f>
        <v>30</v>
      </c>
      <c r="X4088" s="20">
        <f>L4088/W4088</f>
        <v>0</v>
      </c>
      <c r="Y4088" s="21">
        <f>E4088/W4088</f>
        <v>0</v>
      </c>
    </row>
    <row r="4089" spans="1:25" ht="48" x14ac:dyDescent="0.2">
      <c r="A4089">
        <v>929</v>
      </c>
      <c r="B4089" s="3" t="s">
        <v>930</v>
      </c>
      <c r="C4089" s="3" t="s">
        <v>5039</v>
      </c>
      <c r="D4089">
        <v>500</v>
      </c>
      <c r="E4089">
        <v>0</v>
      </c>
      <c r="F4089" t="s">
        <v>8221</v>
      </c>
      <c r="G4089" t="s">
        <v>8224</v>
      </c>
      <c r="H4089" t="s">
        <v>8246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8278</v>
      </c>
      <c r="O4089" s="6">
        <f>(E4089/D4089)*100</f>
        <v>0</v>
      </c>
      <c r="P4089" s="7" t="e">
        <f>E4089/L4089</f>
        <v>#DIV/0!</v>
      </c>
      <c r="Q4089" t="str">
        <f>LEFT(N4089,FIND("/",N4089)-1)</f>
        <v>music</v>
      </c>
      <c r="R4089" t="str">
        <f>REPLACE(N4089,1,FIND("/",N4089),"")</f>
        <v>jazz</v>
      </c>
      <c r="S4089" s="12">
        <f>(((J4089/60)/60)/24)+DATE(1970,1,1)</f>
        <v>40978.238067129627</v>
      </c>
      <c r="T4089" s="12">
        <f>(((I4089/60)/60)/24)+DATE(1970,1,1)</f>
        <v>41008.196400462963</v>
      </c>
      <c r="W4089" s="19">
        <f>_xlfn.DAYS(T4089,S4089)</f>
        <v>30</v>
      </c>
      <c r="X4089" s="20">
        <f>L4089/W4089</f>
        <v>0</v>
      </c>
      <c r="Y4089" s="21">
        <f>E4089/W4089</f>
        <v>0</v>
      </c>
    </row>
    <row r="4090" spans="1:25" ht="48" x14ac:dyDescent="0.2">
      <c r="A4090">
        <v>1051</v>
      </c>
      <c r="B4090" s="3" t="s">
        <v>1052</v>
      </c>
      <c r="C4090" s="3" t="s">
        <v>5161</v>
      </c>
      <c r="D4090">
        <v>500</v>
      </c>
      <c r="E4090">
        <v>0</v>
      </c>
      <c r="F4090" t="s">
        <v>8220</v>
      </c>
      <c r="G4090" t="s">
        <v>8224</v>
      </c>
      <c r="H4090" t="s">
        <v>8246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8281</v>
      </c>
      <c r="O4090" s="6">
        <f>(E4090/D4090)*100</f>
        <v>0</v>
      </c>
      <c r="P4090" s="7" t="e">
        <f>E4090/L4090</f>
        <v>#DIV/0!</v>
      </c>
      <c r="Q4090" t="str">
        <f>LEFT(N4090,FIND("/",N4090)-1)</f>
        <v>journalism</v>
      </c>
      <c r="R4090" t="str">
        <f>REPLACE(N4090,1,FIND("/",N4090),"")</f>
        <v>audio</v>
      </c>
      <c r="S4090" s="12">
        <f>(((J4090/60)/60)/24)+DATE(1970,1,1)</f>
        <v>41850.014178240745</v>
      </c>
      <c r="T4090" s="12">
        <f>(((I4090/60)/60)/24)+DATE(1970,1,1)</f>
        <v>41878.014178240745</v>
      </c>
      <c r="W4090" s="19">
        <f>_xlfn.DAYS(T4090,S4090)</f>
        <v>28</v>
      </c>
      <c r="X4090" s="20">
        <f>L4090/W4090</f>
        <v>0</v>
      </c>
      <c r="Y4090" s="21">
        <f>E4090/W4090</f>
        <v>0</v>
      </c>
    </row>
    <row r="4091" spans="1:25" ht="16" x14ac:dyDescent="0.2">
      <c r="A4091">
        <v>1141</v>
      </c>
      <c r="B4091" s="3" t="s">
        <v>1142</v>
      </c>
      <c r="C4091" s="3" t="s">
        <v>5251</v>
      </c>
      <c r="D4091">
        <v>500</v>
      </c>
      <c r="E4091">
        <v>0</v>
      </c>
      <c r="F4091" t="s">
        <v>8221</v>
      </c>
      <c r="G4091" t="s">
        <v>8236</v>
      </c>
      <c r="H4091" t="s">
        <v>8249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8283</v>
      </c>
      <c r="O4091" s="6">
        <f>(E4091/D4091)*100</f>
        <v>0</v>
      </c>
      <c r="P4091" s="7" t="e">
        <f>E4091/L4091</f>
        <v>#DIV/0!</v>
      </c>
      <c r="Q4091" t="str">
        <f>LEFT(N4091,FIND("/",N4091)-1)</f>
        <v>games</v>
      </c>
      <c r="R4091" t="str">
        <f>REPLACE(N4091,1,FIND("/",N4091),"")</f>
        <v>mobile games</v>
      </c>
      <c r="S4091" s="12">
        <f>(((J4091/60)/60)/24)+DATE(1970,1,1)</f>
        <v>42164.699652777781</v>
      </c>
      <c r="T4091" s="12">
        <f>(((I4091/60)/60)/24)+DATE(1970,1,1)</f>
        <v>42194.699652777781</v>
      </c>
      <c r="W4091" s="19">
        <f>_xlfn.DAYS(T4091,S4091)</f>
        <v>30</v>
      </c>
      <c r="X4091" s="20">
        <f>L4091/W4091</f>
        <v>0</v>
      </c>
      <c r="Y4091" s="21">
        <f>E4091/W4091</f>
        <v>0</v>
      </c>
    </row>
    <row r="4092" spans="1:25" ht="48" x14ac:dyDescent="0.2">
      <c r="A4092">
        <v>1599</v>
      </c>
      <c r="B4092" s="3" t="s">
        <v>1600</v>
      </c>
      <c r="C4092" s="3" t="s">
        <v>5709</v>
      </c>
      <c r="D4092">
        <v>500</v>
      </c>
      <c r="E4092">
        <v>0</v>
      </c>
      <c r="F4092" t="s">
        <v>8221</v>
      </c>
      <c r="G4092" t="s">
        <v>8225</v>
      </c>
      <c r="H4092" t="s">
        <v>8247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8291</v>
      </c>
      <c r="O4092" s="6">
        <f>(E4092/D4092)*100</f>
        <v>0</v>
      </c>
      <c r="P4092" s="7" t="e">
        <f>E4092/L4092</f>
        <v>#DIV/0!</v>
      </c>
      <c r="Q4092" t="str">
        <f>LEFT(N4092,FIND("/",N4092)-1)</f>
        <v>photography</v>
      </c>
      <c r="R4092" t="str">
        <f>REPLACE(N4092,1,FIND("/",N4092),"")</f>
        <v>places</v>
      </c>
      <c r="S4092" s="12">
        <f>(((J4092/60)/60)/24)+DATE(1970,1,1)</f>
        <v>42438.53907407407</v>
      </c>
      <c r="T4092" s="12">
        <f>(((I4092/60)/60)/24)+DATE(1970,1,1)</f>
        <v>42468.497407407413</v>
      </c>
      <c r="W4092" s="19">
        <f>_xlfn.DAYS(T4092,S4092)</f>
        <v>30</v>
      </c>
      <c r="X4092" s="20">
        <f>L4092/W4092</f>
        <v>0</v>
      </c>
      <c r="Y4092" s="21">
        <f>E4092/W4092</f>
        <v>0</v>
      </c>
    </row>
    <row r="4093" spans="1:25" ht="48" x14ac:dyDescent="0.2">
      <c r="A4093">
        <v>3204</v>
      </c>
      <c r="B4093" s="3" t="s">
        <v>3204</v>
      </c>
      <c r="C4093" s="3" t="s">
        <v>7314</v>
      </c>
      <c r="D4093">
        <v>500</v>
      </c>
      <c r="E4093">
        <v>0</v>
      </c>
      <c r="F4093" t="s">
        <v>8221</v>
      </c>
      <c r="G4093" t="s">
        <v>8224</v>
      </c>
      <c r="H4093" t="s">
        <v>8246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8305</v>
      </c>
      <c r="O4093" s="6">
        <f>(E4093/D4093)*100</f>
        <v>0</v>
      </c>
      <c r="P4093" s="7" t="e">
        <f>E4093/L4093</f>
        <v>#DIV/0!</v>
      </c>
      <c r="Q4093" t="str">
        <f>LEFT(N4093,FIND("/",N4093)-1)</f>
        <v>theater</v>
      </c>
      <c r="R4093" t="str">
        <f>REPLACE(N4093,1,FIND("/",N4093),"")</f>
        <v>musical</v>
      </c>
      <c r="S4093" s="12">
        <f>(((J4093/60)/60)/24)+DATE(1970,1,1)</f>
        <v>42172.686099537037</v>
      </c>
      <c r="T4093" s="12">
        <f>(((I4093/60)/60)/24)+DATE(1970,1,1)</f>
        <v>42202.676388888889</v>
      </c>
      <c r="W4093" s="19">
        <f>_xlfn.DAYS(T4093,S4093)</f>
        <v>30</v>
      </c>
      <c r="X4093" s="20">
        <f>L4093/W4093</f>
        <v>0</v>
      </c>
      <c r="Y4093" s="21">
        <f>E4093/W4093</f>
        <v>0</v>
      </c>
    </row>
    <row r="4094" spans="1:25" ht="48" x14ac:dyDescent="0.2">
      <c r="A4094">
        <v>4051</v>
      </c>
      <c r="B4094" s="3" t="s">
        <v>4047</v>
      </c>
      <c r="C4094" s="3" t="s">
        <v>8155</v>
      </c>
      <c r="D4094">
        <v>500</v>
      </c>
      <c r="E4094">
        <v>0</v>
      </c>
      <c r="F4094" t="s">
        <v>8221</v>
      </c>
      <c r="G4094" t="s">
        <v>8224</v>
      </c>
      <c r="H4094" t="s">
        <v>8246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8271</v>
      </c>
      <c r="O4094" s="6">
        <f>(E4094/D4094)*100</f>
        <v>0</v>
      </c>
      <c r="P4094" s="7" t="e">
        <f>E4094/L4094</f>
        <v>#DIV/0!</v>
      </c>
      <c r="Q4094" t="str">
        <f>LEFT(N4094,FIND("/",N4094)-1)</f>
        <v>theater</v>
      </c>
      <c r="R4094" t="str">
        <f>REPLACE(N4094,1,FIND("/",N4094),"")</f>
        <v>plays</v>
      </c>
      <c r="S4094" s="12">
        <f>(((J4094/60)/60)/24)+DATE(1970,1,1)</f>
        <v>41761.810150462967</v>
      </c>
      <c r="T4094" s="12">
        <f>(((I4094/60)/60)/24)+DATE(1970,1,1)</f>
        <v>41768.286805555559</v>
      </c>
      <c r="W4094" s="19">
        <f>_xlfn.DAYS(T4094,S4094)</f>
        <v>7</v>
      </c>
      <c r="X4094" s="20">
        <f>L4094/W4094</f>
        <v>0</v>
      </c>
      <c r="Y4094" s="21">
        <f>E4094/W4094</f>
        <v>0</v>
      </c>
    </row>
    <row r="4095" spans="1:25" ht="48" x14ac:dyDescent="0.2">
      <c r="A4095">
        <v>4109</v>
      </c>
      <c r="B4095" s="3" t="s">
        <v>4105</v>
      </c>
      <c r="C4095" s="3" t="s">
        <v>8212</v>
      </c>
      <c r="D4095">
        <v>500</v>
      </c>
      <c r="E4095">
        <v>0</v>
      </c>
      <c r="F4095" t="s">
        <v>8221</v>
      </c>
      <c r="G4095" t="s">
        <v>8225</v>
      </c>
      <c r="H4095" t="s">
        <v>8247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8271</v>
      </c>
      <c r="O4095" s="6">
        <f>(E4095/D4095)*100</f>
        <v>0</v>
      </c>
      <c r="P4095" s="7" t="e">
        <f>E4095/L4095</f>
        <v>#DIV/0!</v>
      </c>
      <c r="Q4095" t="str">
        <f>LEFT(N4095,FIND("/",N4095)-1)</f>
        <v>theater</v>
      </c>
      <c r="R4095" t="str">
        <f>REPLACE(N4095,1,FIND("/",N4095),"")</f>
        <v>plays</v>
      </c>
      <c r="S4095" s="12">
        <f>(((J4095/60)/60)/24)+DATE(1970,1,1)</f>
        <v>42307.539398148147</v>
      </c>
      <c r="T4095" s="12">
        <f>(((I4095/60)/60)/24)+DATE(1970,1,1)</f>
        <v>42337.581064814818</v>
      </c>
      <c r="W4095" s="19">
        <f>_xlfn.DAYS(T4095,S4095)</f>
        <v>30</v>
      </c>
      <c r="X4095" s="20">
        <f>L4095/W4095</f>
        <v>0</v>
      </c>
      <c r="Y4095" s="21">
        <f>E4095/W4095</f>
        <v>0</v>
      </c>
    </row>
    <row r="4096" spans="1:25" ht="48" x14ac:dyDescent="0.2">
      <c r="A4096">
        <v>439</v>
      </c>
      <c r="B4096" s="3" t="s">
        <v>440</v>
      </c>
      <c r="C4096" s="3" t="s">
        <v>4549</v>
      </c>
      <c r="D4096">
        <v>450</v>
      </c>
      <c r="E4096">
        <v>0</v>
      </c>
      <c r="F4096" t="s">
        <v>8221</v>
      </c>
      <c r="G4096" t="s">
        <v>8224</v>
      </c>
      <c r="H4096" t="s">
        <v>8246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8270</v>
      </c>
      <c r="O4096" s="6">
        <f>(E4096/D4096)*100</f>
        <v>0</v>
      </c>
      <c r="P4096" s="7" t="e">
        <f>E4096/L4096</f>
        <v>#DIV/0!</v>
      </c>
      <c r="Q4096" t="str">
        <f>LEFT(N4096,FIND("/",N4096)-1)</f>
        <v>film &amp; video</v>
      </c>
      <c r="R4096" t="str">
        <f>REPLACE(N4096,1,FIND("/",N4096),"")</f>
        <v>animation</v>
      </c>
      <c r="S4096" s="12">
        <f>(((J4096/60)/60)/24)+DATE(1970,1,1)</f>
        <v>41919.761782407404</v>
      </c>
      <c r="T4096" s="12">
        <f>(((I4096/60)/60)/24)+DATE(1970,1,1)</f>
        <v>41929.761782407404</v>
      </c>
      <c r="W4096" s="19">
        <f>_xlfn.DAYS(T4096,S4096)</f>
        <v>10</v>
      </c>
      <c r="X4096" s="20">
        <f>L4096/W4096</f>
        <v>0</v>
      </c>
      <c r="Y4096" s="21">
        <f>E4096/W4096</f>
        <v>0</v>
      </c>
    </row>
    <row r="4097" spans="1:25" ht="48" x14ac:dyDescent="0.2">
      <c r="A4097">
        <v>441</v>
      </c>
      <c r="B4097" s="3" t="s">
        <v>442</v>
      </c>
      <c r="C4097" s="3" t="s">
        <v>4551</v>
      </c>
      <c r="D4097">
        <v>400</v>
      </c>
      <c r="E4097">
        <v>0</v>
      </c>
      <c r="F4097" t="s">
        <v>8221</v>
      </c>
      <c r="G4097" t="s">
        <v>8225</v>
      </c>
      <c r="H4097" t="s">
        <v>8247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8270</v>
      </c>
      <c r="O4097" s="6">
        <f>(E4097/D4097)*100</f>
        <v>0</v>
      </c>
      <c r="P4097" s="7" t="e">
        <f>E4097/L4097</f>
        <v>#DIV/0!</v>
      </c>
      <c r="Q4097" t="str">
        <f>LEFT(N4097,FIND("/",N4097)-1)</f>
        <v>film &amp; video</v>
      </c>
      <c r="R4097" t="str">
        <f>REPLACE(N4097,1,FIND("/",N4097),"")</f>
        <v>animation</v>
      </c>
      <c r="S4097" s="12">
        <f>(((J4097/60)/60)/24)+DATE(1970,1,1)</f>
        <v>41550.793935185182</v>
      </c>
      <c r="T4097" s="12">
        <f>(((I4097/60)/60)/24)+DATE(1970,1,1)</f>
        <v>41580.793935185182</v>
      </c>
      <c r="W4097" s="19">
        <f>_xlfn.DAYS(T4097,S4097)</f>
        <v>30</v>
      </c>
      <c r="X4097" s="20">
        <f>L4097/W4097</f>
        <v>0</v>
      </c>
      <c r="Y4097" s="21">
        <f>E4097/W4097</f>
        <v>0</v>
      </c>
    </row>
    <row r="4098" spans="1:25" ht="48" x14ac:dyDescent="0.2">
      <c r="A4098">
        <v>581</v>
      </c>
      <c r="B4098" s="3" t="s">
        <v>582</v>
      </c>
      <c r="C4098" s="3" t="s">
        <v>4691</v>
      </c>
      <c r="D4098">
        <v>400</v>
      </c>
      <c r="E4098">
        <v>0</v>
      </c>
      <c r="F4098" t="s">
        <v>8221</v>
      </c>
      <c r="G4098" t="s">
        <v>8224</v>
      </c>
      <c r="H4098" t="s">
        <v>8246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8272</v>
      </c>
      <c r="O4098" s="6">
        <f>(E4098/D4098)*100</f>
        <v>0</v>
      </c>
      <c r="P4098" s="7" t="e">
        <f>E4098/L4098</f>
        <v>#DIV/0!</v>
      </c>
      <c r="Q4098" t="str">
        <f>LEFT(N4098,FIND("/",N4098)-1)</f>
        <v>technology</v>
      </c>
      <c r="R4098" t="str">
        <f>REPLACE(N4098,1,FIND("/",N4098),"")</f>
        <v>web</v>
      </c>
      <c r="S4098" s="12">
        <f>(((J4098/60)/60)/24)+DATE(1970,1,1)</f>
        <v>42188.012777777782</v>
      </c>
      <c r="T4098" s="12">
        <f>(((I4098/60)/60)/24)+DATE(1970,1,1)</f>
        <v>42218.012777777782</v>
      </c>
      <c r="W4098" s="19">
        <f>_xlfn.DAYS(T4098,S4098)</f>
        <v>30</v>
      </c>
      <c r="X4098" s="20">
        <f>L4098/W4098</f>
        <v>0</v>
      </c>
      <c r="Y4098" s="21">
        <f>E4098/W4098</f>
        <v>0</v>
      </c>
    </row>
    <row r="4099" spans="1:25" ht="48" x14ac:dyDescent="0.2">
      <c r="A4099">
        <v>618</v>
      </c>
      <c r="B4099" s="3" t="s">
        <v>619</v>
      </c>
      <c r="C4099" s="3" t="s">
        <v>4728</v>
      </c>
      <c r="D4099">
        <v>400</v>
      </c>
      <c r="E4099">
        <v>0</v>
      </c>
      <c r="F4099" t="s">
        <v>8220</v>
      </c>
      <c r="G4099" t="s">
        <v>8224</v>
      </c>
      <c r="H4099" t="s">
        <v>8246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8272</v>
      </c>
      <c r="O4099" s="6">
        <f>(E4099/D4099)*100</f>
        <v>0</v>
      </c>
      <c r="P4099" s="7" t="e">
        <f>E4099/L4099</f>
        <v>#DIV/0!</v>
      </c>
      <c r="Q4099" t="str">
        <f>LEFT(N4099,FIND("/",N4099)-1)</f>
        <v>technology</v>
      </c>
      <c r="R4099" t="str">
        <f>REPLACE(N4099,1,FIND("/",N4099),"")</f>
        <v>web</v>
      </c>
      <c r="S4099" s="12">
        <f>(((J4099/60)/60)/24)+DATE(1970,1,1)</f>
        <v>42317.810219907406</v>
      </c>
      <c r="T4099" s="12">
        <f>(((I4099/60)/60)/24)+DATE(1970,1,1)</f>
        <v>42347.810219907406</v>
      </c>
      <c r="W4099" s="19">
        <f>_xlfn.DAYS(T4099,S4099)</f>
        <v>30</v>
      </c>
      <c r="X4099" s="20">
        <f>L4099/W4099</f>
        <v>0</v>
      </c>
      <c r="Y4099" s="21">
        <f>E4099/W4099</f>
        <v>0</v>
      </c>
    </row>
    <row r="4100" spans="1:25" ht="48" x14ac:dyDescent="0.2">
      <c r="A4100">
        <v>3054</v>
      </c>
      <c r="B4100" s="3" t="s">
        <v>3054</v>
      </c>
      <c r="C4100" s="3" t="s">
        <v>7164</v>
      </c>
      <c r="D4100">
        <v>300</v>
      </c>
      <c r="E4100">
        <v>0</v>
      </c>
      <c r="F4100" t="s">
        <v>8221</v>
      </c>
      <c r="G4100" t="s">
        <v>8224</v>
      </c>
      <c r="H4100" t="s">
        <v>8246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8303</v>
      </c>
      <c r="O4100" s="6">
        <f>(E4100/D4100)*100</f>
        <v>0</v>
      </c>
      <c r="P4100" s="7" t="e">
        <f>E4100/L4100</f>
        <v>#DIV/0!</v>
      </c>
      <c r="Q4100" t="str">
        <f>LEFT(N4100,FIND("/",N4100)-1)</f>
        <v>theater</v>
      </c>
      <c r="R4100" t="str">
        <f>REPLACE(N4100,1,FIND("/",N4100),"")</f>
        <v>spaces</v>
      </c>
      <c r="S4100" s="12">
        <f>(((J4100/60)/60)/24)+DATE(1970,1,1)</f>
        <v>42027.832800925928</v>
      </c>
      <c r="T4100" s="12">
        <f>(((I4100/60)/60)/24)+DATE(1970,1,1)</f>
        <v>42065.044444444444</v>
      </c>
      <c r="W4100" s="19">
        <f>_xlfn.DAYS(T4100,S4100)</f>
        <v>38</v>
      </c>
      <c r="X4100" s="20">
        <f>L4100/W4100</f>
        <v>0</v>
      </c>
      <c r="Y4100" s="21">
        <f>E4100/W4100</f>
        <v>0</v>
      </c>
    </row>
    <row r="4101" spans="1:25" ht="48" x14ac:dyDescent="0.2">
      <c r="A4101">
        <v>4043</v>
      </c>
      <c r="B4101" s="3" t="s">
        <v>4039</v>
      </c>
      <c r="C4101" s="3" t="s">
        <v>8147</v>
      </c>
      <c r="D4101">
        <v>300</v>
      </c>
      <c r="E4101">
        <v>0</v>
      </c>
      <c r="F4101" t="s">
        <v>8221</v>
      </c>
      <c r="G4101" t="s">
        <v>8229</v>
      </c>
      <c r="H4101" t="s">
        <v>8251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8271</v>
      </c>
      <c r="O4101" s="6">
        <f>(E4101/D4101)*100</f>
        <v>0</v>
      </c>
      <c r="P4101" s="7" t="e">
        <f>E4101/L4101</f>
        <v>#DIV/0!</v>
      </c>
      <c r="Q4101" t="str">
        <f>LEFT(N4101,FIND("/",N4101)-1)</f>
        <v>theater</v>
      </c>
      <c r="R4101" t="str">
        <f>REPLACE(N4101,1,FIND("/",N4101),"")</f>
        <v>plays</v>
      </c>
      <c r="S4101" s="12">
        <f>(((J4101/60)/60)/24)+DATE(1970,1,1)</f>
        <v>41948.957465277781</v>
      </c>
      <c r="T4101" s="12">
        <f>(((I4101/60)/60)/24)+DATE(1970,1,1)</f>
        <v>41963.957465277781</v>
      </c>
      <c r="W4101" s="19">
        <f>_xlfn.DAYS(T4101,S4101)</f>
        <v>15</v>
      </c>
      <c r="X4101" s="20">
        <f>L4101/W4101</f>
        <v>0</v>
      </c>
      <c r="Y4101" s="21">
        <f>E4101/W4101</f>
        <v>0</v>
      </c>
    </row>
    <row r="4102" spans="1:25" ht="48" x14ac:dyDescent="0.2">
      <c r="A4102">
        <v>1876</v>
      </c>
      <c r="B4102" s="3" t="s">
        <v>1877</v>
      </c>
      <c r="C4102" s="3" t="s">
        <v>5986</v>
      </c>
      <c r="D4102">
        <v>280</v>
      </c>
      <c r="E4102">
        <v>0</v>
      </c>
      <c r="F4102" t="s">
        <v>8221</v>
      </c>
      <c r="G4102" t="s">
        <v>8226</v>
      </c>
      <c r="H4102" t="s">
        <v>8248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8283</v>
      </c>
      <c r="O4102" s="6">
        <f>(E4102/D4102)*100</f>
        <v>0</v>
      </c>
      <c r="P4102" s="7" t="e">
        <f>E4102/L4102</f>
        <v>#DIV/0!</v>
      </c>
      <c r="Q4102" t="str">
        <f>LEFT(N4102,FIND("/",N4102)-1)</f>
        <v>games</v>
      </c>
      <c r="R4102" t="str">
        <f>REPLACE(N4102,1,FIND("/",N4102),"")</f>
        <v>mobile games</v>
      </c>
      <c r="S4102" s="12">
        <f>(((J4102/60)/60)/24)+DATE(1970,1,1)</f>
        <v>41776.284780092588</v>
      </c>
      <c r="T4102" s="12">
        <f>(((I4102/60)/60)/24)+DATE(1970,1,1)</f>
        <v>41806.284780092588</v>
      </c>
      <c r="W4102" s="19">
        <f>_xlfn.DAYS(T4102,S4102)</f>
        <v>30</v>
      </c>
      <c r="X4102" s="20">
        <f>L4102/W4102</f>
        <v>0</v>
      </c>
      <c r="Y4102" s="21">
        <f>E4102/W4102</f>
        <v>0</v>
      </c>
    </row>
    <row r="4103" spans="1:25" ht="32" x14ac:dyDescent="0.2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6">
        <f>(E4103/D4103)*100</f>
        <v>0</v>
      </c>
      <c r="P4103" s="7" t="e">
        <f>E4103/L4103</f>
        <v>#DIV/0!</v>
      </c>
      <c r="Q4103" t="str">
        <f>LEFT(N4103,FIND("/",N4103)-1)</f>
        <v>theater</v>
      </c>
      <c r="R4103" t="str">
        <f>REPLACE(N4103,1,FIND("/",N4103),"")</f>
        <v>plays</v>
      </c>
      <c r="S4103" s="12">
        <f>(((J4103/60)/60)/24)+DATE(1970,1,1)</f>
        <v>41927.124884259261</v>
      </c>
      <c r="T4103" s="12">
        <f>(((I4103/60)/60)/24)+DATE(1970,1,1)</f>
        <v>41937.124884259261</v>
      </c>
      <c r="W4103" s="19">
        <f>_xlfn.DAYS(T4103,S4103)</f>
        <v>10</v>
      </c>
      <c r="X4103" s="20">
        <f>L4103/W4103</f>
        <v>0</v>
      </c>
      <c r="Y4103" s="21">
        <f>E4103/W4103</f>
        <v>0</v>
      </c>
    </row>
    <row r="4104" spans="1:25" ht="48" x14ac:dyDescent="0.2">
      <c r="A4104">
        <v>607</v>
      </c>
      <c r="B4104" s="3" t="s">
        <v>608</v>
      </c>
      <c r="C4104" s="3" t="s">
        <v>4717</v>
      </c>
      <c r="D4104">
        <v>250</v>
      </c>
      <c r="E4104">
        <v>0</v>
      </c>
      <c r="F4104" t="s">
        <v>8220</v>
      </c>
      <c r="G4104" t="s">
        <v>8224</v>
      </c>
      <c r="H4104" t="s">
        <v>8246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8272</v>
      </c>
      <c r="O4104" s="6">
        <f>(E4104/D4104)*100</f>
        <v>0</v>
      </c>
      <c r="P4104" s="7" t="e">
        <f>E4104/L4104</f>
        <v>#DIV/0!</v>
      </c>
      <c r="Q4104" t="str">
        <f>LEFT(N4104,FIND("/",N4104)-1)</f>
        <v>technology</v>
      </c>
      <c r="R4104" t="str">
        <f>REPLACE(N4104,1,FIND("/",N4104),"")</f>
        <v>web</v>
      </c>
      <c r="S4104" s="12">
        <f>(((J4104/60)/60)/24)+DATE(1970,1,1)</f>
        <v>42300.825648148151</v>
      </c>
      <c r="T4104" s="12">
        <f>(((I4104/60)/60)/24)+DATE(1970,1,1)</f>
        <v>42330.867314814815</v>
      </c>
      <c r="W4104" s="19">
        <f>_xlfn.DAYS(T4104,S4104)</f>
        <v>30</v>
      </c>
      <c r="X4104" s="20">
        <f>L4104/W4104</f>
        <v>0</v>
      </c>
      <c r="Y4104" s="21">
        <f>E4104/W4104</f>
        <v>0</v>
      </c>
    </row>
    <row r="4105" spans="1:25" ht="48" x14ac:dyDescent="0.2">
      <c r="A4105">
        <v>4078</v>
      </c>
      <c r="B4105" s="3" t="s">
        <v>4074</v>
      </c>
      <c r="C4105" s="3" t="s">
        <v>8181</v>
      </c>
      <c r="D4105">
        <v>250</v>
      </c>
      <c r="E4105">
        <v>0</v>
      </c>
      <c r="F4105" t="s">
        <v>8221</v>
      </c>
      <c r="G4105" t="s">
        <v>8225</v>
      </c>
      <c r="H4105" t="s">
        <v>8247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8271</v>
      </c>
      <c r="O4105" s="6">
        <f>(E4105/D4105)*100</f>
        <v>0</v>
      </c>
      <c r="P4105" s="7" t="e">
        <f>E4105/L4105</f>
        <v>#DIV/0!</v>
      </c>
      <c r="Q4105" t="str">
        <f>LEFT(N4105,FIND("/",N4105)-1)</f>
        <v>theater</v>
      </c>
      <c r="R4105" t="str">
        <f>REPLACE(N4105,1,FIND("/",N4105),"")</f>
        <v>plays</v>
      </c>
      <c r="S4105" s="12">
        <f>(((J4105/60)/60)/24)+DATE(1970,1,1)</f>
        <v>42732.787523148145</v>
      </c>
      <c r="T4105" s="12">
        <f>(((I4105/60)/60)/24)+DATE(1970,1,1)</f>
        <v>42762.787523148145</v>
      </c>
      <c r="W4105" s="19">
        <f>_xlfn.DAYS(T4105,S4105)</f>
        <v>30</v>
      </c>
      <c r="X4105" s="20">
        <f>L4105/W4105</f>
        <v>0</v>
      </c>
      <c r="Y4105" s="21">
        <f>E4105/W4105</f>
        <v>0</v>
      </c>
    </row>
    <row r="4106" spans="1:25" ht="48" x14ac:dyDescent="0.2">
      <c r="A4106">
        <v>225</v>
      </c>
      <c r="B4106" s="3" t="s">
        <v>227</v>
      </c>
      <c r="C4106" s="3" t="s">
        <v>4335</v>
      </c>
      <c r="D4106">
        <v>200</v>
      </c>
      <c r="E4106">
        <v>0</v>
      </c>
      <c r="F4106" t="s">
        <v>8221</v>
      </c>
      <c r="G4106" t="s">
        <v>8224</v>
      </c>
      <c r="H4106" t="s">
        <v>8246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8268</v>
      </c>
      <c r="O4106" s="6">
        <f>(E4106/D4106)*100</f>
        <v>0</v>
      </c>
      <c r="P4106" s="7" t="e">
        <f>E4106/L4106</f>
        <v>#DIV/0!</v>
      </c>
      <c r="Q4106" t="str">
        <f>LEFT(N4106,FIND("/",N4106)-1)</f>
        <v>film &amp; video</v>
      </c>
      <c r="R4106" t="str">
        <f>REPLACE(N4106,1,FIND("/",N4106),"")</f>
        <v>drama</v>
      </c>
      <c r="S4106" s="12">
        <f>(((J4106/60)/60)/24)+DATE(1970,1,1)</f>
        <v>42438.961273148147</v>
      </c>
      <c r="T4106" s="12">
        <f>(((I4106/60)/60)/24)+DATE(1970,1,1)</f>
        <v>42468.919606481482</v>
      </c>
      <c r="W4106" s="19">
        <f>_xlfn.DAYS(T4106,S4106)</f>
        <v>30</v>
      </c>
      <c r="X4106" s="20">
        <f>L4106/W4106</f>
        <v>0</v>
      </c>
      <c r="Y4106" s="21">
        <f>E4106/W4106</f>
        <v>0</v>
      </c>
    </row>
    <row r="4107" spans="1:25" ht="48" x14ac:dyDescent="0.2">
      <c r="A4107">
        <v>2361</v>
      </c>
      <c r="B4107" s="3" t="s">
        <v>2362</v>
      </c>
      <c r="C4107" s="3" t="s">
        <v>6471</v>
      </c>
      <c r="D4107">
        <v>200</v>
      </c>
      <c r="E4107">
        <v>0</v>
      </c>
      <c r="F4107" t="s">
        <v>8220</v>
      </c>
      <c r="G4107" t="s">
        <v>8229</v>
      </c>
      <c r="H4107" t="s">
        <v>8251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8272</v>
      </c>
      <c r="O4107" s="6">
        <f>(E4107/D4107)*100</f>
        <v>0</v>
      </c>
      <c r="P4107" s="7" t="e">
        <f>E4107/L4107</f>
        <v>#DIV/0!</v>
      </c>
      <c r="Q4107" t="str">
        <f>LEFT(N4107,FIND("/",N4107)-1)</f>
        <v>technology</v>
      </c>
      <c r="R4107" t="str">
        <f>REPLACE(N4107,1,FIND("/",N4107),"")</f>
        <v>web</v>
      </c>
      <c r="S4107" s="12">
        <f>(((J4107/60)/60)/24)+DATE(1970,1,1)</f>
        <v>42466.858888888892</v>
      </c>
      <c r="T4107" s="12">
        <f>(((I4107/60)/60)/24)+DATE(1970,1,1)</f>
        <v>42490.916666666672</v>
      </c>
      <c r="W4107" s="19">
        <f>_xlfn.DAYS(T4107,S4107)</f>
        <v>24</v>
      </c>
      <c r="X4107" s="20">
        <f>L4107/W4107</f>
        <v>0</v>
      </c>
      <c r="Y4107" s="21">
        <f>E4107/W4107</f>
        <v>0</v>
      </c>
    </row>
    <row r="4108" spans="1:25" ht="64" x14ac:dyDescent="0.2">
      <c r="A4108">
        <v>3138</v>
      </c>
      <c r="B4108" s="3" t="s">
        <v>3138</v>
      </c>
      <c r="C4108" s="3" t="s">
        <v>7248</v>
      </c>
      <c r="D4108">
        <v>200</v>
      </c>
      <c r="E4108">
        <v>0</v>
      </c>
      <c r="F4108" t="s">
        <v>8222</v>
      </c>
      <c r="G4108" t="s">
        <v>8225</v>
      </c>
      <c r="H4108" t="s">
        <v>8247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8271</v>
      </c>
      <c r="O4108" s="6">
        <f>(E4108/D4108)*100</f>
        <v>0</v>
      </c>
      <c r="P4108" s="7" t="e">
        <f>E4108/L4108</f>
        <v>#DIV/0!</v>
      </c>
      <c r="Q4108" t="str">
        <f>LEFT(N4108,FIND("/",N4108)-1)</f>
        <v>theater</v>
      </c>
      <c r="R4108" t="str">
        <f>REPLACE(N4108,1,FIND("/",N4108),"")</f>
        <v>plays</v>
      </c>
      <c r="S4108" s="12">
        <f>(((J4108/60)/60)/24)+DATE(1970,1,1)</f>
        <v>42809.645914351851</v>
      </c>
      <c r="T4108" s="12">
        <f>(((I4108/60)/60)/24)+DATE(1970,1,1)</f>
        <v>42828.645914351851</v>
      </c>
      <c r="W4108" s="19">
        <f>_xlfn.DAYS(T4108,S4108)</f>
        <v>19</v>
      </c>
      <c r="X4108" s="20">
        <f>L4108/W4108</f>
        <v>0</v>
      </c>
      <c r="Y4108" s="21">
        <f>E4108/W4108</f>
        <v>0</v>
      </c>
    </row>
    <row r="4109" spans="1:25" ht="32" x14ac:dyDescent="0.2">
      <c r="A4109">
        <v>2364</v>
      </c>
      <c r="B4109" s="3" t="s">
        <v>2365</v>
      </c>
      <c r="C4109" s="3" t="s">
        <v>6474</v>
      </c>
      <c r="D4109">
        <v>128</v>
      </c>
      <c r="E4109">
        <v>0</v>
      </c>
      <c r="F4109" t="s">
        <v>8220</v>
      </c>
      <c r="G4109" t="s">
        <v>8224</v>
      </c>
      <c r="H4109" t="s">
        <v>8246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8272</v>
      </c>
      <c r="O4109" s="6">
        <f>(E4109/D4109)*100</f>
        <v>0</v>
      </c>
      <c r="P4109" s="7" t="e">
        <f>E4109/L4109</f>
        <v>#DIV/0!</v>
      </c>
      <c r="Q4109" t="str">
        <f>LEFT(N4109,FIND("/",N4109)-1)</f>
        <v>technology</v>
      </c>
      <c r="R4109" t="str">
        <f>REPLACE(N4109,1,FIND("/",N4109),"")</f>
        <v>web</v>
      </c>
      <c r="S4109" s="12">
        <f>(((J4109/60)/60)/24)+DATE(1970,1,1)</f>
        <v>42248.934675925921</v>
      </c>
      <c r="T4109" s="12">
        <f>(((I4109/60)/60)/24)+DATE(1970,1,1)</f>
        <v>42303.934675925921</v>
      </c>
      <c r="W4109" s="19">
        <f>_xlfn.DAYS(T4109,S4109)</f>
        <v>55</v>
      </c>
      <c r="X4109" s="20">
        <f>L4109/W4109</f>
        <v>0</v>
      </c>
      <c r="Y4109" s="21">
        <f>E4109/W4109</f>
        <v>0</v>
      </c>
    </row>
    <row r="4110" spans="1:25" ht="48" x14ac:dyDescent="0.2">
      <c r="A4110">
        <v>1071</v>
      </c>
      <c r="B4110" s="3" t="s">
        <v>1072</v>
      </c>
      <c r="C4110" s="3" t="s">
        <v>5181</v>
      </c>
      <c r="D4110">
        <v>100</v>
      </c>
      <c r="E4110">
        <v>0</v>
      </c>
      <c r="F4110" t="s">
        <v>8221</v>
      </c>
      <c r="G4110" t="s">
        <v>8234</v>
      </c>
      <c r="H4110" t="s">
        <v>8254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8282</v>
      </c>
      <c r="O4110" s="6">
        <f>(E4110/D4110)*100</f>
        <v>0</v>
      </c>
      <c r="P4110" s="7" t="e">
        <f>E4110/L4110</f>
        <v>#DIV/0!</v>
      </c>
      <c r="Q4110" t="str">
        <f>LEFT(N4110,FIND("/",N4110)-1)</f>
        <v>games</v>
      </c>
      <c r="R4110" t="str">
        <f>REPLACE(N4110,1,FIND("/",N4110),"")</f>
        <v>video games</v>
      </c>
      <c r="S4110" s="12">
        <f>(((J4110/60)/60)/24)+DATE(1970,1,1)</f>
        <v>42295.753391203703</v>
      </c>
      <c r="T4110" s="12">
        <f>(((I4110/60)/60)/24)+DATE(1970,1,1)</f>
        <v>42325.795057870375</v>
      </c>
      <c r="W4110" s="19">
        <f>_xlfn.DAYS(T4110,S4110)</f>
        <v>30</v>
      </c>
      <c r="X4110" s="20">
        <f>L4110/W4110</f>
        <v>0</v>
      </c>
      <c r="Y4110" s="21">
        <f>E4110/W4110</f>
        <v>0</v>
      </c>
    </row>
    <row r="4111" spans="1:25" ht="32" x14ac:dyDescent="0.2">
      <c r="A4111">
        <v>1877</v>
      </c>
      <c r="B4111" s="3" t="s">
        <v>1878</v>
      </c>
      <c r="C4111" s="3" t="s">
        <v>5987</v>
      </c>
      <c r="D4111">
        <v>60</v>
      </c>
      <c r="E4111">
        <v>0</v>
      </c>
      <c r="F4111" t="s">
        <v>8221</v>
      </c>
      <c r="G4111" t="s">
        <v>8224</v>
      </c>
      <c r="H4111" t="s">
        <v>8246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8283</v>
      </c>
      <c r="O4111" s="6">
        <f>(E4111/D4111)*100</f>
        <v>0</v>
      </c>
      <c r="P4111" s="7" t="e">
        <f>E4111/L4111</f>
        <v>#DIV/0!</v>
      </c>
      <c r="Q4111" t="str">
        <f>LEFT(N4111,FIND("/",N4111)-1)</f>
        <v>games</v>
      </c>
      <c r="R4111" t="str">
        <f>REPLACE(N4111,1,FIND("/",N4111),"")</f>
        <v>mobile games</v>
      </c>
      <c r="S4111" s="12">
        <f>(((J4111/60)/60)/24)+DATE(1970,1,1)</f>
        <v>42035.029224537036</v>
      </c>
      <c r="T4111" s="12">
        <f>(((I4111/60)/60)/24)+DATE(1970,1,1)</f>
        <v>42064.029224537036</v>
      </c>
      <c r="W4111" s="19">
        <f>_xlfn.DAYS(T4111,S4111)</f>
        <v>29</v>
      </c>
      <c r="X4111" s="20">
        <f>L4111/W4111</f>
        <v>0</v>
      </c>
      <c r="Y4111" s="21">
        <f>E4111/W4111</f>
        <v>0</v>
      </c>
    </row>
    <row r="4112" spans="1:25" ht="48" x14ac:dyDescent="0.2">
      <c r="A4112">
        <v>1041</v>
      </c>
      <c r="B4112" s="3" t="s">
        <v>1042</v>
      </c>
      <c r="C4112" s="3" t="s">
        <v>5151</v>
      </c>
      <c r="D4112">
        <v>50</v>
      </c>
      <c r="E4112">
        <v>0</v>
      </c>
      <c r="F4112" t="s">
        <v>8220</v>
      </c>
      <c r="G4112" t="s">
        <v>8224</v>
      </c>
      <c r="H4112" t="s">
        <v>8246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8281</v>
      </c>
      <c r="O4112" s="6">
        <f>(E4112/D4112)*100</f>
        <v>0</v>
      </c>
      <c r="P4112" s="7" t="e">
        <f>E4112/L4112</f>
        <v>#DIV/0!</v>
      </c>
      <c r="Q4112" t="str">
        <f>LEFT(N4112,FIND("/",N4112)-1)</f>
        <v>journalism</v>
      </c>
      <c r="R4112" t="str">
        <f>REPLACE(N4112,1,FIND("/",N4112),"")</f>
        <v>audio</v>
      </c>
      <c r="S4112" s="12">
        <f>(((J4112/60)/60)/24)+DATE(1970,1,1)</f>
        <v>41831.060092592597</v>
      </c>
      <c r="T4112" s="12">
        <f>(((I4112/60)/60)/24)+DATE(1970,1,1)</f>
        <v>41851.060092592597</v>
      </c>
      <c r="W4112" s="19">
        <f>_xlfn.DAYS(T4112,S4112)</f>
        <v>20</v>
      </c>
      <c r="X4112" s="20">
        <f>L4112/W4112</f>
        <v>0</v>
      </c>
      <c r="Y4112" s="21">
        <f>E4112/W4112</f>
        <v>0</v>
      </c>
    </row>
    <row r="4113" spans="1:25" ht="32" x14ac:dyDescent="0.2">
      <c r="A4113">
        <v>1592</v>
      </c>
      <c r="B4113" s="3" t="s">
        <v>1593</v>
      </c>
      <c r="C4113" s="3" t="s">
        <v>5702</v>
      </c>
      <c r="D4113">
        <v>25</v>
      </c>
      <c r="E4113">
        <v>0</v>
      </c>
      <c r="F4113" t="s">
        <v>8221</v>
      </c>
      <c r="G4113" t="s">
        <v>8224</v>
      </c>
      <c r="H4113" t="s">
        <v>8246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8291</v>
      </c>
      <c r="O4113" s="6">
        <f>(E4113/D4113)*100</f>
        <v>0</v>
      </c>
      <c r="P4113" s="7" t="e">
        <f>E4113/L4113</f>
        <v>#DIV/0!</v>
      </c>
      <c r="Q4113" t="str">
        <f>LEFT(N4113,FIND("/",N4113)-1)</f>
        <v>photography</v>
      </c>
      <c r="R4113" t="str">
        <f>REPLACE(N4113,1,FIND("/",N4113),"")</f>
        <v>places</v>
      </c>
      <c r="S4113" s="12">
        <f>(((J4113/60)/60)/24)+DATE(1970,1,1)</f>
        <v>42046.072743055556</v>
      </c>
      <c r="T4113" s="12">
        <f>(((I4113/60)/60)/24)+DATE(1970,1,1)</f>
        <v>42091.031076388885</v>
      </c>
      <c r="W4113" s="19">
        <f>_xlfn.DAYS(T4113,S4113)</f>
        <v>45</v>
      </c>
      <c r="X4113" s="20">
        <f>L4113/W4113</f>
        <v>0</v>
      </c>
      <c r="Y4113" s="21">
        <f>E4113/W4113</f>
        <v>0</v>
      </c>
    </row>
    <row r="4114" spans="1:25" ht="48" x14ac:dyDescent="0.2">
      <c r="A4114">
        <v>1547</v>
      </c>
      <c r="B4114" s="3" t="s">
        <v>1548</v>
      </c>
      <c r="C4114" s="3" t="s">
        <v>5657</v>
      </c>
      <c r="D4114">
        <v>20</v>
      </c>
      <c r="E4114">
        <v>0</v>
      </c>
      <c r="F4114" t="s">
        <v>8221</v>
      </c>
      <c r="G4114" t="s">
        <v>8224</v>
      </c>
      <c r="H4114" t="s">
        <v>8246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8289</v>
      </c>
      <c r="O4114" s="6">
        <f>(E4114/D4114)*100</f>
        <v>0</v>
      </c>
      <c r="P4114" s="7" t="e">
        <f>E4114/L4114</f>
        <v>#DIV/0!</v>
      </c>
      <c r="Q4114" t="str">
        <f>LEFT(N4114,FIND("/",N4114)-1)</f>
        <v>photography</v>
      </c>
      <c r="R4114" t="str">
        <f>REPLACE(N4114,1,FIND("/",N4114),"")</f>
        <v>nature</v>
      </c>
      <c r="S4114" s="12">
        <f>(((J4114/60)/60)/24)+DATE(1970,1,1)</f>
        <v>42782.426875000005</v>
      </c>
      <c r="T4114" s="12">
        <f>(((I4114/60)/60)/24)+DATE(1970,1,1)</f>
        <v>42789.426875000005</v>
      </c>
      <c r="W4114" s="19">
        <f>_xlfn.DAYS(T4114,S4114)</f>
        <v>7</v>
      </c>
      <c r="X4114" s="20">
        <f>L4114/W4114</f>
        <v>0</v>
      </c>
      <c r="Y4114" s="21">
        <f>E4114/W4114</f>
        <v>0</v>
      </c>
    </row>
    <row r="4115" spans="1:25" ht="48" x14ac:dyDescent="0.2">
      <c r="A4115">
        <v>2699</v>
      </c>
      <c r="B4115" s="3" t="s">
        <v>2699</v>
      </c>
      <c r="C4115" s="3" t="s">
        <v>6809</v>
      </c>
      <c r="D4115">
        <v>2</v>
      </c>
      <c r="E4115">
        <v>0</v>
      </c>
      <c r="F4115" t="s">
        <v>8221</v>
      </c>
      <c r="G4115" t="s">
        <v>8229</v>
      </c>
      <c r="H4115" t="s">
        <v>8251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8284</v>
      </c>
      <c r="O4115" s="6">
        <f>(E4115/D4115)*100</f>
        <v>0</v>
      </c>
      <c r="P4115" s="7" t="e">
        <f>E4115/L4115</f>
        <v>#DIV/0!</v>
      </c>
      <c r="Q4115" t="str">
        <f>LEFT(N4115,FIND("/",N4115)-1)</f>
        <v>food</v>
      </c>
      <c r="R4115" t="str">
        <f>REPLACE(N4115,1,FIND("/",N4115),"")</f>
        <v>food trucks</v>
      </c>
      <c r="S4115" s="12">
        <f>(((J4115/60)/60)/24)+DATE(1970,1,1)</f>
        <v>41829.896562499998</v>
      </c>
      <c r="T4115" s="12">
        <f>(((I4115/60)/60)/24)+DATE(1970,1,1)</f>
        <v>41859.896562499998</v>
      </c>
      <c r="W4115" s="19">
        <f>_xlfn.DAYS(T4115,S4115)</f>
        <v>30</v>
      </c>
      <c r="X4115" s="20">
        <f>L4115/W4115</f>
        <v>0</v>
      </c>
      <c r="Y4115" s="21">
        <f>E4115/W4115</f>
        <v>0</v>
      </c>
    </row>
  </sheetData>
  <autoFilter ref="A1:Y1" xr:uid="{779690EC-5888-C540-A0A0-1DC2ED54B80C}">
    <sortState xmlns:xlrd2="http://schemas.microsoft.com/office/spreadsheetml/2017/richdata2" ref="A2:Y4115">
      <sortCondition descending="1" ref="E1:E4115"/>
    </sortState>
  </autoFilter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C664A"/>
        <color theme="9" tint="0.39997558519241921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D3BA3-D8E5-7F4D-A2D0-038F0E4E6A06}">
  <dimension ref="A1:J13"/>
  <sheetViews>
    <sheetView workbookViewId="0">
      <selection activeCell="D2" sqref="D2"/>
    </sheetView>
  </sheetViews>
  <sheetFormatPr baseColWidth="10" defaultRowHeight="15" x14ac:dyDescent="0.2"/>
  <cols>
    <col min="1" max="2" width="6.1640625" bestFit="1" customWidth="1"/>
    <col min="3" max="3" width="24.83203125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6.83203125" bestFit="1" customWidth="1"/>
    <col min="9" max="9" width="14.33203125" bestFit="1" customWidth="1"/>
    <col min="10" max="10" width="16.83203125" bestFit="1" customWidth="1"/>
  </cols>
  <sheetData>
    <row r="1" spans="1:10" x14ac:dyDescent="0.2"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0" x14ac:dyDescent="0.2">
      <c r="B2">
        <v>1000</v>
      </c>
      <c r="C2" s="13" t="s">
        <v>8388</v>
      </c>
      <c r="D2">
        <f>COUNTIFS(Data!$D$2:$D$4115,"&lt;1000",Data!$F$2:$F$4115,"successful")</f>
        <v>322</v>
      </c>
      <c r="E2">
        <f>COUNTIFS(Data!$D$2:$D$4115,"&lt;1000",Data!$F$2:$F$4115,"failed")</f>
        <v>113</v>
      </c>
      <c r="F2">
        <f>COUNTIFS(Data!$D$2:$D$4115,"&lt;1000",Data!$F$2:$F$4115,"canceled")</f>
        <v>18</v>
      </c>
      <c r="G2">
        <f>SUM(D2:F2)</f>
        <v>453</v>
      </c>
      <c r="H2" s="14">
        <f>D2/$G2</f>
        <v>0.71081677704194257</v>
      </c>
      <c r="I2" s="14">
        <f t="shared" ref="I2:J2" si="0">E2/$G2</f>
        <v>0.24944812362030905</v>
      </c>
      <c r="J2" s="14">
        <f t="shared" si="0"/>
        <v>3.9735099337748346E-2</v>
      </c>
    </row>
    <row r="3" spans="1:10" x14ac:dyDescent="0.2">
      <c r="A3">
        <v>1000</v>
      </c>
      <c r="B3">
        <v>4999</v>
      </c>
      <c r="C3" s="13" t="s">
        <v>8389</v>
      </c>
      <c r="D3">
        <f>COUNTIFS(Data!$D$2:$D$4115,"&lt;4999",Data!$F$2:$F$4115,"successful",Data!$D$2:$D$4115,"&gt;1000")</f>
        <v>815</v>
      </c>
      <c r="E3">
        <f>COUNTIFS(Data!$D$2:$D$4115,"&lt;4999",Data!$F$2:$F$4115,"failed",Data!$D$2:$D$4115,"&gt;1000")</f>
        <v>357</v>
      </c>
      <c r="F3">
        <f>COUNTIFS(Data!$D$2:$D$4115,"&lt;4999",Data!$F$2:$F$4115,"canceled",Data!$D$2:$D$4115,"&gt;1000")</f>
        <v>52</v>
      </c>
      <c r="G3">
        <f t="shared" ref="G3:G13" si="1">SUM(D3:F3)</f>
        <v>1224</v>
      </c>
      <c r="H3" s="14">
        <f t="shared" ref="H3:H13" si="2">D3/$G3</f>
        <v>0.66584967320261434</v>
      </c>
      <c r="I3" s="14">
        <f t="shared" ref="I3:I13" si="3">E3/$G3</f>
        <v>0.29166666666666669</v>
      </c>
      <c r="J3" s="14">
        <f t="shared" ref="J3:J13" si="4">F3/$G3</f>
        <v>4.2483660130718956E-2</v>
      </c>
    </row>
    <row r="4" spans="1:10" x14ac:dyDescent="0.2">
      <c r="A4">
        <v>5000</v>
      </c>
      <c r="B4">
        <f>B3+5000</f>
        <v>9999</v>
      </c>
      <c r="C4" s="13" t="s">
        <v>8390</v>
      </c>
      <c r="D4">
        <f>COUNTIFS(Data!$D$2:$D$4115,"&lt;9999",Data!$F$2:$F$4115,"successful",Data!$D$2:$D$4115,"&gt;5000")</f>
        <v>230</v>
      </c>
      <c r="E4">
        <f>COUNTIFS(Data!$D$2:$D$4115,"&lt;9999",Data!$F$2:$F$4115,"failed",Data!$D$2:$D$4115,"&gt;5000")</f>
        <v>160</v>
      </c>
      <c r="F4">
        <f>COUNTIFS(Data!$D$2:$D$4115,"&lt;9999",Data!$F$2:$F$4115,"canceled",Data!$D$2:$D$4115,"&gt;5000")</f>
        <v>27</v>
      </c>
      <c r="G4">
        <f t="shared" si="1"/>
        <v>417</v>
      </c>
      <c r="H4" s="14">
        <f t="shared" si="2"/>
        <v>0.55155875299760193</v>
      </c>
      <c r="I4" s="14">
        <f t="shared" si="3"/>
        <v>0.38369304556354916</v>
      </c>
      <c r="J4" s="14">
        <f t="shared" si="4"/>
        <v>6.4748201438848921E-2</v>
      </c>
    </row>
    <row r="5" spans="1:10" x14ac:dyDescent="0.2">
      <c r="A5">
        <f>A4+5000</f>
        <v>10000</v>
      </c>
      <c r="B5">
        <f t="shared" ref="B5:B12" si="5">B4+5000</f>
        <v>14999</v>
      </c>
      <c r="C5" s="13" t="s">
        <v>8391</v>
      </c>
      <c r="D5">
        <f>COUNTIFS(Data!$D$2:$D$4115,"&lt;14999",Data!$F$2:$F$4115,"successful",Data!$D$2:$D$4115,"&gt;10000")</f>
        <v>65</v>
      </c>
      <c r="E5">
        <f>COUNTIFS(Data!$D$2:$D$4115,"&lt;14999",Data!$F$2:$F$4115,"failed",Data!$D$2:$D$4115,"&gt;10000")</f>
        <v>59</v>
      </c>
      <c r="F5">
        <f>COUNTIFS(Data!$D$2:$D$4115,"&lt;14999",Data!$F$2:$F$4115,"canceled",Data!$D$2:$D$4115,"&gt;10000")</f>
        <v>12</v>
      </c>
      <c r="G5">
        <f t="shared" si="1"/>
        <v>136</v>
      </c>
      <c r="H5" s="14">
        <f t="shared" si="2"/>
        <v>0.47794117647058826</v>
      </c>
      <c r="I5" s="14">
        <f t="shared" si="3"/>
        <v>0.43382352941176472</v>
      </c>
      <c r="J5" s="14">
        <f t="shared" si="4"/>
        <v>8.8235294117647065E-2</v>
      </c>
    </row>
    <row r="6" spans="1:10" x14ac:dyDescent="0.2">
      <c r="A6">
        <f t="shared" ref="A6:A12" si="6">A5+5000</f>
        <v>15000</v>
      </c>
      <c r="B6">
        <f t="shared" si="5"/>
        <v>19999</v>
      </c>
      <c r="C6" s="13" t="s">
        <v>8392</v>
      </c>
      <c r="D6">
        <f>COUNTIFS(Data!$D$2:$D$4115,"&lt;19999",Data!$F$2:$F$4115,"successful",Data!$D$2:$D$4115,"&gt;15000")</f>
        <v>38</v>
      </c>
      <c r="E6">
        <f>COUNTIFS(Data!$D$2:$D$4115,"&lt;19999",Data!$F$2:$F$4115,"failed",Data!$D$2:$D$4115,"&gt;15000")</f>
        <v>32</v>
      </c>
      <c r="F6">
        <f>COUNTIFS(Data!$D$2:$D$4115,"&lt;19999",Data!$F$2:$F$4115,"canceled",Data!$D$2:$D$4115,"&gt;15000")</f>
        <v>4</v>
      </c>
      <c r="G6">
        <f t="shared" si="1"/>
        <v>74</v>
      </c>
      <c r="H6" s="14">
        <f t="shared" si="2"/>
        <v>0.51351351351351349</v>
      </c>
      <c r="I6" s="14">
        <f t="shared" si="3"/>
        <v>0.43243243243243246</v>
      </c>
      <c r="J6" s="14">
        <f t="shared" si="4"/>
        <v>5.4054054054054057E-2</v>
      </c>
    </row>
    <row r="7" spans="1:10" x14ac:dyDescent="0.2">
      <c r="A7">
        <f t="shared" si="6"/>
        <v>20000</v>
      </c>
      <c r="B7">
        <f t="shared" si="5"/>
        <v>24999</v>
      </c>
      <c r="C7" s="13" t="s">
        <v>8393</v>
      </c>
      <c r="D7">
        <f>COUNTIFS(Data!$D$2:$D$4115,"&lt;24999",Data!$F$2:$F$4115,"successful",Data!$D$2:$D$4115,"&gt;20000")</f>
        <v>18</v>
      </c>
      <c r="E7">
        <f>COUNTIFS(Data!$D$2:$D$4115,"&lt;24999",Data!$F$2:$F$4115,"failed",Data!$D$2:$D$4115,"&gt;20000")</f>
        <v>16</v>
      </c>
      <c r="F7">
        <f>COUNTIFS(Data!$D$2:$D$4115,"&lt;24999",Data!$F$2:$F$4115,"canceled",Data!$D$2:$D$4115,"&gt;20000")</f>
        <v>1</v>
      </c>
      <c r="G7">
        <f t="shared" si="1"/>
        <v>35</v>
      </c>
      <c r="H7" s="14">
        <f t="shared" si="2"/>
        <v>0.51428571428571423</v>
      </c>
      <c r="I7" s="14">
        <f t="shared" si="3"/>
        <v>0.45714285714285713</v>
      </c>
      <c r="J7" s="14">
        <f t="shared" si="4"/>
        <v>2.8571428571428571E-2</v>
      </c>
    </row>
    <row r="8" spans="1:10" x14ac:dyDescent="0.2">
      <c r="A8">
        <f t="shared" si="6"/>
        <v>25000</v>
      </c>
      <c r="B8">
        <f t="shared" si="5"/>
        <v>29999</v>
      </c>
      <c r="C8" s="13" t="s">
        <v>8394</v>
      </c>
      <c r="D8">
        <f>COUNTIFS(Data!$D$2:$D$4115,"&lt;29999",Data!$F$2:$F$4115,"successful",Data!$D$2:$D$4115,"&gt;25000")</f>
        <v>8</v>
      </c>
      <c r="E8">
        <f>COUNTIFS(Data!$D$2:$D$4115,"&lt;29999",Data!$F$2:$F$4115,"failed",Data!$D$2:$D$4115,"&gt;25000")</f>
        <v>15</v>
      </c>
      <c r="F8">
        <f>COUNTIFS(Data!$D$2:$D$4115,"&lt;29999",Data!$F$2:$F$4115,"canceled",Data!$D$2:$D$4115,"&gt;25000")</f>
        <v>1</v>
      </c>
      <c r="G8">
        <f t="shared" si="1"/>
        <v>24</v>
      </c>
      <c r="H8" s="14">
        <f t="shared" si="2"/>
        <v>0.33333333333333331</v>
      </c>
      <c r="I8" s="14">
        <f t="shared" si="3"/>
        <v>0.625</v>
      </c>
      <c r="J8" s="14">
        <f t="shared" si="4"/>
        <v>4.1666666666666664E-2</v>
      </c>
    </row>
    <row r="9" spans="1:10" x14ac:dyDescent="0.2">
      <c r="A9">
        <f t="shared" si="6"/>
        <v>30000</v>
      </c>
      <c r="B9">
        <f t="shared" si="5"/>
        <v>34999</v>
      </c>
      <c r="C9" s="13" t="s">
        <v>8395</v>
      </c>
      <c r="D9">
        <f>COUNTIFS(Data!$D$2:$D$4115,"&lt;34999",Data!$F$2:$F$4115,"successful",Data!$D$2:$D$4115,"&gt;30000")</f>
        <v>6</v>
      </c>
      <c r="E9">
        <f>COUNTIFS(Data!$D$2:$D$4115,"&lt;34999",Data!$F$2:$F$4115,"failed",Data!$D$2:$D$4115,"&gt;30000")</f>
        <v>6</v>
      </c>
      <c r="F9">
        <f>COUNTIFS(Data!$D$2:$D$4115,"&lt;34999",Data!$F$2:$F$4115,"canceled",Data!$D$2:$D$4115,"&gt;30000")</f>
        <v>1</v>
      </c>
      <c r="G9">
        <f t="shared" si="1"/>
        <v>13</v>
      </c>
      <c r="H9" s="14">
        <f t="shared" si="2"/>
        <v>0.46153846153846156</v>
      </c>
      <c r="I9" s="14">
        <f t="shared" si="3"/>
        <v>0.46153846153846156</v>
      </c>
      <c r="J9" s="14">
        <f t="shared" si="4"/>
        <v>7.6923076923076927E-2</v>
      </c>
    </row>
    <row r="10" spans="1:10" x14ac:dyDescent="0.2">
      <c r="A10">
        <f t="shared" si="6"/>
        <v>35000</v>
      </c>
      <c r="B10">
        <f t="shared" si="5"/>
        <v>39999</v>
      </c>
      <c r="C10" s="13" t="s">
        <v>8396</v>
      </c>
      <c r="D10">
        <f>COUNTIFS(Data!$D$2:$D$4115,"&lt;39999",Data!$F$2:$F$4115,"successful",Data!$D$2:$D$4115,"&gt;35000")</f>
        <v>4</v>
      </c>
      <c r="E10">
        <f>COUNTIFS(Data!$D$2:$D$4115,"&lt;39999",Data!$F$2:$F$4115,"failed",Data!$D$2:$D$4115,"&gt;35000")</f>
        <v>8</v>
      </c>
      <c r="F10">
        <f>COUNTIFS(Data!$D$2:$D$4115,"&lt;39999",Data!$F$2:$F$4115,"canceled",Data!$D$2:$D$4115,"&gt;35000")</f>
        <v>2</v>
      </c>
      <c r="G10">
        <f t="shared" si="1"/>
        <v>14</v>
      </c>
      <c r="H10" s="14">
        <f t="shared" si="2"/>
        <v>0.2857142857142857</v>
      </c>
      <c r="I10" s="14">
        <f t="shared" si="3"/>
        <v>0.5714285714285714</v>
      </c>
      <c r="J10" s="14">
        <f t="shared" si="4"/>
        <v>0.14285714285714285</v>
      </c>
    </row>
    <row r="11" spans="1:10" x14ac:dyDescent="0.2">
      <c r="A11">
        <f t="shared" si="6"/>
        <v>40000</v>
      </c>
      <c r="B11">
        <f t="shared" si="5"/>
        <v>44999</v>
      </c>
      <c r="C11" s="13" t="s">
        <v>8397</v>
      </c>
      <c r="D11">
        <f>COUNTIFS(Data!$D$2:$D$4115,"&lt;44999",Data!$F$2:$F$4115,"successful",Data!$D$2:$D$4115,"&gt;40000")</f>
        <v>5</v>
      </c>
      <c r="E11">
        <f>COUNTIFS(Data!$D$2:$D$4115,"&lt;44999",Data!$F$2:$F$4115,"failed",Data!$D$2:$D$4115,"&gt;40000")</f>
        <v>3</v>
      </c>
      <c r="F11">
        <f>COUNTIFS(Data!$D$2:$D$4115,"&lt;44999",Data!$F$2:$F$4115,"canceled",Data!$D$2:$D$4115,"&gt;40000")</f>
        <v>0</v>
      </c>
      <c r="G11">
        <f t="shared" si="1"/>
        <v>8</v>
      </c>
      <c r="H11" s="14">
        <f t="shared" si="2"/>
        <v>0.625</v>
      </c>
      <c r="I11" s="14">
        <f t="shared" si="3"/>
        <v>0.375</v>
      </c>
      <c r="J11" s="14">
        <f t="shared" si="4"/>
        <v>0</v>
      </c>
    </row>
    <row r="12" spans="1:10" x14ac:dyDescent="0.2">
      <c r="A12">
        <f t="shared" si="6"/>
        <v>45000</v>
      </c>
      <c r="B12">
        <f t="shared" si="5"/>
        <v>49999</v>
      </c>
      <c r="C12" s="13" t="s">
        <v>8398</v>
      </c>
      <c r="D12">
        <f>COUNTIFS(Data!$D$2:$D$4115,"&lt;49999",Data!$F$2:$F$4115,"successful",Data!$D$2:$D$4115,"&gt;45000")</f>
        <v>3</v>
      </c>
      <c r="E12">
        <f>COUNTIFS(Data!$D$2:$D$4115,"&lt;49999",Data!$F$2:$F$4115,"failed",Data!$D$2:$D$4115,"&gt;45000")</f>
        <v>5</v>
      </c>
      <c r="F12">
        <f>COUNTIFS(Data!$D$2:$D$4115,"&lt;49999",Data!$F$2:$F$4115,"canceled",Data!$D$2:$D$4115,"&gt;45000")</f>
        <v>2</v>
      </c>
      <c r="G12">
        <f t="shared" si="1"/>
        <v>10</v>
      </c>
      <c r="H12" s="14">
        <f t="shared" si="2"/>
        <v>0.3</v>
      </c>
      <c r="I12" s="14">
        <f t="shared" si="3"/>
        <v>0.5</v>
      </c>
      <c r="J12" s="14">
        <f t="shared" si="4"/>
        <v>0.2</v>
      </c>
    </row>
    <row r="13" spans="1:10" x14ac:dyDescent="0.2">
      <c r="A13">
        <v>50000</v>
      </c>
      <c r="C13" s="13" t="s">
        <v>8399</v>
      </c>
      <c r="D13">
        <f>COUNTIFS(Data!$F$2:$F$4115,"successful",Data!$D$2:$D$4115,"&gt;50000")</f>
        <v>55</v>
      </c>
      <c r="E13">
        <f>COUNTIFS(Data!$F$2:$F$4115,"failed",Data!$D$2:$D$4115,"&gt;50000")</f>
        <v>198</v>
      </c>
      <c r="F13">
        <f>COUNTIFS(Data!$F$2:$F$4115,"canceled",Data!$D$2:$D$4115,"&gt;50000")</f>
        <v>83</v>
      </c>
      <c r="G13">
        <f t="shared" si="1"/>
        <v>336</v>
      </c>
      <c r="H13" s="14">
        <f t="shared" si="2"/>
        <v>0.16369047619047619</v>
      </c>
      <c r="I13" s="14">
        <f t="shared" si="3"/>
        <v>0.5892857142857143</v>
      </c>
      <c r="J13" s="14">
        <f t="shared" si="4"/>
        <v>0.24702380952380953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20F9-871D-3743-BFD5-A284746561E9}">
  <dimension ref="A1:I2186"/>
  <sheetViews>
    <sheetView workbookViewId="0">
      <selection activeCell="I19" sqref="I19"/>
    </sheetView>
  </sheetViews>
  <sheetFormatPr baseColWidth="10" defaultRowHeight="15" x14ac:dyDescent="0.2"/>
  <cols>
    <col min="2" max="2" width="12.33203125" bestFit="1" customWidth="1"/>
    <col min="7" max="7" width="12.33203125" bestFit="1" customWidth="1"/>
  </cols>
  <sheetData>
    <row r="1" spans="1:9" x14ac:dyDescent="0.2">
      <c r="A1" s="1" t="s">
        <v>8218</v>
      </c>
      <c r="B1" s="1" t="s">
        <v>8262</v>
      </c>
      <c r="F1" s="1" t="s">
        <v>8218</v>
      </c>
      <c r="G1" s="1" t="s">
        <v>8262</v>
      </c>
    </row>
    <row r="2" spans="1:9" x14ac:dyDescent="0.2">
      <c r="A2" t="s">
        <v>8219</v>
      </c>
      <c r="B2">
        <v>163</v>
      </c>
      <c r="C2" t="s">
        <v>8400</v>
      </c>
      <c r="D2" s="15">
        <f>AVERAGE(B2:B2186)</f>
        <v>194.42517162471395</v>
      </c>
      <c r="F2" t="s">
        <v>8221</v>
      </c>
      <c r="G2">
        <v>37</v>
      </c>
      <c r="H2" t="s">
        <v>8400</v>
      </c>
      <c r="I2" s="15">
        <f>AVERAGE(G2:G2186)</f>
        <v>17.709803921568628</v>
      </c>
    </row>
    <row r="3" spans="1:9" x14ac:dyDescent="0.2">
      <c r="A3" t="s">
        <v>8219</v>
      </c>
      <c r="B3">
        <v>2035</v>
      </c>
      <c r="C3" t="s">
        <v>8401</v>
      </c>
      <c r="D3" s="15">
        <f>MEDIAN(B2:B2186)</f>
        <v>62</v>
      </c>
      <c r="F3" t="s">
        <v>8221</v>
      </c>
      <c r="G3">
        <v>10</v>
      </c>
      <c r="H3" t="s">
        <v>8401</v>
      </c>
      <c r="I3" s="15">
        <f>MEDIAN(G2:G2186)</f>
        <v>4</v>
      </c>
    </row>
    <row r="4" spans="1:9" x14ac:dyDescent="0.2">
      <c r="A4" t="s">
        <v>8219</v>
      </c>
      <c r="B4">
        <v>711</v>
      </c>
      <c r="C4" t="s">
        <v>8402</v>
      </c>
      <c r="D4" s="15">
        <f>MIN(B2:B2186)</f>
        <v>1</v>
      </c>
      <c r="F4" t="s">
        <v>8221</v>
      </c>
      <c r="G4">
        <v>96</v>
      </c>
      <c r="H4" t="s">
        <v>8402</v>
      </c>
      <c r="I4" s="15">
        <f>MIN(G2:G2186)</f>
        <v>0</v>
      </c>
    </row>
    <row r="5" spans="1:9" x14ac:dyDescent="0.2">
      <c r="A5" t="s">
        <v>8219</v>
      </c>
      <c r="B5">
        <v>26457</v>
      </c>
      <c r="C5" t="s">
        <v>8403</v>
      </c>
      <c r="D5" s="15">
        <f>MAX(B2:B2186)</f>
        <v>26457</v>
      </c>
      <c r="F5" t="s">
        <v>8221</v>
      </c>
      <c r="G5">
        <v>890</v>
      </c>
      <c r="H5" t="s">
        <v>8403</v>
      </c>
      <c r="I5" s="15">
        <f>MAX(G2:G2186)</f>
        <v>1293</v>
      </c>
    </row>
    <row r="6" spans="1:9" x14ac:dyDescent="0.2">
      <c r="A6" t="s">
        <v>8219</v>
      </c>
      <c r="B6">
        <v>3</v>
      </c>
      <c r="C6" t="s">
        <v>8404</v>
      </c>
      <c r="D6" s="15">
        <f>_xlfn.VAR.P(B2:B2186)</f>
        <v>712840.9867348104</v>
      </c>
      <c r="F6" t="s">
        <v>8221</v>
      </c>
      <c r="G6">
        <v>12</v>
      </c>
      <c r="H6" t="s">
        <v>8404</v>
      </c>
      <c r="I6" s="15">
        <f>_xlfn.VAR.P(G2:G2186)</f>
        <v>3773.2216685890044</v>
      </c>
    </row>
    <row r="7" spans="1:9" x14ac:dyDescent="0.2">
      <c r="A7" t="s">
        <v>8219</v>
      </c>
      <c r="B7">
        <v>3663</v>
      </c>
      <c r="C7" t="s">
        <v>8405</v>
      </c>
      <c r="D7" s="15">
        <f>STDEV(B2:B2186)</f>
        <v>844.49237955591047</v>
      </c>
      <c r="F7" t="s">
        <v>8221</v>
      </c>
      <c r="G7">
        <v>456</v>
      </c>
      <c r="H7" t="s">
        <v>8405</v>
      </c>
      <c r="I7" s="15">
        <f>STDEV(G2:G2186)</f>
        <v>61.446638959868842</v>
      </c>
    </row>
    <row r="8" spans="1:9" x14ac:dyDescent="0.2">
      <c r="A8" t="s">
        <v>8219</v>
      </c>
      <c r="B8">
        <v>35</v>
      </c>
      <c r="F8" t="s">
        <v>8221</v>
      </c>
      <c r="G8">
        <v>37</v>
      </c>
    </row>
    <row r="9" spans="1:9" x14ac:dyDescent="0.2">
      <c r="A9" t="s">
        <v>8219</v>
      </c>
      <c r="B9">
        <v>1980</v>
      </c>
      <c r="F9" t="s">
        <v>8221</v>
      </c>
      <c r="G9">
        <v>21</v>
      </c>
    </row>
    <row r="10" spans="1:9" x14ac:dyDescent="0.2">
      <c r="A10" t="s">
        <v>8219</v>
      </c>
      <c r="B10">
        <v>206</v>
      </c>
      <c r="F10" t="s">
        <v>8221</v>
      </c>
      <c r="G10">
        <v>36</v>
      </c>
    </row>
    <row r="11" spans="1:9" x14ac:dyDescent="0.2">
      <c r="A11" t="s">
        <v>8219</v>
      </c>
      <c r="B11">
        <v>623</v>
      </c>
      <c r="F11" t="s">
        <v>8221</v>
      </c>
      <c r="G11">
        <v>95</v>
      </c>
    </row>
    <row r="12" spans="1:9" x14ac:dyDescent="0.2">
      <c r="A12" t="s">
        <v>8219</v>
      </c>
      <c r="B12">
        <v>902</v>
      </c>
      <c r="F12" t="s">
        <v>8221</v>
      </c>
      <c r="G12">
        <v>33</v>
      </c>
    </row>
    <row r="13" spans="1:9" x14ac:dyDescent="0.2">
      <c r="A13" t="s">
        <v>8219</v>
      </c>
      <c r="B13">
        <v>2478</v>
      </c>
      <c r="F13" t="s">
        <v>8221</v>
      </c>
      <c r="G13">
        <v>9</v>
      </c>
    </row>
    <row r="14" spans="1:9" x14ac:dyDescent="0.2">
      <c r="A14" t="s">
        <v>8219</v>
      </c>
      <c r="B14">
        <v>8200</v>
      </c>
      <c r="F14" t="s">
        <v>8221</v>
      </c>
      <c r="G14">
        <v>197</v>
      </c>
    </row>
    <row r="15" spans="1:9" x14ac:dyDescent="0.2">
      <c r="A15" t="s">
        <v>8219</v>
      </c>
      <c r="B15">
        <v>269</v>
      </c>
      <c r="F15" t="s">
        <v>8221</v>
      </c>
      <c r="G15">
        <v>7</v>
      </c>
    </row>
    <row r="16" spans="1:9" x14ac:dyDescent="0.2">
      <c r="A16" t="s">
        <v>8219</v>
      </c>
      <c r="B16">
        <v>2174</v>
      </c>
      <c r="F16" t="s">
        <v>8221</v>
      </c>
      <c r="G16">
        <v>140</v>
      </c>
    </row>
    <row r="17" spans="1:7" x14ac:dyDescent="0.2">
      <c r="A17" t="s">
        <v>8219</v>
      </c>
      <c r="B17">
        <v>1356</v>
      </c>
      <c r="F17" t="s">
        <v>8221</v>
      </c>
      <c r="G17">
        <v>29</v>
      </c>
    </row>
    <row r="18" spans="1:7" x14ac:dyDescent="0.2">
      <c r="A18" t="s">
        <v>8219</v>
      </c>
      <c r="B18">
        <v>3468</v>
      </c>
      <c r="F18" t="s">
        <v>8221</v>
      </c>
      <c r="G18">
        <v>16</v>
      </c>
    </row>
    <row r="19" spans="1:7" x14ac:dyDescent="0.2">
      <c r="A19" t="s">
        <v>8219</v>
      </c>
      <c r="B19">
        <v>2525</v>
      </c>
      <c r="F19" t="s">
        <v>8221</v>
      </c>
      <c r="G19">
        <v>67</v>
      </c>
    </row>
    <row r="20" spans="1:7" x14ac:dyDescent="0.2">
      <c r="A20" t="s">
        <v>8219</v>
      </c>
      <c r="B20">
        <v>944</v>
      </c>
      <c r="F20" t="s">
        <v>8221</v>
      </c>
      <c r="G20">
        <v>124</v>
      </c>
    </row>
    <row r="21" spans="1:7" x14ac:dyDescent="0.2">
      <c r="A21" t="s">
        <v>8219</v>
      </c>
      <c r="B21">
        <v>36</v>
      </c>
      <c r="F21" t="s">
        <v>8221</v>
      </c>
      <c r="G21">
        <v>11</v>
      </c>
    </row>
    <row r="22" spans="1:7" x14ac:dyDescent="0.2">
      <c r="A22" t="s">
        <v>8219</v>
      </c>
      <c r="B22">
        <v>1113</v>
      </c>
      <c r="F22" t="s">
        <v>8221</v>
      </c>
      <c r="G22">
        <v>9</v>
      </c>
    </row>
    <row r="23" spans="1:7" x14ac:dyDescent="0.2">
      <c r="A23" t="s">
        <v>8219</v>
      </c>
      <c r="B23">
        <v>20242</v>
      </c>
      <c r="F23" t="s">
        <v>8221</v>
      </c>
      <c r="G23">
        <v>12</v>
      </c>
    </row>
    <row r="24" spans="1:7" x14ac:dyDescent="0.2">
      <c r="A24" t="s">
        <v>8219</v>
      </c>
      <c r="B24">
        <v>144</v>
      </c>
      <c r="F24" t="s">
        <v>8221</v>
      </c>
      <c r="G24">
        <v>171</v>
      </c>
    </row>
    <row r="25" spans="1:7" x14ac:dyDescent="0.2">
      <c r="A25" t="s">
        <v>8219</v>
      </c>
      <c r="B25">
        <v>28</v>
      </c>
      <c r="F25" t="s">
        <v>8221</v>
      </c>
      <c r="G25">
        <v>975</v>
      </c>
    </row>
    <row r="26" spans="1:7" x14ac:dyDescent="0.2">
      <c r="A26" t="s">
        <v>8219</v>
      </c>
      <c r="B26">
        <v>701</v>
      </c>
      <c r="F26" t="s">
        <v>8221</v>
      </c>
      <c r="G26">
        <v>7</v>
      </c>
    </row>
    <row r="27" spans="1:7" x14ac:dyDescent="0.2">
      <c r="A27" t="s">
        <v>8219</v>
      </c>
      <c r="B27">
        <v>1633</v>
      </c>
      <c r="F27" t="s">
        <v>8221</v>
      </c>
      <c r="G27">
        <v>139</v>
      </c>
    </row>
    <row r="28" spans="1:7" x14ac:dyDescent="0.2">
      <c r="A28" t="s">
        <v>8219</v>
      </c>
      <c r="B28">
        <v>3238</v>
      </c>
      <c r="F28" t="s">
        <v>8221</v>
      </c>
      <c r="G28">
        <v>3</v>
      </c>
    </row>
    <row r="29" spans="1:7" x14ac:dyDescent="0.2">
      <c r="A29" t="s">
        <v>8219</v>
      </c>
      <c r="B29">
        <v>388</v>
      </c>
      <c r="F29" t="s">
        <v>8221</v>
      </c>
      <c r="G29">
        <v>17</v>
      </c>
    </row>
    <row r="30" spans="1:7" x14ac:dyDescent="0.2">
      <c r="A30" t="s">
        <v>8219</v>
      </c>
      <c r="B30">
        <v>3562</v>
      </c>
      <c r="F30" t="s">
        <v>8221</v>
      </c>
      <c r="G30">
        <v>1</v>
      </c>
    </row>
    <row r="31" spans="1:7" x14ac:dyDescent="0.2">
      <c r="A31" t="s">
        <v>8219</v>
      </c>
      <c r="B31">
        <v>339</v>
      </c>
      <c r="F31" t="s">
        <v>8221</v>
      </c>
      <c r="G31">
        <v>5</v>
      </c>
    </row>
    <row r="32" spans="1:7" x14ac:dyDescent="0.2">
      <c r="A32" t="s">
        <v>8219</v>
      </c>
      <c r="B32">
        <v>571</v>
      </c>
      <c r="F32" t="s">
        <v>8221</v>
      </c>
      <c r="G32">
        <v>117</v>
      </c>
    </row>
    <row r="33" spans="1:7" x14ac:dyDescent="0.2">
      <c r="A33" t="s">
        <v>8219</v>
      </c>
      <c r="B33">
        <v>52</v>
      </c>
      <c r="F33" t="s">
        <v>8221</v>
      </c>
      <c r="G33">
        <v>24</v>
      </c>
    </row>
    <row r="34" spans="1:7" x14ac:dyDescent="0.2">
      <c r="A34" t="s">
        <v>8219</v>
      </c>
      <c r="B34">
        <v>4330</v>
      </c>
      <c r="F34" t="s">
        <v>8221</v>
      </c>
      <c r="G34">
        <v>103</v>
      </c>
    </row>
    <row r="35" spans="1:7" x14ac:dyDescent="0.2">
      <c r="A35" t="s">
        <v>8219</v>
      </c>
      <c r="B35">
        <v>1204</v>
      </c>
      <c r="F35" t="s">
        <v>8221</v>
      </c>
      <c r="G35">
        <v>42</v>
      </c>
    </row>
    <row r="36" spans="1:7" x14ac:dyDescent="0.2">
      <c r="A36" t="s">
        <v>8219</v>
      </c>
      <c r="B36">
        <v>479</v>
      </c>
      <c r="F36" t="s">
        <v>8221</v>
      </c>
      <c r="G36">
        <v>39</v>
      </c>
    </row>
    <row r="37" spans="1:7" x14ac:dyDescent="0.2">
      <c r="A37" t="s">
        <v>8219</v>
      </c>
      <c r="B37">
        <v>25</v>
      </c>
      <c r="F37" t="s">
        <v>8221</v>
      </c>
      <c r="G37">
        <v>229</v>
      </c>
    </row>
    <row r="38" spans="1:7" x14ac:dyDescent="0.2">
      <c r="A38" t="s">
        <v>8219</v>
      </c>
      <c r="B38">
        <v>159</v>
      </c>
      <c r="F38" t="s">
        <v>8221</v>
      </c>
      <c r="G38">
        <v>7</v>
      </c>
    </row>
    <row r="39" spans="1:7" x14ac:dyDescent="0.2">
      <c r="A39" t="s">
        <v>8219</v>
      </c>
      <c r="B39">
        <v>971</v>
      </c>
      <c r="F39" t="s">
        <v>8221</v>
      </c>
      <c r="G39">
        <v>336</v>
      </c>
    </row>
    <row r="40" spans="1:7" x14ac:dyDescent="0.2">
      <c r="A40" t="s">
        <v>8219</v>
      </c>
      <c r="B40">
        <v>263</v>
      </c>
      <c r="F40" t="s">
        <v>8221</v>
      </c>
      <c r="G40">
        <v>10</v>
      </c>
    </row>
    <row r="41" spans="1:7" x14ac:dyDescent="0.2">
      <c r="A41" t="s">
        <v>8219</v>
      </c>
      <c r="B41">
        <v>163</v>
      </c>
      <c r="F41" t="s">
        <v>8221</v>
      </c>
      <c r="G41">
        <v>12</v>
      </c>
    </row>
    <row r="42" spans="1:7" x14ac:dyDescent="0.2">
      <c r="A42" t="s">
        <v>8219</v>
      </c>
      <c r="B42">
        <v>4245</v>
      </c>
      <c r="F42" t="s">
        <v>8221</v>
      </c>
      <c r="G42">
        <v>92</v>
      </c>
    </row>
    <row r="43" spans="1:7" x14ac:dyDescent="0.2">
      <c r="A43" t="s">
        <v>8219</v>
      </c>
      <c r="B43">
        <v>1789</v>
      </c>
      <c r="F43" t="s">
        <v>8221</v>
      </c>
      <c r="G43">
        <v>123</v>
      </c>
    </row>
    <row r="44" spans="1:7" x14ac:dyDescent="0.2">
      <c r="A44" t="s">
        <v>8219</v>
      </c>
      <c r="B44">
        <v>549</v>
      </c>
      <c r="F44" t="s">
        <v>8221</v>
      </c>
      <c r="G44">
        <v>84</v>
      </c>
    </row>
    <row r="45" spans="1:7" x14ac:dyDescent="0.2">
      <c r="A45" t="s">
        <v>8219</v>
      </c>
      <c r="B45">
        <v>210</v>
      </c>
      <c r="F45" t="s">
        <v>8221</v>
      </c>
      <c r="G45">
        <v>25</v>
      </c>
    </row>
    <row r="46" spans="1:7" x14ac:dyDescent="0.2">
      <c r="A46" t="s">
        <v>8219</v>
      </c>
      <c r="B46">
        <v>1670</v>
      </c>
      <c r="F46" t="s">
        <v>8221</v>
      </c>
      <c r="G46">
        <v>9</v>
      </c>
    </row>
    <row r="47" spans="1:7" x14ac:dyDescent="0.2">
      <c r="A47" t="s">
        <v>8219</v>
      </c>
      <c r="B47">
        <v>721</v>
      </c>
      <c r="F47" t="s">
        <v>8221</v>
      </c>
      <c r="G47">
        <v>70</v>
      </c>
    </row>
    <row r="48" spans="1:7" x14ac:dyDescent="0.2">
      <c r="A48" t="s">
        <v>8219</v>
      </c>
      <c r="B48">
        <v>415</v>
      </c>
      <c r="F48" t="s">
        <v>8221</v>
      </c>
      <c r="G48">
        <v>100</v>
      </c>
    </row>
    <row r="49" spans="1:7" x14ac:dyDescent="0.2">
      <c r="A49" t="s">
        <v>8219</v>
      </c>
      <c r="B49">
        <v>238</v>
      </c>
      <c r="F49" t="s">
        <v>8221</v>
      </c>
      <c r="G49">
        <v>53</v>
      </c>
    </row>
    <row r="50" spans="1:7" x14ac:dyDescent="0.2">
      <c r="A50" t="s">
        <v>8219</v>
      </c>
      <c r="B50">
        <v>916</v>
      </c>
      <c r="F50" t="s">
        <v>8221</v>
      </c>
      <c r="G50">
        <v>15</v>
      </c>
    </row>
    <row r="51" spans="1:7" x14ac:dyDescent="0.2">
      <c r="A51" t="s">
        <v>8219</v>
      </c>
      <c r="B51">
        <v>151</v>
      </c>
      <c r="F51" t="s">
        <v>8221</v>
      </c>
      <c r="G51">
        <v>57</v>
      </c>
    </row>
    <row r="52" spans="1:7" x14ac:dyDescent="0.2">
      <c r="A52" t="s">
        <v>8219</v>
      </c>
      <c r="B52">
        <v>45</v>
      </c>
      <c r="F52" t="s">
        <v>8221</v>
      </c>
      <c r="G52">
        <v>59</v>
      </c>
    </row>
    <row r="53" spans="1:7" x14ac:dyDescent="0.2">
      <c r="A53" t="s">
        <v>8219</v>
      </c>
      <c r="B53">
        <v>169</v>
      </c>
      <c r="F53" t="s">
        <v>8221</v>
      </c>
      <c r="G53">
        <v>1293</v>
      </c>
    </row>
    <row r="54" spans="1:7" x14ac:dyDescent="0.2">
      <c r="A54" t="s">
        <v>8219</v>
      </c>
      <c r="B54">
        <v>105</v>
      </c>
      <c r="F54" t="s">
        <v>8221</v>
      </c>
      <c r="G54">
        <v>9</v>
      </c>
    </row>
    <row r="55" spans="1:7" x14ac:dyDescent="0.2">
      <c r="A55" t="s">
        <v>8219</v>
      </c>
      <c r="B55">
        <v>1887</v>
      </c>
      <c r="F55" t="s">
        <v>8221</v>
      </c>
      <c r="G55">
        <v>147</v>
      </c>
    </row>
    <row r="56" spans="1:7" x14ac:dyDescent="0.2">
      <c r="A56" t="s">
        <v>8219</v>
      </c>
      <c r="B56">
        <v>335</v>
      </c>
      <c r="F56" t="s">
        <v>8221</v>
      </c>
      <c r="G56">
        <v>5</v>
      </c>
    </row>
    <row r="57" spans="1:7" x14ac:dyDescent="0.2">
      <c r="A57" t="s">
        <v>8219</v>
      </c>
      <c r="B57">
        <v>8359</v>
      </c>
      <c r="F57" t="s">
        <v>8221</v>
      </c>
      <c r="G57">
        <v>16</v>
      </c>
    </row>
    <row r="58" spans="1:7" x14ac:dyDescent="0.2">
      <c r="A58" t="s">
        <v>8219</v>
      </c>
      <c r="B58">
        <v>263</v>
      </c>
      <c r="F58" t="s">
        <v>8221</v>
      </c>
      <c r="G58">
        <v>140</v>
      </c>
    </row>
    <row r="59" spans="1:7" x14ac:dyDescent="0.2">
      <c r="A59" t="s">
        <v>8219</v>
      </c>
      <c r="B59">
        <v>878</v>
      </c>
      <c r="F59" t="s">
        <v>8221</v>
      </c>
      <c r="G59">
        <v>31</v>
      </c>
    </row>
    <row r="60" spans="1:7" x14ac:dyDescent="0.2">
      <c r="A60" t="s">
        <v>8219</v>
      </c>
      <c r="B60">
        <v>680</v>
      </c>
      <c r="F60" t="s">
        <v>8221</v>
      </c>
      <c r="G60">
        <v>18</v>
      </c>
    </row>
    <row r="61" spans="1:7" x14ac:dyDescent="0.2">
      <c r="A61" t="s">
        <v>8219</v>
      </c>
      <c r="B61">
        <v>3355</v>
      </c>
      <c r="F61" t="s">
        <v>8221</v>
      </c>
      <c r="G61">
        <v>10</v>
      </c>
    </row>
    <row r="62" spans="1:7" x14ac:dyDescent="0.2">
      <c r="A62" t="s">
        <v>8219</v>
      </c>
      <c r="B62">
        <v>356</v>
      </c>
      <c r="F62" t="s">
        <v>8221</v>
      </c>
      <c r="G62">
        <v>29</v>
      </c>
    </row>
    <row r="63" spans="1:7" x14ac:dyDescent="0.2">
      <c r="A63" t="s">
        <v>8219</v>
      </c>
      <c r="B63">
        <v>2165</v>
      </c>
      <c r="F63" t="s">
        <v>8221</v>
      </c>
      <c r="G63">
        <v>8</v>
      </c>
    </row>
    <row r="64" spans="1:7" x14ac:dyDescent="0.2">
      <c r="A64" t="s">
        <v>8219</v>
      </c>
      <c r="B64">
        <v>50</v>
      </c>
      <c r="F64" t="s">
        <v>8221</v>
      </c>
      <c r="G64">
        <v>17</v>
      </c>
    </row>
    <row r="65" spans="1:7" x14ac:dyDescent="0.2">
      <c r="A65" t="s">
        <v>8219</v>
      </c>
      <c r="B65">
        <v>193</v>
      </c>
      <c r="F65" t="s">
        <v>8221</v>
      </c>
      <c r="G65">
        <v>11</v>
      </c>
    </row>
    <row r="66" spans="1:7" x14ac:dyDescent="0.2">
      <c r="A66" t="s">
        <v>8219</v>
      </c>
      <c r="B66">
        <v>88</v>
      </c>
      <c r="F66" t="s">
        <v>8221</v>
      </c>
      <c r="G66">
        <v>41</v>
      </c>
    </row>
    <row r="67" spans="1:7" x14ac:dyDescent="0.2">
      <c r="A67" t="s">
        <v>8219</v>
      </c>
      <c r="B67">
        <v>240</v>
      </c>
      <c r="F67" t="s">
        <v>8221</v>
      </c>
      <c r="G67">
        <v>114</v>
      </c>
    </row>
    <row r="68" spans="1:7" x14ac:dyDescent="0.2">
      <c r="A68" t="s">
        <v>8219</v>
      </c>
      <c r="B68">
        <v>988</v>
      </c>
      <c r="F68" t="s">
        <v>8221</v>
      </c>
      <c r="G68">
        <v>36</v>
      </c>
    </row>
    <row r="69" spans="1:7" x14ac:dyDescent="0.2">
      <c r="A69" t="s">
        <v>8219</v>
      </c>
      <c r="B69">
        <v>4562</v>
      </c>
      <c r="F69" t="s">
        <v>8221</v>
      </c>
      <c r="G69">
        <v>188</v>
      </c>
    </row>
    <row r="70" spans="1:7" x14ac:dyDescent="0.2">
      <c r="A70" t="s">
        <v>8219</v>
      </c>
      <c r="B70">
        <v>707</v>
      </c>
      <c r="F70" t="s">
        <v>8221</v>
      </c>
      <c r="G70">
        <v>14</v>
      </c>
    </row>
    <row r="71" spans="1:7" x14ac:dyDescent="0.2">
      <c r="A71" t="s">
        <v>8219</v>
      </c>
      <c r="B71">
        <v>279</v>
      </c>
      <c r="F71" t="s">
        <v>8221</v>
      </c>
      <c r="G71">
        <v>13</v>
      </c>
    </row>
    <row r="72" spans="1:7" x14ac:dyDescent="0.2">
      <c r="A72" t="s">
        <v>8219</v>
      </c>
      <c r="B72">
        <v>1780</v>
      </c>
      <c r="F72" t="s">
        <v>8221</v>
      </c>
      <c r="G72">
        <v>39</v>
      </c>
    </row>
    <row r="73" spans="1:7" x14ac:dyDescent="0.2">
      <c r="A73" t="s">
        <v>8219</v>
      </c>
      <c r="B73">
        <v>294</v>
      </c>
      <c r="F73" t="s">
        <v>8221</v>
      </c>
      <c r="G73">
        <v>12</v>
      </c>
    </row>
    <row r="74" spans="1:7" x14ac:dyDescent="0.2">
      <c r="A74" t="s">
        <v>8219</v>
      </c>
      <c r="B74">
        <v>170</v>
      </c>
      <c r="F74" t="s">
        <v>8221</v>
      </c>
      <c r="G74">
        <v>12</v>
      </c>
    </row>
    <row r="75" spans="1:7" x14ac:dyDescent="0.2">
      <c r="A75" t="s">
        <v>8219</v>
      </c>
      <c r="B75">
        <v>197</v>
      </c>
      <c r="F75" t="s">
        <v>8221</v>
      </c>
      <c r="G75">
        <v>23</v>
      </c>
    </row>
    <row r="76" spans="1:7" x14ac:dyDescent="0.2">
      <c r="A76" t="s">
        <v>8219</v>
      </c>
      <c r="B76">
        <v>59</v>
      </c>
      <c r="F76" t="s">
        <v>8221</v>
      </c>
      <c r="G76">
        <v>73</v>
      </c>
    </row>
    <row r="77" spans="1:7" x14ac:dyDescent="0.2">
      <c r="A77" t="s">
        <v>8219</v>
      </c>
      <c r="B77">
        <v>2602</v>
      </c>
      <c r="F77" t="s">
        <v>8221</v>
      </c>
      <c r="G77">
        <v>105</v>
      </c>
    </row>
    <row r="78" spans="1:7" x14ac:dyDescent="0.2">
      <c r="A78" t="s">
        <v>8219</v>
      </c>
      <c r="B78">
        <v>897</v>
      </c>
      <c r="F78" t="s">
        <v>8221</v>
      </c>
      <c r="G78">
        <v>48</v>
      </c>
    </row>
    <row r="79" spans="1:7" x14ac:dyDescent="0.2">
      <c r="A79" t="s">
        <v>8219</v>
      </c>
      <c r="B79">
        <v>1224</v>
      </c>
      <c r="F79" t="s">
        <v>8221</v>
      </c>
      <c r="G79">
        <v>99</v>
      </c>
    </row>
    <row r="80" spans="1:7" x14ac:dyDescent="0.2">
      <c r="A80" t="s">
        <v>8219</v>
      </c>
      <c r="B80">
        <v>337</v>
      </c>
      <c r="F80" t="s">
        <v>8221</v>
      </c>
      <c r="G80">
        <v>41</v>
      </c>
    </row>
    <row r="81" spans="1:7" x14ac:dyDescent="0.2">
      <c r="A81" t="s">
        <v>8219</v>
      </c>
      <c r="B81">
        <v>5</v>
      </c>
      <c r="F81" t="s">
        <v>8221</v>
      </c>
      <c r="G81">
        <v>28</v>
      </c>
    </row>
    <row r="82" spans="1:7" x14ac:dyDescent="0.2">
      <c r="A82" t="s">
        <v>8219</v>
      </c>
      <c r="B82">
        <v>204</v>
      </c>
      <c r="F82" t="s">
        <v>8221</v>
      </c>
      <c r="G82">
        <v>31</v>
      </c>
    </row>
    <row r="83" spans="1:7" x14ac:dyDescent="0.2">
      <c r="A83" t="s">
        <v>8219</v>
      </c>
      <c r="B83">
        <v>369</v>
      </c>
      <c r="F83" t="s">
        <v>8221</v>
      </c>
      <c r="G83">
        <v>110</v>
      </c>
    </row>
    <row r="84" spans="1:7" x14ac:dyDescent="0.2">
      <c r="A84" t="s">
        <v>8219</v>
      </c>
      <c r="B84">
        <v>514</v>
      </c>
      <c r="F84" t="s">
        <v>8221</v>
      </c>
      <c r="G84">
        <v>60</v>
      </c>
    </row>
    <row r="85" spans="1:7" x14ac:dyDescent="0.2">
      <c r="A85" t="s">
        <v>8219</v>
      </c>
      <c r="B85">
        <v>79</v>
      </c>
      <c r="F85" t="s">
        <v>8221</v>
      </c>
      <c r="G85">
        <v>19</v>
      </c>
    </row>
    <row r="86" spans="1:7" x14ac:dyDescent="0.2">
      <c r="A86" t="s">
        <v>8219</v>
      </c>
      <c r="B86">
        <v>398</v>
      </c>
      <c r="F86" t="s">
        <v>8221</v>
      </c>
      <c r="G86">
        <v>14</v>
      </c>
    </row>
    <row r="87" spans="1:7" x14ac:dyDescent="0.2">
      <c r="A87" t="s">
        <v>8219</v>
      </c>
      <c r="B87">
        <v>480</v>
      </c>
      <c r="F87" t="s">
        <v>8221</v>
      </c>
      <c r="G87">
        <v>79</v>
      </c>
    </row>
    <row r="88" spans="1:7" x14ac:dyDescent="0.2">
      <c r="A88" t="s">
        <v>8219</v>
      </c>
      <c r="B88">
        <v>821</v>
      </c>
      <c r="F88" t="s">
        <v>8221</v>
      </c>
      <c r="G88">
        <v>50</v>
      </c>
    </row>
    <row r="89" spans="1:7" x14ac:dyDescent="0.2">
      <c r="A89" t="s">
        <v>8219</v>
      </c>
      <c r="B89">
        <v>290</v>
      </c>
      <c r="F89" t="s">
        <v>8221</v>
      </c>
      <c r="G89">
        <v>96</v>
      </c>
    </row>
    <row r="90" spans="1:7" x14ac:dyDescent="0.2">
      <c r="A90" t="s">
        <v>8219</v>
      </c>
      <c r="B90">
        <v>26</v>
      </c>
      <c r="F90" t="s">
        <v>8221</v>
      </c>
      <c r="G90">
        <v>52</v>
      </c>
    </row>
    <row r="91" spans="1:7" x14ac:dyDescent="0.2">
      <c r="A91" t="s">
        <v>8219</v>
      </c>
      <c r="B91">
        <v>508</v>
      </c>
      <c r="F91" t="s">
        <v>8221</v>
      </c>
      <c r="G91">
        <v>16</v>
      </c>
    </row>
    <row r="92" spans="1:7" x14ac:dyDescent="0.2">
      <c r="A92" t="s">
        <v>8219</v>
      </c>
      <c r="B92">
        <v>120</v>
      </c>
      <c r="F92" t="s">
        <v>8221</v>
      </c>
      <c r="G92">
        <v>7</v>
      </c>
    </row>
    <row r="93" spans="1:7" x14ac:dyDescent="0.2">
      <c r="A93" t="s">
        <v>8219</v>
      </c>
      <c r="B93">
        <v>191</v>
      </c>
      <c r="F93" t="s">
        <v>8221</v>
      </c>
      <c r="G93">
        <v>7</v>
      </c>
    </row>
    <row r="94" spans="1:7" x14ac:dyDescent="0.2">
      <c r="A94" t="s">
        <v>8219</v>
      </c>
      <c r="B94">
        <v>28</v>
      </c>
      <c r="F94" t="s">
        <v>8221</v>
      </c>
      <c r="G94">
        <v>45</v>
      </c>
    </row>
    <row r="95" spans="1:7" x14ac:dyDescent="0.2">
      <c r="A95" t="s">
        <v>8219</v>
      </c>
      <c r="B95">
        <v>1637</v>
      </c>
      <c r="F95" t="s">
        <v>8221</v>
      </c>
      <c r="G95">
        <v>17</v>
      </c>
    </row>
    <row r="96" spans="1:7" x14ac:dyDescent="0.2">
      <c r="A96" t="s">
        <v>8219</v>
      </c>
      <c r="B96">
        <v>404</v>
      </c>
      <c r="F96" t="s">
        <v>8221</v>
      </c>
      <c r="G96">
        <v>5</v>
      </c>
    </row>
    <row r="97" spans="1:7" x14ac:dyDescent="0.2">
      <c r="A97" t="s">
        <v>8219</v>
      </c>
      <c r="B97">
        <v>139</v>
      </c>
      <c r="F97" t="s">
        <v>8221</v>
      </c>
      <c r="G97">
        <v>24</v>
      </c>
    </row>
    <row r="98" spans="1:7" x14ac:dyDescent="0.2">
      <c r="A98" t="s">
        <v>8219</v>
      </c>
      <c r="B98">
        <v>290</v>
      </c>
      <c r="F98" t="s">
        <v>8221</v>
      </c>
      <c r="G98">
        <v>72</v>
      </c>
    </row>
    <row r="99" spans="1:7" x14ac:dyDescent="0.2">
      <c r="A99" t="s">
        <v>8219</v>
      </c>
      <c r="B99">
        <v>402</v>
      </c>
      <c r="F99" t="s">
        <v>8221</v>
      </c>
      <c r="G99">
        <v>7</v>
      </c>
    </row>
    <row r="100" spans="1:7" x14ac:dyDescent="0.2">
      <c r="A100" t="s">
        <v>8219</v>
      </c>
      <c r="B100">
        <v>405</v>
      </c>
      <c r="F100" t="s">
        <v>8221</v>
      </c>
      <c r="G100">
        <v>196</v>
      </c>
    </row>
    <row r="101" spans="1:7" x14ac:dyDescent="0.2">
      <c r="A101" t="s">
        <v>8219</v>
      </c>
      <c r="B101">
        <v>94</v>
      </c>
      <c r="F101" t="s">
        <v>8221</v>
      </c>
      <c r="G101">
        <v>33</v>
      </c>
    </row>
    <row r="102" spans="1:7" x14ac:dyDescent="0.2">
      <c r="A102" t="s">
        <v>8219</v>
      </c>
      <c r="B102">
        <v>1945</v>
      </c>
      <c r="F102" t="s">
        <v>8221</v>
      </c>
      <c r="G102">
        <v>152</v>
      </c>
    </row>
    <row r="103" spans="1:7" x14ac:dyDescent="0.2">
      <c r="A103" t="s">
        <v>8219</v>
      </c>
      <c r="B103">
        <v>199</v>
      </c>
      <c r="F103" t="s">
        <v>8221</v>
      </c>
      <c r="G103">
        <v>39</v>
      </c>
    </row>
    <row r="104" spans="1:7" x14ac:dyDescent="0.2">
      <c r="A104" t="s">
        <v>8219</v>
      </c>
      <c r="B104">
        <v>541</v>
      </c>
      <c r="F104" t="s">
        <v>8221</v>
      </c>
      <c r="G104">
        <v>15</v>
      </c>
    </row>
    <row r="105" spans="1:7" x14ac:dyDescent="0.2">
      <c r="A105" t="s">
        <v>8219</v>
      </c>
      <c r="B105">
        <v>983</v>
      </c>
      <c r="F105" t="s">
        <v>8221</v>
      </c>
      <c r="G105">
        <v>285</v>
      </c>
    </row>
    <row r="106" spans="1:7" x14ac:dyDescent="0.2">
      <c r="A106" t="s">
        <v>8219</v>
      </c>
      <c r="B106">
        <v>478</v>
      </c>
      <c r="F106" t="s">
        <v>8221</v>
      </c>
      <c r="G106">
        <v>17</v>
      </c>
    </row>
    <row r="107" spans="1:7" x14ac:dyDescent="0.2">
      <c r="A107" t="s">
        <v>8219</v>
      </c>
      <c r="B107">
        <v>394</v>
      </c>
      <c r="F107" t="s">
        <v>8221</v>
      </c>
      <c r="G107">
        <v>53</v>
      </c>
    </row>
    <row r="108" spans="1:7" x14ac:dyDescent="0.2">
      <c r="A108" t="s">
        <v>8219</v>
      </c>
      <c r="B108">
        <v>14</v>
      </c>
      <c r="F108" t="s">
        <v>8221</v>
      </c>
      <c r="G108">
        <v>90</v>
      </c>
    </row>
    <row r="109" spans="1:7" x14ac:dyDescent="0.2">
      <c r="A109" t="s">
        <v>8219</v>
      </c>
      <c r="B109">
        <v>680</v>
      </c>
      <c r="F109" t="s">
        <v>8221</v>
      </c>
      <c r="G109">
        <v>14</v>
      </c>
    </row>
    <row r="110" spans="1:7" x14ac:dyDescent="0.2">
      <c r="A110" t="s">
        <v>8219</v>
      </c>
      <c r="B110">
        <v>473</v>
      </c>
      <c r="F110" t="s">
        <v>8221</v>
      </c>
      <c r="G110">
        <v>171</v>
      </c>
    </row>
    <row r="111" spans="1:7" x14ac:dyDescent="0.2">
      <c r="A111" t="s">
        <v>8219</v>
      </c>
      <c r="B111">
        <v>159</v>
      </c>
      <c r="F111" t="s">
        <v>8221</v>
      </c>
      <c r="G111">
        <v>81</v>
      </c>
    </row>
    <row r="112" spans="1:7" x14ac:dyDescent="0.2">
      <c r="A112" t="s">
        <v>8219</v>
      </c>
      <c r="B112">
        <v>46</v>
      </c>
      <c r="F112" t="s">
        <v>8221</v>
      </c>
      <c r="G112">
        <v>21</v>
      </c>
    </row>
    <row r="113" spans="1:7" x14ac:dyDescent="0.2">
      <c r="A113" t="s">
        <v>8219</v>
      </c>
      <c r="B113">
        <v>241</v>
      </c>
      <c r="F113" t="s">
        <v>8221</v>
      </c>
      <c r="G113">
        <v>121</v>
      </c>
    </row>
    <row r="114" spans="1:7" x14ac:dyDescent="0.2">
      <c r="A114" t="s">
        <v>8219</v>
      </c>
      <c r="B114">
        <v>391</v>
      </c>
      <c r="F114" t="s">
        <v>8221</v>
      </c>
      <c r="G114">
        <v>5</v>
      </c>
    </row>
    <row r="115" spans="1:7" x14ac:dyDescent="0.2">
      <c r="A115" t="s">
        <v>8219</v>
      </c>
      <c r="B115">
        <v>19</v>
      </c>
      <c r="F115" t="s">
        <v>8221</v>
      </c>
      <c r="G115">
        <v>8</v>
      </c>
    </row>
    <row r="116" spans="1:7" x14ac:dyDescent="0.2">
      <c r="A116" t="s">
        <v>8219</v>
      </c>
      <c r="B116">
        <v>84</v>
      </c>
      <c r="F116" t="s">
        <v>8221</v>
      </c>
      <c r="G116">
        <v>14</v>
      </c>
    </row>
    <row r="117" spans="1:7" x14ac:dyDescent="0.2">
      <c r="A117" t="s">
        <v>8219</v>
      </c>
      <c r="B117">
        <v>489</v>
      </c>
      <c r="F117" t="s">
        <v>8221</v>
      </c>
      <c r="G117">
        <v>14</v>
      </c>
    </row>
    <row r="118" spans="1:7" x14ac:dyDescent="0.2">
      <c r="A118" t="s">
        <v>8219</v>
      </c>
      <c r="B118">
        <v>714</v>
      </c>
      <c r="F118" t="s">
        <v>8221</v>
      </c>
      <c r="G118">
        <v>13</v>
      </c>
    </row>
    <row r="119" spans="1:7" x14ac:dyDescent="0.2">
      <c r="A119" t="s">
        <v>8219</v>
      </c>
      <c r="B119">
        <v>194</v>
      </c>
      <c r="F119" t="s">
        <v>8221</v>
      </c>
      <c r="G119">
        <v>13</v>
      </c>
    </row>
    <row r="120" spans="1:7" x14ac:dyDescent="0.2">
      <c r="A120" t="s">
        <v>8219</v>
      </c>
      <c r="B120">
        <v>1737</v>
      </c>
      <c r="F120" t="s">
        <v>8221</v>
      </c>
      <c r="G120">
        <v>4</v>
      </c>
    </row>
    <row r="121" spans="1:7" x14ac:dyDescent="0.2">
      <c r="A121" t="s">
        <v>8219</v>
      </c>
      <c r="B121">
        <v>175</v>
      </c>
      <c r="F121" t="s">
        <v>8221</v>
      </c>
      <c r="G121">
        <v>36</v>
      </c>
    </row>
    <row r="122" spans="1:7" x14ac:dyDescent="0.2">
      <c r="A122" t="s">
        <v>8219</v>
      </c>
      <c r="B122">
        <v>1530</v>
      </c>
      <c r="F122" t="s">
        <v>8221</v>
      </c>
      <c r="G122">
        <v>8</v>
      </c>
    </row>
    <row r="123" spans="1:7" x14ac:dyDescent="0.2">
      <c r="A123" t="s">
        <v>8219</v>
      </c>
      <c r="B123">
        <v>108</v>
      </c>
      <c r="F123" t="s">
        <v>8221</v>
      </c>
      <c r="G123">
        <v>25</v>
      </c>
    </row>
    <row r="124" spans="1:7" x14ac:dyDescent="0.2">
      <c r="A124" t="s">
        <v>8219</v>
      </c>
      <c r="B124">
        <v>44</v>
      </c>
      <c r="F124" t="s">
        <v>8221</v>
      </c>
      <c r="G124">
        <v>22</v>
      </c>
    </row>
    <row r="125" spans="1:7" x14ac:dyDescent="0.2">
      <c r="A125" t="s">
        <v>8219</v>
      </c>
      <c r="B125">
        <v>17</v>
      </c>
      <c r="F125" t="s">
        <v>8221</v>
      </c>
      <c r="G125">
        <v>8</v>
      </c>
    </row>
    <row r="126" spans="1:7" x14ac:dyDescent="0.2">
      <c r="A126" t="s">
        <v>8219</v>
      </c>
      <c r="B126">
        <v>263</v>
      </c>
      <c r="F126" t="s">
        <v>8221</v>
      </c>
      <c r="G126">
        <v>14</v>
      </c>
    </row>
    <row r="127" spans="1:7" x14ac:dyDescent="0.2">
      <c r="A127" t="s">
        <v>8219</v>
      </c>
      <c r="B127">
        <v>30</v>
      </c>
      <c r="F127" t="s">
        <v>8221</v>
      </c>
      <c r="G127">
        <v>10</v>
      </c>
    </row>
    <row r="128" spans="1:7" x14ac:dyDescent="0.2">
      <c r="A128" t="s">
        <v>8219</v>
      </c>
      <c r="B128">
        <v>223</v>
      </c>
      <c r="F128" t="s">
        <v>8221</v>
      </c>
      <c r="G128">
        <v>122</v>
      </c>
    </row>
    <row r="129" spans="1:7" x14ac:dyDescent="0.2">
      <c r="A129" t="s">
        <v>8219</v>
      </c>
      <c r="B129">
        <v>398</v>
      </c>
      <c r="F129" t="s">
        <v>8221</v>
      </c>
      <c r="G129">
        <v>27</v>
      </c>
    </row>
    <row r="130" spans="1:7" x14ac:dyDescent="0.2">
      <c r="A130" t="s">
        <v>8219</v>
      </c>
      <c r="B130">
        <v>531</v>
      </c>
      <c r="F130" t="s">
        <v>8221</v>
      </c>
      <c r="G130">
        <v>38</v>
      </c>
    </row>
    <row r="131" spans="1:7" x14ac:dyDescent="0.2">
      <c r="A131" t="s">
        <v>8219</v>
      </c>
      <c r="B131">
        <v>676</v>
      </c>
      <c r="F131" t="s">
        <v>8221</v>
      </c>
      <c r="G131">
        <v>44</v>
      </c>
    </row>
    <row r="132" spans="1:7" x14ac:dyDescent="0.2">
      <c r="A132" t="s">
        <v>8219</v>
      </c>
      <c r="B132">
        <v>60</v>
      </c>
      <c r="F132" t="s">
        <v>8221</v>
      </c>
      <c r="G132">
        <v>12</v>
      </c>
    </row>
    <row r="133" spans="1:7" x14ac:dyDescent="0.2">
      <c r="A133" t="s">
        <v>8219</v>
      </c>
      <c r="B133">
        <v>145</v>
      </c>
      <c r="F133" t="s">
        <v>8221</v>
      </c>
      <c r="G133">
        <v>13</v>
      </c>
    </row>
    <row r="134" spans="1:7" x14ac:dyDescent="0.2">
      <c r="A134" t="s">
        <v>8219</v>
      </c>
      <c r="B134">
        <v>429</v>
      </c>
      <c r="F134" t="s">
        <v>8221</v>
      </c>
      <c r="G134">
        <v>312</v>
      </c>
    </row>
    <row r="135" spans="1:7" x14ac:dyDescent="0.2">
      <c r="A135" t="s">
        <v>8219</v>
      </c>
      <c r="B135">
        <v>1021</v>
      </c>
      <c r="F135" t="s">
        <v>8221</v>
      </c>
      <c r="G135">
        <v>296</v>
      </c>
    </row>
    <row r="136" spans="1:7" x14ac:dyDescent="0.2">
      <c r="A136" t="s">
        <v>8219</v>
      </c>
      <c r="B136">
        <v>39</v>
      </c>
      <c r="F136" t="s">
        <v>8221</v>
      </c>
      <c r="G136">
        <v>31</v>
      </c>
    </row>
    <row r="137" spans="1:7" x14ac:dyDescent="0.2">
      <c r="A137" t="s">
        <v>8219</v>
      </c>
      <c r="B137">
        <v>17</v>
      </c>
      <c r="F137" t="s">
        <v>8221</v>
      </c>
      <c r="G137">
        <v>52</v>
      </c>
    </row>
    <row r="138" spans="1:7" x14ac:dyDescent="0.2">
      <c r="A138" t="s">
        <v>8219</v>
      </c>
      <c r="B138">
        <v>1019</v>
      </c>
      <c r="F138" t="s">
        <v>8221</v>
      </c>
      <c r="G138">
        <v>4</v>
      </c>
    </row>
    <row r="139" spans="1:7" x14ac:dyDescent="0.2">
      <c r="A139" t="s">
        <v>8219</v>
      </c>
      <c r="B139">
        <v>176</v>
      </c>
      <c r="F139" t="s">
        <v>8221</v>
      </c>
      <c r="G139">
        <v>46</v>
      </c>
    </row>
    <row r="140" spans="1:7" x14ac:dyDescent="0.2">
      <c r="A140" t="s">
        <v>8219</v>
      </c>
      <c r="B140">
        <v>1104</v>
      </c>
      <c r="F140" t="s">
        <v>8221</v>
      </c>
      <c r="G140">
        <v>45</v>
      </c>
    </row>
    <row r="141" spans="1:7" x14ac:dyDescent="0.2">
      <c r="A141" t="s">
        <v>8219</v>
      </c>
      <c r="B141">
        <v>365</v>
      </c>
      <c r="F141" t="s">
        <v>8221</v>
      </c>
      <c r="G141">
        <v>13</v>
      </c>
    </row>
    <row r="142" spans="1:7" x14ac:dyDescent="0.2">
      <c r="A142" t="s">
        <v>8219</v>
      </c>
      <c r="B142">
        <v>80</v>
      </c>
      <c r="F142" t="s">
        <v>8221</v>
      </c>
      <c r="G142">
        <v>24</v>
      </c>
    </row>
    <row r="143" spans="1:7" x14ac:dyDescent="0.2">
      <c r="A143" t="s">
        <v>8219</v>
      </c>
      <c r="B143">
        <v>24</v>
      </c>
      <c r="F143" t="s">
        <v>8221</v>
      </c>
      <c r="G143">
        <v>7</v>
      </c>
    </row>
    <row r="144" spans="1:7" x14ac:dyDescent="0.2">
      <c r="A144" t="s">
        <v>8219</v>
      </c>
      <c r="B144">
        <v>15</v>
      </c>
      <c r="F144" t="s">
        <v>8221</v>
      </c>
      <c r="G144">
        <v>6</v>
      </c>
    </row>
    <row r="145" spans="1:7" x14ac:dyDescent="0.2">
      <c r="A145" t="s">
        <v>8219</v>
      </c>
      <c r="B145">
        <v>20</v>
      </c>
      <c r="F145" t="s">
        <v>8221</v>
      </c>
      <c r="G145">
        <v>338</v>
      </c>
    </row>
    <row r="146" spans="1:7" x14ac:dyDescent="0.2">
      <c r="A146" t="s">
        <v>8219</v>
      </c>
      <c r="B146">
        <v>607</v>
      </c>
      <c r="F146" t="s">
        <v>8221</v>
      </c>
      <c r="G146">
        <v>16</v>
      </c>
    </row>
    <row r="147" spans="1:7" x14ac:dyDescent="0.2">
      <c r="A147" t="s">
        <v>8219</v>
      </c>
      <c r="B147">
        <v>49</v>
      </c>
      <c r="F147" t="s">
        <v>8221</v>
      </c>
      <c r="G147">
        <v>12</v>
      </c>
    </row>
    <row r="148" spans="1:7" x14ac:dyDescent="0.2">
      <c r="A148" t="s">
        <v>8219</v>
      </c>
      <c r="B148">
        <v>271</v>
      </c>
      <c r="F148" t="s">
        <v>8221</v>
      </c>
      <c r="G148">
        <v>4</v>
      </c>
    </row>
    <row r="149" spans="1:7" x14ac:dyDescent="0.2">
      <c r="A149" t="s">
        <v>8219</v>
      </c>
      <c r="B149">
        <v>15</v>
      </c>
      <c r="F149" t="s">
        <v>8221</v>
      </c>
      <c r="G149">
        <v>13</v>
      </c>
    </row>
    <row r="150" spans="1:7" x14ac:dyDescent="0.2">
      <c r="A150" t="s">
        <v>8219</v>
      </c>
      <c r="B150">
        <v>510</v>
      </c>
      <c r="F150" t="s">
        <v>8221</v>
      </c>
      <c r="G150">
        <v>47</v>
      </c>
    </row>
    <row r="151" spans="1:7" x14ac:dyDescent="0.2">
      <c r="A151" t="s">
        <v>8219</v>
      </c>
      <c r="B151">
        <v>266</v>
      </c>
      <c r="F151" t="s">
        <v>8221</v>
      </c>
      <c r="G151">
        <v>55</v>
      </c>
    </row>
    <row r="152" spans="1:7" x14ac:dyDescent="0.2">
      <c r="A152" t="s">
        <v>8219</v>
      </c>
      <c r="B152">
        <v>284</v>
      </c>
      <c r="F152" t="s">
        <v>8221</v>
      </c>
      <c r="G152">
        <v>16</v>
      </c>
    </row>
    <row r="153" spans="1:7" x14ac:dyDescent="0.2">
      <c r="A153" t="s">
        <v>8219</v>
      </c>
      <c r="B153">
        <v>1328</v>
      </c>
      <c r="F153" t="s">
        <v>8221</v>
      </c>
      <c r="G153">
        <v>7</v>
      </c>
    </row>
    <row r="154" spans="1:7" x14ac:dyDescent="0.2">
      <c r="A154" t="s">
        <v>8219</v>
      </c>
      <c r="B154">
        <v>160</v>
      </c>
      <c r="F154" t="s">
        <v>8221</v>
      </c>
      <c r="G154">
        <v>5</v>
      </c>
    </row>
    <row r="155" spans="1:7" x14ac:dyDescent="0.2">
      <c r="A155" t="s">
        <v>8219</v>
      </c>
      <c r="B155">
        <v>95</v>
      </c>
      <c r="F155" t="s">
        <v>8221</v>
      </c>
      <c r="G155">
        <v>16</v>
      </c>
    </row>
    <row r="156" spans="1:7" x14ac:dyDescent="0.2">
      <c r="A156" t="s">
        <v>8219</v>
      </c>
      <c r="B156">
        <v>278</v>
      </c>
      <c r="F156" t="s">
        <v>8221</v>
      </c>
      <c r="G156">
        <v>19</v>
      </c>
    </row>
    <row r="157" spans="1:7" x14ac:dyDescent="0.2">
      <c r="A157" t="s">
        <v>8219</v>
      </c>
      <c r="B157">
        <v>138</v>
      </c>
      <c r="F157" t="s">
        <v>8221</v>
      </c>
      <c r="G157">
        <v>11</v>
      </c>
    </row>
    <row r="158" spans="1:7" x14ac:dyDescent="0.2">
      <c r="A158" t="s">
        <v>8219</v>
      </c>
      <c r="B158">
        <v>237</v>
      </c>
      <c r="F158" t="s">
        <v>8221</v>
      </c>
      <c r="G158">
        <v>3</v>
      </c>
    </row>
    <row r="159" spans="1:7" x14ac:dyDescent="0.2">
      <c r="A159" t="s">
        <v>8219</v>
      </c>
      <c r="B159">
        <v>269</v>
      </c>
      <c r="F159" t="s">
        <v>8221</v>
      </c>
      <c r="G159">
        <v>47</v>
      </c>
    </row>
    <row r="160" spans="1:7" x14ac:dyDescent="0.2">
      <c r="A160" t="s">
        <v>8219</v>
      </c>
      <c r="B160">
        <v>249</v>
      </c>
      <c r="F160" t="s">
        <v>8221</v>
      </c>
      <c r="G160">
        <v>39</v>
      </c>
    </row>
    <row r="161" spans="1:7" x14ac:dyDescent="0.2">
      <c r="A161" t="s">
        <v>8219</v>
      </c>
      <c r="B161">
        <v>112</v>
      </c>
      <c r="F161" t="s">
        <v>8221</v>
      </c>
      <c r="G161">
        <v>2</v>
      </c>
    </row>
    <row r="162" spans="1:7" x14ac:dyDescent="0.2">
      <c r="A162" t="s">
        <v>8219</v>
      </c>
      <c r="B162">
        <v>102</v>
      </c>
      <c r="F162" t="s">
        <v>8221</v>
      </c>
      <c r="G162">
        <v>20</v>
      </c>
    </row>
    <row r="163" spans="1:7" x14ac:dyDescent="0.2">
      <c r="A163" t="s">
        <v>8219</v>
      </c>
      <c r="B163">
        <v>96</v>
      </c>
      <c r="F163" t="s">
        <v>8221</v>
      </c>
      <c r="G163">
        <v>14</v>
      </c>
    </row>
    <row r="164" spans="1:7" x14ac:dyDescent="0.2">
      <c r="A164" t="s">
        <v>8219</v>
      </c>
      <c r="B164">
        <v>512</v>
      </c>
      <c r="F164" t="s">
        <v>8221</v>
      </c>
      <c r="G164">
        <v>19</v>
      </c>
    </row>
    <row r="165" spans="1:7" x14ac:dyDescent="0.2">
      <c r="A165" t="s">
        <v>8219</v>
      </c>
      <c r="B165">
        <v>1013</v>
      </c>
      <c r="F165" t="s">
        <v>8221</v>
      </c>
      <c r="G165">
        <v>37</v>
      </c>
    </row>
    <row r="166" spans="1:7" x14ac:dyDescent="0.2">
      <c r="A166" t="s">
        <v>8219</v>
      </c>
      <c r="B166">
        <v>127</v>
      </c>
      <c r="F166" t="s">
        <v>8221</v>
      </c>
      <c r="G166">
        <v>75</v>
      </c>
    </row>
    <row r="167" spans="1:7" x14ac:dyDescent="0.2">
      <c r="A167" t="s">
        <v>8219</v>
      </c>
      <c r="B167">
        <v>30</v>
      </c>
      <c r="F167" t="s">
        <v>8221</v>
      </c>
      <c r="G167">
        <v>30</v>
      </c>
    </row>
    <row r="168" spans="1:7" x14ac:dyDescent="0.2">
      <c r="A168" t="s">
        <v>8219</v>
      </c>
      <c r="B168">
        <v>126</v>
      </c>
      <c r="F168" t="s">
        <v>8221</v>
      </c>
      <c r="G168">
        <v>89</v>
      </c>
    </row>
    <row r="169" spans="1:7" x14ac:dyDescent="0.2">
      <c r="A169" t="s">
        <v>8219</v>
      </c>
      <c r="B169">
        <v>551</v>
      </c>
      <c r="F169" t="s">
        <v>8221</v>
      </c>
      <c r="G169">
        <v>30</v>
      </c>
    </row>
    <row r="170" spans="1:7" x14ac:dyDescent="0.2">
      <c r="A170" t="s">
        <v>8219</v>
      </c>
      <c r="B170">
        <v>3863</v>
      </c>
      <c r="F170" t="s">
        <v>8221</v>
      </c>
      <c r="G170">
        <v>9</v>
      </c>
    </row>
    <row r="171" spans="1:7" x14ac:dyDescent="0.2">
      <c r="A171" t="s">
        <v>8219</v>
      </c>
      <c r="B171">
        <v>25</v>
      </c>
      <c r="F171" t="s">
        <v>8221</v>
      </c>
      <c r="G171">
        <v>8</v>
      </c>
    </row>
    <row r="172" spans="1:7" x14ac:dyDescent="0.2">
      <c r="A172" t="s">
        <v>8219</v>
      </c>
      <c r="B172">
        <v>103</v>
      </c>
      <c r="F172" t="s">
        <v>8221</v>
      </c>
      <c r="G172">
        <v>5</v>
      </c>
    </row>
    <row r="173" spans="1:7" x14ac:dyDescent="0.2">
      <c r="A173" t="s">
        <v>8219</v>
      </c>
      <c r="B173">
        <v>167</v>
      </c>
      <c r="F173" t="s">
        <v>8221</v>
      </c>
      <c r="G173">
        <v>179</v>
      </c>
    </row>
    <row r="174" spans="1:7" x14ac:dyDescent="0.2">
      <c r="A174" t="s">
        <v>8219</v>
      </c>
      <c r="B174">
        <v>90</v>
      </c>
      <c r="F174" t="s">
        <v>8221</v>
      </c>
      <c r="G174">
        <v>167</v>
      </c>
    </row>
    <row r="175" spans="1:7" x14ac:dyDescent="0.2">
      <c r="A175" t="s">
        <v>8219</v>
      </c>
      <c r="B175">
        <v>1281</v>
      </c>
      <c r="F175" t="s">
        <v>8221</v>
      </c>
      <c r="G175">
        <v>310</v>
      </c>
    </row>
    <row r="176" spans="1:7" x14ac:dyDescent="0.2">
      <c r="A176" t="s">
        <v>8219</v>
      </c>
      <c r="B176">
        <v>2051</v>
      </c>
      <c r="F176" t="s">
        <v>8221</v>
      </c>
      <c r="G176">
        <v>18</v>
      </c>
    </row>
    <row r="177" spans="1:7" x14ac:dyDescent="0.2">
      <c r="A177" t="s">
        <v>8219</v>
      </c>
      <c r="B177">
        <v>22</v>
      </c>
      <c r="F177" t="s">
        <v>8221</v>
      </c>
      <c r="G177">
        <v>92</v>
      </c>
    </row>
    <row r="178" spans="1:7" x14ac:dyDescent="0.2">
      <c r="A178" t="s">
        <v>8219</v>
      </c>
      <c r="B178">
        <v>537</v>
      </c>
      <c r="F178" t="s">
        <v>8221</v>
      </c>
      <c r="G178">
        <v>11</v>
      </c>
    </row>
    <row r="179" spans="1:7" x14ac:dyDescent="0.2">
      <c r="A179" t="s">
        <v>8219</v>
      </c>
      <c r="B179">
        <v>103</v>
      </c>
      <c r="F179" t="s">
        <v>8221</v>
      </c>
      <c r="G179">
        <v>236</v>
      </c>
    </row>
    <row r="180" spans="1:7" x14ac:dyDescent="0.2">
      <c r="A180" t="s">
        <v>8219</v>
      </c>
      <c r="B180">
        <v>99</v>
      </c>
      <c r="F180" t="s">
        <v>8221</v>
      </c>
      <c r="G180">
        <v>13</v>
      </c>
    </row>
    <row r="181" spans="1:7" x14ac:dyDescent="0.2">
      <c r="A181" t="s">
        <v>8219</v>
      </c>
      <c r="B181">
        <v>314</v>
      </c>
      <c r="F181" t="s">
        <v>8221</v>
      </c>
      <c r="G181">
        <v>6</v>
      </c>
    </row>
    <row r="182" spans="1:7" x14ac:dyDescent="0.2">
      <c r="A182" t="s">
        <v>8219</v>
      </c>
      <c r="B182">
        <v>185</v>
      </c>
      <c r="F182" t="s">
        <v>8221</v>
      </c>
      <c r="G182">
        <v>37</v>
      </c>
    </row>
    <row r="183" spans="1:7" x14ac:dyDescent="0.2">
      <c r="A183" t="s">
        <v>8219</v>
      </c>
      <c r="B183">
        <v>168</v>
      </c>
      <c r="F183" t="s">
        <v>8221</v>
      </c>
      <c r="G183">
        <v>7</v>
      </c>
    </row>
    <row r="184" spans="1:7" x14ac:dyDescent="0.2">
      <c r="A184" t="s">
        <v>8219</v>
      </c>
      <c r="B184">
        <v>17</v>
      </c>
      <c r="F184" t="s">
        <v>8221</v>
      </c>
      <c r="G184">
        <v>534</v>
      </c>
    </row>
    <row r="185" spans="1:7" x14ac:dyDescent="0.2">
      <c r="A185" t="s">
        <v>8219</v>
      </c>
      <c r="B185">
        <v>455</v>
      </c>
      <c r="F185" t="s">
        <v>8221</v>
      </c>
      <c r="G185">
        <v>20</v>
      </c>
    </row>
    <row r="186" spans="1:7" x14ac:dyDescent="0.2">
      <c r="A186" t="s">
        <v>8219</v>
      </c>
      <c r="B186">
        <v>26</v>
      </c>
      <c r="F186" t="s">
        <v>8221</v>
      </c>
      <c r="G186">
        <v>57</v>
      </c>
    </row>
    <row r="187" spans="1:7" x14ac:dyDescent="0.2">
      <c r="A187" t="s">
        <v>8219</v>
      </c>
      <c r="B187">
        <v>271</v>
      </c>
      <c r="F187" t="s">
        <v>8221</v>
      </c>
      <c r="G187">
        <v>11</v>
      </c>
    </row>
    <row r="188" spans="1:7" x14ac:dyDescent="0.2">
      <c r="A188" t="s">
        <v>8219</v>
      </c>
      <c r="B188">
        <v>303</v>
      </c>
      <c r="F188" t="s">
        <v>8221</v>
      </c>
      <c r="G188">
        <v>24</v>
      </c>
    </row>
    <row r="189" spans="1:7" x14ac:dyDescent="0.2">
      <c r="A189" t="s">
        <v>8219</v>
      </c>
      <c r="B189">
        <v>47</v>
      </c>
      <c r="F189" t="s">
        <v>8221</v>
      </c>
      <c r="G189">
        <v>4</v>
      </c>
    </row>
    <row r="190" spans="1:7" x14ac:dyDescent="0.2">
      <c r="A190" t="s">
        <v>8219</v>
      </c>
      <c r="B190">
        <v>182</v>
      </c>
      <c r="F190" t="s">
        <v>8221</v>
      </c>
      <c r="G190">
        <v>10</v>
      </c>
    </row>
    <row r="191" spans="1:7" x14ac:dyDescent="0.2">
      <c r="A191" t="s">
        <v>8219</v>
      </c>
      <c r="B191">
        <v>456</v>
      </c>
      <c r="F191" t="s">
        <v>8221</v>
      </c>
      <c r="G191">
        <v>66</v>
      </c>
    </row>
    <row r="192" spans="1:7" x14ac:dyDescent="0.2">
      <c r="A192" t="s">
        <v>8219</v>
      </c>
      <c r="B192">
        <v>296</v>
      </c>
      <c r="F192" t="s">
        <v>8221</v>
      </c>
      <c r="G192">
        <v>6</v>
      </c>
    </row>
    <row r="193" spans="1:7" x14ac:dyDescent="0.2">
      <c r="A193" t="s">
        <v>8219</v>
      </c>
      <c r="B193">
        <v>25</v>
      </c>
      <c r="F193" t="s">
        <v>8221</v>
      </c>
      <c r="G193">
        <v>34</v>
      </c>
    </row>
    <row r="194" spans="1:7" x14ac:dyDescent="0.2">
      <c r="A194" t="s">
        <v>8219</v>
      </c>
      <c r="B194">
        <v>14</v>
      </c>
      <c r="F194" t="s">
        <v>8221</v>
      </c>
      <c r="G194">
        <v>20</v>
      </c>
    </row>
    <row r="195" spans="1:7" x14ac:dyDescent="0.2">
      <c r="A195" t="s">
        <v>8219</v>
      </c>
      <c r="B195">
        <v>13</v>
      </c>
      <c r="F195" t="s">
        <v>8221</v>
      </c>
      <c r="G195">
        <v>14</v>
      </c>
    </row>
    <row r="196" spans="1:7" x14ac:dyDescent="0.2">
      <c r="A196" t="s">
        <v>8219</v>
      </c>
      <c r="B196">
        <v>145</v>
      </c>
      <c r="F196" t="s">
        <v>8221</v>
      </c>
      <c r="G196">
        <v>8</v>
      </c>
    </row>
    <row r="197" spans="1:7" x14ac:dyDescent="0.2">
      <c r="A197" t="s">
        <v>8219</v>
      </c>
      <c r="B197">
        <v>46</v>
      </c>
      <c r="F197" t="s">
        <v>8221</v>
      </c>
      <c r="G197">
        <v>14</v>
      </c>
    </row>
    <row r="198" spans="1:7" x14ac:dyDescent="0.2">
      <c r="A198" t="s">
        <v>8219</v>
      </c>
      <c r="B198">
        <v>18</v>
      </c>
      <c r="F198" t="s">
        <v>8221</v>
      </c>
      <c r="G198">
        <v>22</v>
      </c>
    </row>
    <row r="199" spans="1:7" x14ac:dyDescent="0.2">
      <c r="A199" t="s">
        <v>8219</v>
      </c>
      <c r="B199">
        <v>131</v>
      </c>
      <c r="F199" t="s">
        <v>8221</v>
      </c>
      <c r="G199">
        <v>13</v>
      </c>
    </row>
    <row r="200" spans="1:7" x14ac:dyDescent="0.2">
      <c r="A200" t="s">
        <v>8219</v>
      </c>
      <c r="B200">
        <v>183</v>
      </c>
      <c r="F200" t="s">
        <v>8221</v>
      </c>
      <c r="G200">
        <v>21</v>
      </c>
    </row>
    <row r="201" spans="1:7" x14ac:dyDescent="0.2">
      <c r="A201" t="s">
        <v>8219</v>
      </c>
      <c r="B201">
        <v>354</v>
      </c>
      <c r="F201" t="s">
        <v>8221</v>
      </c>
      <c r="G201">
        <v>19</v>
      </c>
    </row>
    <row r="202" spans="1:7" x14ac:dyDescent="0.2">
      <c r="A202" t="s">
        <v>8219</v>
      </c>
      <c r="B202">
        <v>20</v>
      </c>
      <c r="F202" t="s">
        <v>8221</v>
      </c>
      <c r="G202">
        <v>76</v>
      </c>
    </row>
    <row r="203" spans="1:7" x14ac:dyDescent="0.2">
      <c r="A203" t="s">
        <v>8219</v>
      </c>
      <c r="B203">
        <v>1049</v>
      </c>
      <c r="F203" t="s">
        <v>8221</v>
      </c>
      <c r="G203">
        <v>21</v>
      </c>
    </row>
    <row r="204" spans="1:7" x14ac:dyDescent="0.2">
      <c r="A204" t="s">
        <v>8219</v>
      </c>
      <c r="B204">
        <v>74</v>
      </c>
      <c r="F204" t="s">
        <v>8221</v>
      </c>
      <c r="G204">
        <v>52</v>
      </c>
    </row>
    <row r="205" spans="1:7" x14ac:dyDescent="0.2">
      <c r="A205" t="s">
        <v>8219</v>
      </c>
      <c r="B205">
        <v>563</v>
      </c>
      <c r="F205" t="s">
        <v>8221</v>
      </c>
      <c r="G205">
        <v>3</v>
      </c>
    </row>
    <row r="206" spans="1:7" x14ac:dyDescent="0.2">
      <c r="A206" t="s">
        <v>8219</v>
      </c>
      <c r="B206">
        <v>10</v>
      </c>
      <c r="F206" t="s">
        <v>8221</v>
      </c>
      <c r="G206">
        <v>18</v>
      </c>
    </row>
    <row r="207" spans="1:7" x14ac:dyDescent="0.2">
      <c r="A207" t="s">
        <v>8219</v>
      </c>
      <c r="B207">
        <v>625</v>
      </c>
      <c r="F207" t="s">
        <v>8221</v>
      </c>
      <c r="G207">
        <v>10</v>
      </c>
    </row>
    <row r="208" spans="1:7" x14ac:dyDescent="0.2">
      <c r="A208" t="s">
        <v>8219</v>
      </c>
      <c r="B208">
        <v>147</v>
      </c>
      <c r="F208" t="s">
        <v>8221</v>
      </c>
      <c r="G208">
        <v>129</v>
      </c>
    </row>
    <row r="209" spans="1:7" x14ac:dyDescent="0.2">
      <c r="A209" t="s">
        <v>8219</v>
      </c>
      <c r="B209">
        <v>36</v>
      </c>
      <c r="F209" t="s">
        <v>8221</v>
      </c>
      <c r="G209">
        <v>24</v>
      </c>
    </row>
    <row r="210" spans="1:7" x14ac:dyDescent="0.2">
      <c r="A210" t="s">
        <v>8219</v>
      </c>
      <c r="B210">
        <v>3</v>
      </c>
      <c r="F210" t="s">
        <v>8221</v>
      </c>
      <c r="G210">
        <v>94</v>
      </c>
    </row>
    <row r="211" spans="1:7" x14ac:dyDescent="0.2">
      <c r="A211" t="s">
        <v>8219</v>
      </c>
      <c r="B211">
        <v>304</v>
      </c>
      <c r="F211" t="s">
        <v>8221</v>
      </c>
      <c r="G211">
        <v>96</v>
      </c>
    </row>
    <row r="212" spans="1:7" x14ac:dyDescent="0.2">
      <c r="A212" t="s">
        <v>8219</v>
      </c>
      <c r="B212">
        <v>18</v>
      </c>
      <c r="F212" t="s">
        <v>8221</v>
      </c>
      <c r="G212">
        <v>15</v>
      </c>
    </row>
    <row r="213" spans="1:7" x14ac:dyDescent="0.2">
      <c r="A213" t="s">
        <v>8219</v>
      </c>
      <c r="B213">
        <v>50</v>
      </c>
      <c r="F213" t="s">
        <v>8221</v>
      </c>
      <c r="G213">
        <v>34</v>
      </c>
    </row>
    <row r="214" spans="1:7" x14ac:dyDescent="0.2">
      <c r="A214" t="s">
        <v>8219</v>
      </c>
      <c r="B214">
        <v>18</v>
      </c>
      <c r="F214" t="s">
        <v>8221</v>
      </c>
      <c r="G214">
        <v>33</v>
      </c>
    </row>
    <row r="215" spans="1:7" x14ac:dyDescent="0.2">
      <c r="A215" t="s">
        <v>8219</v>
      </c>
      <c r="B215">
        <v>147</v>
      </c>
      <c r="F215" t="s">
        <v>8221</v>
      </c>
      <c r="G215">
        <v>33</v>
      </c>
    </row>
    <row r="216" spans="1:7" x14ac:dyDescent="0.2">
      <c r="A216" t="s">
        <v>8219</v>
      </c>
      <c r="B216">
        <v>47</v>
      </c>
      <c r="F216" t="s">
        <v>8221</v>
      </c>
      <c r="G216">
        <v>196</v>
      </c>
    </row>
    <row r="217" spans="1:7" x14ac:dyDescent="0.2">
      <c r="A217" t="s">
        <v>8219</v>
      </c>
      <c r="B217">
        <v>14</v>
      </c>
      <c r="F217" t="s">
        <v>8221</v>
      </c>
      <c r="G217">
        <v>15</v>
      </c>
    </row>
    <row r="218" spans="1:7" x14ac:dyDescent="0.2">
      <c r="A218" t="s">
        <v>8219</v>
      </c>
      <c r="B218">
        <v>65</v>
      </c>
      <c r="F218" t="s">
        <v>8221</v>
      </c>
      <c r="G218">
        <v>114</v>
      </c>
    </row>
    <row r="219" spans="1:7" x14ac:dyDescent="0.2">
      <c r="A219" t="s">
        <v>8219</v>
      </c>
      <c r="B219">
        <v>20</v>
      </c>
      <c r="F219" t="s">
        <v>8221</v>
      </c>
      <c r="G219">
        <v>5</v>
      </c>
    </row>
    <row r="220" spans="1:7" x14ac:dyDescent="0.2">
      <c r="A220" t="s">
        <v>8219</v>
      </c>
      <c r="B220">
        <v>28</v>
      </c>
      <c r="F220" t="s">
        <v>8221</v>
      </c>
      <c r="G220">
        <v>6</v>
      </c>
    </row>
    <row r="221" spans="1:7" x14ac:dyDescent="0.2">
      <c r="A221" t="s">
        <v>8219</v>
      </c>
      <c r="B221">
        <v>1375</v>
      </c>
      <c r="F221" t="s">
        <v>8221</v>
      </c>
      <c r="G221">
        <v>21</v>
      </c>
    </row>
    <row r="222" spans="1:7" x14ac:dyDescent="0.2">
      <c r="A222" t="s">
        <v>8219</v>
      </c>
      <c r="B222">
        <v>33</v>
      </c>
      <c r="F222" t="s">
        <v>8221</v>
      </c>
      <c r="G222">
        <v>12</v>
      </c>
    </row>
    <row r="223" spans="1:7" x14ac:dyDescent="0.2">
      <c r="A223" t="s">
        <v>8219</v>
      </c>
      <c r="B223">
        <v>30</v>
      </c>
      <c r="F223" t="s">
        <v>8221</v>
      </c>
      <c r="G223">
        <v>8</v>
      </c>
    </row>
    <row r="224" spans="1:7" x14ac:dyDescent="0.2">
      <c r="A224" t="s">
        <v>8219</v>
      </c>
      <c r="B224">
        <v>562</v>
      </c>
      <c r="F224" t="s">
        <v>8221</v>
      </c>
      <c r="G224">
        <v>38</v>
      </c>
    </row>
    <row r="225" spans="1:7" x14ac:dyDescent="0.2">
      <c r="A225" t="s">
        <v>8219</v>
      </c>
      <c r="B225">
        <v>87</v>
      </c>
      <c r="F225" t="s">
        <v>8221</v>
      </c>
      <c r="G225">
        <v>10</v>
      </c>
    </row>
    <row r="226" spans="1:7" x14ac:dyDescent="0.2">
      <c r="A226" t="s">
        <v>8219</v>
      </c>
      <c r="B226">
        <v>32</v>
      </c>
      <c r="F226" t="s">
        <v>8221</v>
      </c>
      <c r="G226">
        <v>11</v>
      </c>
    </row>
    <row r="227" spans="1:7" x14ac:dyDescent="0.2">
      <c r="A227" t="s">
        <v>8219</v>
      </c>
      <c r="B227">
        <v>670</v>
      </c>
      <c r="F227" t="s">
        <v>8221</v>
      </c>
      <c r="G227">
        <v>185</v>
      </c>
    </row>
    <row r="228" spans="1:7" x14ac:dyDescent="0.2">
      <c r="A228" t="s">
        <v>8219</v>
      </c>
      <c r="B228">
        <v>834</v>
      </c>
      <c r="F228" t="s">
        <v>8221</v>
      </c>
      <c r="G228">
        <v>35</v>
      </c>
    </row>
    <row r="229" spans="1:7" x14ac:dyDescent="0.2">
      <c r="A229" t="s">
        <v>8219</v>
      </c>
      <c r="B229">
        <v>93</v>
      </c>
      <c r="F229" t="s">
        <v>8221</v>
      </c>
      <c r="G229">
        <v>27</v>
      </c>
    </row>
    <row r="230" spans="1:7" x14ac:dyDescent="0.2">
      <c r="A230" t="s">
        <v>8219</v>
      </c>
      <c r="B230">
        <v>94</v>
      </c>
      <c r="F230" t="s">
        <v>8221</v>
      </c>
      <c r="G230">
        <v>45</v>
      </c>
    </row>
    <row r="231" spans="1:7" x14ac:dyDescent="0.2">
      <c r="A231" t="s">
        <v>8219</v>
      </c>
      <c r="B231">
        <v>22</v>
      </c>
      <c r="F231" t="s">
        <v>8221</v>
      </c>
      <c r="G231">
        <v>29</v>
      </c>
    </row>
    <row r="232" spans="1:7" x14ac:dyDescent="0.2">
      <c r="A232" t="s">
        <v>8219</v>
      </c>
      <c r="B232">
        <v>644</v>
      </c>
      <c r="F232" t="s">
        <v>8221</v>
      </c>
      <c r="G232">
        <v>7</v>
      </c>
    </row>
    <row r="233" spans="1:7" x14ac:dyDescent="0.2">
      <c r="A233" t="s">
        <v>8219</v>
      </c>
      <c r="B233">
        <v>18</v>
      </c>
      <c r="F233" t="s">
        <v>8221</v>
      </c>
      <c r="G233">
        <v>70</v>
      </c>
    </row>
    <row r="234" spans="1:7" x14ac:dyDescent="0.2">
      <c r="A234" t="s">
        <v>8219</v>
      </c>
      <c r="B234">
        <v>58</v>
      </c>
      <c r="F234" t="s">
        <v>8221</v>
      </c>
      <c r="G234">
        <v>17</v>
      </c>
    </row>
    <row r="235" spans="1:7" x14ac:dyDescent="0.2">
      <c r="A235" t="s">
        <v>8219</v>
      </c>
      <c r="B235">
        <v>4</v>
      </c>
      <c r="F235" t="s">
        <v>8221</v>
      </c>
      <c r="G235">
        <v>20</v>
      </c>
    </row>
    <row r="236" spans="1:7" x14ac:dyDescent="0.2">
      <c r="A236" t="s">
        <v>8219</v>
      </c>
      <c r="B236">
        <v>253</v>
      </c>
      <c r="F236" t="s">
        <v>8221</v>
      </c>
      <c r="G236">
        <v>10</v>
      </c>
    </row>
    <row r="237" spans="1:7" x14ac:dyDescent="0.2">
      <c r="A237" t="s">
        <v>8219</v>
      </c>
      <c r="B237">
        <v>28</v>
      </c>
      <c r="F237" t="s">
        <v>8221</v>
      </c>
      <c r="G237">
        <v>5</v>
      </c>
    </row>
    <row r="238" spans="1:7" x14ac:dyDescent="0.2">
      <c r="A238" t="s">
        <v>8219</v>
      </c>
      <c r="B238">
        <v>1513</v>
      </c>
      <c r="F238" t="s">
        <v>8221</v>
      </c>
      <c r="G238">
        <v>6</v>
      </c>
    </row>
    <row r="239" spans="1:7" x14ac:dyDescent="0.2">
      <c r="A239" t="s">
        <v>8219</v>
      </c>
      <c r="B239">
        <v>48</v>
      </c>
      <c r="F239" t="s">
        <v>8221</v>
      </c>
      <c r="G239">
        <v>369</v>
      </c>
    </row>
    <row r="240" spans="1:7" x14ac:dyDescent="0.2">
      <c r="A240" t="s">
        <v>8219</v>
      </c>
      <c r="B240">
        <v>30</v>
      </c>
      <c r="F240" t="s">
        <v>8221</v>
      </c>
      <c r="G240">
        <v>86</v>
      </c>
    </row>
    <row r="241" spans="1:7" x14ac:dyDescent="0.2">
      <c r="A241" t="s">
        <v>8219</v>
      </c>
      <c r="B241">
        <v>236</v>
      </c>
      <c r="F241" t="s">
        <v>8221</v>
      </c>
      <c r="G241">
        <v>2</v>
      </c>
    </row>
    <row r="242" spans="1:7" x14ac:dyDescent="0.2">
      <c r="A242" t="s">
        <v>8219</v>
      </c>
      <c r="B242">
        <v>45</v>
      </c>
      <c r="F242" t="s">
        <v>8221</v>
      </c>
      <c r="G242">
        <v>23</v>
      </c>
    </row>
    <row r="243" spans="1:7" x14ac:dyDescent="0.2">
      <c r="A243" t="s">
        <v>8219</v>
      </c>
      <c r="B243">
        <v>172</v>
      </c>
      <c r="F243" t="s">
        <v>8221</v>
      </c>
      <c r="G243">
        <v>125</v>
      </c>
    </row>
    <row r="244" spans="1:7" x14ac:dyDescent="0.2">
      <c r="A244" t="s">
        <v>8219</v>
      </c>
      <c r="B244">
        <v>34</v>
      </c>
      <c r="F244" t="s">
        <v>8221</v>
      </c>
      <c r="G244">
        <v>49</v>
      </c>
    </row>
    <row r="245" spans="1:7" x14ac:dyDescent="0.2">
      <c r="A245" t="s">
        <v>8219</v>
      </c>
      <c r="B245">
        <v>133</v>
      </c>
      <c r="F245" t="s">
        <v>8221</v>
      </c>
      <c r="G245">
        <v>9</v>
      </c>
    </row>
    <row r="246" spans="1:7" x14ac:dyDescent="0.2">
      <c r="A246" t="s">
        <v>8219</v>
      </c>
      <c r="B246">
        <v>170</v>
      </c>
      <c r="F246" t="s">
        <v>8221</v>
      </c>
      <c r="G246">
        <v>6</v>
      </c>
    </row>
    <row r="247" spans="1:7" x14ac:dyDescent="0.2">
      <c r="A247" t="s">
        <v>8219</v>
      </c>
      <c r="B247">
        <v>311</v>
      </c>
      <c r="F247" t="s">
        <v>8221</v>
      </c>
      <c r="G247">
        <v>215</v>
      </c>
    </row>
    <row r="248" spans="1:7" x14ac:dyDescent="0.2">
      <c r="A248" t="s">
        <v>8219</v>
      </c>
      <c r="B248">
        <v>109</v>
      </c>
      <c r="F248" t="s">
        <v>8221</v>
      </c>
      <c r="G248">
        <v>39</v>
      </c>
    </row>
    <row r="249" spans="1:7" x14ac:dyDescent="0.2">
      <c r="A249" t="s">
        <v>8219</v>
      </c>
      <c r="B249">
        <v>666</v>
      </c>
      <c r="F249" t="s">
        <v>8221</v>
      </c>
      <c r="G249">
        <v>84</v>
      </c>
    </row>
    <row r="250" spans="1:7" x14ac:dyDescent="0.2">
      <c r="A250" t="s">
        <v>8219</v>
      </c>
      <c r="B250">
        <v>17</v>
      </c>
      <c r="F250" t="s">
        <v>8221</v>
      </c>
      <c r="G250">
        <v>28</v>
      </c>
    </row>
    <row r="251" spans="1:7" x14ac:dyDescent="0.2">
      <c r="A251" t="s">
        <v>8219</v>
      </c>
      <c r="B251">
        <v>17</v>
      </c>
      <c r="F251" t="s">
        <v>8221</v>
      </c>
      <c r="G251">
        <v>4</v>
      </c>
    </row>
    <row r="252" spans="1:7" x14ac:dyDescent="0.2">
      <c r="A252" t="s">
        <v>8219</v>
      </c>
      <c r="B252">
        <v>392</v>
      </c>
      <c r="F252" t="s">
        <v>8221</v>
      </c>
      <c r="G252">
        <v>14</v>
      </c>
    </row>
    <row r="253" spans="1:7" x14ac:dyDescent="0.2">
      <c r="A253" t="s">
        <v>8219</v>
      </c>
      <c r="B253">
        <v>113</v>
      </c>
      <c r="F253" t="s">
        <v>8221</v>
      </c>
      <c r="G253">
        <v>25</v>
      </c>
    </row>
    <row r="254" spans="1:7" x14ac:dyDescent="0.2">
      <c r="A254" t="s">
        <v>8219</v>
      </c>
      <c r="B254">
        <v>125</v>
      </c>
      <c r="F254" t="s">
        <v>8221</v>
      </c>
      <c r="G254">
        <v>19</v>
      </c>
    </row>
    <row r="255" spans="1:7" x14ac:dyDescent="0.2">
      <c r="A255" t="s">
        <v>8219</v>
      </c>
      <c r="B255">
        <v>729</v>
      </c>
      <c r="F255" t="s">
        <v>8221</v>
      </c>
      <c r="G255">
        <v>15</v>
      </c>
    </row>
    <row r="256" spans="1:7" x14ac:dyDescent="0.2">
      <c r="A256" t="s">
        <v>8219</v>
      </c>
      <c r="B256">
        <v>1876</v>
      </c>
      <c r="F256" t="s">
        <v>8221</v>
      </c>
      <c r="G256">
        <v>7</v>
      </c>
    </row>
    <row r="257" spans="1:7" x14ac:dyDescent="0.2">
      <c r="A257" t="s">
        <v>8219</v>
      </c>
      <c r="B257">
        <v>55</v>
      </c>
      <c r="F257" t="s">
        <v>8221</v>
      </c>
      <c r="G257">
        <v>8</v>
      </c>
    </row>
    <row r="258" spans="1:7" x14ac:dyDescent="0.2">
      <c r="A258" t="s">
        <v>8219</v>
      </c>
      <c r="B258">
        <v>508</v>
      </c>
      <c r="F258" t="s">
        <v>8221</v>
      </c>
      <c r="G258">
        <v>4</v>
      </c>
    </row>
    <row r="259" spans="1:7" x14ac:dyDescent="0.2">
      <c r="A259" t="s">
        <v>8219</v>
      </c>
      <c r="B259">
        <v>1</v>
      </c>
      <c r="F259" t="s">
        <v>8221</v>
      </c>
      <c r="G259">
        <v>30</v>
      </c>
    </row>
    <row r="260" spans="1:7" x14ac:dyDescent="0.2">
      <c r="A260" t="s">
        <v>8219</v>
      </c>
      <c r="B260">
        <v>271</v>
      </c>
      <c r="F260" t="s">
        <v>8221</v>
      </c>
      <c r="G260">
        <v>12</v>
      </c>
    </row>
    <row r="261" spans="1:7" x14ac:dyDescent="0.2">
      <c r="A261" t="s">
        <v>8219</v>
      </c>
      <c r="B261">
        <v>1556</v>
      </c>
      <c r="F261" t="s">
        <v>8221</v>
      </c>
      <c r="G261">
        <v>25</v>
      </c>
    </row>
    <row r="262" spans="1:7" x14ac:dyDescent="0.2">
      <c r="A262" t="s">
        <v>8219</v>
      </c>
      <c r="B262">
        <v>141</v>
      </c>
      <c r="F262" t="s">
        <v>8221</v>
      </c>
      <c r="G262">
        <v>10</v>
      </c>
    </row>
    <row r="263" spans="1:7" x14ac:dyDescent="0.2">
      <c r="A263" t="s">
        <v>8219</v>
      </c>
      <c r="B263">
        <v>682</v>
      </c>
      <c r="F263" t="s">
        <v>8221</v>
      </c>
      <c r="G263">
        <v>113</v>
      </c>
    </row>
    <row r="264" spans="1:7" x14ac:dyDescent="0.2">
      <c r="A264" t="s">
        <v>8219</v>
      </c>
      <c r="B264">
        <v>28</v>
      </c>
      <c r="F264" t="s">
        <v>8221</v>
      </c>
      <c r="G264">
        <v>202</v>
      </c>
    </row>
    <row r="265" spans="1:7" x14ac:dyDescent="0.2">
      <c r="A265" t="s">
        <v>8219</v>
      </c>
      <c r="B265">
        <v>1364</v>
      </c>
      <c r="F265" t="s">
        <v>8221</v>
      </c>
      <c r="G265">
        <v>14</v>
      </c>
    </row>
    <row r="266" spans="1:7" x14ac:dyDescent="0.2">
      <c r="A266" t="s">
        <v>8219</v>
      </c>
      <c r="B266">
        <v>120</v>
      </c>
      <c r="F266" t="s">
        <v>8221</v>
      </c>
      <c r="G266">
        <v>108</v>
      </c>
    </row>
    <row r="267" spans="1:7" x14ac:dyDescent="0.2">
      <c r="A267" t="s">
        <v>8219</v>
      </c>
      <c r="B267">
        <v>107</v>
      </c>
      <c r="F267" t="s">
        <v>8221</v>
      </c>
      <c r="G267">
        <v>10</v>
      </c>
    </row>
    <row r="268" spans="1:7" x14ac:dyDescent="0.2">
      <c r="A268" t="s">
        <v>8219</v>
      </c>
      <c r="B268">
        <v>61</v>
      </c>
      <c r="F268" t="s">
        <v>8221</v>
      </c>
      <c r="G268">
        <v>14</v>
      </c>
    </row>
    <row r="269" spans="1:7" x14ac:dyDescent="0.2">
      <c r="A269" t="s">
        <v>8219</v>
      </c>
      <c r="B269">
        <v>159</v>
      </c>
      <c r="F269" t="s">
        <v>8221</v>
      </c>
      <c r="G269">
        <v>8</v>
      </c>
    </row>
    <row r="270" spans="1:7" x14ac:dyDescent="0.2">
      <c r="A270" t="s">
        <v>8219</v>
      </c>
      <c r="B270">
        <v>306</v>
      </c>
      <c r="F270" t="s">
        <v>8221</v>
      </c>
      <c r="G270">
        <v>24</v>
      </c>
    </row>
    <row r="271" spans="1:7" x14ac:dyDescent="0.2">
      <c r="A271" t="s">
        <v>8219</v>
      </c>
      <c r="B271">
        <v>122</v>
      </c>
      <c r="F271" t="s">
        <v>8221</v>
      </c>
      <c r="G271">
        <v>2</v>
      </c>
    </row>
    <row r="272" spans="1:7" x14ac:dyDescent="0.2">
      <c r="A272" t="s">
        <v>8219</v>
      </c>
      <c r="B272">
        <v>16</v>
      </c>
      <c r="F272" t="s">
        <v>8221</v>
      </c>
      <c r="G272">
        <v>5</v>
      </c>
    </row>
    <row r="273" spans="1:7" x14ac:dyDescent="0.2">
      <c r="A273" t="s">
        <v>8219</v>
      </c>
      <c r="B273">
        <v>5812</v>
      </c>
      <c r="F273" t="s">
        <v>8221</v>
      </c>
      <c r="G273">
        <v>1</v>
      </c>
    </row>
    <row r="274" spans="1:7" x14ac:dyDescent="0.2">
      <c r="A274" t="s">
        <v>8219</v>
      </c>
      <c r="B274">
        <v>688</v>
      </c>
      <c r="F274" t="s">
        <v>8221</v>
      </c>
      <c r="G274">
        <v>1</v>
      </c>
    </row>
    <row r="275" spans="1:7" x14ac:dyDescent="0.2">
      <c r="A275" t="s">
        <v>8219</v>
      </c>
      <c r="B275">
        <v>58</v>
      </c>
      <c r="F275" t="s">
        <v>8221</v>
      </c>
      <c r="G275">
        <v>29</v>
      </c>
    </row>
    <row r="276" spans="1:7" x14ac:dyDescent="0.2">
      <c r="A276" t="s">
        <v>8219</v>
      </c>
      <c r="B276">
        <v>19</v>
      </c>
      <c r="F276" t="s">
        <v>8221</v>
      </c>
      <c r="G276">
        <v>15</v>
      </c>
    </row>
    <row r="277" spans="1:7" x14ac:dyDescent="0.2">
      <c r="A277" t="s">
        <v>8219</v>
      </c>
      <c r="B277">
        <v>66</v>
      </c>
      <c r="F277" t="s">
        <v>8221</v>
      </c>
      <c r="G277">
        <v>40</v>
      </c>
    </row>
    <row r="278" spans="1:7" x14ac:dyDescent="0.2">
      <c r="A278" t="s">
        <v>8219</v>
      </c>
      <c r="B278">
        <v>441</v>
      </c>
      <c r="F278" t="s">
        <v>8221</v>
      </c>
      <c r="G278">
        <v>39</v>
      </c>
    </row>
    <row r="279" spans="1:7" x14ac:dyDescent="0.2">
      <c r="A279" t="s">
        <v>8219</v>
      </c>
      <c r="B279">
        <v>302</v>
      </c>
      <c r="F279" t="s">
        <v>8221</v>
      </c>
      <c r="G279">
        <v>23</v>
      </c>
    </row>
    <row r="280" spans="1:7" x14ac:dyDescent="0.2">
      <c r="A280" t="s">
        <v>8219</v>
      </c>
      <c r="B280">
        <v>53</v>
      </c>
      <c r="F280" t="s">
        <v>8221</v>
      </c>
      <c r="G280">
        <v>140</v>
      </c>
    </row>
    <row r="281" spans="1:7" x14ac:dyDescent="0.2">
      <c r="A281" t="s">
        <v>8219</v>
      </c>
      <c r="B281">
        <v>50</v>
      </c>
      <c r="F281" t="s">
        <v>8221</v>
      </c>
      <c r="G281">
        <v>6</v>
      </c>
    </row>
    <row r="282" spans="1:7" x14ac:dyDescent="0.2">
      <c r="A282" t="s">
        <v>8219</v>
      </c>
      <c r="B282">
        <v>29</v>
      </c>
      <c r="F282" t="s">
        <v>8221</v>
      </c>
      <c r="G282">
        <v>8</v>
      </c>
    </row>
    <row r="283" spans="1:7" x14ac:dyDescent="0.2">
      <c r="A283" t="s">
        <v>8219</v>
      </c>
      <c r="B283">
        <v>93</v>
      </c>
      <c r="F283" t="s">
        <v>8221</v>
      </c>
      <c r="G283">
        <v>5</v>
      </c>
    </row>
    <row r="284" spans="1:7" x14ac:dyDescent="0.2">
      <c r="A284" t="s">
        <v>8219</v>
      </c>
      <c r="B284">
        <v>23</v>
      </c>
      <c r="F284" t="s">
        <v>8221</v>
      </c>
      <c r="G284">
        <v>8</v>
      </c>
    </row>
    <row r="285" spans="1:7" x14ac:dyDescent="0.2">
      <c r="A285" t="s">
        <v>8219</v>
      </c>
      <c r="B285">
        <v>45</v>
      </c>
      <c r="F285" t="s">
        <v>8221</v>
      </c>
      <c r="G285">
        <v>12</v>
      </c>
    </row>
    <row r="286" spans="1:7" x14ac:dyDescent="0.2">
      <c r="A286" t="s">
        <v>8219</v>
      </c>
      <c r="B286">
        <v>12</v>
      </c>
      <c r="F286" t="s">
        <v>8221</v>
      </c>
      <c r="G286">
        <v>12</v>
      </c>
    </row>
    <row r="287" spans="1:7" x14ac:dyDescent="0.2">
      <c r="A287" t="s">
        <v>8219</v>
      </c>
      <c r="B287">
        <v>11</v>
      </c>
      <c r="F287" t="s">
        <v>8221</v>
      </c>
      <c r="G287">
        <v>27</v>
      </c>
    </row>
    <row r="288" spans="1:7" x14ac:dyDescent="0.2">
      <c r="A288" t="s">
        <v>8219</v>
      </c>
      <c r="B288">
        <v>537</v>
      </c>
      <c r="F288" t="s">
        <v>8221</v>
      </c>
      <c r="G288">
        <v>11</v>
      </c>
    </row>
    <row r="289" spans="1:7" x14ac:dyDescent="0.2">
      <c r="A289" t="s">
        <v>8219</v>
      </c>
      <c r="B289">
        <v>108</v>
      </c>
      <c r="F289" t="s">
        <v>8221</v>
      </c>
      <c r="G289">
        <v>9</v>
      </c>
    </row>
    <row r="290" spans="1:7" x14ac:dyDescent="0.2">
      <c r="A290" t="s">
        <v>8219</v>
      </c>
      <c r="B290">
        <v>38</v>
      </c>
      <c r="F290" t="s">
        <v>8221</v>
      </c>
      <c r="G290">
        <v>48</v>
      </c>
    </row>
    <row r="291" spans="1:7" x14ac:dyDescent="0.2">
      <c r="A291" t="s">
        <v>8219</v>
      </c>
      <c r="B291">
        <v>15</v>
      </c>
      <c r="F291" t="s">
        <v>8221</v>
      </c>
      <c r="G291">
        <v>7</v>
      </c>
    </row>
    <row r="292" spans="1:7" x14ac:dyDescent="0.2">
      <c r="A292" t="s">
        <v>8219</v>
      </c>
      <c r="B292">
        <v>253</v>
      </c>
      <c r="F292" t="s">
        <v>8221</v>
      </c>
      <c r="G292">
        <v>6</v>
      </c>
    </row>
    <row r="293" spans="1:7" x14ac:dyDescent="0.2">
      <c r="A293" t="s">
        <v>8219</v>
      </c>
      <c r="B293">
        <v>87</v>
      </c>
      <c r="F293" t="s">
        <v>8221</v>
      </c>
      <c r="G293">
        <v>29</v>
      </c>
    </row>
    <row r="294" spans="1:7" x14ac:dyDescent="0.2">
      <c r="A294" t="s">
        <v>8219</v>
      </c>
      <c r="B294">
        <v>16</v>
      </c>
      <c r="F294" t="s">
        <v>8221</v>
      </c>
      <c r="G294">
        <v>14</v>
      </c>
    </row>
    <row r="295" spans="1:7" x14ac:dyDescent="0.2">
      <c r="A295" t="s">
        <v>8219</v>
      </c>
      <c r="B295">
        <v>120</v>
      </c>
      <c r="F295" t="s">
        <v>8221</v>
      </c>
      <c r="G295">
        <v>81</v>
      </c>
    </row>
    <row r="296" spans="1:7" x14ac:dyDescent="0.2">
      <c r="A296" t="s">
        <v>8219</v>
      </c>
      <c r="B296">
        <v>1510</v>
      </c>
      <c r="F296" t="s">
        <v>8221</v>
      </c>
      <c r="G296">
        <v>17</v>
      </c>
    </row>
    <row r="297" spans="1:7" x14ac:dyDescent="0.2">
      <c r="A297" t="s">
        <v>8219</v>
      </c>
      <c r="B297">
        <v>67</v>
      </c>
      <c r="F297" t="s">
        <v>8221</v>
      </c>
      <c r="G297">
        <v>13</v>
      </c>
    </row>
    <row r="298" spans="1:7" x14ac:dyDescent="0.2">
      <c r="A298" t="s">
        <v>8219</v>
      </c>
      <c r="B298">
        <v>19</v>
      </c>
      <c r="F298" t="s">
        <v>8221</v>
      </c>
      <c r="G298">
        <v>91</v>
      </c>
    </row>
    <row r="299" spans="1:7" x14ac:dyDescent="0.2">
      <c r="A299" t="s">
        <v>8219</v>
      </c>
      <c r="B299">
        <v>29</v>
      </c>
      <c r="F299" t="s">
        <v>8221</v>
      </c>
      <c r="G299">
        <v>76</v>
      </c>
    </row>
    <row r="300" spans="1:7" x14ac:dyDescent="0.2">
      <c r="A300" t="s">
        <v>8219</v>
      </c>
      <c r="B300">
        <v>28</v>
      </c>
      <c r="F300" t="s">
        <v>8221</v>
      </c>
      <c r="G300">
        <v>5</v>
      </c>
    </row>
    <row r="301" spans="1:7" x14ac:dyDescent="0.2">
      <c r="A301" t="s">
        <v>8219</v>
      </c>
      <c r="B301">
        <v>48</v>
      </c>
      <c r="F301" t="s">
        <v>8221</v>
      </c>
      <c r="G301">
        <v>21</v>
      </c>
    </row>
    <row r="302" spans="1:7" x14ac:dyDescent="0.2">
      <c r="A302" t="s">
        <v>8219</v>
      </c>
      <c r="B302">
        <v>445</v>
      </c>
      <c r="F302" t="s">
        <v>8221</v>
      </c>
      <c r="G302">
        <v>10</v>
      </c>
    </row>
    <row r="303" spans="1:7" x14ac:dyDescent="0.2">
      <c r="A303" t="s">
        <v>8219</v>
      </c>
      <c r="B303">
        <v>20</v>
      </c>
      <c r="F303" t="s">
        <v>8221</v>
      </c>
      <c r="G303">
        <v>27</v>
      </c>
    </row>
    <row r="304" spans="1:7" x14ac:dyDescent="0.2">
      <c r="A304" t="s">
        <v>8219</v>
      </c>
      <c r="B304">
        <v>15</v>
      </c>
      <c r="F304" t="s">
        <v>8221</v>
      </c>
      <c r="G304">
        <v>14</v>
      </c>
    </row>
    <row r="305" spans="1:7" x14ac:dyDescent="0.2">
      <c r="A305" t="s">
        <v>8219</v>
      </c>
      <c r="B305">
        <v>224</v>
      </c>
      <c r="F305" t="s">
        <v>8221</v>
      </c>
      <c r="G305">
        <v>42</v>
      </c>
    </row>
    <row r="306" spans="1:7" x14ac:dyDescent="0.2">
      <c r="A306" t="s">
        <v>8219</v>
      </c>
      <c r="B306">
        <v>33</v>
      </c>
      <c r="F306" t="s">
        <v>8221</v>
      </c>
      <c r="G306">
        <v>5</v>
      </c>
    </row>
    <row r="307" spans="1:7" x14ac:dyDescent="0.2">
      <c r="A307" t="s">
        <v>8219</v>
      </c>
      <c r="B307">
        <v>74</v>
      </c>
      <c r="F307" t="s">
        <v>8221</v>
      </c>
      <c r="G307">
        <v>12</v>
      </c>
    </row>
    <row r="308" spans="1:7" x14ac:dyDescent="0.2">
      <c r="A308" t="s">
        <v>8219</v>
      </c>
      <c r="B308">
        <v>244</v>
      </c>
      <c r="F308" t="s">
        <v>8221</v>
      </c>
      <c r="G308">
        <v>8</v>
      </c>
    </row>
    <row r="309" spans="1:7" x14ac:dyDescent="0.2">
      <c r="A309" t="s">
        <v>8219</v>
      </c>
      <c r="B309">
        <v>158</v>
      </c>
      <c r="F309" t="s">
        <v>8221</v>
      </c>
      <c r="G309">
        <v>32</v>
      </c>
    </row>
    <row r="310" spans="1:7" x14ac:dyDescent="0.2">
      <c r="A310" t="s">
        <v>8219</v>
      </c>
      <c r="B310">
        <v>65</v>
      </c>
      <c r="F310" t="s">
        <v>8221</v>
      </c>
      <c r="G310">
        <v>3</v>
      </c>
    </row>
    <row r="311" spans="1:7" x14ac:dyDescent="0.2">
      <c r="A311" t="s">
        <v>8219</v>
      </c>
      <c r="B311">
        <v>364</v>
      </c>
      <c r="F311" t="s">
        <v>8221</v>
      </c>
      <c r="G311">
        <v>17</v>
      </c>
    </row>
    <row r="312" spans="1:7" x14ac:dyDescent="0.2">
      <c r="A312" t="s">
        <v>8219</v>
      </c>
      <c r="B312">
        <v>290</v>
      </c>
      <c r="F312" t="s">
        <v>8221</v>
      </c>
      <c r="G312">
        <v>14</v>
      </c>
    </row>
    <row r="313" spans="1:7" x14ac:dyDescent="0.2">
      <c r="A313" t="s">
        <v>8219</v>
      </c>
      <c r="B313">
        <v>73</v>
      </c>
      <c r="F313" t="s">
        <v>8221</v>
      </c>
      <c r="G313">
        <v>6</v>
      </c>
    </row>
    <row r="314" spans="1:7" x14ac:dyDescent="0.2">
      <c r="A314" t="s">
        <v>8219</v>
      </c>
      <c r="B314">
        <v>157</v>
      </c>
      <c r="F314" t="s">
        <v>8221</v>
      </c>
      <c r="G314">
        <v>12</v>
      </c>
    </row>
    <row r="315" spans="1:7" x14ac:dyDescent="0.2">
      <c r="A315" t="s">
        <v>8219</v>
      </c>
      <c r="B315">
        <v>54</v>
      </c>
      <c r="F315" t="s">
        <v>8221</v>
      </c>
      <c r="G315">
        <v>43</v>
      </c>
    </row>
    <row r="316" spans="1:7" x14ac:dyDescent="0.2">
      <c r="A316" t="s">
        <v>8219</v>
      </c>
      <c r="B316">
        <v>56</v>
      </c>
      <c r="F316" t="s">
        <v>8221</v>
      </c>
      <c r="G316">
        <v>20</v>
      </c>
    </row>
    <row r="317" spans="1:7" x14ac:dyDescent="0.2">
      <c r="A317" t="s">
        <v>8219</v>
      </c>
      <c r="B317">
        <v>18</v>
      </c>
      <c r="F317" t="s">
        <v>8221</v>
      </c>
      <c r="G317">
        <v>17</v>
      </c>
    </row>
    <row r="318" spans="1:7" x14ac:dyDescent="0.2">
      <c r="A318" t="s">
        <v>8219</v>
      </c>
      <c r="B318">
        <v>18</v>
      </c>
      <c r="F318" t="s">
        <v>8221</v>
      </c>
      <c r="G318">
        <v>9</v>
      </c>
    </row>
    <row r="319" spans="1:7" x14ac:dyDescent="0.2">
      <c r="A319" t="s">
        <v>8219</v>
      </c>
      <c r="B319">
        <v>33</v>
      </c>
      <c r="F319" t="s">
        <v>8221</v>
      </c>
      <c r="G319">
        <v>5</v>
      </c>
    </row>
    <row r="320" spans="1:7" x14ac:dyDescent="0.2">
      <c r="A320" t="s">
        <v>8219</v>
      </c>
      <c r="B320">
        <v>38</v>
      </c>
      <c r="F320" t="s">
        <v>8221</v>
      </c>
      <c r="G320">
        <v>6</v>
      </c>
    </row>
    <row r="321" spans="1:7" x14ac:dyDescent="0.2">
      <c r="A321" t="s">
        <v>8219</v>
      </c>
      <c r="B321">
        <v>168</v>
      </c>
      <c r="F321" t="s">
        <v>8221</v>
      </c>
      <c r="G321">
        <v>9</v>
      </c>
    </row>
    <row r="322" spans="1:7" x14ac:dyDescent="0.2">
      <c r="A322" t="s">
        <v>8219</v>
      </c>
      <c r="B322">
        <v>140</v>
      </c>
      <c r="F322" t="s">
        <v>8221</v>
      </c>
      <c r="G322">
        <v>32</v>
      </c>
    </row>
    <row r="323" spans="1:7" x14ac:dyDescent="0.2">
      <c r="A323" t="s">
        <v>8219</v>
      </c>
      <c r="B323">
        <v>303</v>
      </c>
      <c r="F323" t="s">
        <v>8221</v>
      </c>
      <c r="G323">
        <v>12</v>
      </c>
    </row>
    <row r="324" spans="1:7" x14ac:dyDescent="0.2">
      <c r="A324" t="s">
        <v>8219</v>
      </c>
      <c r="B324">
        <v>24</v>
      </c>
      <c r="F324" t="s">
        <v>8221</v>
      </c>
      <c r="G324">
        <v>12</v>
      </c>
    </row>
    <row r="325" spans="1:7" x14ac:dyDescent="0.2">
      <c r="A325" t="s">
        <v>8219</v>
      </c>
      <c r="B325">
        <v>81</v>
      </c>
      <c r="F325" t="s">
        <v>8221</v>
      </c>
      <c r="G325">
        <v>19</v>
      </c>
    </row>
    <row r="326" spans="1:7" x14ac:dyDescent="0.2">
      <c r="A326" t="s">
        <v>8219</v>
      </c>
      <c r="B326">
        <v>115</v>
      </c>
      <c r="F326" t="s">
        <v>8221</v>
      </c>
      <c r="G326">
        <v>10</v>
      </c>
    </row>
    <row r="327" spans="1:7" x14ac:dyDescent="0.2">
      <c r="A327" t="s">
        <v>8219</v>
      </c>
      <c r="B327">
        <v>43</v>
      </c>
      <c r="F327" t="s">
        <v>8221</v>
      </c>
      <c r="G327">
        <v>76</v>
      </c>
    </row>
    <row r="328" spans="1:7" x14ac:dyDescent="0.2">
      <c r="A328" t="s">
        <v>8219</v>
      </c>
      <c r="B328">
        <v>70</v>
      </c>
      <c r="F328" t="s">
        <v>8221</v>
      </c>
      <c r="G328">
        <v>94</v>
      </c>
    </row>
    <row r="329" spans="1:7" x14ac:dyDescent="0.2">
      <c r="A329" t="s">
        <v>8219</v>
      </c>
      <c r="B329">
        <v>110</v>
      </c>
      <c r="F329" t="s">
        <v>8221</v>
      </c>
      <c r="G329">
        <v>4</v>
      </c>
    </row>
    <row r="330" spans="1:7" x14ac:dyDescent="0.2">
      <c r="A330" t="s">
        <v>8219</v>
      </c>
      <c r="B330">
        <v>89</v>
      </c>
      <c r="F330" t="s">
        <v>8221</v>
      </c>
      <c r="G330">
        <v>29</v>
      </c>
    </row>
    <row r="331" spans="1:7" x14ac:dyDescent="0.2">
      <c r="A331" t="s">
        <v>8219</v>
      </c>
      <c r="B331">
        <v>392</v>
      </c>
      <c r="F331" t="s">
        <v>8221</v>
      </c>
      <c r="G331">
        <v>24</v>
      </c>
    </row>
    <row r="332" spans="1:7" x14ac:dyDescent="0.2">
      <c r="A332" t="s">
        <v>8219</v>
      </c>
      <c r="B332">
        <v>294</v>
      </c>
      <c r="F332" t="s">
        <v>8221</v>
      </c>
      <c r="G332">
        <v>4</v>
      </c>
    </row>
    <row r="333" spans="1:7" x14ac:dyDescent="0.2">
      <c r="A333" t="s">
        <v>8219</v>
      </c>
      <c r="B333">
        <v>78</v>
      </c>
      <c r="F333" t="s">
        <v>8221</v>
      </c>
      <c r="G333">
        <v>40</v>
      </c>
    </row>
    <row r="334" spans="1:7" x14ac:dyDescent="0.2">
      <c r="A334" t="s">
        <v>8219</v>
      </c>
      <c r="B334">
        <v>23</v>
      </c>
      <c r="F334" t="s">
        <v>8221</v>
      </c>
      <c r="G334">
        <v>13</v>
      </c>
    </row>
    <row r="335" spans="1:7" x14ac:dyDescent="0.2">
      <c r="A335" t="s">
        <v>8219</v>
      </c>
      <c r="B335">
        <v>14</v>
      </c>
      <c r="F335" t="s">
        <v>8221</v>
      </c>
      <c r="G335">
        <v>13</v>
      </c>
    </row>
    <row r="336" spans="1:7" x14ac:dyDescent="0.2">
      <c r="A336" t="s">
        <v>8219</v>
      </c>
      <c r="B336">
        <v>41</v>
      </c>
      <c r="F336" t="s">
        <v>8221</v>
      </c>
      <c r="G336">
        <v>50</v>
      </c>
    </row>
    <row r="337" spans="1:7" x14ac:dyDescent="0.2">
      <c r="A337" t="s">
        <v>8219</v>
      </c>
      <c r="B337">
        <v>109</v>
      </c>
      <c r="F337" t="s">
        <v>8221</v>
      </c>
      <c r="G337">
        <v>9</v>
      </c>
    </row>
    <row r="338" spans="1:7" x14ac:dyDescent="0.2">
      <c r="A338" t="s">
        <v>8219</v>
      </c>
      <c r="B338">
        <v>539</v>
      </c>
      <c r="F338" t="s">
        <v>8221</v>
      </c>
      <c r="G338">
        <v>28</v>
      </c>
    </row>
    <row r="339" spans="1:7" x14ac:dyDescent="0.2">
      <c r="A339" t="s">
        <v>8219</v>
      </c>
      <c r="B339">
        <v>31</v>
      </c>
      <c r="F339" t="s">
        <v>8221</v>
      </c>
      <c r="G339">
        <v>31</v>
      </c>
    </row>
    <row r="340" spans="1:7" x14ac:dyDescent="0.2">
      <c r="A340" t="s">
        <v>8219</v>
      </c>
      <c r="B340">
        <v>28</v>
      </c>
      <c r="F340" t="s">
        <v>8221</v>
      </c>
      <c r="G340">
        <v>26</v>
      </c>
    </row>
    <row r="341" spans="1:7" x14ac:dyDescent="0.2">
      <c r="A341" t="s">
        <v>8219</v>
      </c>
      <c r="B341">
        <v>57</v>
      </c>
      <c r="F341" t="s">
        <v>8221</v>
      </c>
      <c r="G341">
        <v>36</v>
      </c>
    </row>
    <row r="342" spans="1:7" x14ac:dyDescent="0.2">
      <c r="A342" t="s">
        <v>8219</v>
      </c>
      <c r="B342">
        <v>85</v>
      </c>
      <c r="F342" t="s">
        <v>8221</v>
      </c>
      <c r="G342">
        <v>30</v>
      </c>
    </row>
    <row r="343" spans="1:7" x14ac:dyDescent="0.2">
      <c r="A343" t="s">
        <v>8219</v>
      </c>
      <c r="B343">
        <v>20</v>
      </c>
      <c r="F343" t="s">
        <v>8221</v>
      </c>
      <c r="G343">
        <v>30</v>
      </c>
    </row>
    <row r="344" spans="1:7" x14ac:dyDescent="0.2">
      <c r="A344" t="s">
        <v>8219</v>
      </c>
      <c r="B344">
        <v>91</v>
      </c>
      <c r="F344" t="s">
        <v>8221</v>
      </c>
      <c r="G344">
        <v>13</v>
      </c>
    </row>
    <row r="345" spans="1:7" x14ac:dyDescent="0.2">
      <c r="A345" t="s">
        <v>8219</v>
      </c>
      <c r="B345">
        <v>682</v>
      </c>
      <c r="F345" t="s">
        <v>8221</v>
      </c>
      <c r="G345">
        <v>34</v>
      </c>
    </row>
    <row r="346" spans="1:7" x14ac:dyDescent="0.2">
      <c r="A346" t="s">
        <v>8219</v>
      </c>
      <c r="B346">
        <v>188</v>
      </c>
      <c r="F346" t="s">
        <v>8221</v>
      </c>
      <c r="G346">
        <v>13</v>
      </c>
    </row>
    <row r="347" spans="1:7" x14ac:dyDescent="0.2">
      <c r="A347" t="s">
        <v>8219</v>
      </c>
      <c r="B347">
        <v>21</v>
      </c>
      <c r="F347" t="s">
        <v>8221</v>
      </c>
      <c r="G347">
        <v>4</v>
      </c>
    </row>
    <row r="348" spans="1:7" x14ac:dyDescent="0.2">
      <c r="A348" t="s">
        <v>8219</v>
      </c>
      <c r="B348">
        <v>17</v>
      </c>
      <c r="F348" t="s">
        <v>8221</v>
      </c>
      <c r="G348">
        <v>147</v>
      </c>
    </row>
    <row r="349" spans="1:7" x14ac:dyDescent="0.2">
      <c r="A349" t="s">
        <v>8219</v>
      </c>
      <c r="B349">
        <v>72</v>
      </c>
      <c r="F349" t="s">
        <v>8221</v>
      </c>
      <c r="G349">
        <v>38</v>
      </c>
    </row>
    <row r="350" spans="1:7" x14ac:dyDescent="0.2">
      <c r="A350" t="s">
        <v>8219</v>
      </c>
      <c r="B350">
        <v>13</v>
      </c>
      <c r="F350" t="s">
        <v>8221</v>
      </c>
      <c r="G350">
        <v>7</v>
      </c>
    </row>
    <row r="351" spans="1:7" x14ac:dyDescent="0.2">
      <c r="A351" t="s">
        <v>8219</v>
      </c>
      <c r="B351">
        <v>180</v>
      </c>
      <c r="F351" t="s">
        <v>8221</v>
      </c>
      <c r="G351">
        <v>4</v>
      </c>
    </row>
    <row r="352" spans="1:7" x14ac:dyDescent="0.2">
      <c r="A352" t="s">
        <v>8219</v>
      </c>
      <c r="B352">
        <v>410</v>
      </c>
      <c r="F352" t="s">
        <v>8221</v>
      </c>
      <c r="G352">
        <v>26</v>
      </c>
    </row>
    <row r="353" spans="1:7" x14ac:dyDescent="0.2">
      <c r="A353" t="s">
        <v>8219</v>
      </c>
      <c r="B353">
        <v>99</v>
      </c>
      <c r="F353" t="s">
        <v>8221</v>
      </c>
      <c r="G353">
        <v>7</v>
      </c>
    </row>
    <row r="354" spans="1:7" x14ac:dyDescent="0.2">
      <c r="A354" t="s">
        <v>8219</v>
      </c>
      <c r="B354">
        <v>111</v>
      </c>
      <c r="F354" t="s">
        <v>8221</v>
      </c>
      <c r="G354">
        <v>68</v>
      </c>
    </row>
    <row r="355" spans="1:7" x14ac:dyDescent="0.2">
      <c r="A355" t="s">
        <v>8219</v>
      </c>
      <c r="B355">
        <v>660</v>
      </c>
      <c r="F355" t="s">
        <v>8221</v>
      </c>
      <c r="G355">
        <v>5</v>
      </c>
    </row>
    <row r="356" spans="1:7" x14ac:dyDescent="0.2">
      <c r="A356" t="s">
        <v>8219</v>
      </c>
      <c r="B356">
        <v>34</v>
      </c>
      <c r="F356" t="s">
        <v>8221</v>
      </c>
      <c r="G356">
        <v>37</v>
      </c>
    </row>
    <row r="357" spans="1:7" x14ac:dyDescent="0.2">
      <c r="A357" t="s">
        <v>8219</v>
      </c>
      <c r="B357">
        <v>101</v>
      </c>
      <c r="F357" t="s">
        <v>8221</v>
      </c>
      <c r="G357">
        <v>8</v>
      </c>
    </row>
    <row r="358" spans="1:7" x14ac:dyDescent="0.2">
      <c r="A358" t="s">
        <v>8219</v>
      </c>
      <c r="B358">
        <v>33</v>
      </c>
      <c r="F358" t="s">
        <v>8221</v>
      </c>
      <c r="G358">
        <v>37</v>
      </c>
    </row>
    <row r="359" spans="1:7" x14ac:dyDescent="0.2">
      <c r="A359" t="s">
        <v>8219</v>
      </c>
      <c r="B359">
        <v>28</v>
      </c>
      <c r="F359" t="s">
        <v>8221</v>
      </c>
      <c r="G359">
        <v>10</v>
      </c>
    </row>
    <row r="360" spans="1:7" x14ac:dyDescent="0.2">
      <c r="A360" t="s">
        <v>8219</v>
      </c>
      <c r="B360">
        <v>34</v>
      </c>
      <c r="F360" t="s">
        <v>8221</v>
      </c>
      <c r="G360">
        <v>7</v>
      </c>
    </row>
    <row r="361" spans="1:7" x14ac:dyDescent="0.2">
      <c r="A361" t="s">
        <v>8219</v>
      </c>
      <c r="B361">
        <v>47</v>
      </c>
      <c r="F361" t="s">
        <v>8221</v>
      </c>
      <c r="G361">
        <v>2</v>
      </c>
    </row>
    <row r="362" spans="1:7" x14ac:dyDescent="0.2">
      <c r="A362" t="s">
        <v>8219</v>
      </c>
      <c r="B362">
        <v>885</v>
      </c>
      <c r="F362" t="s">
        <v>8221</v>
      </c>
      <c r="G362">
        <v>96</v>
      </c>
    </row>
    <row r="363" spans="1:7" x14ac:dyDescent="0.2">
      <c r="A363" t="s">
        <v>8219</v>
      </c>
      <c r="B363">
        <v>26</v>
      </c>
      <c r="F363" t="s">
        <v>8221</v>
      </c>
      <c r="G363">
        <v>23</v>
      </c>
    </row>
    <row r="364" spans="1:7" x14ac:dyDescent="0.2">
      <c r="A364" t="s">
        <v>8219</v>
      </c>
      <c r="B364">
        <v>89</v>
      </c>
      <c r="F364" t="s">
        <v>8221</v>
      </c>
      <c r="G364">
        <v>41</v>
      </c>
    </row>
    <row r="365" spans="1:7" x14ac:dyDescent="0.2">
      <c r="A365" t="s">
        <v>8219</v>
      </c>
      <c r="B365">
        <v>102</v>
      </c>
      <c r="F365" t="s">
        <v>8221</v>
      </c>
      <c r="G365">
        <v>7</v>
      </c>
    </row>
    <row r="366" spans="1:7" x14ac:dyDescent="0.2">
      <c r="A366" t="s">
        <v>8219</v>
      </c>
      <c r="B366">
        <v>827</v>
      </c>
      <c r="F366" t="s">
        <v>8221</v>
      </c>
      <c r="G366">
        <v>2</v>
      </c>
    </row>
    <row r="367" spans="1:7" x14ac:dyDescent="0.2">
      <c r="A367" t="s">
        <v>8219</v>
      </c>
      <c r="B367">
        <v>63</v>
      </c>
      <c r="F367" t="s">
        <v>8221</v>
      </c>
      <c r="G367">
        <v>12</v>
      </c>
    </row>
    <row r="368" spans="1:7" x14ac:dyDescent="0.2">
      <c r="A368" t="s">
        <v>8219</v>
      </c>
      <c r="B368">
        <v>49</v>
      </c>
      <c r="F368" t="s">
        <v>8221</v>
      </c>
      <c r="G368">
        <v>23</v>
      </c>
    </row>
    <row r="369" spans="1:7" x14ac:dyDescent="0.2">
      <c r="A369" t="s">
        <v>8219</v>
      </c>
      <c r="B369">
        <v>234</v>
      </c>
      <c r="F369" t="s">
        <v>8221</v>
      </c>
      <c r="G369">
        <v>8</v>
      </c>
    </row>
    <row r="370" spans="1:7" x14ac:dyDescent="0.2">
      <c r="A370" t="s">
        <v>8219</v>
      </c>
      <c r="B370">
        <v>21</v>
      </c>
      <c r="F370" t="s">
        <v>8221</v>
      </c>
      <c r="G370">
        <v>5</v>
      </c>
    </row>
    <row r="371" spans="1:7" x14ac:dyDescent="0.2">
      <c r="A371" t="s">
        <v>8219</v>
      </c>
      <c r="B371">
        <v>30</v>
      </c>
      <c r="F371" t="s">
        <v>8221</v>
      </c>
      <c r="G371">
        <v>25</v>
      </c>
    </row>
    <row r="372" spans="1:7" x14ac:dyDescent="0.2">
      <c r="A372" t="s">
        <v>8219</v>
      </c>
      <c r="B372">
        <v>17</v>
      </c>
      <c r="F372" t="s">
        <v>8221</v>
      </c>
      <c r="G372">
        <v>2</v>
      </c>
    </row>
    <row r="373" spans="1:7" x14ac:dyDescent="0.2">
      <c r="A373" t="s">
        <v>8219</v>
      </c>
      <c r="B373">
        <v>31</v>
      </c>
      <c r="F373" t="s">
        <v>8221</v>
      </c>
      <c r="G373">
        <v>34</v>
      </c>
    </row>
    <row r="374" spans="1:7" x14ac:dyDescent="0.2">
      <c r="A374" t="s">
        <v>8219</v>
      </c>
      <c r="B374">
        <v>389</v>
      </c>
      <c r="F374" t="s">
        <v>8221</v>
      </c>
      <c r="G374">
        <v>19</v>
      </c>
    </row>
    <row r="375" spans="1:7" x14ac:dyDescent="0.2">
      <c r="A375" t="s">
        <v>8219</v>
      </c>
      <c r="B375">
        <v>615</v>
      </c>
      <c r="F375" t="s">
        <v>8221</v>
      </c>
      <c r="G375">
        <v>5</v>
      </c>
    </row>
    <row r="376" spans="1:7" x14ac:dyDescent="0.2">
      <c r="A376" t="s">
        <v>8219</v>
      </c>
      <c r="B376">
        <v>353</v>
      </c>
      <c r="F376" t="s">
        <v>8221</v>
      </c>
      <c r="G376">
        <v>19</v>
      </c>
    </row>
    <row r="377" spans="1:7" x14ac:dyDescent="0.2">
      <c r="A377" t="s">
        <v>8219</v>
      </c>
      <c r="B377">
        <v>21</v>
      </c>
      <c r="F377" t="s">
        <v>8221</v>
      </c>
      <c r="G377">
        <v>4</v>
      </c>
    </row>
    <row r="378" spans="1:7" x14ac:dyDescent="0.2">
      <c r="A378" t="s">
        <v>8219</v>
      </c>
      <c r="B378">
        <v>28</v>
      </c>
      <c r="F378" t="s">
        <v>8221</v>
      </c>
      <c r="G378">
        <v>17</v>
      </c>
    </row>
    <row r="379" spans="1:7" x14ac:dyDescent="0.2">
      <c r="A379" t="s">
        <v>8219</v>
      </c>
      <c r="B379">
        <v>98</v>
      </c>
      <c r="F379" t="s">
        <v>8221</v>
      </c>
      <c r="G379">
        <v>8</v>
      </c>
    </row>
    <row r="380" spans="1:7" x14ac:dyDescent="0.2">
      <c r="A380" t="s">
        <v>8219</v>
      </c>
      <c r="B380">
        <v>85</v>
      </c>
      <c r="F380" t="s">
        <v>8221</v>
      </c>
      <c r="G380">
        <v>12</v>
      </c>
    </row>
    <row r="381" spans="1:7" x14ac:dyDescent="0.2">
      <c r="A381" t="s">
        <v>8219</v>
      </c>
      <c r="B381">
        <v>930</v>
      </c>
      <c r="F381" t="s">
        <v>8221</v>
      </c>
      <c r="G381">
        <v>15</v>
      </c>
    </row>
    <row r="382" spans="1:7" x14ac:dyDescent="0.2">
      <c r="A382" t="s">
        <v>8219</v>
      </c>
      <c r="B382">
        <v>8</v>
      </c>
      <c r="F382" t="s">
        <v>8221</v>
      </c>
      <c r="G382">
        <v>38</v>
      </c>
    </row>
    <row r="383" spans="1:7" x14ac:dyDescent="0.2">
      <c r="A383" t="s">
        <v>8219</v>
      </c>
      <c r="B383">
        <v>13</v>
      </c>
      <c r="F383" t="s">
        <v>8221</v>
      </c>
      <c r="G383">
        <v>170</v>
      </c>
    </row>
    <row r="384" spans="1:7" x14ac:dyDescent="0.2">
      <c r="A384" t="s">
        <v>8219</v>
      </c>
      <c r="B384">
        <v>96</v>
      </c>
      <c r="F384" t="s">
        <v>8221</v>
      </c>
      <c r="G384">
        <v>3</v>
      </c>
    </row>
    <row r="385" spans="1:7" x14ac:dyDescent="0.2">
      <c r="A385" t="s">
        <v>8219</v>
      </c>
      <c r="B385">
        <v>51</v>
      </c>
      <c r="F385" t="s">
        <v>8221</v>
      </c>
      <c r="G385">
        <v>12</v>
      </c>
    </row>
    <row r="386" spans="1:7" x14ac:dyDescent="0.2">
      <c r="A386" t="s">
        <v>8219</v>
      </c>
      <c r="B386">
        <v>133</v>
      </c>
      <c r="F386" t="s">
        <v>8221</v>
      </c>
      <c r="G386">
        <v>85</v>
      </c>
    </row>
    <row r="387" spans="1:7" x14ac:dyDescent="0.2">
      <c r="A387" t="s">
        <v>8219</v>
      </c>
      <c r="B387">
        <v>31</v>
      </c>
      <c r="F387" t="s">
        <v>8221</v>
      </c>
      <c r="G387">
        <v>24</v>
      </c>
    </row>
    <row r="388" spans="1:7" x14ac:dyDescent="0.2">
      <c r="A388" t="s">
        <v>8219</v>
      </c>
      <c r="B388">
        <v>206</v>
      </c>
      <c r="F388" t="s">
        <v>8221</v>
      </c>
      <c r="G388">
        <v>6</v>
      </c>
    </row>
    <row r="389" spans="1:7" x14ac:dyDescent="0.2">
      <c r="A389" t="s">
        <v>8219</v>
      </c>
      <c r="B389">
        <v>253</v>
      </c>
      <c r="F389" t="s">
        <v>8221</v>
      </c>
      <c r="G389">
        <v>6</v>
      </c>
    </row>
    <row r="390" spans="1:7" x14ac:dyDescent="0.2">
      <c r="A390" t="s">
        <v>8219</v>
      </c>
      <c r="B390">
        <v>139</v>
      </c>
      <c r="F390" t="s">
        <v>8221</v>
      </c>
      <c r="G390">
        <v>7</v>
      </c>
    </row>
    <row r="391" spans="1:7" x14ac:dyDescent="0.2">
      <c r="A391" t="s">
        <v>8219</v>
      </c>
      <c r="B391">
        <v>10</v>
      </c>
      <c r="F391" t="s">
        <v>8221</v>
      </c>
      <c r="G391">
        <v>14</v>
      </c>
    </row>
    <row r="392" spans="1:7" x14ac:dyDescent="0.2">
      <c r="A392" t="s">
        <v>8219</v>
      </c>
      <c r="B392">
        <v>15</v>
      </c>
      <c r="F392" t="s">
        <v>8221</v>
      </c>
      <c r="G392">
        <v>4</v>
      </c>
    </row>
    <row r="393" spans="1:7" x14ac:dyDescent="0.2">
      <c r="A393" t="s">
        <v>8219</v>
      </c>
      <c r="B393">
        <v>81</v>
      </c>
      <c r="F393" t="s">
        <v>8221</v>
      </c>
      <c r="G393">
        <v>5</v>
      </c>
    </row>
    <row r="394" spans="1:7" x14ac:dyDescent="0.2">
      <c r="A394" t="s">
        <v>8219</v>
      </c>
      <c r="B394">
        <v>301</v>
      </c>
      <c r="F394" t="s">
        <v>8221</v>
      </c>
      <c r="G394">
        <v>2</v>
      </c>
    </row>
    <row r="395" spans="1:7" x14ac:dyDescent="0.2">
      <c r="A395" t="s">
        <v>8219</v>
      </c>
      <c r="B395">
        <v>305</v>
      </c>
      <c r="F395" t="s">
        <v>8221</v>
      </c>
      <c r="G395">
        <v>84</v>
      </c>
    </row>
    <row r="396" spans="1:7" x14ac:dyDescent="0.2">
      <c r="A396" t="s">
        <v>8219</v>
      </c>
      <c r="B396">
        <v>555</v>
      </c>
      <c r="F396" t="s">
        <v>8221</v>
      </c>
      <c r="G396">
        <v>17</v>
      </c>
    </row>
    <row r="397" spans="1:7" x14ac:dyDescent="0.2">
      <c r="A397" t="s">
        <v>8219</v>
      </c>
      <c r="B397">
        <v>50</v>
      </c>
      <c r="F397" t="s">
        <v>8221</v>
      </c>
      <c r="G397">
        <v>72</v>
      </c>
    </row>
    <row r="398" spans="1:7" x14ac:dyDescent="0.2">
      <c r="A398" t="s">
        <v>8219</v>
      </c>
      <c r="B398">
        <v>107</v>
      </c>
      <c r="F398" t="s">
        <v>8221</v>
      </c>
      <c r="G398">
        <v>12</v>
      </c>
    </row>
    <row r="399" spans="1:7" x14ac:dyDescent="0.2">
      <c r="A399" t="s">
        <v>8219</v>
      </c>
      <c r="B399">
        <v>424</v>
      </c>
      <c r="F399" t="s">
        <v>8221</v>
      </c>
      <c r="G399">
        <v>5</v>
      </c>
    </row>
    <row r="400" spans="1:7" x14ac:dyDescent="0.2">
      <c r="A400" t="s">
        <v>8219</v>
      </c>
      <c r="B400">
        <v>26</v>
      </c>
      <c r="F400" t="s">
        <v>8221</v>
      </c>
      <c r="G400">
        <v>18</v>
      </c>
    </row>
    <row r="401" spans="1:7" x14ac:dyDescent="0.2">
      <c r="A401" t="s">
        <v>8219</v>
      </c>
      <c r="B401">
        <v>13</v>
      </c>
      <c r="F401" t="s">
        <v>8221</v>
      </c>
      <c r="G401">
        <v>8</v>
      </c>
    </row>
    <row r="402" spans="1:7" x14ac:dyDescent="0.2">
      <c r="A402" t="s">
        <v>8219</v>
      </c>
      <c r="B402">
        <v>33</v>
      </c>
      <c r="F402" t="s">
        <v>8221</v>
      </c>
      <c r="G402">
        <v>12</v>
      </c>
    </row>
    <row r="403" spans="1:7" x14ac:dyDescent="0.2">
      <c r="A403" t="s">
        <v>8219</v>
      </c>
      <c r="B403">
        <v>204</v>
      </c>
      <c r="F403" t="s">
        <v>8221</v>
      </c>
      <c r="G403">
        <v>2</v>
      </c>
    </row>
    <row r="404" spans="1:7" x14ac:dyDescent="0.2">
      <c r="A404" t="s">
        <v>8219</v>
      </c>
      <c r="B404">
        <v>2139</v>
      </c>
      <c r="F404" t="s">
        <v>8221</v>
      </c>
      <c r="G404">
        <v>15</v>
      </c>
    </row>
    <row r="405" spans="1:7" x14ac:dyDescent="0.2">
      <c r="A405" t="s">
        <v>8219</v>
      </c>
      <c r="B405">
        <v>113</v>
      </c>
      <c r="F405" t="s">
        <v>8221</v>
      </c>
      <c r="G405">
        <v>28</v>
      </c>
    </row>
    <row r="406" spans="1:7" x14ac:dyDescent="0.2">
      <c r="A406" t="s">
        <v>8219</v>
      </c>
      <c r="B406">
        <v>133</v>
      </c>
      <c r="F406" t="s">
        <v>8221</v>
      </c>
      <c r="G406">
        <v>9</v>
      </c>
    </row>
    <row r="407" spans="1:7" x14ac:dyDescent="0.2">
      <c r="A407" t="s">
        <v>8219</v>
      </c>
      <c r="B407">
        <v>24</v>
      </c>
      <c r="F407" t="s">
        <v>8221</v>
      </c>
      <c r="G407">
        <v>6</v>
      </c>
    </row>
    <row r="408" spans="1:7" x14ac:dyDescent="0.2">
      <c r="A408" t="s">
        <v>8219</v>
      </c>
      <c r="B408">
        <v>19</v>
      </c>
      <c r="F408" t="s">
        <v>8221</v>
      </c>
      <c r="G408">
        <v>3</v>
      </c>
    </row>
    <row r="409" spans="1:7" x14ac:dyDescent="0.2">
      <c r="A409" t="s">
        <v>8219</v>
      </c>
      <c r="B409">
        <v>60</v>
      </c>
      <c r="F409" t="s">
        <v>8221</v>
      </c>
      <c r="G409">
        <v>118</v>
      </c>
    </row>
    <row r="410" spans="1:7" x14ac:dyDescent="0.2">
      <c r="A410" t="s">
        <v>8219</v>
      </c>
      <c r="B410">
        <v>149</v>
      </c>
      <c r="F410" t="s">
        <v>8221</v>
      </c>
      <c r="G410">
        <v>8</v>
      </c>
    </row>
    <row r="411" spans="1:7" x14ac:dyDescent="0.2">
      <c r="A411" t="s">
        <v>8219</v>
      </c>
      <c r="B411">
        <v>104</v>
      </c>
      <c r="F411" t="s">
        <v>8221</v>
      </c>
      <c r="G411">
        <v>4</v>
      </c>
    </row>
    <row r="412" spans="1:7" x14ac:dyDescent="0.2">
      <c r="A412" t="s">
        <v>8219</v>
      </c>
      <c r="B412">
        <v>75</v>
      </c>
      <c r="F412" t="s">
        <v>8221</v>
      </c>
      <c r="G412">
        <v>11</v>
      </c>
    </row>
    <row r="413" spans="1:7" x14ac:dyDescent="0.2">
      <c r="A413" t="s">
        <v>8219</v>
      </c>
      <c r="B413">
        <v>56</v>
      </c>
      <c r="F413" t="s">
        <v>8221</v>
      </c>
      <c r="G413">
        <v>11</v>
      </c>
    </row>
    <row r="414" spans="1:7" x14ac:dyDescent="0.2">
      <c r="A414" t="s">
        <v>8219</v>
      </c>
      <c r="B414">
        <v>19</v>
      </c>
      <c r="F414" t="s">
        <v>8221</v>
      </c>
      <c r="G414">
        <v>2</v>
      </c>
    </row>
    <row r="415" spans="1:7" x14ac:dyDescent="0.2">
      <c r="A415" t="s">
        <v>8219</v>
      </c>
      <c r="B415">
        <v>133</v>
      </c>
      <c r="F415" t="s">
        <v>8221</v>
      </c>
      <c r="G415">
        <v>2</v>
      </c>
    </row>
    <row r="416" spans="1:7" x14ac:dyDescent="0.2">
      <c r="A416" t="s">
        <v>8219</v>
      </c>
      <c r="B416">
        <v>78</v>
      </c>
      <c r="F416" t="s">
        <v>8221</v>
      </c>
      <c r="G416">
        <v>33</v>
      </c>
    </row>
    <row r="417" spans="1:7" x14ac:dyDescent="0.2">
      <c r="A417" t="s">
        <v>8219</v>
      </c>
      <c r="B417">
        <v>3</v>
      </c>
      <c r="F417" t="s">
        <v>8221</v>
      </c>
      <c r="G417">
        <v>8</v>
      </c>
    </row>
    <row r="418" spans="1:7" x14ac:dyDescent="0.2">
      <c r="A418" t="s">
        <v>8219</v>
      </c>
      <c r="B418">
        <v>467</v>
      </c>
      <c r="F418" t="s">
        <v>8221</v>
      </c>
      <c r="G418">
        <v>5</v>
      </c>
    </row>
    <row r="419" spans="1:7" x14ac:dyDescent="0.2">
      <c r="A419" t="s">
        <v>8219</v>
      </c>
      <c r="B419">
        <v>190</v>
      </c>
      <c r="F419" t="s">
        <v>8221</v>
      </c>
      <c r="G419">
        <v>33</v>
      </c>
    </row>
    <row r="420" spans="1:7" x14ac:dyDescent="0.2">
      <c r="A420" t="s">
        <v>8219</v>
      </c>
      <c r="B420">
        <v>48</v>
      </c>
      <c r="F420" t="s">
        <v>8221</v>
      </c>
      <c r="G420">
        <v>11</v>
      </c>
    </row>
    <row r="421" spans="1:7" x14ac:dyDescent="0.2">
      <c r="A421" t="s">
        <v>8219</v>
      </c>
      <c r="B421">
        <v>67</v>
      </c>
      <c r="F421" t="s">
        <v>8221</v>
      </c>
      <c r="G421">
        <v>16</v>
      </c>
    </row>
    <row r="422" spans="1:7" x14ac:dyDescent="0.2">
      <c r="A422" t="s">
        <v>8219</v>
      </c>
      <c r="B422">
        <v>53</v>
      </c>
      <c r="F422" t="s">
        <v>8221</v>
      </c>
      <c r="G422">
        <v>9</v>
      </c>
    </row>
    <row r="423" spans="1:7" x14ac:dyDescent="0.2">
      <c r="A423" t="s">
        <v>8219</v>
      </c>
      <c r="B423">
        <v>145</v>
      </c>
      <c r="F423" t="s">
        <v>8221</v>
      </c>
      <c r="G423">
        <v>6</v>
      </c>
    </row>
    <row r="424" spans="1:7" x14ac:dyDescent="0.2">
      <c r="A424" t="s">
        <v>8219</v>
      </c>
      <c r="B424">
        <v>181</v>
      </c>
      <c r="F424" t="s">
        <v>8221</v>
      </c>
      <c r="G424">
        <v>2</v>
      </c>
    </row>
    <row r="425" spans="1:7" x14ac:dyDescent="0.2">
      <c r="A425" t="s">
        <v>8219</v>
      </c>
      <c r="B425">
        <v>191</v>
      </c>
      <c r="F425" t="s">
        <v>8221</v>
      </c>
      <c r="G425">
        <v>28</v>
      </c>
    </row>
    <row r="426" spans="1:7" x14ac:dyDescent="0.2">
      <c r="A426" t="s">
        <v>8219</v>
      </c>
      <c r="B426">
        <v>1088</v>
      </c>
      <c r="F426" t="s">
        <v>8221</v>
      </c>
      <c r="G426">
        <v>7</v>
      </c>
    </row>
    <row r="427" spans="1:7" x14ac:dyDescent="0.2">
      <c r="A427" t="s">
        <v>8219</v>
      </c>
      <c r="B427">
        <v>32</v>
      </c>
      <c r="F427" t="s">
        <v>8221</v>
      </c>
      <c r="G427">
        <v>5</v>
      </c>
    </row>
    <row r="428" spans="1:7" x14ac:dyDescent="0.2">
      <c r="A428" t="s">
        <v>8219</v>
      </c>
      <c r="B428">
        <v>104</v>
      </c>
      <c r="F428" t="s">
        <v>8221</v>
      </c>
      <c r="G428">
        <v>1</v>
      </c>
    </row>
    <row r="429" spans="1:7" x14ac:dyDescent="0.2">
      <c r="A429" t="s">
        <v>8219</v>
      </c>
      <c r="B429">
        <v>554</v>
      </c>
      <c r="F429" t="s">
        <v>8221</v>
      </c>
      <c r="G429">
        <v>6</v>
      </c>
    </row>
    <row r="430" spans="1:7" x14ac:dyDescent="0.2">
      <c r="A430" t="s">
        <v>8219</v>
      </c>
      <c r="B430">
        <v>14</v>
      </c>
      <c r="F430" t="s">
        <v>8221</v>
      </c>
      <c r="G430">
        <v>5</v>
      </c>
    </row>
    <row r="431" spans="1:7" x14ac:dyDescent="0.2">
      <c r="A431" t="s">
        <v>8219</v>
      </c>
      <c r="B431">
        <v>15</v>
      </c>
      <c r="F431" t="s">
        <v>8221</v>
      </c>
      <c r="G431">
        <v>3</v>
      </c>
    </row>
    <row r="432" spans="1:7" x14ac:dyDescent="0.2">
      <c r="A432" t="s">
        <v>8219</v>
      </c>
      <c r="B432">
        <v>17</v>
      </c>
      <c r="F432" t="s">
        <v>8221</v>
      </c>
      <c r="G432">
        <v>1</v>
      </c>
    </row>
    <row r="433" spans="1:7" x14ac:dyDescent="0.2">
      <c r="A433" t="s">
        <v>8219</v>
      </c>
      <c r="B433">
        <v>21</v>
      </c>
      <c r="F433" t="s">
        <v>8221</v>
      </c>
      <c r="G433">
        <v>11</v>
      </c>
    </row>
    <row r="434" spans="1:7" x14ac:dyDescent="0.2">
      <c r="A434" t="s">
        <v>8219</v>
      </c>
      <c r="B434">
        <v>147</v>
      </c>
      <c r="F434" t="s">
        <v>8221</v>
      </c>
      <c r="G434">
        <v>33</v>
      </c>
    </row>
    <row r="435" spans="1:7" x14ac:dyDescent="0.2">
      <c r="A435" t="s">
        <v>8219</v>
      </c>
      <c r="B435">
        <v>37</v>
      </c>
      <c r="F435" t="s">
        <v>8221</v>
      </c>
      <c r="G435">
        <v>13</v>
      </c>
    </row>
    <row r="436" spans="1:7" x14ac:dyDescent="0.2">
      <c r="A436" t="s">
        <v>8219</v>
      </c>
      <c r="B436">
        <v>53</v>
      </c>
      <c r="F436" t="s">
        <v>8221</v>
      </c>
      <c r="G436">
        <v>9</v>
      </c>
    </row>
    <row r="437" spans="1:7" x14ac:dyDescent="0.2">
      <c r="A437" t="s">
        <v>8219</v>
      </c>
      <c r="B437">
        <v>65</v>
      </c>
      <c r="F437" t="s">
        <v>8221</v>
      </c>
      <c r="G437">
        <v>12</v>
      </c>
    </row>
    <row r="438" spans="1:7" x14ac:dyDescent="0.2">
      <c r="A438" t="s">
        <v>8219</v>
      </c>
      <c r="B438">
        <v>61</v>
      </c>
      <c r="F438" t="s">
        <v>8221</v>
      </c>
      <c r="G438">
        <v>22</v>
      </c>
    </row>
    <row r="439" spans="1:7" x14ac:dyDescent="0.2">
      <c r="A439" t="s">
        <v>8219</v>
      </c>
      <c r="B439">
        <v>470</v>
      </c>
      <c r="F439" t="s">
        <v>8221</v>
      </c>
      <c r="G439">
        <v>26</v>
      </c>
    </row>
    <row r="440" spans="1:7" x14ac:dyDescent="0.2">
      <c r="A440" t="s">
        <v>8219</v>
      </c>
      <c r="B440">
        <v>56</v>
      </c>
      <c r="F440" t="s">
        <v>8221</v>
      </c>
      <c r="G440">
        <v>8</v>
      </c>
    </row>
    <row r="441" spans="1:7" x14ac:dyDescent="0.2">
      <c r="A441" t="s">
        <v>8219</v>
      </c>
      <c r="B441">
        <v>27</v>
      </c>
      <c r="F441" t="s">
        <v>8221</v>
      </c>
      <c r="G441">
        <v>32</v>
      </c>
    </row>
    <row r="442" spans="1:7" x14ac:dyDescent="0.2">
      <c r="A442" t="s">
        <v>8219</v>
      </c>
      <c r="B442">
        <v>39</v>
      </c>
      <c r="F442" t="s">
        <v>8221</v>
      </c>
      <c r="G442">
        <v>7</v>
      </c>
    </row>
    <row r="443" spans="1:7" x14ac:dyDescent="0.2">
      <c r="A443" t="s">
        <v>8219</v>
      </c>
      <c r="B443">
        <v>33</v>
      </c>
      <c r="F443" t="s">
        <v>8221</v>
      </c>
      <c r="G443">
        <v>11</v>
      </c>
    </row>
    <row r="444" spans="1:7" x14ac:dyDescent="0.2">
      <c r="A444" t="s">
        <v>8219</v>
      </c>
      <c r="B444">
        <v>59</v>
      </c>
      <c r="F444" t="s">
        <v>8221</v>
      </c>
      <c r="G444">
        <v>31</v>
      </c>
    </row>
    <row r="445" spans="1:7" x14ac:dyDescent="0.2">
      <c r="A445" t="s">
        <v>8219</v>
      </c>
      <c r="B445">
        <v>15</v>
      </c>
      <c r="F445" t="s">
        <v>8221</v>
      </c>
      <c r="G445">
        <v>3</v>
      </c>
    </row>
    <row r="446" spans="1:7" x14ac:dyDescent="0.2">
      <c r="A446" t="s">
        <v>8219</v>
      </c>
      <c r="B446">
        <v>30</v>
      </c>
      <c r="F446" t="s">
        <v>8221</v>
      </c>
      <c r="G446">
        <v>98</v>
      </c>
    </row>
    <row r="447" spans="1:7" x14ac:dyDescent="0.2">
      <c r="A447" t="s">
        <v>8219</v>
      </c>
      <c r="B447">
        <v>415</v>
      </c>
      <c r="F447" t="s">
        <v>8221</v>
      </c>
      <c r="G447">
        <v>17</v>
      </c>
    </row>
    <row r="448" spans="1:7" x14ac:dyDescent="0.2">
      <c r="A448" t="s">
        <v>8219</v>
      </c>
      <c r="B448">
        <v>215</v>
      </c>
      <c r="F448" t="s">
        <v>8221</v>
      </c>
      <c r="G448">
        <v>7</v>
      </c>
    </row>
    <row r="449" spans="1:7" x14ac:dyDescent="0.2">
      <c r="A449" t="s">
        <v>8219</v>
      </c>
      <c r="B449">
        <v>9</v>
      </c>
      <c r="F449" t="s">
        <v>8221</v>
      </c>
      <c r="G449">
        <v>2</v>
      </c>
    </row>
    <row r="450" spans="1:7" x14ac:dyDescent="0.2">
      <c r="A450" t="s">
        <v>8219</v>
      </c>
      <c r="B450">
        <v>3</v>
      </c>
      <c r="F450" t="s">
        <v>8221</v>
      </c>
      <c r="G450">
        <v>123</v>
      </c>
    </row>
    <row r="451" spans="1:7" x14ac:dyDescent="0.2">
      <c r="A451" t="s">
        <v>8219</v>
      </c>
      <c r="B451">
        <v>70</v>
      </c>
      <c r="F451" t="s">
        <v>8221</v>
      </c>
      <c r="G451">
        <v>16</v>
      </c>
    </row>
    <row r="452" spans="1:7" x14ac:dyDescent="0.2">
      <c r="A452" t="s">
        <v>8219</v>
      </c>
      <c r="B452">
        <v>145</v>
      </c>
      <c r="F452" t="s">
        <v>8221</v>
      </c>
      <c r="G452">
        <v>6</v>
      </c>
    </row>
    <row r="453" spans="1:7" x14ac:dyDescent="0.2">
      <c r="A453" t="s">
        <v>8219</v>
      </c>
      <c r="B453">
        <v>20</v>
      </c>
      <c r="F453" t="s">
        <v>8221</v>
      </c>
      <c r="G453">
        <v>11</v>
      </c>
    </row>
    <row r="454" spans="1:7" x14ac:dyDescent="0.2">
      <c r="A454" t="s">
        <v>8219</v>
      </c>
      <c r="B454">
        <v>31</v>
      </c>
      <c r="F454" t="s">
        <v>8221</v>
      </c>
      <c r="G454">
        <v>12</v>
      </c>
    </row>
    <row r="455" spans="1:7" x14ac:dyDescent="0.2">
      <c r="A455" t="s">
        <v>8219</v>
      </c>
      <c r="B455">
        <v>1373</v>
      </c>
      <c r="F455" t="s">
        <v>8221</v>
      </c>
      <c r="G455">
        <v>34</v>
      </c>
    </row>
    <row r="456" spans="1:7" x14ac:dyDescent="0.2">
      <c r="A456" t="s">
        <v>8219</v>
      </c>
      <c r="B456">
        <v>23</v>
      </c>
      <c r="F456" t="s">
        <v>8221</v>
      </c>
      <c r="G456">
        <v>4</v>
      </c>
    </row>
    <row r="457" spans="1:7" x14ac:dyDescent="0.2">
      <c r="A457" t="s">
        <v>8219</v>
      </c>
      <c r="B457">
        <v>35</v>
      </c>
      <c r="F457" t="s">
        <v>8221</v>
      </c>
      <c r="G457">
        <v>4</v>
      </c>
    </row>
    <row r="458" spans="1:7" x14ac:dyDescent="0.2">
      <c r="A458" t="s">
        <v>8219</v>
      </c>
      <c r="B458">
        <v>107</v>
      </c>
      <c r="F458" t="s">
        <v>8221</v>
      </c>
      <c r="G458">
        <v>20</v>
      </c>
    </row>
    <row r="459" spans="1:7" x14ac:dyDescent="0.2">
      <c r="A459" t="s">
        <v>8219</v>
      </c>
      <c r="B459">
        <v>49</v>
      </c>
      <c r="F459" t="s">
        <v>8221</v>
      </c>
      <c r="G459">
        <v>1</v>
      </c>
    </row>
    <row r="460" spans="1:7" x14ac:dyDescent="0.2">
      <c r="A460" t="s">
        <v>8219</v>
      </c>
      <c r="B460">
        <v>15</v>
      </c>
      <c r="F460" t="s">
        <v>8221</v>
      </c>
      <c r="G460">
        <v>9</v>
      </c>
    </row>
    <row r="461" spans="1:7" x14ac:dyDescent="0.2">
      <c r="A461" t="s">
        <v>8219</v>
      </c>
      <c r="B461">
        <v>15</v>
      </c>
      <c r="F461" t="s">
        <v>8221</v>
      </c>
      <c r="G461">
        <v>6</v>
      </c>
    </row>
    <row r="462" spans="1:7" x14ac:dyDescent="0.2">
      <c r="A462" t="s">
        <v>8219</v>
      </c>
      <c r="B462">
        <v>35</v>
      </c>
      <c r="F462" t="s">
        <v>8221</v>
      </c>
      <c r="G462">
        <v>4</v>
      </c>
    </row>
    <row r="463" spans="1:7" x14ac:dyDescent="0.2">
      <c r="A463" t="s">
        <v>8219</v>
      </c>
      <c r="B463">
        <v>25</v>
      </c>
      <c r="F463" t="s">
        <v>8221</v>
      </c>
      <c r="G463">
        <v>1</v>
      </c>
    </row>
    <row r="464" spans="1:7" x14ac:dyDescent="0.2">
      <c r="A464" t="s">
        <v>8219</v>
      </c>
      <c r="B464">
        <v>62</v>
      </c>
      <c r="F464" t="s">
        <v>8221</v>
      </c>
      <c r="G464">
        <v>8</v>
      </c>
    </row>
    <row r="465" spans="1:7" x14ac:dyDescent="0.2">
      <c r="A465" t="s">
        <v>8219</v>
      </c>
      <c r="B465">
        <v>149</v>
      </c>
      <c r="F465" t="s">
        <v>8221</v>
      </c>
      <c r="G465">
        <v>12</v>
      </c>
    </row>
    <row r="466" spans="1:7" x14ac:dyDescent="0.2">
      <c r="A466" t="s">
        <v>8219</v>
      </c>
      <c r="B466">
        <v>1596</v>
      </c>
      <c r="F466" t="s">
        <v>8221</v>
      </c>
      <c r="G466">
        <v>49</v>
      </c>
    </row>
    <row r="467" spans="1:7" x14ac:dyDescent="0.2">
      <c r="A467" t="s">
        <v>8219</v>
      </c>
      <c r="B467">
        <v>251</v>
      </c>
      <c r="F467" t="s">
        <v>8221</v>
      </c>
      <c r="G467">
        <v>6</v>
      </c>
    </row>
    <row r="468" spans="1:7" x14ac:dyDescent="0.2">
      <c r="A468" t="s">
        <v>8219</v>
      </c>
      <c r="B468">
        <v>274</v>
      </c>
      <c r="F468" t="s">
        <v>8221</v>
      </c>
      <c r="G468">
        <v>16</v>
      </c>
    </row>
    <row r="469" spans="1:7" x14ac:dyDescent="0.2">
      <c r="A469" t="s">
        <v>8219</v>
      </c>
      <c r="B469">
        <v>32</v>
      </c>
      <c r="F469" t="s">
        <v>8221</v>
      </c>
      <c r="G469">
        <v>5</v>
      </c>
    </row>
    <row r="470" spans="1:7" x14ac:dyDescent="0.2">
      <c r="A470" t="s">
        <v>8219</v>
      </c>
      <c r="B470">
        <v>1095</v>
      </c>
      <c r="F470" t="s">
        <v>8221</v>
      </c>
      <c r="G470">
        <v>36</v>
      </c>
    </row>
    <row r="471" spans="1:7" x14ac:dyDescent="0.2">
      <c r="A471" t="s">
        <v>8219</v>
      </c>
      <c r="B471">
        <v>23</v>
      </c>
      <c r="F471" t="s">
        <v>8221</v>
      </c>
      <c r="G471">
        <v>17</v>
      </c>
    </row>
    <row r="472" spans="1:7" x14ac:dyDescent="0.2">
      <c r="A472" t="s">
        <v>8219</v>
      </c>
      <c r="B472">
        <v>205</v>
      </c>
      <c r="F472" t="s">
        <v>8221</v>
      </c>
      <c r="G472">
        <v>7</v>
      </c>
    </row>
    <row r="473" spans="1:7" x14ac:dyDescent="0.2">
      <c r="A473" t="s">
        <v>8219</v>
      </c>
      <c r="B473">
        <v>9</v>
      </c>
      <c r="F473" t="s">
        <v>8221</v>
      </c>
      <c r="G473">
        <v>49</v>
      </c>
    </row>
    <row r="474" spans="1:7" x14ac:dyDescent="0.2">
      <c r="A474" t="s">
        <v>8219</v>
      </c>
      <c r="B474">
        <v>115</v>
      </c>
      <c r="F474" t="s">
        <v>8221</v>
      </c>
      <c r="G474">
        <v>3</v>
      </c>
    </row>
    <row r="475" spans="1:7" x14ac:dyDescent="0.2">
      <c r="A475" t="s">
        <v>8219</v>
      </c>
      <c r="B475">
        <v>112</v>
      </c>
      <c r="F475" t="s">
        <v>8221</v>
      </c>
      <c r="G475">
        <v>40</v>
      </c>
    </row>
    <row r="476" spans="1:7" x14ac:dyDescent="0.2">
      <c r="A476" t="s">
        <v>8219</v>
      </c>
      <c r="B476">
        <v>38</v>
      </c>
      <c r="F476" t="s">
        <v>8221</v>
      </c>
      <c r="G476">
        <v>4</v>
      </c>
    </row>
    <row r="477" spans="1:7" x14ac:dyDescent="0.2">
      <c r="A477" t="s">
        <v>8219</v>
      </c>
      <c r="B477">
        <v>465</v>
      </c>
      <c r="F477" t="s">
        <v>8221</v>
      </c>
      <c r="G477">
        <v>29</v>
      </c>
    </row>
    <row r="478" spans="1:7" x14ac:dyDescent="0.2">
      <c r="A478" t="s">
        <v>8219</v>
      </c>
      <c r="B478">
        <v>158</v>
      </c>
      <c r="F478" t="s">
        <v>8221</v>
      </c>
      <c r="G478">
        <v>29</v>
      </c>
    </row>
    <row r="479" spans="1:7" x14ac:dyDescent="0.2">
      <c r="A479" t="s">
        <v>8219</v>
      </c>
      <c r="B479">
        <v>222</v>
      </c>
      <c r="F479" t="s">
        <v>8221</v>
      </c>
      <c r="G479">
        <v>3</v>
      </c>
    </row>
    <row r="480" spans="1:7" x14ac:dyDescent="0.2">
      <c r="A480" t="s">
        <v>8219</v>
      </c>
      <c r="B480">
        <v>42</v>
      </c>
      <c r="F480" t="s">
        <v>8221</v>
      </c>
      <c r="G480">
        <v>5</v>
      </c>
    </row>
    <row r="481" spans="1:7" x14ac:dyDescent="0.2">
      <c r="A481" t="s">
        <v>8219</v>
      </c>
      <c r="B481">
        <v>36</v>
      </c>
      <c r="F481" t="s">
        <v>8221</v>
      </c>
      <c r="G481">
        <v>135</v>
      </c>
    </row>
    <row r="482" spans="1:7" x14ac:dyDescent="0.2">
      <c r="A482" t="s">
        <v>8219</v>
      </c>
      <c r="B482">
        <v>61</v>
      </c>
      <c r="F482" t="s">
        <v>8221</v>
      </c>
      <c r="G482">
        <v>6</v>
      </c>
    </row>
    <row r="483" spans="1:7" x14ac:dyDescent="0.2">
      <c r="A483" t="s">
        <v>8219</v>
      </c>
      <c r="B483">
        <v>34</v>
      </c>
      <c r="F483" t="s">
        <v>8221</v>
      </c>
      <c r="G483">
        <v>9</v>
      </c>
    </row>
    <row r="484" spans="1:7" x14ac:dyDescent="0.2">
      <c r="A484" t="s">
        <v>8219</v>
      </c>
      <c r="B484">
        <v>61</v>
      </c>
      <c r="F484" t="s">
        <v>8221</v>
      </c>
      <c r="G484">
        <v>16</v>
      </c>
    </row>
    <row r="485" spans="1:7" x14ac:dyDescent="0.2">
      <c r="A485" t="s">
        <v>8219</v>
      </c>
      <c r="B485">
        <v>22</v>
      </c>
      <c r="F485" t="s">
        <v>8221</v>
      </c>
      <c r="G485">
        <v>9</v>
      </c>
    </row>
    <row r="486" spans="1:7" x14ac:dyDescent="0.2">
      <c r="A486" t="s">
        <v>8219</v>
      </c>
      <c r="B486">
        <v>740</v>
      </c>
      <c r="F486" t="s">
        <v>8221</v>
      </c>
      <c r="G486">
        <v>5</v>
      </c>
    </row>
    <row r="487" spans="1:7" x14ac:dyDescent="0.2">
      <c r="A487" t="s">
        <v>8219</v>
      </c>
      <c r="B487">
        <v>205</v>
      </c>
      <c r="F487" t="s">
        <v>8221</v>
      </c>
      <c r="G487">
        <v>22</v>
      </c>
    </row>
    <row r="488" spans="1:7" x14ac:dyDescent="0.2">
      <c r="A488" t="s">
        <v>8219</v>
      </c>
      <c r="B488">
        <v>246</v>
      </c>
      <c r="F488" t="s">
        <v>8221</v>
      </c>
      <c r="G488">
        <v>4</v>
      </c>
    </row>
    <row r="489" spans="1:7" x14ac:dyDescent="0.2">
      <c r="A489" t="s">
        <v>8219</v>
      </c>
      <c r="B489">
        <v>113</v>
      </c>
      <c r="F489" t="s">
        <v>8221</v>
      </c>
      <c r="G489">
        <v>6</v>
      </c>
    </row>
    <row r="490" spans="1:7" x14ac:dyDescent="0.2">
      <c r="A490" t="s">
        <v>8219</v>
      </c>
      <c r="B490">
        <v>21</v>
      </c>
      <c r="F490" t="s">
        <v>8221</v>
      </c>
      <c r="G490">
        <v>7</v>
      </c>
    </row>
    <row r="491" spans="1:7" x14ac:dyDescent="0.2">
      <c r="A491" t="s">
        <v>8219</v>
      </c>
      <c r="B491">
        <v>57</v>
      </c>
      <c r="F491" t="s">
        <v>8221</v>
      </c>
      <c r="G491">
        <v>10</v>
      </c>
    </row>
    <row r="492" spans="1:7" x14ac:dyDescent="0.2">
      <c r="A492" t="s">
        <v>8219</v>
      </c>
      <c r="B492">
        <v>156</v>
      </c>
      <c r="F492" t="s">
        <v>8221</v>
      </c>
      <c r="G492">
        <v>28</v>
      </c>
    </row>
    <row r="493" spans="1:7" x14ac:dyDescent="0.2">
      <c r="A493" t="s">
        <v>8219</v>
      </c>
      <c r="B493">
        <v>283</v>
      </c>
      <c r="F493" t="s">
        <v>8221</v>
      </c>
      <c r="G493">
        <v>3</v>
      </c>
    </row>
    <row r="494" spans="1:7" x14ac:dyDescent="0.2">
      <c r="A494" t="s">
        <v>8219</v>
      </c>
      <c r="B494">
        <v>2</v>
      </c>
      <c r="F494" t="s">
        <v>8221</v>
      </c>
      <c r="G494">
        <v>6</v>
      </c>
    </row>
    <row r="495" spans="1:7" x14ac:dyDescent="0.2">
      <c r="A495" t="s">
        <v>8219</v>
      </c>
      <c r="B495">
        <v>47</v>
      </c>
      <c r="F495" t="s">
        <v>8221</v>
      </c>
      <c r="G495">
        <v>30</v>
      </c>
    </row>
    <row r="496" spans="1:7" x14ac:dyDescent="0.2">
      <c r="A496" t="s">
        <v>8219</v>
      </c>
      <c r="B496">
        <v>76</v>
      </c>
      <c r="F496" t="s">
        <v>8221</v>
      </c>
      <c r="G496">
        <v>7</v>
      </c>
    </row>
    <row r="497" spans="1:7" x14ac:dyDescent="0.2">
      <c r="A497" t="s">
        <v>8219</v>
      </c>
      <c r="B497">
        <v>22</v>
      </c>
      <c r="F497" t="s">
        <v>8221</v>
      </c>
      <c r="G497">
        <v>5</v>
      </c>
    </row>
    <row r="498" spans="1:7" x14ac:dyDescent="0.2">
      <c r="A498" t="s">
        <v>8219</v>
      </c>
      <c r="B498">
        <v>41</v>
      </c>
      <c r="F498" t="s">
        <v>8221</v>
      </c>
      <c r="G498">
        <v>10</v>
      </c>
    </row>
    <row r="499" spans="1:7" x14ac:dyDescent="0.2">
      <c r="A499" t="s">
        <v>8219</v>
      </c>
      <c r="B499">
        <v>1251</v>
      </c>
      <c r="F499" t="s">
        <v>8221</v>
      </c>
      <c r="G499">
        <v>4</v>
      </c>
    </row>
    <row r="500" spans="1:7" x14ac:dyDescent="0.2">
      <c r="A500" t="s">
        <v>8219</v>
      </c>
      <c r="B500">
        <v>375</v>
      </c>
      <c r="F500" t="s">
        <v>8221</v>
      </c>
      <c r="G500">
        <v>9</v>
      </c>
    </row>
    <row r="501" spans="1:7" x14ac:dyDescent="0.2">
      <c r="A501" t="s">
        <v>8219</v>
      </c>
      <c r="B501">
        <v>25</v>
      </c>
      <c r="F501" t="s">
        <v>8221</v>
      </c>
      <c r="G501">
        <v>24</v>
      </c>
    </row>
    <row r="502" spans="1:7" x14ac:dyDescent="0.2">
      <c r="A502" t="s">
        <v>8219</v>
      </c>
      <c r="B502">
        <v>20</v>
      </c>
      <c r="F502" t="s">
        <v>8221</v>
      </c>
      <c r="G502">
        <v>6</v>
      </c>
    </row>
    <row r="503" spans="1:7" x14ac:dyDescent="0.2">
      <c r="A503" t="s">
        <v>8219</v>
      </c>
      <c r="B503">
        <v>59</v>
      </c>
      <c r="F503" t="s">
        <v>8221</v>
      </c>
      <c r="G503">
        <v>311</v>
      </c>
    </row>
    <row r="504" spans="1:7" x14ac:dyDescent="0.2">
      <c r="A504" t="s">
        <v>8219</v>
      </c>
      <c r="B504">
        <v>48</v>
      </c>
      <c r="F504" t="s">
        <v>8221</v>
      </c>
      <c r="G504">
        <v>8</v>
      </c>
    </row>
    <row r="505" spans="1:7" x14ac:dyDescent="0.2">
      <c r="A505" t="s">
        <v>8219</v>
      </c>
      <c r="B505">
        <v>20</v>
      </c>
      <c r="F505" t="s">
        <v>8221</v>
      </c>
      <c r="G505">
        <v>7</v>
      </c>
    </row>
    <row r="506" spans="1:7" x14ac:dyDescent="0.2">
      <c r="A506" t="s">
        <v>8219</v>
      </c>
      <c r="B506">
        <v>44</v>
      </c>
      <c r="F506" t="s">
        <v>8221</v>
      </c>
      <c r="G506">
        <v>2</v>
      </c>
    </row>
    <row r="507" spans="1:7" x14ac:dyDescent="0.2">
      <c r="A507" t="s">
        <v>8219</v>
      </c>
      <c r="B507">
        <v>13</v>
      </c>
      <c r="F507" t="s">
        <v>8221</v>
      </c>
      <c r="G507">
        <v>201</v>
      </c>
    </row>
    <row r="508" spans="1:7" x14ac:dyDescent="0.2">
      <c r="A508" t="s">
        <v>8219</v>
      </c>
      <c r="B508">
        <v>79</v>
      </c>
      <c r="F508" t="s">
        <v>8221</v>
      </c>
      <c r="G508">
        <v>3</v>
      </c>
    </row>
    <row r="509" spans="1:7" x14ac:dyDescent="0.2">
      <c r="A509" t="s">
        <v>8219</v>
      </c>
      <c r="B509">
        <v>27</v>
      </c>
      <c r="F509" t="s">
        <v>8221</v>
      </c>
      <c r="G509">
        <v>3</v>
      </c>
    </row>
    <row r="510" spans="1:7" x14ac:dyDescent="0.2">
      <c r="A510" t="s">
        <v>8219</v>
      </c>
      <c r="B510">
        <v>44</v>
      </c>
      <c r="F510" t="s">
        <v>8221</v>
      </c>
      <c r="G510">
        <v>26</v>
      </c>
    </row>
    <row r="511" spans="1:7" x14ac:dyDescent="0.2">
      <c r="A511" t="s">
        <v>8219</v>
      </c>
      <c r="B511">
        <v>169</v>
      </c>
      <c r="F511" t="s">
        <v>8221</v>
      </c>
      <c r="G511">
        <v>6</v>
      </c>
    </row>
    <row r="512" spans="1:7" x14ac:dyDescent="0.2">
      <c r="A512" t="s">
        <v>8219</v>
      </c>
      <c r="B512">
        <v>43</v>
      </c>
      <c r="F512" t="s">
        <v>8221</v>
      </c>
      <c r="G512">
        <v>60</v>
      </c>
    </row>
    <row r="513" spans="1:7" x14ac:dyDescent="0.2">
      <c r="A513" t="s">
        <v>8219</v>
      </c>
      <c r="B513">
        <v>169</v>
      </c>
      <c r="F513" t="s">
        <v>8221</v>
      </c>
      <c r="G513">
        <v>10</v>
      </c>
    </row>
    <row r="514" spans="1:7" x14ac:dyDescent="0.2">
      <c r="A514" t="s">
        <v>8219</v>
      </c>
      <c r="B514">
        <v>32</v>
      </c>
      <c r="F514" t="s">
        <v>8221</v>
      </c>
      <c r="G514">
        <v>30</v>
      </c>
    </row>
    <row r="515" spans="1:7" x14ac:dyDescent="0.2">
      <c r="A515" t="s">
        <v>8219</v>
      </c>
      <c r="B515">
        <v>49</v>
      </c>
      <c r="F515" t="s">
        <v>8221</v>
      </c>
      <c r="G515">
        <v>3</v>
      </c>
    </row>
    <row r="516" spans="1:7" x14ac:dyDescent="0.2">
      <c r="A516" t="s">
        <v>8219</v>
      </c>
      <c r="B516">
        <v>1107</v>
      </c>
      <c r="F516" t="s">
        <v>8221</v>
      </c>
      <c r="G516">
        <v>23</v>
      </c>
    </row>
    <row r="517" spans="1:7" x14ac:dyDescent="0.2">
      <c r="A517" t="s">
        <v>8219</v>
      </c>
      <c r="B517">
        <v>577</v>
      </c>
      <c r="F517" t="s">
        <v>8221</v>
      </c>
      <c r="G517">
        <v>19</v>
      </c>
    </row>
    <row r="518" spans="1:7" x14ac:dyDescent="0.2">
      <c r="A518" t="s">
        <v>8219</v>
      </c>
      <c r="B518">
        <v>23</v>
      </c>
      <c r="F518" t="s">
        <v>8221</v>
      </c>
      <c r="G518">
        <v>21</v>
      </c>
    </row>
    <row r="519" spans="1:7" x14ac:dyDescent="0.2">
      <c r="A519" t="s">
        <v>8219</v>
      </c>
      <c r="B519">
        <v>27</v>
      </c>
      <c r="F519" t="s">
        <v>8221</v>
      </c>
      <c r="G519">
        <v>2</v>
      </c>
    </row>
    <row r="520" spans="1:7" x14ac:dyDescent="0.2">
      <c r="A520" t="s">
        <v>8219</v>
      </c>
      <c r="B520">
        <v>207</v>
      </c>
      <c r="F520" t="s">
        <v>8221</v>
      </c>
      <c r="G520">
        <v>4</v>
      </c>
    </row>
    <row r="521" spans="1:7" x14ac:dyDescent="0.2">
      <c r="A521" t="s">
        <v>8219</v>
      </c>
      <c r="B521">
        <v>78</v>
      </c>
      <c r="F521" t="s">
        <v>8221</v>
      </c>
      <c r="G521">
        <v>2</v>
      </c>
    </row>
    <row r="522" spans="1:7" x14ac:dyDescent="0.2">
      <c r="A522" t="s">
        <v>8219</v>
      </c>
      <c r="B522">
        <v>22</v>
      </c>
      <c r="F522" t="s">
        <v>8221</v>
      </c>
      <c r="G522">
        <v>19</v>
      </c>
    </row>
    <row r="523" spans="1:7" x14ac:dyDescent="0.2">
      <c r="A523" t="s">
        <v>8219</v>
      </c>
      <c r="B523">
        <v>55</v>
      </c>
      <c r="F523" t="s">
        <v>8221</v>
      </c>
      <c r="G523">
        <v>9</v>
      </c>
    </row>
    <row r="524" spans="1:7" x14ac:dyDescent="0.2">
      <c r="A524" t="s">
        <v>8219</v>
      </c>
      <c r="B524">
        <v>34</v>
      </c>
      <c r="F524" t="s">
        <v>8221</v>
      </c>
      <c r="G524">
        <v>12</v>
      </c>
    </row>
    <row r="525" spans="1:7" x14ac:dyDescent="0.2">
      <c r="A525" t="s">
        <v>8219</v>
      </c>
      <c r="B525">
        <v>176</v>
      </c>
      <c r="F525" t="s">
        <v>8221</v>
      </c>
      <c r="G525">
        <v>15</v>
      </c>
    </row>
    <row r="526" spans="1:7" x14ac:dyDescent="0.2">
      <c r="A526" t="s">
        <v>8219</v>
      </c>
      <c r="B526">
        <v>10</v>
      </c>
      <c r="F526" t="s">
        <v>8221</v>
      </c>
      <c r="G526">
        <v>3</v>
      </c>
    </row>
    <row r="527" spans="1:7" x14ac:dyDescent="0.2">
      <c r="A527" t="s">
        <v>8219</v>
      </c>
      <c r="B527">
        <v>3</v>
      </c>
      <c r="F527" t="s">
        <v>8221</v>
      </c>
      <c r="G527">
        <v>7</v>
      </c>
    </row>
    <row r="528" spans="1:7" x14ac:dyDescent="0.2">
      <c r="A528" t="s">
        <v>8219</v>
      </c>
      <c r="B528">
        <v>82</v>
      </c>
      <c r="F528" t="s">
        <v>8221</v>
      </c>
      <c r="G528">
        <v>93</v>
      </c>
    </row>
    <row r="529" spans="1:7" x14ac:dyDescent="0.2">
      <c r="A529" t="s">
        <v>8219</v>
      </c>
      <c r="B529">
        <v>52</v>
      </c>
      <c r="F529" t="s">
        <v>8221</v>
      </c>
      <c r="G529">
        <v>38</v>
      </c>
    </row>
    <row r="530" spans="1:7" x14ac:dyDescent="0.2">
      <c r="A530" t="s">
        <v>8219</v>
      </c>
      <c r="B530">
        <v>67</v>
      </c>
      <c r="F530" t="s">
        <v>8221</v>
      </c>
      <c r="G530">
        <v>13</v>
      </c>
    </row>
    <row r="531" spans="1:7" x14ac:dyDescent="0.2">
      <c r="A531" t="s">
        <v>8219</v>
      </c>
      <c r="B531">
        <v>275</v>
      </c>
      <c r="F531" t="s">
        <v>8221</v>
      </c>
      <c r="G531">
        <v>8</v>
      </c>
    </row>
    <row r="532" spans="1:7" x14ac:dyDescent="0.2">
      <c r="A532" t="s">
        <v>8219</v>
      </c>
      <c r="B532">
        <v>23</v>
      </c>
      <c r="F532" t="s">
        <v>8221</v>
      </c>
      <c r="G532">
        <v>7</v>
      </c>
    </row>
    <row r="533" spans="1:7" x14ac:dyDescent="0.2">
      <c r="A533" t="s">
        <v>8219</v>
      </c>
      <c r="B533">
        <v>12</v>
      </c>
      <c r="F533" t="s">
        <v>8221</v>
      </c>
      <c r="G533">
        <v>10</v>
      </c>
    </row>
    <row r="534" spans="1:7" x14ac:dyDescent="0.2">
      <c r="A534" t="s">
        <v>8219</v>
      </c>
      <c r="B534">
        <v>452</v>
      </c>
      <c r="F534" t="s">
        <v>8221</v>
      </c>
      <c r="G534">
        <v>3</v>
      </c>
    </row>
    <row r="535" spans="1:7" x14ac:dyDescent="0.2">
      <c r="A535" t="s">
        <v>8219</v>
      </c>
      <c r="B535">
        <v>336</v>
      </c>
      <c r="F535" t="s">
        <v>8221</v>
      </c>
      <c r="G535">
        <v>1</v>
      </c>
    </row>
    <row r="536" spans="1:7" x14ac:dyDescent="0.2">
      <c r="A536" t="s">
        <v>8219</v>
      </c>
      <c r="B536">
        <v>859</v>
      </c>
      <c r="F536" t="s">
        <v>8221</v>
      </c>
      <c r="G536">
        <v>56</v>
      </c>
    </row>
    <row r="537" spans="1:7" x14ac:dyDescent="0.2">
      <c r="A537" t="s">
        <v>8219</v>
      </c>
      <c r="B537">
        <v>117</v>
      </c>
      <c r="F537" t="s">
        <v>8221</v>
      </c>
      <c r="G537">
        <v>3</v>
      </c>
    </row>
    <row r="538" spans="1:7" x14ac:dyDescent="0.2">
      <c r="A538" t="s">
        <v>8219</v>
      </c>
      <c r="B538">
        <v>46</v>
      </c>
      <c r="F538" t="s">
        <v>8221</v>
      </c>
      <c r="G538">
        <v>12</v>
      </c>
    </row>
    <row r="539" spans="1:7" x14ac:dyDescent="0.2">
      <c r="A539" t="s">
        <v>8219</v>
      </c>
      <c r="B539">
        <v>9</v>
      </c>
      <c r="F539" t="s">
        <v>8221</v>
      </c>
      <c r="G539">
        <v>9</v>
      </c>
    </row>
    <row r="540" spans="1:7" x14ac:dyDescent="0.2">
      <c r="A540" t="s">
        <v>8219</v>
      </c>
      <c r="B540">
        <v>95</v>
      </c>
      <c r="F540" t="s">
        <v>8221</v>
      </c>
      <c r="G540">
        <v>5</v>
      </c>
    </row>
    <row r="541" spans="1:7" x14ac:dyDescent="0.2">
      <c r="A541" t="s">
        <v>8219</v>
      </c>
      <c r="B541">
        <v>80</v>
      </c>
      <c r="F541" t="s">
        <v>8221</v>
      </c>
      <c r="G541">
        <v>3</v>
      </c>
    </row>
    <row r="542" spans="1:7" x14ac:dyDescent="0.2">
      <c r="A542" t="s">
        <v>8219</v>
      </c>
      <c r="B542">
        <v>17</v>
      </c>
      <c r="F542" t="s">
        <v>8221</v>
      </c>
      <c r="G542">
        <v>5</v>
      </c>
    </row>
    <row r="543" spans="1:7" x14ac:dyDescent="0.2">
      <c r="A543" t="s">
        <v>8219</v>
      </c>
      <c r="B543">
        <v>38</v>
      </c>
      <c r="F543" t="s">
        <v>8221</v>
      </c>
      <c r="G543">
        <v>24</v>
      </c>
    </row>
    <row r="544" spans="1:7" x14ac:dyDescent="0.2">
      <c r="A544" t="s">
        <v>8219</v>
      </c>
      <c r="B544">
        <v>34</v>
      </c>
      <c r="F544" t="s">
        <v>8221</v>
      </c>
      <c r="G544">
        <v>22</v>
      </c>
    </row>
    <row r="545" spans="1:7" x14ac:dyDescent="0.2">
      <c r="A545" t="s">
        <v>8219</v>
      </c>
      <c r="B545">
        <v>209</v>
      </c>
      <c r="F545" t="s">
        <v>8221</v>
      </c>
      <c r="G545">
        <v>4</v>
      </c>
    </row>
    <row r="546" spans="1:7" x14ac:dyDescent="0.2">
      <c r="A546" t="s">
        <v>8219</v>
      </c>
      <c r="B546">
        <v>141</v>
      </c>
      <c r="F546" t="s">
        <v>8221</v>
      </c>
      <c r="G546">
        <v>9</v>
      </c>
    </row>
    <row r="547" spans="1:7" x14ac:dyDescent="0.2">
      <c r="A547" t="s">
        <v>8219</v>
      </c>
      <c r="B547">
        <v>17</v>
      </c>
      <c r="F547" t="s">
        <v>8221</v>
      </c>
      <c r="G547">
        <v>12</v>
      </c>
    </row>
    <row r="548" spans="1:7" x14ac:dyDescent="0.2">
      <c r="A548" t="s">
        <v>8219</v>
      </c>
      <c r="B548">
        <v>82</v>
      </c>
      <c r="F548" t="s">
        <v>8221</v>
      </c>
      <c r="G548">
        <v>12</v>
      </c>
    </row>
    <row r="549" spans="1:7" x14ac:dyDescent="0.2">
      <c r="A549" t="s">
        <v>8219</v>
      </c>
      <c r="B549">
        <v>34</v>
      </c>
      <c r="F549" t="s">
        <v>8221</v>
      </c>
      <c r="G549">
        <v>28</v>
      </c>
    </row>
    <row r="550" spans="1:7" x14ac:dyDescent="0.2">
      <c r="A550" t="s">
        <v>8219</v>
      </c>
      <c r="B550">
        <v>79</v>
      </c>
      <c r="F550" t="s">
        <v>8221</v>
      </c>
      <c r="G550">
        <v>94</v>
      </c>
    </row>
    <row r="551" spans="1:7" x14ac:dyDescent="0.2">
      <c r="A551" t="s">
        <v>8219</v>
      </c>
      <c r="B551">
        <v>71</v>
      </c>
      <c r="F551" t="s">
        <v>8221</v>
      </c>
      <c r="G551">
        <v>10</v>
      </c>
    </row>
    <row r="552" spans="1:7" x14ac:dyDescent="0.2">
      <c r="A552" t="s">
        <v>8219</v>
      </c>
      <c r="B552">
        <v>23</v>
      </c>
      <c r="F552" t="s">
        <v>8221</v>
      </c>
      <c r="G552">
        <v>3</v>
      </c>
    </row>
    <row r="553" spans="1:7" x14ac:dyDescent="0.2">
      <c r="A553" t="s">
        <v>8219</v>
      </c>
      <c r="B553">
        <v>42</v>
      </c>
      <c r="F553" t="s">
        <v>8221</v>
      </c>
      <c r="G553">
        <v>4</v>
      </c>
    </row>
    <row r="554" spans="1:7" x14ac:dyDescent="0.2">
      <c r="A554" t="s">
        <v>8219</v>
      </c>
      <c r="B554">
        <v>182</v>
      </c>
      <c r="F554" t="s">
        <v>8221</v>
      </c>
      <c r="G554">
        <v>2</v>
      </c>
    </row>
    <row r="555" spans="1:7" x14ac:dyDescent="0.2">
      <c r="A555" t="s">
        <v>8219</v>
      </c>
      <c r="B555">
        <v>38</v>
      </c>
      <c r="F555" t="s">
        <v>8221</v>
      </c>
      <c r="G555">
        <v>1</v>
      </c>
    </row>
    <row r="556" spans="1:7" x14ac:dyDescent="0.2">
      <c r="A556" t="s">
        <v>8219</v>
      </c>
      <c r="B556">
        <v>15</v>
      </c>
      <c r="F556" t="s">
        <v>8221</v>
      </c>
      <c r="G556">
        <v>1</v>
      </c>
    </row>
    <row r="557" spans="1:7" x14ac:dyDescent="0.2">
      <c r="A557" t="s">
        <v>8219</v>
      </c>
      <c r="B557">
        <v>27</v>
      </c>
      <c r="F557" t="s">
        <v>8221</v>
      </c>
      <c r="G557">
        <v>4</v>
      </c>
    </row>
    <row r="558" spans="1:7" x14ac:dyDescent="0.2">
      <c r="A558" t="s">
        <v>8219</v>
      </c>
      <c r="B558">
        <v>78</v>
      </c>
      <c r="F558" t="s">
        <v>8221</v>
      </c>
      <c r="G558">
        <v>1</v>
      </c>
    </row>
    <row r="559" spans="1:7" x14ac:dyDescent="0.2">
      <c r="A559" t="s">
        <v>8219</v>
      </c>
      <c r="B559">
        <v>26</v>
      </c>
      <c r="F559" t="s">
        <v>8221</v>
      </c>
      <c r="G559">
        <v>1</v>
      </c>
    </row>
    <row r="560" spans="1:7" x14ac:dyDescent="0.2">
      <c r="A560" t="s">
        <v>8219</v>
      </c>
      <c r="B560">
        <v>34</v>
      </c>
      <c r="F560" t="s">
        <v>8221</v>
      </c>
      <c r="G560">
        <v>1</v>
      </c>
    </row>
    <row r="561" spans="1:7" x14ac:dyDescent="0.2">
      <c r="A561" t="s">
        <v>8219</v>
      </c>
      <c r="B561">
        <v>27</v>
      </c>
      <c r="F561" t="s">
        <v>8221</v>
      </c>
      <c r="G561">
        <v>3</v>
      </c>
    </row>
    <row r="562" spans="1:7" x14ac:dyDescent="0.2">
      <c r="A562" t="s">
        <v>8219</v>
      </c>
      <c r="B562">
        <v>379</v>
      </c>
      <c r="F562" t="s">
        <v>8221</v>
      </c>
      <c r="G562">
        <v>1</v>
      </c>
    </row>
    <row r="563" spans="1:7" x14ac:dyDescent="0.2">
      <c r="A563" t="s">
        <v>8219</v>
      </c>
      <c r="B563">
        <v>88</v>
      </c>
      <c r="F563" t="s">
        <v>8221</v>
      </c>
      <c r="G563">
        <v>15</v>
      </c>
    </row>
    <row r="564" spans="1:7" x14ac:dyDescent="0.2">
      <c r="A564" t="s">
        <v>8219</v>
      </c>
      <c r="B564">
        <v>227</v>
      </c>
      <c r="F564" t="s">
        <v>8221</v>
      </c>
      <c r="G564">
        <v>37</v>
      </c>
    </row>
    <row r="565" spans="1:7" x14ac:dyDescent="0.2">
      <c r="A565" t="s">
        <v>8219</v>
      </c>
      <c r="B565">
        <v>51</v>
      </c>
      <c r="F565" t="s">
        <v>8221</v>
      </c>
      <c r="G565">
        <v>17</v>
      </c>
    </row>
    <row r="566" spans="1:7" x14ac:dyDescent="0.2">
      <c r="A566" t="s">
        <v>8219</v>
      </c>
      <c r="B566">
        <v>38</v>
      </c>
      <c r="F566" t="s">
        <v>8221</v>
      </c>
      <c r="G566">
        <v>6</v>
      </c>
    </row>
    <row r="567" spans="1:7" x14ac:dyDescent="0.2">
      <c r="A567" t="s">
        <v>8219</v>
      </c>
      <c r="B567">
        <v>20</v>
      </c>
      <c r="F567" t="s">
        <v>8221</v>
      </c>
      <c r="G567">
        <v>4</v>
      </c>
    </row>
    <row r="568" spans="1:7" x14ac:dyDescent="0.2">
      <c r="A568" t="s">
        <v>8219</v>
      </c>
      <c r="B568">
        <v>284</v>
      </c>
      <c r="F568" t="s">
        <v>8221</v>
      </c>
      <c r="G568">
        <v>8</v>
      </c>
    </row>
    <row r="569" spans="1:7" x14ac:dyDescent="0.2">
      <c r="A569" t="s">
        <v>8219</v>
      </c>
      <c r="B569">
        <v>104</v>
      </c>
      <c r="F569" t="s">
        <v>8221</v>
      </c>
      <c r="G569">
        <v>8</v>
      </c>
    </row>
    <row r="570" spans="1:7" x14ac:dyDescent="0.2">
      <c r="A570" t="s">
        <v>8219</v>
      </c>
      <c r="B570">
        <v>26</v>
      </c>
      <c r="F570" t="s">
        <v>8221</v>
      </c>
      <c r="G570">
        <v>9</v>
      </c>
    </row>
    <row r="571" spans="1:7" x14ac:dyDescent="0.2">
      <c r="A571" t="s">
        <v>8219</v>
      </c>
      <c r="B571">
        <v>170</v>
      </c>
      <c r="F571" t="s">
        <v>8221</v>
      </c>
      <c r="G571">
        <v>6</v>
      </c>
    </row>
    <row r="572" spans="1:7" x14ac:dyDescent="0.2">
      <c r="A572" t="s">
        <v>8219</v>
      </c>
      <c r="B572">
        <v>24</v>
      </c>
      <c r="F572" t="s">
        <v>8221</v>
      </c>
      <c r="G572">
        <v>5</v>
      </c>
    </row>
    <row r="573" spans="1:7" x14ac:dyDescent="0.2">
      <c r="A573" t="s">
        <v>8219</v>
      </c>
      <c r="B573">
        <v>13</v>
      </c>
      <c r="F573" t="s">
        <v>8221</v>
      </c>
      <c r="G573">
        <v>13</v>
      </c>
    </row>
    <row r="574" spans="1:7" x14ac:dyDescent="0.2">
      <c r="A574" t="s">
        <v>8219</v>
      </c>
      <c r="B574">
        <v>57</v>
      </c>
      <c r="F574" t="s">
        <v>8221</v>
      </c>
      <c r="G574">
        <v>3</v>
      </c>
    </row>
    <row r="575" spans="1:7" x14ac:dyDescent="0.2">
      <c r="A575" t="s">
        <v>8219</v>
      </c>
      <c r="B575">
        <v>874</v>
      </c>
      <c r="F575" t="s">
        <v>8221</v>
      </c>
      <c r="G575">
        <v>4</v>
      </c>
    </row>
    <row r="576" spans="1:7" x14ac:dyDescent="0.2">
      <c r="A576" t="s">
        <v>8219</v>
      </c>
      <c r="B576">
        <v>112</v>
      </c>
      <c r="F576" t="s">
        <v>8221</v>
      </c>
      <c r="G576">
        <v>22</v>
      </c>
    </row>
    <row r="577" spans="1:7" x14ac:dyDescent="0.2">
      <c r="A577" t="s">
        <v>8219</v>
      </c>
      <c r="B577">
        <v>18</v>
      </c>
      <c r="F577" t="s">
        <v>8221</v>
      </c>
      <c r="G577">
        <v>3</v>
      </c>
    </row>
    <row r="578" spans="1:7" x14ac:dyDescent="0.2">
      <c r="A578" t="s">
        <v>8219</v>
      </c>
      <c r="B578">
        <v>17</v>
      </c>
      <c r="F578" t="s">
        <v>8221</v>
      </c>
      <c r="G578">
        <v>13</v>
      </c>
    </row>
    <row r="579" spans="1:7" x14ac:dyDescent="0.2">
      <c r="A579" t="s">
        <v>8219</v>
      </c>
      <c r="B579">
        <v>480</v>
      </c>
      <c r="F579" t="s">
        <v>8221</v>
      </c>
      <c r="G579">
        <v>25</v>
      </c>
    </row>
    <row r="580" spans="1:7" x14ac:dyDescent="0.2">
      <c r="A580" t="s">
        <v>8219</v>
      </c>
      <c r="B580">
        <v>54</v>
      </c>
      <c r="F580" t="s">
        <v>8221</v>
      </c>
      <c r="G580">
        <v>5</v>
      </c>
    </row>
    <row r="581" spans="1:7" x14ac:dyDescent="0.2">
      <c r="A581" t="s">
        <v>8219</v>
      </c>
      <c r="B581">
        <v>62</v>
      </c>
      <c r="F581" t="s">
        <v>8221</v>
      </c>
      <c r="G581">
        <v>3</v>
      </c>
    </row>
    <row r="582" spans="1:7" x14ac:dyDescent="0.2">
      <c r="A582" t="s">
        <v>8219</v>
      </c>
      <c r="B582">
        <v>38</v>
      </c>
      <c r="F582" t="s">
        <v>8221</v>
      </c>
      <c r="G582">
        <v>3</v>
      </c>
    </row>
    <row r="583" spans="1:7" x14ac:dyDescent="0.2">
      <c r="A583" t="s">
        <v>8219</v>
      </c>
      <c r="B583">
        <v>75</v>
      </c>
      <c r="F583" t="s">
        <v>8221</v>
      </c>
      <c r="G583">
        <v>9</v>
      </c>
    </row>
    <row r="584" spans="1:7" x14ac:dyDescent="0.2">
      <c r="A584" t="s">
        <v>8219</v>
      </c>
      <c r="B584">
        <v>211</v>
      </c>
      <c r="F584" t="s">
        <v>8221</v>
      </c>
      <c r="G584">
        <v>16</v>
      </c>
    </row>
    <row r="585" spans="1:7" x14ac:dyDescent="0.2">
      <c r="A585" t="s">
        <v>8219</v>
      </c>
      <c r="B585">
        <v>42</v>
      </c>
      <c r="F585" t="s">
        <v>8221</v>
      </c>
      <c r="G585">
        <v>13</v>
      </c>
    </row>
    <row r="586" spans="1:7" x14ac:dyDescent="0.2">
      <c r="A586" t="s">
        <v>8219</v>
      </c>
      <c r="B586">
        <v>15</v>
      </c>
      <c r="F586" t="s">
        <v>8221</v>
      </c>
      <c r="G586">
        <v>18</v>
      </c>
    </row>
    <row r="587" spans="1:7" x14ac:dyDescent="0.2">
      <c r="A587" t="s">
        <v>8219</v>
      </c>
      <c r="B587">
        <v>454</v>
      </c>
      <c r="F587" t="s">
        <v>8221</v>
      </c>
      <c r="G587">
        <v>37</v>
      </c>
    </row>
    <row r="588" spans="1:7" x14ac:dyDescent="0.2">
      <c r="A588" t="s">
        <v>8219</v>
      </c>
      <c r="B588">
        <v>52</v>
      </c>
      <c r="F588" t="s">
        <v>8221</v>
      </c>
      <c r="G588">
        <v>7</v>
      </c>
    </row>
    <row r="589" spans="1:7" x14ac:dyDescent="0.2">
      <c r="A589" t="s">
        <v>8219</v>
      </c>
      <c r="B589">
        <v>70</v>
      </c>
      <c r="F589" t="s">
        <v>8221</v>
      </c>
      <c r="G589">
        <v>12</v>
      </c>
    </row>
    <row r="590" spans="1:7" x14ac:dyDescent="0.2">
      <c r="A590" t="s">
        <v>8219</v>
      </c>
      <c r="B590">
        <v>19</v>
      </c>
      <c r="F590" t="s">
        <v>8221</v>
      </c>
      <c r="G590">
        <v>4</v>
      </c>
    </row>
    <row r="591" spans="1:7" x14ac:dyDescent="0.2">
      <c r="A591" t="s">
        <v>8219</v>
      </c>
      <c r="B591">
        <v>16</v>
      </c>
      <c r="F591" t="s">
        <v>8221</v>
      </c>
      <c r="G591">
        <v>3</v>
      </c>
    </row>
    <row r="592" spans="1:7" x14ac:dyDescent="0.2">
      <c r="A592" t="s">
        <v>8219</v>
      </c>
      <c r="B592">
        <v>23</v>
      </c>
      <c r="F592" t="s">
        <v>8221</v>
      </c>
      <c r="G592">
        <v>4</v>
      </c>
    </row>
    <row r="593" spans="1:7" x14ac:dyDescent="0.2">
      <c r="A593" t="s">
        <v>8219</v>
      </c>
      <c r="B593">
        <v>55</v>
      </c>
      <c r="F593" t="s">
        <v>8221</v>
      </c>
      <c r="G593">
        <v>4</v>
      </c>
    </row>
    <row r="594" spans="1:7" x14ac:dyDescent="0.2">
      <c r="A594" t="s">
        <v>8219</v>
      </c>
      <c r="B594">
        <v>42</v>
      </c>
      <c r="F594" t="s">
        <v>8221</v>
      </c>
      <c r="G594">
        <v>7</v>
      </c>
    </row>
    <row r="595" spans="1:7" x14ac:dyDescent="0.2">
      <c r="A595" t="s">
        <v>8219</v>
      </c>
      <c r="B595">
        <v>14</v>
      </c>
      <c r="F595" t="s">
        <v>8221</v>
      </c>
      <c r="G595">
        <v>3</v>
      </c>
    </row>
    <row r="596" spans="1:7" x14ac:dyDescent="0.2">
      <c r="A596" t="s">
        <v>8219</v>
      </c>
      <c r="B596">
        <v>13</v>
      </c>
      <c r="F596" t="s">
        <v>8221</v>
      </c>
      <c r="G596">
        <v>4</v>
      </c>
    </row>
    <row r="597" spans="1:7" x14ac:dyDescent="0.2">
      <c r="A597" t="s">
        <v>8219</v>
      </c>
      <c r="B597">
        <v>25</v>
      </c>
      <c r="F597" t="s">
        <v>8221</v>
      </c>
      <c r="G597">
        <v>4</v>
      </c>
    </row>
    <row r="598" spans="1:7" x14ac:dyDescent="0.2">
      <c r="A598" t="s">
        <v>8219</v>
      </c>
      <c r="B598">
        <v>665</v>
      </c>
      <c r="F598" t="s">
        <v>8221</v>
      </c>
      <c r="G598">
        <v>16</v>
      </c>
    </row>
    <row r="599" spans="1:7" x14ac:dyDescent="0.2">
      <c r="A599" t="s">
        <v>8219</v>
      </c>
      <c r="B599">
        <v>25</v>
      </c>
      <c r="F599" t="s">
        <v>8221</v>
      </c>
      <c r="G599">
        <v>3</v>
      </c>
    </row>
    <row r="600" spans="1:7" x14ac:dyDescent="0.2">
      <c r="A600" t="s">
        <v>8219</v>
      </c>
      <c r="B600">
        <v>31</v>
      </c>
      <c r="F600" t="s">
        <v>8221</v>
      </c>
      <c r="G600">
        <v>1</v>
      </c>
    </row>
    <row r="601" spans="1:7" x14ac:dyDescent="0.2">
      <c r="A601" t="s">
        <v>8219</v>
      </c>
      <c r="B601">
        <v>651</v>
      </c>
      <c r="F601" t="s">
        <v>8221</v>
      </c>
      <c r="G601">
        <v>1</v>
      </c>
    </row>
    <row r="602" spans="1:7" x14ac:dyDescent="0.2">
      <c r="A602" t="s">
        <v>8219</v>
      </c>
      <c r="B602">
        <v>73</v>
      </c>
      <c r="F602" t="s">
        <v>8221</v>
      </c>
      <c r="G602">
        <v>14</v>
      </c>
    </row>
    <row r="603" spans="1:7" x14ac:dyDescent="0.2">
      <c r="A603" t="s">
        <v>8219</v>
      </c>
      <c r="B603">
        <v>64</v>
      </c>
      <c r="F603" t="s">
        <v>8221</v>
      </c>
      <c r="G603">
        <v>13</v>
      </c>
    </row>
    <row r="604" spans="1:7" x14ac:dyDescent="0.2">
      <c r="A604" t="s">
        <v>8219</v>
      </c>
      <c r="B604">
        <v>11</v>
      </c>
      <c r="F604" t="s">
        <v>8221</v>
      </c>
      <c r="G604">
        <v>3</v>
      </c>
    </row>
    <row r="605" spans="1:7" x14ac:dyDescent="0.2">
      <c r="A605" t="s">
        <v>8219</v>
      </c>
      <c r="B605">
        <v>110</v>
      </c>
      <c r="F605" t="s">
        <v>8221</v>
      </c>
      <c r="G605">
        <v>8</v>
      </c>
    </row>
    <row r="606" spans="1:7" x14ac:dyDescent="0.2">
      <c r="A606" t="s">
        <v>8219</v>
      </c>
      <c r="B606">
        <v>63</v>
      </c>
      <c r="F606" t="s">
        <v>8221</v>
      </c>
      <c r="G606">
        <v>19</v>
      </c>
    </row>
    <row r="607" spans="1:7" x14ac:dyDescent="0.2">
      <c r="A607" t="s">
        <v>8219</v>
      </c>
      <c r="B607">
        <v>107</v>
      </c>
      <c r="F607" t="s">
        <v>8221</v>
      </c>
      <c r="G607">
        <v>17</v>
      </c>
    </row>
    <row r="608" spans="1:7" x14ac:dyDescent="0.2">
      <c r="A608" t="s">
        <v>8219</v>
      </c>
      <c r="B608">
        <v>44</v>
      </c>
      <c r="F608" t="s">
        <v>8221</v>
      </c>
      <c r="G608">
        <v>4</v>
      </c>
    </row>
    <row r="609" spans="1:7" x14ac:dyDescent="0.2">
      <c r="A609" t="s">
        <v>8219</v>
      </c>
      <c r="B609">
        <v>265</v>
      </c>
      <c r="F609" t="s">
        <v>8221</v>
      </c>
      <c r="G609">
        <v>4</v>
      </c>
    </row>
    <row r="610" spans="1:7" x14ac:dyDescent="0.2">
      <c r="A610" t="s">
        <v>8219</v>
      </c>
      <c r="B610">
        <v>153</v>
      </c>
      <c r="F610" t="s">
        <v>8221</v>
      </c>
      <c r="G610">
        <v>15</v>
      </c>
    </row>
    <row r="611" spans="1:7" x14ac:dyDescent="0.2">
      <c r="A611" t="s">
        <v>8219</v>
      </c>
      <c r="B611">
        <v>18</v>
      </c>
      <c r="F611" t="s">
        <v>8221</v>
      </c>
      <c r="G611">
        <v>27</v>
      </c>
    </row>
    <row r="612" spans="1:7" x14ac:dyDescent="0.2">
      <c r="A612" t="s">
        <v>8219</v>
      </c>
      <c r="B612">
        <v>942</v>
      </c>
      <c r="F612" t="s">
        <v>8221</v>
      </c>
      <c r="G612">
        <v>4</v>
      </c>
    </row>
    <row r="613" spans="1:7" x14ac:dyDescent="0.2">
      <c r="A613" t="s">
        <v>8219</v>
      </c>
      <c r="B613">
        <v>27</v>
      </c>
      <c r="F613" t="s">
        <v>8221</v>
      </c>
      <c r="G613">
        <v>6</v>
      </c>
    </row>
    <row r="614" spans="1:7" x14ac:dyDescent="0.2">
      <c r="A614" t="s">
        <v>8219</v>
      </c>
      <c r="B614">
        <v>56</v>
      </c>
      <c r="F614" t="s">
        <v>8221</v>
      </c>
      <c r="G614">
        <v>3</v>
      </c>
    </row>
    <row r="615" spans="1:7" x14ac:dyDescent="0.2">
      <c r="A615" t="s">
        <v>8219</v>
      </c>
      <c r="B615">
        <v>25</v>
      </c>
      <c r="F615" t="s">
        <v>8221</v>
      </c>
      <c r="G615">
        <v>11</v>
      </c>
    </row>
    <row r="616" spans="1:7" x14ac:dyDescent="0.2">
      <c r="A616" t="s">
        <v>8219</v>
      </c>
      <c r="B616">
        <v>848</v>
      </c>
      <c r="F616" t="s">
        <v>8221</v>
      </c>
      <c r="G616">
        <v>9</v>
      </c>
    </row>
    <row r="617" spans="1:7" x14ac:dyDescent="0.2">
      <c r="A617" t="s">
        <v>8219</v>
      </c>
      <c r="B617">
        <v>165</v>
      </c>
      <c r="F617" t="s">
        <v>8221</v>
      </c>
      <c r="G617">
        <v>12</v>
      </c>
    </row>
    <row r="618" spans="1:7" x14ac:dyDescent="0.2">
      <c r="A618" t="s">
        <v>8219</v>
      </c>
      <c r="B618">
        <v>320</v>
      </c>
      <c r="F618" t="s">
        <v>8221</v>
      </c>
      <c r="G618">
        <v>2</v>
      </c>
    </row>
    <row r="619" spans="1:7" x14ac:dyDescent="0.2">
      <c r="A619" t="s">
        <v>8219</v>
      </c>
      <c r="B619">
        <v>21</v>
      </c>
      <c r="F619" t="s">
        <v>8221</v>
      </c>
      <c r="G619">
        <v>148</v>
      </c>
    </row>
    <row r="620" spans="1:7" x14ac:dyDescent="0.2">
      <c r="A620" t="s">
        <v>8219</v>
      </c>
      <c r="B620">
        <v>143</v>
      </c>
      <c r="F620" t="s">
        <v>8221</v>
      </c>
      <c r="G620">
        <v>2</v>
      </c>
    </row>
    <row r="621" spans="1:7" x14ac:dyDescent="0.2">
      <c r="A621" t="s">
        <v>8219</v>
      </c>
      <c r="B621">
        <v>163</v>
      </c>
      <c r="F621" t="s">
        <v>8221</v>
      </c>
      <c r="G621">
        <v>2</v>
      </c>
    </row>
    <row r="622" spans="1:7" x14ac:dyDescent="0.2">
      <c r="A622" t="s">
        <v>8219</v>
      </c>
      <c r="B622">
        <v>48</v>
      </c>
      <c r="F622" t="s">
        <v>8221</v>
      </c>
      <c r="G622">
        <v>16</v>
      </c>
    </row>
    <row r="623" spans="1:7" x14ac:dyDescent="0.2">
      <c r="A623" t="s">
        <v>8219</v>
      </c>
      <c r="B623">
        <v>26</v>
      </c>
      <c r="F623" t="s">
        <v>8221</v>
      </c>
      <c r="G623">
        <v>1</v>
      </c>
    </row>
    <row r="624" spans="1:7" x14ac:dyDescent="0.2">
      <c r="A624" t="s">
        <v>8219</v>
      </c>
      <c r="B624">
        <v>74</v>
      </c>
      <c r="F624" t="s">
        <v>8221</v>
      </c>
      <c r="G624">
        <v>3</v>
      </c>
    </row>
    <row r="625" spans="1:7" x14ac:dyDescent="0.2">
      <c r="A625" t="s">
        <v>8219</v>
      </c>
      <c r="B625">
        <v>57</v>
      </c>
      <c r="F625" t="s">
        <v>8221</v>
      </c>
      <c r="G625">
        <v>1</v>
      </c>
    </row>
    <row r="626" spans="1:7" x14ac:dyDescent="0.2">
      <c r="A626" t="s">
        <v>8219</v>
      </c>
      <c r="B626">
        <v>75</v>
      </c>
      <c r="F626" t="s">
        <v>8221</v>
      </c>
      <c r="G626">
        <v>2</v>
      </c>
    </row>
    <row r="627" spans="1:7" x14ac:dyDescent="0.2">
      <c r="A627" t="s">
        <v>8219</v>
      </c>
      <c r="B627">
        <v>217</v>
      </c>
      <c r="F627" t="s">
        <v>8221</v>
      </c>
      <c r="G627">
        <v>4</v>
      </c>
    </row>
    <row r="628" spans="1:7" x14ac:dyDescent="0.2">
      <c r="A628" t="s">
        <v>8219</v>
      </c>
      <c r="B628">
        <v>21</v>
      </c>
      <c r="F628" t="s">
        <v>8221</v>
      </c>
      <c r="G628">
        <v>4</v>
      </c>
    </row>
    <row r="629" spans="1:7" x14ac:dyDescent="0.2">
      <c r="A629" t="s">
        <v>8219</v>
      </c>
      <c r="B629">
        <v>26</v>
      </c>
      <c r="F629" t="s">
        <v>8221</v>
      </c>
      <c r="G629">
        <v>4</v>
      </c>
    </row>
    <row r="630" spans="1:7" x14ac:dyDescent="0.2">
      <c r="A630" t="s">
        <v>8219</v>
      </c>
      <c r="B630">
        <v>174</v>
      </c>
      <c r="F630" t="s">
        <v>8221</v>
      </c>
      <c r="G630">
        <v>8</v>
      </c>
    </row>
    <row r="631" spans="1:7" x14ac:dyDescent="0.2">
      <c r="A631" t="s">
        <v>8219</v>
      </c>
      <c r="B631">
        <v>120</v>
      </c>
      <c r="F631" t="s">
        <v>8221</v>
      </c>
      <c r="G631">
        <v>10</v>
      </c>
    </row>
    <row r="632" spans="1:7" x14ac:dyDescent="0.2">
      <c r="A632" t="s">
        <v>8219</v>
      </c>
      <c r="B632">
        <v>12</v>
      </c>
      <c r="F632" t="s">
        <v>8221</v>
      </c>
      <c r="G632">
        <v>9</v>
      </c>
    </row>
    <row r="633" spans="1:7" x14ac:dyDescent="0.2">
      <c r="A633" t="s">
        <v>8219</v>
      </c>
      <c r="B633">
        <v>68</v>
      </c>
      <c r="F633" t="s">
        <v>8221</v>
      </c>
      <c r="G633">
        <v>5</v>
      </c>
    </row>
    <row r="634" spans="1:7" x14ac:dyDescent="0.2">
      <c r="A634" t="s">
        <v>8219</v>
      </c>
      <c r="B634">
        <v>70</v>
      </c>
      <c r="F634" t="s">
        <v>8221</v>
      </c>
      <c r="G634">
        <v>3</v>
      </c>
    </row>
    <row r="635" spans="1:7" x14ac:dyDescent="0.2">
      <c r="A635" t="s">
        <v>8219</v>
      </c>
      <c r="B635">
        <v>18</v>
      </c>
      <c r="F635" t="s">
        <v>8221</v>
      </c>
      <c r="G635">
        <v>10</v>
      </c>
    </row>
    <row r="636" spans="1:7" x14ac:dyDescent="0.2">
      <c r="A636" t="s">
        <v>8219</v>
      </c>
      <c r="B636">
        <v>242</v>
      </c>
      <c r="F636" t="s">
        <v>8221</v>
      </c>
      <c r="G636">
        <v>4</v>
      </c>
    </row>
    <row r="637" spans="1:7" x14ac:dyDescent="0.2">
      <c r="A637" t="s">
        <v>8219</v>
      </c>
      <c r="B637">
        <v>189</v>
      </c>
      <c r="F637" t="s">
        <v>8221</v>
      </c>
      <c r="G637">
        <v>3</v>
      </c>
    </row>
    <row r="638" spans="1:7" x14ac:dyDescent="0.2">
      <c r="A638" t="s">
        <v>8219</v>
      </c>
      <c r="B638">
        <v>64</v>
      </c>
      <c r="F638" t="s">
        <v>8221</v>
      </c>
      <c r="G638">
        <v>4</v>
      </c>
    </row>
    <row r="639" spans="1:7" x14ac:dyDescent="0.2">
      <c r="A639" t="s">
        <v>8219</v>
      </c>
      <c r="B639">
        <v>108</v>
      </c>
      <c r="F639" t="s">
        <v>8221</v>
      </c>
      <c r="G639">
        <v>6</v>
      </c>
    </row>
    <row r="640" spans="1:7" x14ac:dyDescent="0.2">
      <c r="A640" t="s">
        <v>8219</v>
      </c>
      <c r="B640">
        <v>64</v>
      </c>
      <c r="F640" t="s">
        <v>8221</v>
      </c>
      <c r="G640">
        <v>3</v>
      </c>
    </row>
    <row r="641" spans="1:7" x14ac:dyDescent="0.2">
      <c r="A641" t="s">
        <v>8219</v>
      </c>
      <c r="B641">
        <v>166</v>
      </c>
      <c r="F641" t="s">
        <v>8221</v>
      </c>
      <c r="G641">
        <v>13</v>
      </c>
    </row>
    <row r="642" spans="1:7" x14ac:dyDescent="0.2">
      <c r="A642" t="s">
        <v>8219</v>
      </c>
      <c r="B642">
        <v>51</v>
      </c>
      <c r="F642" t="s">
        <v>8221</v>
      </c>
      <c r="G642">
        <v>18</v>
      </c>
    </row>
    <row r="643" spans="1:7" x14ac:dyDescent="0.2">
      <c r="A643" t="s">
        <v>8219</v>
      </c>
      <c r="B643">
        <v>33</v>
      </c>
      <c r="F643" t="s">
        <v>8221</v>
      </c>
      <c r="G643">
        <v>6</v>
      </c>
    </row>
    <row r="644" spans="1:7" x14ac:dyDescent="0.2">
      <c r="A644" t="s">
        <v>8219</v>
      </c>
      <c r="B644">
        <v>27</v>
      </c>
      <c r="F644" t="s">
        <v>8221</v>
      </c>
      <c r="G644">
        <v>11</v>
      </c>
    </row>
    <row r="645" spans="1:7" x14ac:dyDescent="0.2">
      <c r="A645" t="s">
        <v>8219</v>
      </c>
      <c r="B645">
        <v>13</v>
      </c>
      <c r="F645" t="s">
        <v>8221</v>
      </c>
      <c r="G645">
        <v>8</v>
      </c>
    </row>
    <row r="646" spans="1:7" x14ac:dyDescent="0.2">
      <c r="A646" t="s">
        <v>8219</v>
      </c>
      <c r="B646">
        <v>14</v>
      </c>
      <c r="F646" t="s">
        <v>8221</v>
      </c>
      <c r="G646">
        <v>1</v>
      </c>
    </row>
    <row r="647" spans="1:7" x14ac:dyDescent="0.2">
      <c r="A647" t="s">
        <v>8219</v>
      </c>
      <c r="B647">
        <v>12</v>
      </c>
      <c r="F647" t="s">
        <v>8221</v>
      </c>
      <c r="G647">
        <v>5</v>
      </c>
    </row>
    <row r="648" spans="1:7" x14ac:dyDescent="0.2">
      <c r="A648" t="s">
        <v>8219</v>
      </c>
      <c r="B648">
        <v>4</v>
      </c>
      <c r="F648" t="s">
        <v>8221</v>
      </c>
      <c r="G648">
        <v>2</v>
      </c>
    </row>
    <row r="649" spans="1:7" x14ac:dyDescent="0.2">
      <c r="A649" t="s">
        <v>8219</v>
      </c>
      <c r="B649">
        <v>181</v>
      </c>
      <c r="F649" t="s">
        <v>8221</v>
      </c>
      <c r="G649">
        <v>8</v>
      </c>
    </row>
    <row r="650" spans="1:7" x14ac:dyDescent="0.2">
      <c r="A650" t="s">
        <v>8219</v>
      </c>
      <c r="B650">
        <v>28</v>
      </c>
      <c r="F650" t="s">
        <v>8221</v>
      </c>
      <c r="G650">
        <v>8</v>
      </c>
    </row>
    <row r="651" spans="1:7" x14ac:dyDescent="0.2">
      <c r="A651" t="s">
        <v>8219</v>
      </c>
      <c r="B651">
        <v>37</v>
      </c>
      <c r="F651" t="s">
        <v>8221</v>
      </c>
      <c r="G651">
        <v>21</v>
      </c>
    </row>
    <row r="652" spans="1:7" x14ac:dyDescent="0.2">
      <c r="A652" t="s">
        <v>8219</v>
      </c>
      <c r="B652">
        <v>16</v>
      </c>
      <c r="F652" t="s">
        <v>8221</v>
      </c>
      <c r="G652">
        <v>9</v>
      </c>
    </row>
    <row r="653" spans="1:7" x14ac:dyDescent="0.2">
      <c r="A653" t="s">
        <v>8219</v>
      </c>
      <c r="B653">
        <v>14</v>
      </c>
      <c r="F653" t="s">
        <v>8221</v>
      </c>
      <c r="G653">
        <v>14</v>
      </c>
    </row>
    <row r="654" spans="1:7" x14ac:dyDescent="0.2">
      <c r="A654" t="s">
        <v>8219</v>
      </c>
      <c r="B654">
        <v>83</v>
      </c>
      <c r="F654" t="s">
        <v>8221</v>
      </c>
      <c r="G654">
        <v>5</v>
      </c>
    </row>
    <row r="655" spans="1:7" x14ac:dyDescent="0.2">
      <c r="A655" t="s">
        <v>8219</v>
      </c>
      <c r="B655">
        <v>3</v>
      </c>
      <c r="F655" t="s">
        <v>8221</v>
      </c>
      <c r="G655">
        <v>2</v>
      </c>
    </row>
    <row r="656" spans="1:7" x14ac:dyDescent="0.2">
      <c r="A656" t="s">
        <v>8219</v>
      </c>
      <c r="B656">
        <v>86</v>
      </c>
      <c r="F656" t="s">
        <v>8221</v>
      </c>
      <c r="G656">
        <v>5</v>
      </c>
    </row>
    <row r="657" spans="1:7" x14ac:dyDescent="0.2">
      <c r="A657" t="s">
        <v>8219</v>
      </c>
      <c r="B657">
        <v>97</v>
      </c>
      <c r="F657" t="s">
        <v>8221</v>
      </c>
      <c r="G657">
        <v>7</v>
      </c>
    </row>
    <row r="658" spans="1:7" x14ac:dyDescent="0.2">
      <c r="A658" t="s">
        <v>8219</v>
      </c>
      <c r="B658">
        <v>24</v>
      </c>
      <c r="F658" t="s">
        <v>8221</v>
      </c>
      <c r="G658">
        <v>10</v>
      </c>
    </row>
    <row r="659" spans="1:7" x14ac:dyDescent="0.2">
      <c r="A659" t="s">
        <v>8219</v>
      </c>
      <c r="B659">
        <v>16</v>
      </c>
      <c r="F659" t="s">
        <v>8221</v>
      </c>
      <c r="G659">
        <v>3</v>
      </c>
    </row>
    <row r="660" spans="1:7" x14ac:dyDescent="0.2">
      <c r="A660" t="s">
        <v>8219</v>
      </c>
      <c r="B660">
        <v>259</v>
      </c>
      <c r="F660" t="s">
        <v>8221</v>
      </c>
      <c r="G660">
        <v>8</v>
      </c>
    </row>
    <row r="661" spans="1:7" x14ac:dyDescent="0.2">
      <c r="A661" t="s">
        <v>8219</v>
      </c>
      <c r="B661">
        <v>83</v>
      </c>
      <c r="F661" t="s">
        <v>8221</v>
      </c>
      <c r="G661">
        <v>22</v>
      </c>
    </row>
    <row r="662" spans="1:7" x14ac:dyDescent="0.2">
      <c r="A662" t="s">
        <v>8219</v>
      </c>
      <c r="B662">
        <v>263</v>
      </c>
      <c r="F662" t="s">
        <v>8221</v>
      </c>
      <c r="G662">
        <v>8</v>
      </c>
    </row>
    <row r="663" spans="1:7" x14ac:dyDescent="0.2">
      <c r="A663" t="s">
        <v>8219</v>
      </c>
      <c r="B663">
        <v>14</v>
      </c>
      <c r="F663" t="s">
        <v>8221</v>
      </c>
      <c r="G663">
        <v>5</v>
      </c>
    </row>
    <row r="664" spans="1:7" x14ac:dyDescent="0.2">
      <c r="A664" t="s">
        <v>8219</v>
      </c>
      <c r="B664">
        <v>7</v>
      </c>
      <c r="F664" t="s">
        <v>8221</v>
      </c>
      <c r="G664">
        <v>25</v>
      </c>
    </row>
    <row r="665" spans="1:7" x14ac:dyDescent="0.2">
      <c r="A665" t="s">
        <v>8219</v>
      </c>
      <c r="B665">
        <v>30</v>
      </c>
      <c r="F665" t="s">
        <v>8221</v>
      </c>
      <c r="G665">
        <v>31</v>
      </c>
    </row>
    <row r="666" spans="1:7" x14ac:dyDescent="0.2">
      <c r="A666" t="s">
        <v>8219</v>
      </c>
      <c r="B666">
        <v>59</v>
      </c>
      <c r="F666" t="s">
        <v>8221</v>
      </c>
      <c r="G666">
        <v>1</v>
      </c>
    </row>
    <row r="667" spans="1:7" x14ac:dyDescent="0.2">
      <c r="A667" t="s">
        <v>8219</v>
      </c>
      <c r="B667">
        <v>176</v>
      </c>
      <c r="F667" t="s">
        <v>8221</v>
      </c>
      <c r="G667">
        <v>6</v>
      </c>
    </row>
    <row r="668" spans="1:7" x14ac:dyDescent="0.2">
      <c r="A668" t="s">
        <v>8219</v>
      </c>
      <c r="B668">
        <v>426</v>
      </c>
      <c r="F668" t="s">
        <v>8221</v>
      </c>
      <c r="G668">
        <v>5</v>
      </c>
    </row>
    <row r="669" spans="1:7" x14ac:dyDescent="0.2">
      <c r="A669" t="s">
        <v>8219</v>
      </c>
      <c r="B669">
        <v>119</v>
      </c>
      <c r="F669" t="s">
        <v>8221</v>
      </c>
      <c r="G669">
        <v>83</v>
      </c>
    </row>
    <row r="670" spans="1:7" x14ac:dyDescent="0.2">
      <c r="A670" t="s">
        <v>8219</v>
      </c>
      <c r="B670">
        <v>26</v>
      </c>
      <c r="F670" t="s">
        <v>8221</v>
      </c>
      <c r="G670">
        <v>18</v>
      </c>
    </row>
    <row r="671" spans="1:7" x14ac:dyDescent="0.2">
      <c r="A671" t="s">
        <v>8219</v>
      </c>
      <c r="B671">
        <v>42</v>
      </c>
      <c r="F671" t="s">
        <v>8221</v>
      </c>
      <c r="G671">
        <v>24</v>
      </c>
    </row>
    <row r="672" spans="1:7" x14ac:dyDescent="0.2">
      <c r="A672" t="s">
        <v>8219</v>
      </c>
      <c r="B672">
        <v>37</v>
      </c>
      <c r="F672" t="s">
        <v>8221</v>
      </c>
      <c r="G672">
        <v>7</v>
      </c>
    </row>
    <row r="673" spans="1:7" x14ac:dyDescent="0.2">
      <c r="A673" t="s">
        <v>8219</v>
      </c>
      <c r="B673">
        <v>34</v>
      </c>
      <c r="F673" t="s">
        <v>8221</v>
      </c>
      <c r="G673">
        <v>4</v>
      </c>
    </row>
    <row r="674" spans="1:7" x14ac:dyDescent="0.2">
      <c r="A674" t="s">
        <v>8219</v>
      </c>
      <c r="B674">
        <v>26</v>
      </c>
      <c r="F674" t="s">
        <v>8221</v>
      </c>
      <c r="G674">
        <v>7</v>
      </c>
    </row>
    <row r="675" spans="1:7" x14ac:dyDescent="0.2">
      <c r="A675" t="s">
        <v>8219</v>
      </c>
      <c r="B675">
        <v>17</v>
      </c>
      <c r="F675" t="s">
        <v>8221</v>
      </c>
      <c r="G675">
        <v>1</v>
      </c>
    </row>
    <row r="676" spans="1:7" x14ac:dyDescent="0.2">
      <c r="A676" t="s">
        <v>8219</v>
      </c>
      <c r="B676">
        <v>274</v>
      </c>
      <c r="F676" t="s">
        <v>8221</v>
      </c>
      <c r="G676">
        <v>1</v>
      </c>
    </row>
    <row r="677" spans="1:7" x14ac:dyDescent="0.2">
      <c r="A677" t="s">
        <v>8219</v>
      </c>
      <c r="B677">
        <v>141</v>
      </c>
      <c r="F677" t="s">
        <v>8221</v>
      </c>
      <c r="G677">
        <v>10</v>
      </c>
    </row>
    <row r="678" spans="1:7" x14ac:dyDescent="0.2">
      <c r="A678" t="s">
        <v>8219</v>
      </c>
      <c r="B678">
        <v>56</v>
      </c>
      <c r="F678" t="s">
        <v>8221</v>
      </c>
      <c r="G678">
        <v>2</v>
      </c>
    </row>
    <row r="679" spans="1:7" x14ac:dyDescent="0.2">
      <c r="A679" t="s">
        <v>8219</v>
      </c>
      <c r="B679">
        <v>50</v>
      </c>
      <c r="F679" t="s">
        <v>8221</v>
      </c>
      <c r="G679">
        <v>1</v>
      </c>
    </row>
    <row r="680" spans="1:7" x14ac:dyDescent="0.2">
      <c r="A680" t="s">
        <v>8219</v>
      </c>
      <c r="B680">
        <v>65</v>
      </c>
      <c r="F680" t="s">
        <v>8221</v>
      </c>
      <c r="G680">
        <v>16</v>
      </c>
    </row>
    <row r="681" spans="1:7" x14ac:dyDescent="0.2">
      <c r="A681" t="s">
        <v>8219</v>
      </c>
      <c r="B681">
        <v>66</v>
      </c>
      <c r="F681" t="s">
        <v>8221</v>
      </c>
      <c r="G681">
        <v>3</v>
      </c>
    </row>
    <row r="682" spans="1:7" x14ac:dyDescent="0.2">
      <c r="A682" t="s">
        <v>8219</v>
      </c>
      <c r="B682">
        <v>100</v>
      </c>
      <c r="F682" t="s">
        <v>8221</v>
      </c>
      <c r="G682">
        <v>9</v>
      </c>
    </row>
    <row r="683" spans="1:7" x14ac:dyDescent="0.2">
      <c r="A683" t="s">
        <v>8219</v>
      </c>
      <c r="B683">
        <v>96</v>
      </c>
      <c r="F683" t="s">
        <v>8221</v>
      </c>
      <c r="G683">
        <v>7</v>
      </c>
    </row>
    <row r="684" spans="1:7" x14ac:dyDescent="0.2">
      <c r="A684" t="s">
        <v>8219</v>
      </c>
      <c r="B684">
        <v>42</v>
      </c>
      <c r="F684" t="s">
        <v>8221</v>
      </c>
      <c r="G684">
        <v>6</v>
      </c>
    </row>
    <row r="685" spans="1:7" x14ac:dyDescent="0.2">
      <c r="A685" t="s">
        <v>8219</v>
      </c>
      <c r="B685">
        <v>79</v>
      </c>
      <c r="F685" t="s">
        <v>8221</v>
      </c>
      <c r="G685">
        <v>3</v>
      </c>
    </row>
    <row r="686" spans="1:7" x14ac:dyDescent="0.2">
      <c r="A686" t="s">
        <v>8219</v>
      </c>
      <c r="B686">
        <v>62</v>
      </c>
      <c r="F686" t="s">
        <v>8221</v>
      </c>
      <c r="G686">
        <v>6</v>
      </c>
    </row>
    <row r="687" spans="1:7" x14ac:dyDescent="0.2">
      <c r="A687" t="s">
        <v>8219</v>
      </c>
      <c r="B687">
        <v>27</v>
      </c>
      <c r="F687" t="s">
        <v>8221</v>
      </c>
      <c r="G687">
        <v>4</v>
      </c>
    </row>
    <row r="688" spans="1:7" x14ac:dyDescent="0.2">
      <c r="A688" t="s">
        <v>8219</v>
      </c>
      <c r="B688">
        <v>964</v>
      </c>
      <c r="F688" t="s">
        <v>8221</v>
      </c>
      <c r="G688">
        <v>5</v>
      </c>
    </row>
    <row r="689" spans="1:7" x14ac:dyDescent="0.2">
      <c r="A689" t="s">
        <v>8219</v>
      </c>
      <c r="B689">
        <v>183</v>
      </c>
      <c r="F689" t="s">
        <v>8221</v>
      </c>
      <c r="G689">
        <v>1</v>
      </c>
    </row>
    <row r="690" spans="1:7" x14ac:dyDescent="0.2">
      <c r="A690" t="s">
        <v>8219</v>
      </c>
      <c r="B690">
        <v>28</v>
      </c>
      <c r="F690" t="s">
        <v>8221</v>
      </c>
      <c r="G690">
        <v>11</v>
      </c>
    </row>
    <row r="691" spans="1:7" x14ac:dyDescent="0.2">
      <c r="A691" t="s">
        <v>8219</v>
      </c>
      <c r="B691">
        <v>35</v>
      </c>
      <c r="F691" t="s">
        <v>8221</v>
      </c>
      <c r="G691">
        <v>31</v>
      </c>
    </row>
    <row r="692" spans="1:7" x14ac:dyDescent="0.2">
      <c r="A692" t="s">
        <v>8219</v>
      </c>
      <c r="B692">
        <v>25</v>
      </c>
      <c r="F692" t="s">
        <v>8221</v>
      </c>
      <c r="G692">
        <v>3</v>
      </c>
    </row>
    <row r="693" spans="1:7" x14ac:dyDescent="0.2">
      <c r="A693" t="s">
        <v>8219</v>
      </c>
      <c r="B693">
        <v>17</v>
      </c>
      <c r="F693" t="s">
        <v>8221</v>
      </c>
      <c r="G693">
        <v>5</v>
      </c>
    </row>
    <row r="694" spans="1:7" x14ac:dyDescent="0.2">
      <c r="A694" t="s">
        <v>8219</v>
      </c>
      <c r="B694">
        <v>36</v>
      </c>
      <c r="F694" t="s">
        <v>8221</v>
      </c>
      <c r="G694">
        <v>11</v>
      </c>
    </row>
    <row r="695" spans="1:7" x14ac:dyDescent="0.2">
      <c r="A695" t="s">
        <v>8219</v>
      </c>
      <c r="B695">
        <v>63</v>
      </c>
      <c r="F695" t="s">
        <v>8221</v>
      </c>
      <c r="G695">
        <v>14</v>
      </c>
    </row>
    <row r="696" spans="1:7" x14ac:dyDescent="0.2">
      <c r="A696" t="s">
        <v>8219</v>
      </c>
      <c r="B696">
        <v>61</v>
      </c>
      <c r="F696" t="s">
        <v>8221</v>
      </c>
      <c r="G696">
        <v>5</v>
      </c>
    </row>
    <row r="697" spans="1:7" x14ac:dyDescent="0.2">
      <c r="A697" t="s">
        <v>8219</v>
      </c>
      <c r="B697">
        <v>41</v>
      </c>
      <c r="F697" t="s">
        <v>8221</v>
      </c>
      <c r="G697">
        <v>2</v>
      </c>
    </row>
    <row r="698" spans="1:7" x14ac:dyDescent="0.2">
      <c r="A698" t="s">
        <v>8219</v>
      </c>
      <c r="B698">
        <v>26</v>
      </c>
      <c r="F698" t="s">
        <v>8221</v>
      </c>
      <c r="G698">
        <v>3</v>
      </c>
    </row>
    <row r="699" spans="1:7" x14ac:dyDescent="0.2">
      <c r="A699" t="s">
        <v>8219</v>
      </c>
      <c r="B699">
        <v>15</v>
      </c>
      <c r="F699" t="s">
        <v>8221</v>
      </c>
      <c r="G699">
        <v>124</v>
      </c>
    </row>
    <row r="700" spans="1:7" x14ac:dyDescent="0.2">
      <c r="A700" t="s">
        <v>8219</v>
      </c>
      <c r="B700">
        <v>90</v>
      </c>
      <c r="F700" t="s">
        <v>8221</v>
      </c>
      <c r="G700">
        <v>6</v>
      </c>
    </row>
    <row r="701" spans="1:7" x14ac:dyDescent="0.2">
      <c r="A701" t="s">
        <v>8219</v>
      </c>
      <c r="B701">
        <v>205</v>
      </c>
      <c r="F701" t="s">
        <v>8221</v>
      </c>
      <c r="G701">
        <v>4</v>
      </c>
    </row>
    <row r="702" spans="1:7" x14ac:dyDescent="0.2">
      <c r="A702" t="s">
        <v>8219</v>
      </c>
      <c r="B702">
        <v>10</v>
      </c>
      <c r="F702" t="s">
        <v>8221</v>
      </c>
      <c r="G702">
        <v>2</v>
      </c>
    </row>
    <row r="703" spans="1:7" x14ac:dyDescent="0.2">
      <c r="A703" t="s">
        <v>8219</v>
      </c>
      <c r="B703">
        <v>82</v>
      </c>
      <c r="F703" t="s">
        <v>8221</v>
      </c>
      <c r="G703">
        <v>4</v>
      </c>
    </row>
    <row r="704" spans="1:7" x14ac:dyDescent="0.2">
      <c r="A704" t="s">
        <v>8219</v>
      </c>
      <c r="B704">
        <v>55</v>
      </c>
      <c r="F704" t="s">
        <v>8221</v>
      </c>
      <c r="G704">
        <v>1</v>
      </c>
    </row>
    <row r="705" spans="1:7" x14ac:dyDescent="0.2">
      <c r="A705" t="s">
        <v>8219</v>
      </c>
      <c r="B705">
        <v>27</v>
      </c>
      <c r="F705" t="s">
        <v>8221</v>
      </c>
      <c r="G705">
        <v>99</v>
      </c>
    </row>
    <row r="706" spans="1:7" x14ac:dyDescent="0.2">
      <c r="A706" t="s">
        <v>8219</v>
      </c>
      <c r="B706">
        <v>329</v>
      </c>
      <c r="F706" t="s">
        <v>8221</v>
      </c>
      <c r="G706">
        <v>12</v>
      </c>
    </row>
    <row r="707" spans="1:7" x14ac:dyDescent="0.2">
      <c r="A707" t="s">
        <v>8219</v>
      </c>
      <c r="B707">
        <v>28</v>
      </c>
      <c r="F707" t="s">
        <v>8221</v>
      </c>
      <c r="G707">
        <v>6</v>
      </c>
    </row>
    <row r="708" spans="1:7" x14ac:dyDescent="0.2">
      <c r="A708" t="s">
        <v>8219</v>
      </c>
      <c r="B708">
        <v>147</v>
      </c>
      <c r="F708" t="s">
        <v>8221</v>
      </c>
      <c r="G708">
        <v>4</v>
      </c>
    </row>
    <row r="709" spans="1:7" x14ac:dyDescent="0.2">
      <c r="A709" t="s">
        <v>8219</v>
      </c>
      <c r="B709">
        <v>15</v>
      </c>
      <c r="F709" t="s">
        <v>8221</v>
      </c>
      <c r="G709">
        <v>4</v>
      </c>
    </row>
    <row r="710" spans="1:7" x14ac:dyDescent="0.2">
      <c r="A710" t="s">
        <v>8219</v>
      </c>
      <c r="B710">
        <v>94</v>
      </c>
      <c r="F710" t="s">
        <v>8221</v>
      </c>
      <c r="G710">
        <v>8</v>
      </c>
    </row>
    <row r="711" spans="1:7" x14ac:dyDescent="0.2">
      <c r="A711" t="s">
        <v>8219</v>
      </c>
      <c r="B711">
        <v>36</v>
      </c>
      <c r="F711" t="s">
        <v>8221</v>
      </c>
      <c r="G711">
        <v>4</v>
      </c>
    </row>
    <row r="712" spans="1:7" x14ac:dyDescent="0.2">
      <c r="A712" t="s">
        <v>8219</v>
      </c>
      <c r="B712">
        <v>8</v>
      </c>
      <c r="F712" t="s">
        <v>8221</v>
      </c>
      <c r="G712">
        <v>2</v>
      </c>
    </row>
    <row r="713" spans="1:7" x14ac:dyDescent="0.2">
      <c r="A713" t="s">
        <v>8219</v>
      </c>
      <c r="B713">
        <v>79</v>
      </c>
      <c r="F713" t="s">
        <v>8221</v>
      </c>
      <c r="G713">
        <v>6</v>
      </c>
    </row>
    <row r="714" spans="1:7" x14ac:dyDescent="0.2">
      <c r="A714" t="s">
        <v>8219</v>
      </c>
      <c r="B714">
        <v>71</v>
      </c>
      <c r="F714" t="s">
        <v>8221</v>
      </c>
      <c r="G714">
        <v>6</v>
      </c>
    </row>
    <row r="715" spans="1:7" x14ac:dyDescent="0.2">
      <c r="A715" t="s">
        <v>8219</v>
      </c>
      <c r="B715">
        <v>184</v>
      </c>
      <c r="F715" t="s">
        <v>8221</v>
      </c>
      <c r="G715">
        <v>1</v>
      </c>
    </row>
    <row r="716" spans="1:7" x14ac:dyDescent="0.2">
      <c r="A716" t="s">
        <v>8219</v>
      </c>
      <c r="B716">
        <v>60</v>
      </c>
      <c r="F716" t="s">
        <v>8221</v>
      </c>
      <c r="G716">
        <v>4</v>
      </c>
    </row>
    <row r="717" spans="1:7" x14ac:dyDescent="0.2">
      <c r="A717" t="s">
        <v>8219</v>
      </c>
      <c r="B717">
        <v>4883</v>
      </c>
      <c r="F717" t="s">
        <v>8221</v>
      </c>
      <c r="G717">
        <v>4</v>
      </c>
    </row>
    <row r="718" spans="1:7" x14ac:dyDescent="0.2">
      <c r="A718" t="s">
        <v>8219</v>
      </c>
      <c r="B718">
        <v>71</v>
      </c>
      <c r="F718" t="s">
        <v>8221</v>
      </c>
      <c r="G718">
        <v>1</v>
      </c>
    </row>
    <row r="719" spans="1:7" x14ac:dyDescent="0.2">
      <c r="A719" t="s">
        <v>8219</v>
      </c>
      <c r="B719">
        <v>71</v>
      </c>
      <c r="F719" t="s">
        <v>8221</v>
      </c>
      <c r="G719">
        <v>2</v>
      </c>
    </row>
    <row r="720" spans="1:7" x14ac:dyDescent="0.2">
      <c r="A720" t="s">
        <v>8219</v>
      </c>
      <c r="B720">
        <v>93</v>
      </c>
      <c r="F720" t="s">
        <v>8221</v>
      </c>
      <c r="G720">
        <v>2</v>
      </c>
    </row>
    <row r="721" spans="1:7" x14ac:dyDescent="0.2">
      <c r="A721" t="s">
        <v>8219</v>
      </c>
      <c r="B721">
        <v>17</v>
      </c>
      <c r="F721" t="s">
        <v>8221</v>
      </c>
      <c r="G721">
        <v>15</v>
      </c>
    </row>
    <row r="722" spans="1:7" x14ac:dyDescent="0.2">
      <c r="A722" t="s">
        <v>8219</v>
      </c>
      <c r="B722">
        <v>20</v>
      </c>
      <c r="F722" t="s">
        <v>8221</v>
      </c>
      <c r="G722">
        <v>1</v>
      </c>
    </row>
    <row r="723" spans="1:7" x14ac:dyDescent="0.2">
      <c r="A723" t="s">
        <v>8219</v>
      </c>
      <c r="B723">
        <v>264</v>
      </c>
      <c r="F723" t="s">
        <v>8221</v>
      </c>
      <c r="G723">
        <v>7</v>
      </c>
    </row>
    <row r="724" spans="1:7" x14ac:dyDescent="0.2">
      <c r="A724" t="s">
        <v>8219</v>
      </c>
      <c r="B724">
        <v>498</v>
      </c>
      <c r="F724" t="s">
        <v>8221</v>
      </c>
      <c r="G724">
        <v>18</v>
      </c>
    </row>
    <row r="725" spans="1:7" x14ac:dyDescent="0.2">
      <c r="A725" t="s">
        <v>8219</v>
      </c>
      <c r="B725">
        <v>372</v>
      </c>
      <c r="F725" t="s">
        <v>8221</v>
      </c>
      <c r="G725">
        <v>5</v>
      </c>
    </row>
    <row r="726" spans="1:7" x14ac:dyDescent="0.2">
      <c r="A726" t="s">
        <v>8219</v>
      </c>
      <c r="B726">
        <v>36</v>
      </c>
      <c r="F726" t="s">
        <v>8221</v>
      </c>
      <c r="G726">
        <v>6</v>
      </c>
    </row>
    <row r="727" spans="1:7" x14ac:dyDescent="0.2">
      <c r="A727" t="s">
        <v>8219</v>
      </c>
      <c r="B727">
        <v>49</v>
      </c>
      <c r="F727" t="s">
        <v>8221</v>
      </c>
      <c r="G727">
        <v>3</v>
      </c>
    </row>
    <row r="728" spans="1:7" x14ac:dyDescent="0.2">
      <c r="A728" t="s">
        <v>8219</v>
      </c>
      <c r="B728">
        <v>60</v>
      </c>
      <c r="F728" t="s">
        <v>8221</v>
      </c>
      <c r="G728">
        <v>6</v>
      </c>
    </row>
    <row r="729" spans="1:7" x14ac:dyDescent="0.2">
      <c r="A729" t="s">
        <v>8219</v>
      </c>
      <c r="B729">
        <v>99</v>
      </c>
      <c r="F729" t="s">
        <v>8221</v>
      </c>
      <c r="G729">
        <v>4</v>
      </c>
    </row>
    <row r="730" spans="1:7" x14ac:dyDescent="0.2">
      <c r="A730" t="s">
        <v>8219</v>
      </c>
      <c r="B730">
        <v>103</v>
      </c>
      <c r="F730" t="s">
        <v>8221</v>
      </c>
      <c r="G730">
        <v>6</v>
      </c>
    </row>
    <row r="731" spans="1:7" x14ac:dyDescent="0.2">
      <c r="A731" t="s">
        <v>8219</v>
      </c>
      <c r="B731">
        <v>32</v>
      </c>
      <c r="F731" t="s">
        <v>8221</v>
      </c>
      <c r="G731">
        <v>3</v>
      </c>
    </row>
    <row r="732" spans="1:7" x14ac:dyDescent="0.2">
      <c r="A732" t="s">
        <v>8219</v>
      </c>
      <c r="B732">
        <v>77</v>
      </c>
      <c r="F732" t="s">
        <v>8221</v>
      </c>
      <c r="G732">
        <v>9</v>
      </c>
    </row>
    <row r="733" spans="1:7" x14ac:dyDescent="0.2">
      <c r="A733" t="s">
        <v>8219</v>
      </c>
      <c r="B733">
        <v>57</v>
      </c>
      <c r="F733" t="s">
        <v>8221</v>
      </c>
      <c r="G733">
        <v>4</v>
      </c>
    </row>
    <row r="734" spans="1:7" x14ac:dyDescent="0.2">
      <c r="A734" t="s">
        <v>8219</v>
      </c>
      <c r="B734">
        <v>21</v>
      </c>
      <c r="F734" t="s">
        <v>8221</v>
      </c>
      <c r="G734">
        <v>1</v>
      </c>
    </row>
    <row r="735" spans="1:7" x14ac:dyDescent="0.2">
      <c r="A735" t="s">
        <v>8219</v>
      </c>
      <c r="B735">
        <v>105</v>
      </c>
      <c r="F735" t="s">
        <v>8221</v>
      </c>
      <c r="G735">
        <v>6</v>
      </c>
    </row>
    <row r="736" spans="1:7" x14ac:dyDescent="0.2">
      <c r="A736" t="s">
        <v>8219</v>
      </c>
      <c r="B736">
        <v>9</v>
      </c>
      <c r="F736" t="s">
        <v>8221</v>
      </c>
      <c r="G736">
        <v>3</v>
      </c>
    </row>
    <row r="737" spans="1:7" x14ac:dyDescent="0.2">
      <c r="A737" t="s">
        <v>8219</v>
      </c>
      <c r="B737">
        <v>65</v>
      </c>
      <c r="F737" t="s">
        <v>8221</v>
      </c>
      <c r="G737">
        <v>2</v>
      </c>
    </row>
    <row r="738" spans="1:7" x14ac:dyDescent="0.2">
      <c r="A738" t="s">
        <v>8219</v>
      </c>
      <c r="B738">
        <v>37</v>
      </c>
      <c r="F738" t="s">
        <v>8221</v>
      </c>
      <c r="G738">
        <v>4</v>
      </c>
    </row>
    <row r="739" spans="1:7" x14ac:dyDescent="0.2">
      <c r="A739" t="s">
        <v>8219</v>
      </c>
      <c r="B739">
        <v>90</v>
      </c>
      <c r="F739" t="s">
        <v>8221</v>
      </c>
      <c r="G739">
        <v>17</v>
      </c>
    </row>
    <row r="740" spans="1:7" x14ac:dyDescent="0.2">
      <c r="A740" t="s">
        <v>8219</v>
      </c>
      <c r="B740">
        <v>21</v>
      </c>
      <c r="F740" t="s">
        <v>8221</v>
      </c>
      <c r="G740">
        <v>24</v>
      </c>
    </row>
    <row r="741" spans="1:7" x14ac:dyDescent="0.2">
      <c r="A741" t="s">
        <v>8219</v>
      </c>
      <c r="B741">
        <v>34</v>
      </c>
      <c r="F741" t="s">
        <v>8221</v>
      </c>
      <c r="G741">
        <v>2</v>
      </c>
    </row>
    <row r="742" spans="1:7" x14ac:dyDescent="0.2">
      <c r="A742" t="s">
        <v>8219</v>
      </c>
      <c r="B742">
        <v>266</v>
      </c>
      <c r="F742" t="s">
        <v>8221</v>
      </c>
      <c r="G742">
        <v>5</v>
      </c>
    </row>
    <row r="743" spans="1:7" x14ac:dyDescent="0.2">
      <c r="A743" t="s">
        <v>8219</v>
      </c>
      <c r="B743">
        <v>67</v>
      </c>
      <c r="F743" t="s">
        <v>8221</v>
      </c>
      <c r="G743">
        <v>23</v>
      </c>
    </row>
    <row r="744" spans="1:7" x14ac:dyDescent="0.2">
      <c r="A744" t="s">
        <v>8219</v>
      </c>
      <c r="B744">
        <v>325</v>
      </c>
      <c r="F744" t="s">
        <v>8221</v>
      </c>
      <c r="G744">
        <v>1</v>
      </c>
    </row>
    <row r="745" spans="1:7" x14ac:dyDescent="0.2">
      <c r="A745" t="s">
        <v>8219</v>
      </c>
      <c r="B745">
        <v>81</v>
      </c>
      <c r="F745" t="s">
        <v>8221</v>
      </c>
      <c r="G745">
        <v>2</v>
      </c>
    </row>
    <row r="746" spans="1:7" x14ac:dyDescent="0.2">
      <c r="A746" t="s">
        <v>8219</v>
      </c>
      <c r="B746">
        <v>27</v>
      </c>
      <c r="F746" t="s">
        <v>8221</v>
      </c>
      <c r="G746">
        <v>5</v>
      </c>
    </row>
    <row r="747" spans="1:7" x14ac:dyDescent="0.2">
      <c r="A747" t="s">
        <v>8219</v>
      </c>
      <c r="B747">
        <v>11</v>
      </c>
      <c r="F747" t="s">
        <v>8221</v>
      </c>
      <c r="G747">
        <v>16</v>
      </c>
    </row>
    <row r="748" spans="1:7" x14ac:dyDescent="0.2">
      <c r="A748" t="s">
        <v>8219</v>
      </c>
      <c r="B748">
        <v>426</v>
      </c>
      <c r="F748" t="s">
        <v>8221</v>
      </c>
      <c r="G748">
        <v>5</v>
      </c>
    </row>
    <row r="749" spans="1:7" x14ac:dyDescent="0.2">
      <c r="A749" t="s">
        <v>8219</v>
      </c>
      <c r="B749">
        <v>52</v>
      </c>
      <c r="F749" t="s">
        <v>8221</v>
      </c>
      <c r="G749">
        <v>15</v>
      </c>
    </row>
    <row r="750" spans="1:7" x14ac:dyDescent="0.2">
      <c r="A750" t="s">
        <v>8219</v>
      </c>
      <c r="B750">
        <v>299</v>
      </c>
      <c r="F750" t="s">
        <v>8221</v>
      </c>
      <c r="G750">
        <v>3</v>
      </c>
    </row>
    <row r="751" spans="1:7" x14ac:dyDescent="0.2">
      <c r="A751" t="s">
        <v>8219</v>
      </c>
      <c r="B751">
        <v>50</v>
      </c>
      <c r="F751" t="s">
        <v>8221</v>
      </c>
      <c r="G751">
        <v>3</v>
      </c>
    </row>
    <row r="752" spans="1:7" x14ac:dyDescent="0.2">
      <c r="A752" t="s">
        <v>8219</v>
      </c>
      <c r="B752">
        <v>30</v>
      </c>
      <c r="F752" t="s">
        <v>8221</v>
      </c>
      <c r="G752">
        <v>4</v>
      </c>
    </row>
    <row r="753" spans="1:7" x14ac:dyDescent="0.2">
      <c r="A753" t="s">
        <v>8219</v>
      </c>
      <c r="B753">
        <v>27</v>
      </c>
      <c r="F753" t="s">
        <v>8221</v>
      </c>
      <c r="G753">
        <v>3</v>
      </c>
    </row>
    <row r="754" spans="1:7" x14ac:dyDescent="0.2">
      <c r="A754" t="s">
        <v>8219</v>
      </c>
      <c r="B754">
        <v>7</v>
      </c>
      <c r="F754" t="s">
        <v>8221</v>
      </c>
      <c r="G754">
        <v>4</v>
      </c>
    </row>
    <row r="755" spans="1:7" x14ac:dyDescent="0.2">
      <c r="A755" t="s">
        <v>8219</v>
      </c>
      <c r="B755">
        <v>241</v>
      </c>
      <c r="F755" t="s">
        <v>8221</v>
      </c>
      <c r="G755">
        <v>2</v>
      </c>
    </row>
    <row r="756" spans="1:7" x14ac:dyDescent="0.2">
      <c r="A756" t="s">
        <v>8219</v>
      </c>
      <c r="B756">
        <v>84</v>
      </c>
      <c r="F756" t="s">
        <v>8221</v>
      </c>
      <c r="G756">
        <v>9</v>
      </c>
    </row>
    <row r="757" spans="1:7" x14ac:dyDescent="0.2">
      <c r="A757" t="s">
        <v>8219</v>
      </c>
      <c r="B757">
        <v>45</v>
      </c>
      <c r="F757" t="s">
        <v>8221</v>
      </c>
      <c r="G757">
        <v>24</v>
      </c>
    </row>
    <row r="758" spans="1:7" x14ac:dyDescent="0.2">
      <c r="A758" t="s">
        <v>8219</v>
      </c>
      <c r="B758">
        <v>37</v>
      </c>
      <c r="F758" t="s">
        <v>8221</v>
      </c>
      <c r="G758">
        <v>5</v>
      </c>
    </row>
    <row r="759" spans="1:7" x14ac:dyDescent="0.2">
      <c r="A759" t="s">
        <v>8219</v>
      </c>
      <c r="B759">
        <v>78</v>
      </c>
      <c r="F759" t="s">
        <v>8221</v>
      </c>
      <c r="G759">
        <v>5</v>
      </c>
    </row>
    <row r="760" spans="1:7" x14ac:dyDescent="0.2">
      <c r="A760" t="s">
        <v>8219</v>
      </c>
      <c r="B760">
        <v>27</v>
      </c>
      <c r="F760" t="s">
        <v>8221</v>
      </c>
      <c r="G760">
        <v>2</v>
      </c>
    </row>
    <row r="761" spans="1:7" x14ac:dyDescent="0.2">
      <c r="A761" t="s">
        <v>8219</v>
      </c>
      <c r="B761">
        <v>61</v>
      </c>
      <c r="F761" t="s">
        <v>8221</v>
      </c>
      <c r="G761">
        <v>6</v>
      </c>
    </row>
    <row r="762" spans="1:7" x14ac:dyDescent="0.2">
      <c r="A762" t="s">
        <v>8219</v>
      </c>
      <c r="B762">
        <v>86</v>
      </c>
      <c r="F762" t="s">
        <v>8221</v>
      </c>
      <c r="G762">
        <v>4</v>
      </c>
    </row>
    <row r="763" spans="1:7" x14ac:dyDescent="0.2">
      <c r="A763" t="s">
        <v>8219</v>
      </c>
      <c r="B763">
        <v>63</v>
      </c>
      <c r="F763" t="s">
        <v>8221</v>
      </c>
      <c r="G763">
        <v>2</v>
      </c>
    </row>
    <row r="764" spans="1:7" x14ac:dyDescent="0.2">
      <c r="A764" t="s">
        <v>8219</v>
      </c>
      <c r="B764">
        <v>134</v>
      </c>
      <c r="F764" t="s">
        <v>8221</v>
      </c>
      <c r="G764">
        <v>9</v>
      </c>
    </row>
    <row r="765" spans="1:7" x14ac:dyDescent="0.2">
      <c r="A765" t="s">
        <v>8219</v>
      </c>
      <c r="B765">
        <v>32</v>
      </c>
      <c r="F765" t="s">
        <v>8221</v>
      </c>
      <c r="G765">
        <v>27</v>
      </c>
    </row>
    <row r="766" spans="1:7" x14ac:dyDescent="0.2">
      <c r="A766" t="s">
        <v>8219</v>
      </c>
      <c r="B766">
        <v>16</v>
      </c>
      <c r="F766" t="s">
        <v>8221</v>
      </c>
      <c r="G766">
        <v>4</v>
      </c>
    </row>
    <row r="767" spans="1:7" x14ac:dyDescent="0.2">
      <c r="A767" t="s">
        <v>8219</v>
      </c>
      <c r="B767">
        <v>14</v>
      </c>
      <c r="F767" t="s">
        <v>8221</v>
      </c>
      <c r="G767">
        <v>5</v>
      </c>
    </row>
    <row r="768" spans="1:7" x14ac:dyDescent="0.2">
      <c r="A768" t="s">
        <v>8219</v>
      </c>
      <c r="B768">
        <v>13</v>
      </c>
      <c r="F768" t="s">
        <v>8221</v>
      </c>
      <c r="G768">
        <v>3</v>
      </c>
    </row>
    <row r="769" spans="1:7" x14ac:dyDescent="0.2">
      <c r="A769" t="s">
        <v>8219</v>
      </c>
      <c r="B769">
        <v>32</v>
      </c>
      <c r="F769" t="s">
        <v>8221</v>
      </c>
      <c r="G769">
        <v>7</v>
      </c>
    </row>
    <row r="770" spans="1:7" x14ac:dyDescent="0.2">
      <c r="A770" t="s">
        <v>8219</v>
      </c>
      <c r="B770">
        <v>191</v>
      </c>
      <c r="F770" t="s">
        <v>8221</v>
      </c>
      <c r="G770">
        <v>2</v>
      </c>
    </row>
    <row r="771" spans="1:7" x14ac:dyDescent="0.2">
      <c r="A771" t="s">
        <v>8219</v>
      </c>
      <c r="B771">
        <v>25</v>
      </c>
      <c r="F771" t="s">
        <v>8221</v>
      </c>
      <c r="G771">
        <v>2</v>
      </c>
    </row>
    <row r="772" spans="1:7" x14ac:dyDescent="0.2">
      <c r="A772" t="s">
        <v>8219</v>
      </c>
      <c r="B772">
        <v>196</v>
      </c>
      <c r="F772" t="s">
        <v>8221</v>
      </c>
      <c r="G772">
        <v>1</v>
      </c>
    </row>
    <row r="773" spans="1:7" x14ac:dyDescent="0.2">
      <c r="A773" t="s">
        <v>8219</v>
      </c>
      <c r="B773">
        <v>77</v>
      </c>
      <c r="F773" t="s">
        <v>8221</v>
      </c>
      <c r="G773">
        <v>8</v>
      </c>
    </row>
    <row r="774" spans="1:7" x14ac:dyDescent="0.2">
      <c r="A774" t="s">
        <v>8219</v>
      </c>
      <c r="B774">
        <v>274</v>
      </c>
      <c r="F774" t="s">
        <v>8221</v>
      </c>
      <c r="G774">
        <v>26</v>
      </c>
    </row>
    <row r="775" spans="1:7" x14ac:dyDescent="0.2">
      <c r="A775" t="s">
        <v>8219</v>
      </c>
      <c r="B775">
        <v>21</v>
      </c>
      <c r="F775" t="s">
        <v>8221</v>
      </c>
      <c r="G775">
        <v>4</v>
      </c>
    </row>
    <row r="776" spans="1:7" x14ac:dyDescent="0.2">
      <c r="A776" t="s">
        <v>8219</v>
      </c>
      <c r="B776">
        <v>83</v>
      </c>
      <c r="F776" t="s">
        <v>8221</v>
      </c>
      <c r="G776">
        <v>2</v>
      </c>
    </row>
    <row r="777" spans="1:7" x14ac:dyDescent="0.2">
      <c r="A777" t="s">
        <v>8219</v>
      </c>
      <c r="B777">
        <v>140</v>
      </c>
      <c r="F777" t="s">
        <v>8221</v>
      </c>
      <c r="G777">
        <v>8</v>
      </c>
    </row>
    <row r="778" spans="1:7" x14ac:dyDescent="0.2">
      <c r="A778" t="s">
        <v>8219</v>
      </c>
      <c r="B778">
        <v>131</v>
      </c>
      <c r="F778" t="s">
        <v>8221</v>
      </c>
      <c r="G778">
        <v>2</v>
      </c>
    </row>
    <row r="779" spans="1:7" x14ac:dyDescent="0.2">
      <c r="A779" t="s">
        <v>8219</v>
      </c>
      <c r="B779">
        <v>30</v>
      </c>
      <c r="F779" t="s">
        <v>8221</v>
      </c>
      <c r="G779">
        <v>10</v>
      </c>
    </row>
    <row r="780" spans="1:7" x14ac:dyDescent="0.2">
      <c r="A780" t="s">
        <v>8219</v>
      </c>
      <c r="B780">
        <v>117</v>
      </c>
      <c r="F780" t="s">
        <v>8221</v>
      </c>
      <c r="G780">
        <v>5</v>
      </c>
    </row>
    <row r="781" spans="1:7" x14ac:dyDescent="0.2">
      <c r="A781" t="s">
        <v>8219</v>
      </c>
      <c r="B781">
        <v>179</v>
      </c>
      <c r="F781" t="s">
        <v>8221</v>
      </c>
      <c r="G781">
        <v>2</v>
      </c>
    </row>
    <row r="782" spans="1:7" x14ac:dyDescent="0.2">
      <c r="A782" t="s">
        <v>8219</v>
      </c>
      <c r="B782">
        <v>38</v>
      </c>
      <c r="F782" t="s">
        <v>8221</v>
      </c>
      <c r="G782">
        <v>2</v>
      </c>
    </row>
    <row r="783" spans="1:7" x14ac:dyDescent="0.2">
      <c r="A783" t="s">
        <v>8219</v>
      </c>
      <c r="B783">
        <v>173</v>
      </c>
      <c r="F783" t="s">
        <v>8221</v>
      </c>
      <c r="G783">
        <v>1</v>
      </c>
    </row>
    <row r="784" spans="1:7" x14ac:dyDescent="0.2">
      <c r="A784" t="s">
        <v>8219</v>
      </c>
      <c r="B784">
        <v>46</v>
      </c>
      <c r="F784" t="s">
        <v>8221</v>
      </c>
      <c r="G784">
        <v>9</v>
      </c>
    </row>
    <row r="785" spans="1:7" x14ac:dyDescent="0.2">
      <c r="A785" t="s">
        <v>8219</v>
      </c>
      <c r="B785">
        <v>58</v>
      </c>
      <c r="F785" t="s">
        <v>8221</v>
      </c>
      <c r="G785">
        <v>2</v>
      </c>
    </row>
    <row r="786" spans="1:7" x14ac:dyDescent="0.2">
      <c r="A786" t="s">
        <v>8219</v>
      </c>
      <c r="B786">
        <v>8</v>
      </c>
      <c r="F786" t="s">
        <v>8221</v>
      </c>
      <c r="G786">
        <v>3</v>
      </c>
    </row>
    <row r="787" spans="1:7" x14ac:dyDescent="0.2">
      <c r="A787" t="s">
        <v>8219</v>
      </c>
      <c r="B787">
        <v>284</v>
      </c>
      <c r="F787" t="s">
        <v>8221</v>
      </c>
      <c r="G787">
        <v>3</v>
      </c>
    </row>
    <row r="788" spans="1:7" x14ac:dyDescent="0.2">
      <c r="A788" t="s">
        <v>8219</v>
      </c>
      <c r="B788">
        <v>58</v>
      </c>
      <c r="F788" t="s">
        <v>8221</v>
      </c>
      <c r="G788">
        <v>2</v>
      </c>
    </row>
    <row r="789" spans="1:7" x14ac:dyDescent="0.2">
      <c r="A789" t="s">
        <v>8219</v>
      </c>
      <c r="B789">
        <v>76</v>
      </c>
      <c r="F789" t="s">
        <v>8221</v>
      </c>
      <c r="G789">
        <v>6</v>
      </c>
    </row>
    <row r="790" spans="1:7" x14ac:dyDescent="0.2">
      <c r="A790" t="s">
        <v>8219</v>
      </c>
      <c r="B790">
        <v>67</v>
      </c>
      <c r="F790" t="s">
        <v>8221</v>
      </c>
      <c r="G790">
        <v>21</v>
      </c>
    </row>
    <row r="791" spans="1:7" x14ac:dyDescent="0.2">
      <c r="A791" t="s">
        <v>8219</v>
      </c>
      <c r="B791">
        <v>121</v>
      </c>
      <c r="F791" t="s">
        <v>8221</v>
      </c>
      <c r="G791">
        <v>4</v>
      </c>
    </row>
    <row r="792" spans="1:7" x14ac:dyDescent="0.2">
      <c r="A792" t="s">
        <v>8219</v>
      </c>
      <c r="B792">
        <v>89</v>
      </c>
      <c r="F792" t="s">
        <v>8221</v>
      </c>
      <c r="G792">
        <v>4</v>
      </c>
    </row>
    <row r="793" spans="1:7" x14ac:dyDescent="0.2">
      <c r="A793" t="s">
        <v>8219</v>
      </c>
      <c r="B793">
        <v>108</v>
      </c>
      <c r="F793" t="s">
        <v>8221</v>
      </c>
      <c r="G793">
        <v>2</v>
      </c>
    </row>
    <row r="794" spans="1:7" x14ac:dyDescent="0.2">
      <c r="A794" t="s">
        <v>8219</v>
      </c>
      <c r="B794">
        <v>57</v>
      </c>
      <c r="F794" t="s">
        <v>8221</v>
      </c>
      <c r="G794">
        <v>4</v>
      </c>
    </row>
    <row r="795" spans="1:7" x14ac:dyDescent="0.2">
      <c r="A795" t="s">
        <v>8219</v>
      </c>
      <c r="B795">
        <v>50</v>
      </c>
      <c r="F795" t="s">
        <v>8221</v>
      </c>
      <c r="G795">
        <v>3</v>
      </c>
    </row>
    <row r="796" spans="1:7" x14ac:dyDescent="0.2">
      <c r="A796" t="s">
        <v>8219</v>
      </c>
      <c r="B796">
        <v>17</v>
      </c>
      <c r="F796" t="s">
        <v>8221</v>
      </c>
      <c r="G796">
        <v>6</v>
      </c>
    </row>
    <row r="797" spans="1:7" x14ac:dyDescent="0.2">
      <c r="A797" t="s">
        <v>8219</v>
      </c>
      <c r="B797">
        <v>119</v>
      </c>
      <c r="F797" t="s">
        <v>8221</v>
      </c>
      <c r="G797">
        <v>1</v>
      </c>
    </row>
    <row r="798" spans="1:7" x14ac:dyDescent="0.2">
      <c r="A798" t="s">
        <v>8219</v>
      </c>
      <c r="B798">
        <v>70</v>
      </c>
      <c r="F798" t="s">
        <v>8221</v>
      </c>
      <c r="G798">
        <v>2</v>
      </c>
    </row>
    <row r="799" spans="1:7" x14ac:dyDescent="0.2">
      <c r="A799" t="s">
        <v>8219</v>
      </c>
      <c r="B799">
        <v>25</v>
      </c>
      <c r="F799" t="s">
        <v>8221</v>
      </c>
      <c r="G799">
        <v>9</v>
      </c>
    </row>
    <row r="800" spans="1:7" x14ac:dyDescent="0.2">
      <c r="A800" t="s">
        <v>8219</v>
      </c>
      <c r="B800">
        <v>43</v>
      </c>
      <c r="F800" t="s">
        <v>8221</v>
      </c>
      <c r="G800">
        <v>12</v>
      </c>
    </row>
    <row r="801" spans="1:7" x14ac:dyDescent="0.2">
      <c r="A801" t="s">
        <v>8219</v>
      </c>
      <c r="B801">
        <v>47</v>
      </c>
      <c r="F801" t="s">
        <v>8221</v>
      </c>
      <c r="G801">
        <v>7</v>
      </c>
    </row>
    <row r="802" spans="1:7" x14ac:dyDescent="0.2">
      <c r="A802" t="s">
        <v>8219</v>
      </c>
      <c r="B802">
        <v>22</v>
      </c>
      <c r="F802" t="s">
        <v>8221</v>
      </c>
      <c r="G802">
        <v>13</v>
      </c>
    </row>
    <row r="803" spans="1:7" x14ac:dyDescent="0.2">
      <c r="A803" t="s">
        <v>8219</v>
      </c>
      <c r="B803">
        <v>3</v>
      </c>
      <c r="F803" t="s">
        <v>8221</v>
      </c>
      <c r="G803">
        <v>3</v>
      </c>
    </row>
    <row r="804" spans="1:7" x14ac:dyDescent="0.2">
      <c r="A804" t="s">
        <v>8219</v>
      </c>
      <c r="B804">
        <v>62</v>
      </c>
      <c r="F804" t="s">
        <v>8221</v>
      </c>
      <c r="G804">
        <v>4</v>
      </c>
    </row>
    <row r="805" spans="1:7" x14ac:dyDescent="0.2">
      <c r="A805" t="s">
        <v>8219</v>
      </c>
      <c r="B805">
        <v>20</v>
      </c>
      <c r="F805" t="s">
        <v>8221</v>
      </c>
      <c r="G805">
        <v>2</v>
      </c>
    </row>
    <row r="806" spans="1:7" x14ac:dyDescent="0.2">
      <c r="A806" t="s">
        <v>8219</v>
      </c>
      <c r="B806">
        <v>17</v>
      </c>
      <c r="F806" t="s">
        <v>8221</v>
      </c>
      <c r="G806">
        <v>28</v>
      </c>
    </row>
    <row r="807" spans="1:7" x14ac:dyDescent="0.2">
      <c r="A807" t="s">
        <v>8219</v>
      </c>
      <c r="B807">
        <v>26</v>
      </c>
      <c r="F807" t="s">
        <v>8221</v>
      </c>
      <c r="G807">
        <v>2</v>
      </c>
    </row>
    <row r="808" spans="1:7" x14ac:dyDescent="0.2">
      <c r="A808" t="s">
        <v>8219</v>
      </c>
      <c r="B808">
        <v>111</v>
      </c>
      <c r="F808" t="s">
        <v>8221</v>
      </c>
      <c r="G808">
        <v>7</v>
      </c>
    </row>
    <row r="809" spans="1:7" x14ac:dyDescent="0.2">
      <c r="A809" t="s">
        <v>8219</v>
      </c>
      <c r="B809">
        <v>47</v>
      </c>
      <c r="F809" t="s">
        <v>8221</v>
      </c>
      <c r="G809">
        <v>3</v>
      </c>
    </row>
    <row r="810" spans="1:7" x14ac:dyDescent="0.2">
      <c r="A810" t="s">
        <v>8219</v>
      </c>
      <c r="B810">
        <v>340</v>
      </c>
      <c r="F810" t="s">
        <v>8221</v>
      </c>
      <c r="G810">
        <v>9</v>
      </c>
    </row>
    <row r="811" spans="1:7" x14ac:dyDescent="0.2">
      <c r="A811" t="s">
        <v>8219</v>
      </c>
      <c r="B811">
        <v>16</v>
      </c>
      <c r="F811" t="s">
        <v>8221</v>
      </c>
      <c r="G811">
        <v>8</v>
      </c>
    </row>
    <row r="812" spans="1:7" x14ac:dyDescent="0.2">
      <c r="A812" t="s">
        <v>8219</v>
      </c>
      <c r="B812">
        <v>79</v>
      </c>
      <c r="F812" t="s">
        <v>8221</v>
      </c>
      <c r="G812">
        <v>2</v>
      </c>
    </row>
    <row r="813" spans="1:7" x14ac:dyDescent="0.2">
      <c r="A813" t="s">
        <v>8219</v>
      </c>
      <c r="B813">
        <v>13</v>
      </c>
      <c r="F813" t="s">
        <v>8221</v>
      </c>
      <c r="G813">
        <v>2</v>
      </c>
    </row>
    <row r="814" spans="1:7" x14ac:dyDescent="0.2">
      <c r="A814" t="s">
        <v>8219</v>
      </c>
      <c r="B814">
        <v>226</v>
      </c>
      <c r="F814" t="s">
        <v>8221</v>
      </c>
      <c r="G814">
        <v>5</v>
      </c>
    </row>
    <row r="815" spans="1:7" x14ac:dyDescent="0.2">
      <c r="A815" t="s">
        <v>8219</v>
      </c>
      <c r="B815">
        <v>37</v>
      </c>
      <c r="F815" t="s">
        <v>8221</v>
      </c>
      <c r="G815">
        <v>1</v>
      </c>
    </row>
    <row r="816" spans="1:7" x14ac:dyDescent="0.2">
      <c r="A816" t="s">
        <v>8219</v>
      </c>
      <c r="B816">
        <v>29</v>
      </c>
      <c r="F816" t="s">
        <v>8221</v>
      </c>
      <c r="G816">
        <v>1</v>
      </c>
    </row>
    <row r="817" spans="1:7" x14ac:dyDescent="0.2">
      <c r="A817" t="s">
        <v>8219</v>
      </c>
      <c r="B817">
        <v>72</v>
      </c>
      <c r="F817" t="s">
        <v>8221</v>
      </c>
      <c r="G817">
        <v>1</v>
      </c>
    </row>
    <row r="818" spans="1:7" x14ac:dyDescent="0.2">
      <c r="A818" t="s">
        <v>8219</v>
      </c>
      <c r="B818">
        <v>18</v>
      </c>
      <c r="F818" t="s">
        <v>8221</v>
      </c>
      <c r="G818">
        <v>1</v>
      </c>
    </row>
    <row r="819" spans="1:7" x14ac:dyDescent="0.2">
      <c r="A819" t="s">
        <v>8219</v>
      </c>
      <c r="B819">
        <v>217</v>
      </c>
      <c r="F819" t="s">
        <v>8221</v>
      </c>
      <c r="G819">
        <v>1</v>
      </c>
    </row>
    <row r="820" spans="1:7" x14ac:dyDescent="0.2">
      <c r="A820" t="s">
        <v>8219</v>
      </c>
      <c r="B820">
        <v>163</v>
      </c>
      <c r="F820" t="s">
        <v>8221</v>
      </c>
      <c r="G820">
        <v>2</v>
      </c>
    </row>
    <row r="821" spans="1:7" x14ac:dyDescent="0.2">
      <c r="A821" t="s">
        <v>8219</v>
      </c>
      <c r="B821">
        <v>38</v>
      </c>
      <c r="F821" t="s">
        <v>8221</v>
      </c>
      <c r="G821">
        <v>2</v>
      </c>
    </row>
    <row r="822" spans="1:7" x14ac:dyDescent="0.2">
      <c r="A822" t="s">
        <v>8219</v>
      </c>
      <c r="B822">
        <v>50</v>
      </c>
      <c r="F822" t="s">
        <v>8221</v>
      </c>
      <c r="G822">
        <v>1</v>
      </c>
    </row>
    <row r="823" spans="1:7" x14ac:dyDescent="0.2">
      <c r="A823" t="s">
        <v>8219</v>
      </c>
      <c r="B823">
        <v>84</v>
      </c>
      <c r="F823" t="s">
        <v>8221</v>
      </c>
      <c r="G823">
        <v>2</v>
      </c>
    </row>
    <row r="824" spans="1:7" x14ac:dyDescent="0.2">
      <c r="A824" t="s">
        <v>8219</v>
      </c>
      <c r="B824">
        <v>79</v>
      </c>
      <c r="F824" t="s">
        <v>8221</v>
      </c>
      <c r="G824">
        <v>1</v>
      </c>
    </row>
    <row r="825" spans="1:7" x14ac:dyDescent="0.2">
      <c r="A825" t="s">
        <v>8219</v>
      </c>
      <c r="B825">
        <v>72</v>
      </c>
      <c r="F825" t="s">
        <v>8221</v>
      </c>
      <c r="G825">
        <v>1</v>
      </c>
    </row>
    <row r="826" spans="1:7" x14ac:dyDescent="0.2">
      <c r="A826" t="s">
        <v>8219</v>
      </c>
      <c r="B826">
        <v>47</v>
      </c>
      <c r="F826" t="s">
        <v>8221</v>
      </c>
      <c r="G826">
        <v>5</v>
      </c>
    </row>
    <row r="827" spans="1:7" x14ac:dyDescent="0.2">
      <c r="A827" t="s">
        <v>8219</v>
      </c>
      <c r="B827">
        <v>75</v>
      </c>
      <c r="F827" t="s">
        <v>8221</v>
      </c>
      <c r="G827">
        <v>5</v>
      </c>
    </row>
    <row r="828" spans="1:7" x14ac:dyDescent="0.2">
      <c r="A828" t="s">
        <v>8219</v>
      </c>
      <c r="B828">
        <v>59</v>
      </c>
      <c r="F828" t="s">
        <v>8221</v>
      </c>
      <c r="G828">
        <v>6</v>
      </c>
    </row>
    <row r="829" spans="1:7" x14ac:dyDescent="0.2">
      <c r="A829" t="s">
        <v>8219</v>
      </c>
      <c r="B829">
        <v>118</v>
      </c>
      <c r="F829" t="s">
        <v>8221</v>
      </c>
      <c r="G829">
        <v>9</v>
      </c>
    </row>
    <row r="830" spans="1:7" x14ac:dyDescent="0.2">
      <c r="A830" t="s">
        <v>8219</v>
      </c>
      <c r="B830">
        <v>169</v>
      </c>
      <c r="F830" t="s">
        <v>8221</v>
      </c>
      <c r="G830">
        <v>20</v>
      </c>
    </row>
    <row r="831" spans="1:7" x14ac:dyDescent="0.2">
      <c r="A831" t="s">
        <v>8219</v>
      </c>
      <c r="B831">
        <v>246</v>
      </c>
      <c r="F831" t="s">
        <v>8221</v>
      </c>
      <c r="G831">
        <v>2</v>
      </c>
    </row>
    <row r="832" spans="1:7" x14ac:dyDescent="0.2">
      <c r="A832" t="s">
        <v>8219</v>
      </c>
      <c r="B832">
        <v>190</v>
      </c>
      <c r="F832" t="s">
        <v>8221</v>
      </c>
      <c r="G832">
        <v>2</v>
      </c>
    </row>
    <row r="833" spans="1:7" x14ac:dyDescent="0.2">
      <c r="A833" t="s">
        <v>8219</v>
      </c>
      <c r="B833">
        <v>62</v>
      </c>
      <c r="F833" t="s">
        <v>8221</v>
      </c>
      <c r="G833">
        <v>5</v>
      </c>
    </row>
    <row r="834" spans="1:7" x14ac:dyDescent="0.2">
      <c r="A834" t="s">
        <v>8219</v>
      </c>
      <c r="B834">
        <v>177</v>
      </c>
      <c r="F834" t="s">
        <v>8221</v>
      </c>
      <c r="G834">
        <v>3</v>
      </c>
    </row>
    <row r="835" spans="1:7" x14ac:dyDescent="0.2">
      <c r="A835" t="s">
        <v>8219</v>
      </c>
      <c r="B835">
        <v>508</v>
      </c>
      <c r="F835" t="s">
        <v>8221</v>
      </c>
      <c r="G835">
        <v>4</v>
      </c>
    </row>
    <row r="836" spans="1:7" x14ac:dyDescent="0.2">
      <c r="A836" t="s">
        <v>8219</v>
      </c>
      <c r="B836">
        <v>280</v>
      </c>
      <c r="F836" t="s">
        <v>8221</v>
      </c>
      <c r="G836">
        <v>4</v>
      </c>
    </row>
    <row r="837" spans="1:7" x14ac:dyDescent="0.2">
      <c r="A837" t="s">
        <v>8219</v>
      </c>
      <c r="B837">
        <v>115</v>
      </c>
      <c r="F837" t="s">
        <v>8221</v>
      </c>
      <c r="G837">
        <v>2</v>
      </c>
    </row>
    <row r="838" spans="1:7" x14ac:dyDescent="0.2">
      <c r="A838" t="s">
        <v>8219</v>
      </c>
      <c r="B838">
        <v>17</v>
      </c>
      <c r="F838" t="s">
        <v>8221</v>
      </c>
      <c r="G838">
        <v>2</v>
      </c>
    </row>
    <row r="839" spans="1:7" x14ac:dyDescent="0.2">
      <c r="A839" t="s">
        <v>8219</v>
      </c>
      <c r="B839">
        <v>23</v>
      </c>
      <c r="F839" t="s">
        <v>8221</v>
      </c>
      <c r="G839">
        <v>3</v>
      </c>
    </row>
    <row r="840" spans="1:7" x14ac:dyDescent="0.2">
      <c r="A840" t="s">
        <v>8219</v>
      </c>
      <c r="B840">
        <v>54</v>
      </c>
      <c r="F840" t="s">
        <v>8221</v>
      </c>
      <c r="G840">
        <v>2</v>
      </c>
    </row>
    <row r="841" spans="1:7" x14ac:dyDescent="0.2">
      <c r="A841" t="s">
        <v>8219</v>
      </c>
      <c r="B841">
        <v>539</v>
      </c>
      <c r="F841" t="s">
        <v>8221</v>
      </c>
      <c r="G841">
        <v>16</v>
      </c>
    </row>
    <row r="842" spans="1:7" x14ac:dyDescent="0.2">
      <c r="A842" t="s">
        <v>8219</v>
      </c>
      <c r="B842">
        <v>25</v>
      </c>
      <c r="F842" t="s">
        <v>8221</v>
      </c>
      <c r="G842">
        <v>3</v>
      </c>
    </row>
    <row r="843" spans="1:7" x14ac:dyDescent="0.2">
      <c r="A843" t="s">
        <v>8219</v>
      </c>
      <c r="B843">
        <v>742</v>
      </c>
      <c r="F843" t="s">
        <v>8221</v>
      </c>
      <c r="G843">
        <v>27</v>
      </c>
    </row>
    <row r="844" spans="1:7" x14ac:dyDescent="0.2">
      <c r="A844" t="s">
        <v>8219</v>
      </c>
      <c r="B844">
        <v>325</v>
      </c>
      <c r="F844" t="s">
        <v>8221</v>
      </c>
      <c r="G844">
        <v>5</v>
      </c>
    </row>
    <row r="845" spans="1:7" x14ac:dyDescent="0.2">
      <c r="A845" t="s">
        <v>8219</v>
      </c>
      <c r="B845">
        <v>128</v>
      </c>
      <c r="F845" t="s">
        <v>8221</v>
      </c>
      <c r="G845">
        <v>2</v>
      </c>
    </row>
    <row r="846" spans="1:7" x14ac:dyDescent="0.2">
      <c r="A846" t="s">
        <v>8219</v>
      </c>
      <c r="B846">
        <v>61</v>
      </c>
      <c r="F846" t="s">
        <v>8221</v>
      </c>
      <c r="G846">
        <v>3</v>
      </c>
    </row>
    <row r="847" spans="1:7" x14ac:dyDescent="0.2">
      <c r="A847" t="s">
        <v>8219</v>
      </c>
      <c r="B847">
        <v>46</v>
      </c>
      <c r="F847" t="s">
        <v>8221</v>
      </c>
      <c r="G847">
        <v>1</v>
      </c>
    </row>
    <row r="848" spans="1:7" x14ac:dyDescent="0.2">
      <c r="A848" t="s">
        <v>8219</v>
      </c>
      <c r="B848">
        <v>34</v>
      </c>
      <c r="F848" t="s">
        <v>8221</v>
      </c>
      <c r="G848">
        <v>4</v>
      </c>
    </row>
    <row r="849" spans="1:7" x14ac:dyDescent="0.2">
      <c r="A849" t="s">
        <v>8219</v>
      </c>
      <c r="B849">
        <v>27</v>
      </c>
      <c r="F849" t="s">
        <v>8221</v>
      </c>
      <c r="G849">
        <v>1</v>
      </c>
    </row>
    <row r="850" spans="1:7" x14ac:dyDescent="0.2">
      <c r="A850" t="s">
        <v>8219</v>
      </c>
      <c r="B850">
        <v>30</v>
      </c>
      <c r="F850" t="s">
        <v>8221</v>
      </c>
      <c r="G850">
        <v>5</v>
      </c>
    </row>
    <row r="851" spans="1:7" x14ac:dyDescent="0.2">
      <c r="A851" t="s">
        <v>8219</v>
      </c>
      <c r="B851">
        <v>31</v>
      </c>
      <c r="F851" t="s">
        <v>8221</v>
      </c>
      <c r="G851">
        <v>2</v>
      </c>
    </row>
    <row r="852" spans="1:7" x14ac:dyDescent="0.2">
      <c r="A852" t="s">
        <v>8219</v>
      </c>
      <c r="B852">
        <v>18</v>
      </c>
      <c r="F852" t="s">
        <v>8221</v>
      </c>
      <c r="G852">
        <v>4</v>
      </c>
    </row>
    <row r="853" spans="1:7" x14ac:dyDescent="0.2">
      <c r="A853" t="s">
        <v>8219</v>
      </c>
      <c r="B853">
        <v>10</v>
      </c>
      <c r="F853" t="s">
        <v>8221</v>
      </c>
      <c r="G853">
        <v>3</v>
      </c>
    </row>
    <row r="854" spans="1:7" x14ac:dyDescent="0.2">
      <c r="A854" t="s">
        <v>8219</v>
      </c>
      <c r="B854">
        <v>14</v>
      </c>
      <c r="F854" t="s">
        <v>8221</v>
      </c>
      <c r="G854">
        <v>3</v>
      </c>
    </row>
    <row r="855" spans="1:7" x14ac:dyDescent="0.2">
      <c r="A855" t="s">
        <v>8219</v>
      </c>
      <c r="B855">
        <v>8</v>
      </c>
      <c r="F855" t="s">
        <v>8221</v>
      </c>
      <c r="G855">
        <v>1</v>
      </c>
    </row>
    <row r="856" spans="1:7" x14ac:dyDescent="0.2">
      <c r="A856" t="s">
        <v>8219</v>
      </c>
      <c r="B856">
        <v>4</v>
      </c>
      <c r="F856" t="s">
        <v>8221</v>
      </c>
      <c r="G856">
        <v>1</v>
      </c>
    </row>
    <row r="857" spans="1:7" x14ac:dyDescent="0.2">
      <c r="A857" t="s">
        <v>8219</v>
      </c>
      <c r="B857">
        <v>187</v>
      </c>
      <c r="F857" t="s">
        <v>8221</v>
      </c>
      <c r="G857">
        <v>2</v>
      </c>
    </row>
    <row r="858" spans="1:7" x14ac:dyDescent="0.2">
      <c r="A858" t="s">
        <v>8219</v>
      </c>
      <c r="B858">
        <v>106</v>
      </c>
      <c r="F858" t="s">
        <v>8221</v>
      </c>
      <c r="G858">
        <v>2</v>
      </c>
    </row>
    <row r="859" spans="1:7" x14ac:dyDescent="0.2">
      <c r="A859" t="s">
        <v>8219</v>
      </c>
      <c r="B859">
        <v>34</v>
      </c>
      <c r="F859" t="s">
        <v>8221</v>
      </c>
      <c r="G859">
        <v>29</v>
      </c>
    </row>
    <row r="860" spans="1:7" x14ac:dyDescent="0.2">
      <c r="A860" t="s">
        <v>8219</v>
      </c>
      <c r="B860">
        <v>115</v>
      </c>
      <c r="F860" t="s">
        <v>8221</v>
      </c>
      <c r="G860">
        <v>1</v>
      </c>
    </row>
    <row r="861" spans="1:7" x14ac:dyDescent="0.2">
      <c r="A861" t="s">
        <v>8219</v>
      </c>
      <c r="B861">
        <v>134</v>
      </c>
      <c r="F861" t="s">
        <v>8221</v>
      </c>
      <c r="G861">
        <v>7</v>
      </c>
    </row>
    <row r="862" spans="1:7" x14ac:dyDescent="0.2">
      <c r="A862" t="s">
        <v>8219</v>
      </c>
      <c r="B862">
        <v>128</v>
      </c>
      <c r="F862" t="s">
        <v>8221</v>
      </c>
      <c r="G862">
        <v>4</v>
      </c>
    </row>
    <row r="863" spans="1:7" x14ac:dyDescent="0.2">
      <c r="A863" t="s">
        <v>8219</v>
      </c>
      <c r="B863">
        <v>45</v>
      </c>
      <c r="F863" t="s">
        <v>8221</v>
      </c>
      <c r="G863">
        <v>2</v>
      </c>
    </row>
    <row r="864" spans="1:7" x14ac:dyDescent="0.2">
      <c r="A864" t="s">
        <v>8219</v>
      </c>
      <c r="B864">
        <v>322</v>
      </c>
      <c r="F864" t="s">
        <v>8221</v>
      </c>
      <c r="G864">
        <v>1</v>
      </c>
    </row>
    <row r="865" spans="1:7" x14ac:dyDescent="0.2">
      <c r="A865" t="s">
        <v>8219</v>
      </c>
      <c r="B865">
        <v>25</v>
      </c>
      <c r="F865" t="s">
        <v>8221</v>
      </c>
      <c r="G865">
        <v>13</v>
      </c>
    </row>
    <row r="866" spans="1:7" x14ac:dyDescent="0.2">
      <c r="A866" t="s">
        <v>8219</v>
      </c>
      <c r="B866">
        <v>38</v>
      </c>
      <c r="F866" t="s">
        <v>8221</v>
      </c>
      <c r="G866">
        <v>7</v>
      </c>
    </row>
    <row r="867" spans="1:7" x14ac:dyDescent="0.2">
      <c r="A867" t="s">
        <v>8219</v>
      </c>
      <c r="B867">
        <v>13</v>
      </c>
      <c r="F867" t="s">
        <v>8221</v>
      </c>
      <c r="G867">
        <v>5</v>
      </c>
    </row>
    <row r="868" spans="1:7" x14ac:dyDescent="0.2">
      <c r="A868" t="s">
        <v>8219</v>
      </c>
      <c r="B868">
        <v>30</v>
      </c>
      <c r="F868" t="s">
        <v>8221</v>
      </c>
      <c r="G868">
        <v>8</v>
      </c>
    </row>
    <row r="869" spans="1:7" x14ac:dyDescent="0.2">
      <c r="A869" t="s">
        <v>8219</v>
      </c>
      <c r="B869">
        <v>99</v>
      </c>
      <c r="F869" t="s">
        <v>8221</v>
      </c>
      <c r="G869">
        <v>4</v>
      </c>
    </row>
    <row r="870" spans="1:7" x14ac:dyDescent="0.2">
      <c r="A870" t="s">
        <v>8219</v>
      </c>
      <c r="B870">
        <v>93</v>
      </c>
      <c r="F870" t="s">
        <v>8221</v>
      </c>
      <c r="G870">
        <v>2</v>
      </c>
    </row>
    <row r="871" spans="1:7" x14ac:dyDescent="0.2">
      <c r="A871" t="s">
        <v>8219</v>
      </c>
      <c r="B871">
        <v>22</v>
      </c>
      <c r="F871" t="s">
        <v>8221</v>
      </c>
      <c r="G871">
        <v>1</v>
      </c>
    </row>
    <row r="872" spans="1:7" x14ac:dyDescent="0.2">
      <c r="A872" t="s">
        <v>8219</v>
      </c>
      <c r="B872">
        <v>226</v>
      </c>
      <c r="F872" t="s">
        <v>8221</v>
      </c>
      <c r="G872">
        <v>2</v>
      </c>
    </row>
    <row r="873" spans="1:7" x14ac:dyDescent="0.2">
      <c r="A873" t="s">
        <v>8219</v>
      </c>
      <c r="B873">
        <v>90</v>
      </c>
      <c r="F873" t="s">
        <v>8221</v>
      </c>
      <c r="G873">
        <v>3</v>
      </c>
    </row>
    <row r="874" spans="1:7" x14ac:dyDescent="0.2">
      <c r="A874" t="s">
        <v>8219</v>
      </c>
      <c r="B874">
        <v>37</v>
      </c>
      <c r="F874" t="s">
        <v>8221</v>
      </c>
      <c r="G874">
        <v>4</v>
      </c>
    </row>
    <row r="875" spans="1:7" x14ac:dyDescent="0.2">
      <c r="A875" t="s">
        <v>8219</v>
      </c>
      <c r="B875">
        <v>69</v>
      </c>
      <c r="F875" t="s">
        <v>8221</v>
      </c>
      <c r="G875">
        <v>9</v>
      </c>
    </row>
    <row r="876" spans="1:7" x14ac:dyDescent="0.2">
      <c r="A876" t="s">
        <v>8219</v>
      </c>
      <c r="B876">
        <v>26</v>
      </c>
      <c r="F876" t="s">
        <v>8221</v>
      </c>
      <c r="G876">
        <v>4</v>
      </c>
    </row>
    <row r="877" spans="1:7" x14ac:dyDescent="0.2">
      <c r="A877" t="s">
        <v>8219</v>
      </c>
      <c r="B877">
        <v>315</v>
      </c>
      <c r="F877" t="s">
        <v>8221</v>
      </c>
      <c r="G877">
        <v>2</v>
      </c>
    </row>
    <row r="878" spans="1:7" x14ac:dyDescent="0.2">
      <c r="A878" t="s">
        <v>8219</v>
      </c>
      <c r="B878">
        <v>66</v>
      </c>
      <c r="F878" t="s">
        <v>8221</v>
      </c>
      <c r="G878">
        <v>1</v>
      </c>
    </row>
    <row r="879" spans="1:7" x14ac:dyDescent="0.2">
      <c r="A879" t="s">
        <v>8219</v>
      </c>
      <c r="B879">
        <v>23</v>
      </c>
      <c r="F879" t="s">
        <v>8221</v>
      </c>
      <c r="G879">
        <v>4</v>
      </c>
    </row>
    <row r="880" spans="1:7" x14ac:dyDescent="0.2">
      <c r="A880" t="s">
        <v>8219</v>
      </c>
      <c r="B880">
        <v>108</v>
      </c>
      <c r="F880" t="s">
        <v>8221</v>
      </c>
      <c r="G880">
        <v>2</v>
      </c>
    </row>
    <row r="881" spans="1:7" x14ac:dyDescent="0.2">
      <c r="A881" t="s">
        <v>8219</v>
      </c>
      <c r="B881">
        <v>41</v>
      </c>
      <c r="F881" t="s">
        <v>8221</v>
      </c>
      <c r="G881">
        <v>4</v>
      </c>
    </row>
    <row r="882" spans="1:7" x14ac:dyDescent="0.2">
      <c r="A882" t="s">
        <v>8219</v>
      </c>
      <c r="B882">
        <v>27</v>
      </c>
      <c r="F882" t="s">
        <v>8221</v>
      </c>
      <c r="G882">
        <v>3</v>
      </c>
    </row>
    <row r="883" spans="1:7" x14ac:dyDescent="0.2">
      <c r="A883" t="s">
        <v>8219</v>
      </c>
      <c r="B883">
        <v>238</v>
      </c>
      <c r="F883" t="s">
        <v>8221</v>
      </c>
      <c r="G883">
        <v>2</v>
      </c>
    </row>
    <row r="884" spans="1:7" x14ac:dyDescent="0.2">
      <c r="A884" t="s">
        <v>8219</v>
      </c>
      <c r="B884">
        <v>51</v>
      </c>
      <c r="F884" t="s">
        <v>8221</v>
      </c>
      <c r="G884">
        <v>55</v>
      </c>
    </row>
    <row r="885" spans="1:7" x14ac:dyDescent="0.2">
      <c r="A885" t="s">
        <v>8219</v>
      </c>
      <c r="B885">
        <v>20</v>
      </c>
      <c r="F885" t="s">
        <v>8221</v>
      </c>
      <c r="G885">
        <v>2</v>
      </c>
    </row>
    <row r="886" spans="1:7" x14ac:dyDescent="0.2">
      <c r="A886" t="s">
        <v>8219</v>
      </c>
      <c r="B886">
        <v>95</v>
      </c>
      <c r="F886" t="s">
        <v>8221</v>
      </c>
      <c r="G886">
        <v>3</v>
      </c>
    </row>
    <row r="887" spans="1:7" x14ac:dyDescent="0.2">
      <c r="A887" t="s">
        <v>8219</v>
      </c>
      <c r="B887">
        <v>61</v>
      </c>
      <c r="F887" t="s">
        <v>8221</v>
      </c>
      <c r="G887">
        <v>1</v>
      </c>
    </row>
    <row r="888" spans="1:7" x14ac:dyDescent="0.2">
      <c r="A888" t="s">
        <v>8219</v>
      </c>
      <c r="B888">
        <v>251</v>
      </c>
      <c r="F888" t="s">
        <v>8221</v>
      </c>
      <c r="G888">
        <v>4</v>
      </c>
    </row>
    <row r="889" spans="1:7" x14ac:dyDescent="0.2">
      <c r="A889" t="s">
        <v>8219</v>
      </c>
      <c r="B889">
        <v>129</v>
      </c>
      <c r="F889" t="s">
        <v>8221</v>
      </c>
      <c r="G889">
        <v>3</v>
      </c>
    </row>
    <row r="890" spans="1:7" x14ac:dyDescent="0.2">
      <c r="A890" t="s">
        <v>8219</v>
      </c>
      <c r="B890">
        <v>30</v>
      </c>
      <c r="F890" t="s">
        <v>8221</v>
      </c>
      <c r="G890">
        <v>1</v>
      </c>
    </row>
    <row r="891" spans="1:7" x14ac:dyDescent="0.2">
      <c r="A891" t="s">
        <v>8219</v>
      </c>
      <c r="B891">
        <v>144</v>
      </c>
      <c r="F891" t="s">
        <v>8221</v>
      </c>
      <c r="G891">
        <v>1</v>
      </c>
    </row>
    <row r="892" spans="1:7" x14ac:dyDescent="0.2">
      <c r="A892" t="s">
        <v>8219</v>
      </c>
      <c r="B892">
        <v>61</v>
      </c>
      <c r="F892" t="s">
        <v>8221</v>
      </c>
      <c r="G892">
        <v>2</v>
      </c>
    </row>
    <row r="893" spans="1:7" x14ac:dyDescent="0.2">
      <c r="A893" t="s">
        <v>8219</v>
      </c>
      <c r="B893">
        <v>26</v>
      </c>
      <c r="F893" t="s">
        <v>8221</v>
      </c>
      <c r="G893">
        <v>1</v>
      </c>
    </row>
    <row r="894" spans="1:7" x14ac:dyDescent="0.2">
      <c r="A894" t="s">
        <v>8219</v>
      </c>
      <c r="B894">
        <v>62</v>
      </c>
      <c r="F894" t="s">
        <v>8221</v>
      </c>
      <c r="G894">
        <v>2</v>
      </c>
    </row>
    <row r="895" spans="1:7" x14ac:dyDescent="0.2">
      <c r="A895" t="s">
        <v>8219</v>
      </c>
      <c r="B895">
        <v>62</v>
      </c>
      <c r="F895" t="s">
        <v>8221</v>
      </c>
      <c r="G895">
        <v>1</v>
      </c>
    </row>
    <row r="896" spans="1:7" x14ac:dyDescent="0.2">
      <c r="A896" t="s">
        <v>8219</v>
      </c>
      <c r="B896">
        <v>23</v>
      </c>
      <c r="F896" t="s">
        <v>8221</v>
      </c>
      <c r="G896">
        <v>1</v>
      </c>
    </row>
    <row r="897" spans="1:7" x14ac:dyDescent="0.2">
      <c r="A897" t="s">
        <v>8219</v>
      </c>
      <c r="B897">
        <v>43</v>
      </c>
      <c r="F897" t="s">
        <v>8221</v>
      </c>
      <c r="G897">
        <v>3</v>
      </c>
    </row>
    <row r="898" spans="1:7" x14ac:dyDescent="0.2">
      <c r="A898" t="s">
        <v>8219</v>
      </c>
      <c r="B898">
        <v>70</v>
      </c>
      <c r="F898" t="s">
        <v>8221</v>
      </c>
      <c r="G898">
        <v>2</v>
      </c>
    </row>
    <row r="899" spans="1:7" x14ac:dyDescent="0.2">
      <c r="A899" t="s">
        <v>8219</v>
      </c>
      <c r="B899">
        <v>36</v>
      </c>
      <c r="F899" t="s">
        <v>8221</v>
      </c>
      <c r="G899">
        <v>1</v>
      </c>
    </row>
    <row r="900" spans="1:7" x14ac:dyDescent="0.2">
      <c r="A900" t="s">
        <v>8219</v>
      </c>
      <c r="B900">
        <v>49</v>
      </c>
      <c r="F900" t="s">
        <v>8221</v>
      </c>
      <c r="G900">
        <v>2</v>
      </c>
    </row>
    <row r="901" spans="1:7" x14ac:dyDescent="0.2">
      <c r="A901" t="s">
        <v>8219</v>
      </c>
      <c r="B901">
        <v>44</v>
      </c>
      <c r="F901" t="s">
        <v>8221</v>
      </c>
      <c r="G901">
        <v>4</v>
      </c>
    </row>
    <row r="902" spans="1:7" x14ac:dyDescent="0.2">
      <c r="A902" t="s">
        <v>8219</v>
      </c>
      <c r="B902">
        <v>62</v>
      </c>
      <c r="F902" t="s">
        <v>8221</v>
      </c>
      <c r="G902">
        <v>10</v>
      </c>
    </row>
    <row r="903" spans="1:7" x14ac:dyDescent="0.2">
      <c r="A903" t="s">
        <v>8219</v>
      </c>
      <c r="B903">
        <v>4</v>
      </c>
      <c r="F903" t="s">
        <v>8221</v>
      </c>
      <c r="G903">
        <v>3</v>
      </c>
    </row>
    <row r="904" spans="1:7" x14ac:dyDescent="0.2">
      <c r="A904" t="s">
        <v>8219</v>
      </c>
      <c r="B904">
        <v>24</v>
      </c>
      <c r="F904" t="s">
        <v>8221</v>
      </c>
      <c r="G904">
        <v>4</v>
      </c>
    </row>
    <row r="905" spans="1:7" x14ac:dyDescent="0.2">
      <c r="A905" t="s">
        <v>8219</v>
      </c>
      <c r="B905">
        <v>39</v>
      </c>
      <c r="F905" t="s">
        <v>8221</v>
      </c>
      <c r="G905">
        <v>3</v>
      </c>
    </row>
    <row r="906" spans="1:7" x14ac:dyDescent="0.2">
      <c r="A906" t="s">
        <v>8219</v>
      </c>
      <c r="B906">
        <v>146</v>
      </c>
      <c r="F906" t="s">
        <v>8221</v>
      </c>
      <c r="G906">
        <v>6</v>
      </c>
    </row>
    <row r="907" spans="1:7" x14ac:dyDescent="0.2">
      <c r="A907" t="s">
        <v>8219</v>
      </c>
      <c r="B907">
        <v>499</v>
      </c>
      <c r="F907" t="s">
        <v>8221</v>
      </c>
      <c r="G907">
        <v>1</v>
      </c>
    </row>
    <row r="908" spans="1:7" x14ac:dyDescent="0.2">
      <c r="A908" t="s">
        <v>8219</v>
      </c>
      <c r="B908">
        <v>91</v>
      </c>
      <c r="F908" t="s">
        <v>8221</v>
      </c>
      <c r="G908">
        <v>2</v>
      </c>
    </row>
    <row r="909" spans="1:7" x14ac:dyDescent="0.2">
      <c r="A909" t="s">
        <v>8219</v>
      </c>
      <c r="B909">
        <v>173</v>
      </c>
      <c r="F909" t="s">
        <v>8221</v>
      </c>
      <c r="G909">
        <v>7</v>
      </c>
    </row>
    <row r="910" spans="1:7" x14ac:dyDescent="0.2">
      <c r="A910" t="s">
        <v>8219</v>
      </c>
      <c r="B910">
        <v>963</v>
      </c>
      <c r="F910" t="s">
        <v>8221</v>
      </c>
      <c r="G910">
        <v>10</v>
      </c>
    </row>
    <row r="911" spans="1:7" x14ac:dyDescent="0.2">
      <c r="A911" t="s">
        <v>8219</v>
      </c>
      <c r="B911">
        <v>90</v>
      </c>
      <c r="F911" t="s">
        <v>8221</v>
      </c>
      <c r="G911">
        <v>11</v>
      </c>
    </row>
    <row r="912" spans="1:7" x14ac:dyDescent="0.2">
      <c r="A912" t="s">
        <v>8219</v>
      </c>
      <c r="B912">
        <v>25</v>
      </c>
      <c r="F912" t="s">
        <v>8221</v>
      </c>
      <c r="G912">
        <v>6</v>
      </c>
    </row>
    <row r="913" spans="1:7" x14ac:dyDescent="0.2">
      <c r="A913" t="s">
        <v>8219</v>
      </c>
      <c r="B913">
        <v>361</v>
      </c>
      <c r="F913" t="s">
        <v>8221</v>
      </c>
      <c r="G913">
        <v>3</v>
      </c>
    </row>
    <row r="914" spans="1:7" x14ac:dyDescent="0.2">
      <c r="A914" t="s">
        <v>8219</v>
      </c>
      <c r="B914">
        <v>33</v>
      </c>
      <c r="F914" t="s">
        <v>8221</v>
      </c>
      <c r="G914">
        <v>2</v>
      </c>
    </row>
    <row r="915" spans="1:7" x14ac:dyDescent="0.2">
      <c r="A915" t="s">
        <v>8219</v>
      </c>
      <c r="B915">
        <v>98</v>
      </c>
      <c r="F915" t="s">
        <v>8221</v>
      </c>
      <c r="G915">
        <v>1</v>
      </c>
    </row>
    <row r="916" spans="1:7" x14ac:dyDescent="0.2">
      <c r="A916" t="s">
        <v>8219</v>
      </c>
      <c r="B916">
        <v>74</v>
      </c>
      <c r="F916" t="s">
        <v>8221</v>
      </c>
      <c r="G916">
        <v>4</v>
      </c>
    </row>
    <row r="917" spans="1:7" x14ac:dyDescent="0.2">
      <c r="A917" t="s">
        <v>8219</v>
      </c>
      <c r="B917">
        <v>26</v>
      </c>
      <c r="F917" t="s">
        <v>8221</v>
      </c>
      <c r="G917">
        <v>1</v>
      </c>
    </row>
    <row r="918" spans="1:7" x14ac:dyDescent="0.2">
      <c r="A918" t="s">
        <v>8219</v>
      </c>
      <c r="B918">
        <v>22</v>
      </c>
      <c r="F918" t="s">
        <v>8221</v>
      </c>
      <c r="G918">
        <v>2</v>
      </c>
    </row>
    <row r="919" spans="1:7" x14ac:dyDescent="0.2">
      <c r="A919" t="s">
        <v>8219</v>
      </c>
      <c r="B919">
        <v>213</v>
      </c>
      <c r="F919" t="s">
        <v>8221</v>
      </c>
      <c r="G919">
        <v>2</v>
      </c>
    </row>
    <row r="920" spans="1:7" x14ac:dyDescent="0.2">
      <c r="A920" t="s">
        <v>8219</v>
      </c>
      <c r="B920">
        <v>25</v>
      </c>
      <c r="F920" t="s">
        <v>8221</v>
      </c>
      <c r="G920">
        <v>2</v>
      </c>
    </row>
    <row r="921" spans="1:7" x14ac:dyDescent="0.2">
      <c r="A921" t="s">
        <v>8219</v>
      </c>
      <c r="B921">
        <v>51</v>
      </c>
      <c r="F921" t="s">
        <v>8221</v>
      </c>
      <c r="G921">
        <v>1</v>
      </c>
    </row>
    <row r="922" spans="1:7" x14ac:dyDescent="0.2">
      <c r="A922" t="s">
        <v>8219</v>
      </c>
      <c r="B922">
        <v>255</v>
      </c>
      <c r="F922" t="s">
        <v>8221</v>
      </c>
      <c r="G922">
        <v>1</v>
      </c>
    </row>
    <row r="923" spans="1:7" x14ac:dyDescent="0.2">
      <c r="A923" t="s">
        <v>8219</v>
      </c>
      <c r="B923">
        <v>40</v>
      </c>
      <c r="F923" t="s">
        <v>8221</v>
      </c>
      <c r="G923">
        <v>5</v>
      </c>
    </row>
    <row r="924" spans="1:7" x14ac:dyDescent="0.2">
      <c r="A924" t="s">
        <v>8219</v>
      </c>
      <c r="B924">
        <v>8</v>
      </c>
      <c r="F924" t="s">
        <v>8221</v>
      </c>
      <c r="G924">
        <v>6</v>
      </c>
    </row>
    <row r="925" spans="1:7" x14ac:dyDescent="0.2">
      <c r="A925" t="s">
        <v>8219</v>
      </c>
      <c r="B925">
        <v>55</v>
      </c>
      <c r="F925" t="s">
        <v>8221</v>
      </c>
      <c r="G925">
        <v>4</v>
      </c>
    </row>
    <row r="926" spans="1:7" x14ac:dyDescent="0.2">
      <c r="A926" t="s">
        <v>8219</v>
      </c>
      <c r="B926">
        <v>41</v>
      </c>
      <c r="F926" t="s">
        <v>8221</v>
      </c>
      <c r="G926">
        <v>3</v>
      </c>
    </row>
    <row r="927" spans="1:7" x14ac:dyDescent="0.2">
      <c r="A927" t="s">
        <v>8219</v>
      </c>
      <c r="B927">
        <v>635</v>
      </c>
      <c r="F927" t="s">
        <v>8221</v>
      </c>
      <c r="G927">
        <v>2</v>
      </c>
    </row>
    <row r="928" spans="1:7" x14ac:dyDescent="0.2">
      <c r="A928" t="s">
        <v>8219</v>
      </c>
      <c r="B928">
        <v>31</v>
      </c>
      <c r="F928" t="s">
        <v>8221</v>
      </c>
      <c r="G928">
        <v>3</v>
      </c>
    </row>
    <row r="929" spans="1:7" x14ac:dyDescent="0.2">
      <c r="A929" t="s">
        <v>8219</v>
      </c>
      <c r="B929">
        <v>38</v>
      </c>
      <c r="F929" t="s">
        <v>8221</v>
      </c>
      <c r="G929">
        <v>7</v>
      </c>
    </row>
    <row r="930" spans="1:7" x14ac:dyDescent="0.2">
      <c r="A930" t="s">
        <v>8219</v>
      </c>
      <c r="B930">
        <v>131</v>
      </c>
      <c r="F930" t="s">
        <v>8221</v>
      </c>
      <c r="G930">
        <v>4</v>
      </c>
    </row>
    <row r="931" spans="1:7" x14ac:dyDescent="0.2">
      <c r="A931" t="s">
        <v>8219</v>
      </c>
      <c r="B931">
        <v>314</v>
      </c>
      <c r="F931" t="s">
        <v>8221</v>
      </c>
      <c r="G931">
        <v>3</v>
      </c>
    </row>
    <row r="932" spans="1:7" x14ac:dyDescent="0.2">
      <c r="A932" t="s">
        <v>8219</v>
      </c>
      <c r="B932">
        <v>15</v>
      </c>
      <c r="F932" t="s">
        <v>8221</v>
      </c>
      <c r="G932">
        <v>3</v>
      </c>
    </row>
    <row r="933" spans="1:7" x14ac:dyDescent="0.2">
      <c r="A933" t="s">
        <v>8219</v>
      </c>
      <c r="B933">
        <v>86</v>
      </c>
      <c r="F933" t="s">
        <v>8221</v>
      </c>
      <c r="G933">
        <v>2</v>
      </c>
    </row>
    <row r="934" spans="1:7" x14ac:dyDescent="0.2">
      <c r="A934" t="s">
        <v>8219</v>
      </c>
      <c r="B934">
        <v>35</v>
      </c>
      <c r="F934" t="s">
        <v>8221</v>
      </c>
      <c r="G934">
        <v>1</v>
      </c>
    </row>
    <row r="935" spans="1:7" x14ac:dyDescent="0.2">
      <c r="A935" t="s">
        <v>8219</v>
      </c>
      <c r="B935">
        <v>100</v>
      </c>
      <c r="F935" t="s">
        <v>8221</v>
      </c>
      <c r="G935">
        <v>3</v>
      </c>
    </row>
    <row r="936" spans="1:7" x14ac:dyDescent="0.2">
      <c r="A936" t="s">
        <v>8219</v>
      </c>
      <c r="B936">
        <v>493</v>
      </c>
      <c r="F936" t="s">
        <v>8221</v>
      </c>
      <c r="G936">
        <v>4</v>
      </c>
    </row>
    <row r="937" spans="1:7" x14ac:dyDescent="0.2">
      <c r="A937" t="s">
        <v>8219</v>
      </c>
      <c r="B937">
        <v>26</v>
      </c>
      <c r="F937" t="s">
        <v>8221</v>
      </c>
      <c r="G937">
        <v>14</v>
      </c>
    </row>
    <row r="938" spans="1:7" x14ac:dyDescent="0.2">
      <c r="A938" t="s">
        <v>8219</v>
      </c>
      <c r="B938">
        <v>56</v>
      </c>
      <c r="F938" t="s">
        <v>8221</v>
      </c>
      <c r="G938">
        <v>1</v>
      </c>
    </row>
    <row r="939" spans="1:7" x14ac:dyDescent="0.2">
      <c r="A939" t="s">
        <v>8219</v>
      </c>
      <c r="B939">
        <v>182</v>
      </c>
      <c r="F939" t="s">
        <v>8221</v>
      </c>
      <c r="G939">
        <v>3</v>
      </c>
    </row>
    <row r="940" spans="1:7" x14ac:dyDescent="0.2">
      <c r="A940" t="s">
        <v>8219</v>
      </c>
      <c r="B940">
        <v>20</v>
      </c>
      <c r="F940" t="s">
        <v>8221</v>
      </c>
      <c r="G940">
        <v>4</v>
      </c>
    </row>
    <row r="941" spans="1:7" x14ac:dyDescent="0.2">
      <c r="A941" t="s">
        <v>8219</v>
      </c>
      <c r="B941">
        <v>130</v>
      </c>
      <c r="F941" t="s">
        <v>8221</v>
      </c>
      <c r="G941">
        <v>8</v>
      </c>
    </row>
    <row r="942" spans="1:7" x14ac:dyDescent="0.2">
      <c r="A942" t="s">
        <v>8219</v>
      </c>
      <c r="B942">
        <v>96</v>
      </c>
      <c r="F942" t="s">
        <v>8221</v>
      </c>
      <c r="G942">
        <v>2</v>
      </c>
    </row>
    <row r="943" spans="1:7" x14ac:dyDescent="0.2">
      <c r="A943" t="s">
        <v>8219</v>
      </c>
      <c r="B943">
        <v>286</v>
      </c>
      <c r="F943" t="s">
        <v>8221</v>
      </c>
      <c r="G943">
        <v>17</v>
      </c>
    </row>
    <row r="944" spans="1:7" x14ac:dyDescent="0.2">
      <c r="A944" t="s">
        <v>8219</v>
      </c>
      <c r="B944">
        <v>145</v>
      </c>
      <c r="F944" t="s">
        <v>8221</v>
      </c>
      <c r="G944">
        <v>2</v>
      </c>
    </row>
    <row r="945" spans="1:7" x14ac:dyDescent="0.2">
      <c r="A945" t="s">
        <v>8219</v>
      </c>
      <c r="B945">
        <v>305</v>
      </c>
      <c r="F945" t="s">
        <v>8221</v>
      </c>
      <c r="G945">
        <v>2</v>
      </c>
    </row>
    <row r="946" spans="1:7" x14ac:dyDescent="0.2">
      <c r="A946" t="s">
        <v>8219</v>
      </c>
      <c r="B946">
        <v>105</v>
      </c>
      <c r="F946" t="s">
        <v>8221</v>
      </c>
      <c r="G946">
        <v>2</v>
      </c>
    </row>
    <row r="947" spans="1:7" x14ac:dyDescent="0.2">
      <c r="A947" t="s">
        <v>8219</v>
      </c>
      <c r="B947">
        <v>244</v>
      </c>
      <c r="F947" t="s">
        <v>8221</v>
      </c>
      <c r="G947">
        <v>1</v>
      </c>
    </row>
    <row r="948" spans="1:7" x14ac:dyDescent="0.2">
      <c r="A948" t="s">
        <v>8219</v>
      </c>
      <c r="B948">
        <v>79</v>
      </c>
      <c r="F948" t="s">
        <v>8221</v>
      </c>
      <c r="G948">
        <v>1</v>
      </c>
    </row>
    <row r="949" spans="1:7" x14ac:dyDescent="0.2">
      <c r="A949" t="s">
        <v>8219</v>
      </c>
      <c r="B949">
        <v>165</v>
      </c>
      <c r="F949" t="s">
        <v>8221</v>
      </c>
      <c r="G949">
        <v>8</v>
      </c>
    </row>
    <row r="950" spans="1:7" x14ac:dyDescent="0.2">
      <c r="A950" t="s">
        <v>8219</v>
      </c>
      <c r="B950">
        <v>20</v>
      </c>
      <c r="F950" t="s">
        <v>8221</v>
      </c>
      <c r="G950">
        <v>4</v>
      </c>
    </row>
    <row r="951" spans="1:7" x14ac:dyDescent="0.2">
      <c r="A951" t="s">
        <v>8219</v>
      </c>
      <c r="B951">
        <v>75</v>
      </c>
      <c r="F951" t="s">
        <v>8221</v>
      </c>
      <c r="G951">
        <v>2</v>
      </c>
    </row>
    <row r="952" spans="1:7" x14ac:dyDescent="0.2">
      <c r="A952" t="s">
        <v>8219</v>
      </c>
      <c r="B952">
        <v>52</v>
      </c>
      <c r="F952" t="s">
        <v>8221</v>
      </c>
      <c r="G952">
        <v>4</v>
      </c>
    </row>
    <row r="953" spans="1:7" x14ac:dyDescent="0.2">
      <c r="A953" t="s">
        <v>8219</v>
      </c>
      <c r="B953">
        <v>63</v>
      </c>
      <c r="F953" t="s">
        <v>8221</v>
      </c>
      <c r="G953">
        <v>2</v>
      </c>
    </row>
    <row r="954" spans="1:7" x14ac:dyDescent="0.2">
      <c r="A954" t="s">
        <v>8219</v>
      </c>
      <c r="B954">
        <v>55</v>
      </c>
      <c r="F954" t="s">
        <v>8221</v>
      </c>
      <c r="G954">
        <v>2</v>
      </c>
    </row>
    <row r="955" spans="1:7" x14ac:dyDescent="0.2">
      <c r="A955" t="s">
        <v>8219</v>
      </c>
      <c r="B955">
        <v>31</v>
      </c>
      <c r="F955" t="s">
        <v>8221</v>
      </c>
      <c r="G955">
        <v>3</v>
      </c>
    </row>
    <row r="956" spans="1:7" x14ac:dyDescent="0.2">
      <c r="A956" t="s">
        <v>8219</v>
      </c>
      <c r="B956">
        <v>149</v>
      </c>
      <c r="F956" t="s">
        <v>8221</v>
      </c>
      <c r="G956">
        <v>1</v>
      </c>
    </row>
    <row r="957" spans="1:7" x14ac:dyDescent="0.2">
      <c r="A957" t="s">
        <v>8219</v>
      </c>
      <c r="B957">
        <v>29</v>
      </c>
      <c r="F957" t="s">
        <v>8221</v>
      </c>
      <c r="G957">
        <v>2</v>
      </c>
    </row>
    <row r="958" spans="1:7" x14ac:dyDescent="0.2">
      <c r="A958" t="s">
        <v>8219</v>
      </c>
      <c r="B958">
        <v>103</v>
      </c>
      <c r="F958" t="s">
        <v>8221</v>
      </c>
      <c r="G958">
        <v>2</v>
      </c>
    </row>
    <row r="959" spans="1:7" x14ac:dyDescent="0.2">
      <c r="A959" t="s">
        <v>8219</v>
      </c>
      <c r="B959">
        <v>104</v>
      </c>
      <c r="F959" t="s">
        <v>8221</v>
      </c>
      <c r="G959">
        <v>1</v>
      </c>
    </row>
    <row r="960" spans="1:7" x14ac:dyDescent="0.2">
      <c r="A960" t="s">
        <v>8219</v>
      </c>
      <c r="B960">
        <v>14</v>
      </c>
      <c r="F960" t="s">
        <v>8221</v>
      </c>
      <c r="G960">
        <v>7</v>
      </c>
    </row>
    <row r="961" spans="1:7" x14ac:dyDescent="0.2">
      <c r="A961" t="s">
        <v>8219</v>
      </c>
      <c r="B961">
        <v>4</v>
      </c>
      <c r="F961" t="s">
        <v>8221</v>
      </c>
      <c r="G961">
        <v>9</v>
      </c>
    </row>
    <row r="962" spans="1:7" x14ac:dyDescent="0.2">
      <c r="A962" t="s">
        <v>8219</v>
      </c>
      <c r="B962">
        <v>114</v>
      </c>
      <c r="F962" t="s">
        <v>8221</v>
      </c>
      <c r="G962">
        <v>3</v>
      </c>
    </row>
    <row r="963" spans="1:7" x14ac:dyDescent="0.2">
      <c r="A963" t="s">
        <v>8219</v>
      </c>
      <c r="B963">
        <v>35</v>
      </c>
      <c r="F963" t="s">
        <v>8221</v>
      </c>
      <c r="G963">
        <v>3</v>
      </c>
    </row>
    <row r="964" spans="1:7" x14ac:dyDescent="0.2">
      <c r="A964" t="s">
        <v>8219</v>
      </c>
      <c r="B964">
        <v>33</v>
      </c>
      <c r="F964" t="s">
        <v>8221</v>
      </c>
      <c r="G964">
        <v>2</v>
      </c>
    </row>
    <row r="965" spans="1:7" x14ac:dyDescent="0.2">
      <c r="A965" t="s">
        <v>8219</v>
      </c>
      <c r="B965">
        <v>19</v>
      </c>
      <c r="F965" t="s">
        <v>8221</v>
      </c>
      <c r="G965">
        <v>4</v>
      </c>
    </row>
    <row r="966" spans="1:7" x14ac:dyDescent="0.2">
      <c r="A966" t="s">
        <v>8219</v>
      </c>
      <c r="B966">
        <v>13</v>
      </c>
      <c r="F966" t="s">
        <v>8221</v>
      </c>
      <c r="G966">
        <v>1</v>
      </c>
    </row>
    <row r="967" spans="1:7" x14ac:dyDescent="0.2">
      <c r="A967" t="s">
        <v>8219</v>
      </c>
      <c r="B967">
        <v>137</v>
      </c>
      <c r="F967" t="s">
        <v>8221</v>
      </c>
      <c r="G967">
        <v>7</v>
      </c>
    </row>
    <row r="968" spans="1:7" x14ac:dyDescent="0.2">
      <c r="A968" t="s">
        <v>8219</v>
      </c>
      <c r="B968">
        <v>30</v>
      </c>
      <c r="F968" t="s">
        <v>8221</v>
      </c>
      <c r="G968">
        <v>4</v>
      </c>
    </row>
    <row r="969" spans="1:7" x14ac:dyDescent="0.2">
      <c r="A969" t="s">
        <v>8219</v>
      </c>
      <c r="B969">
        <v>64</v>
      </c>
      <c r="F969" t="s">
        <v>8221</v>
      </c>
      <c r="G969">
        <v>1</v>
      </c>
    </row>
    <row r="970" spans="1:7" x14ac:dyDescent="0.2">
      <c r="A970" t="s">
        <v>8219</v>
      </c>
      <c r="B970">
        <v>60</v>
      </c>
      <c r="F970" t="s">
        <v>8221</v>
      </c>
      <c r="G970">
        <v>1</v>
      </c>
    </row>
    <row r="971" spans="1:7" x14ac:dyDescent="0.2">
      <c r="A971" t="s">
        <v>8219</v>
      </c>
      <c r="B971">
        <v>75</v>
      </c>
      <c r="F971" t="s">
        <v>8221</v>
      </c>
      <c r="G971">
        <v>1</v>
      </c>
    </row>
    <row r="972" spans="1:7" x14ac:dyDescent="0.2">
      <c r="A972" t="s">
        <v>8219</v>
      </c>
      <c r="B972">
        <v>188</v>
      </c>
      <c r="F972" t="s">
        <v>8221</v>
      </c>
      <c r="G972">
        <v>1</v>
      </c>
    </row>
    <row r="973" spans="1:7" x14ac:dyDescent="0.2">
      <c r="A973" t="s">
        <v>8219</v>
      </c>
      <c r="B973">
        <v>112</v>
      </c>
      <c r="F973" t="s">
        <v>8221</v>
      </c>
      <c r="G973">
        <v>1</v>
      </c>
    </row>
    <row r="974" spans="1:7" x14ac:dyDescent="0.2">
      <c r="A974" t="s">
        <v>8219</v>
      </c>
      <c r="B974">
        <v>21</v>
      </c>
      <c r="F974" t="s">
        <v>8221</v>
      </c>
      <c r="G974">
        <v>1</v>
      </c>
    </row>
    <row r="975" spans="1:7" x14ac:dyDescent="0.2">
      <c r="A975" t="s">
        <v>8219</v>
      </c>
      <c r="B975">
        <v>186</v>
      </c>
      <c r="F975" t="s">
        <v>8221</v>
      </c>
      <c r="G975">
        <v>1</v>
      </c>
    </row>
    <row r="976" spans="1:7" x14ac:dyDescent="0.2">
      <c r="A976" t="s">
        <v>8219</v>
      </c>
      <c r="B976">
        <v>47</v>
      </c>
      <c r="F976" t="s">
        <v>8221</v>
      </c>
      <c r="G976">
        <v>1</v>
      </c>
    </row>
    <row r="977" spans="1:7" x14ac:dyDescent="0.2">
      <c r="A977" t="s">
        <v>8219</v>
      </c>
      <c r="B977">
        <v>42</v>
      </c>
      <c r="F977" t="s">
        <v>8221</v>
      </c>
      <c r="G977">
        <v>3</v>
      </c>
    </row>
    <row r="978" spans="1:7" x14ac:dyDescent="0.2">
      <c r="A978" t="s">
        <v>8219</v>
      </c>
      <c r="B978">
        <v>39</v>
      </c>
      <c r="F978" t="s">
        <v>8221</v>
      </c>
      <c r="G978">
        <v>2</v>
      </c>
    </row>
    <row r="979" spans="1:7" x14ac:dyDescent="0.2">
      <c r="A979" t="s">
        <v>8219</v>
      </c>
      <c r="B979">
        <v>167</v>
      </c>
      <c r="F979" t="s">
        <v>8221</v>
      </c>
      <c r="G979">
        <v>2</v>
      </c>
    </row>
    <row r="980" spans="1:7" x14ac:dyDescent="0.2">
      <c r="A980" t="s">
        <v>8219</v>
      </c>
      <c r="B980">
        <v>14</v>
      </c>
      <c r="F980" t="s">
        <v>8221</v>
      </c>
      <c r="G980">
        <v>2</v>
      </c>
    </row>
    <row r="981" spans="1:7" x14ac:dyDescent="0.2">
      <c r="A981" t="s">
        <v>8219</v>
      </c>
      <c r="B981">
        <v>205</v>
      </c>
      <c r="F981" t="s">
        <v>8221</v>
      </c>
      <c r="G981">
        <v>5</v>
      </c>
    </row>
    <row r="982" spans="1:7" x14ac:dyDescent="0.2">
      <c r="A982" t="s">
        <v>8219</v>
      </c>
      <c r="B982">
        <v>600</v>
      </c>
      <c r="F982" t="s">
        <v>8221</v>
      </c>
      <c r="G982">
        <v>4</v>
      </c>
    </row>
    <row r="983" spans="1:7" x14ac:dyDescent="0.2">
      <c r="A983" t="s">
        <v>8219</v>
      </c>
      <c r="B983">
        <v>56</v>
      </c>
      <c r="F983" t="s">
        <v>8221</v>
      </c>
      <c r="G983">
        <v>3</v>
      </c>
    </row>
    <row r="984" spans="1:7" x14ac:dyDescent="0.2">
      <c r="A984" t="s">
        <v>8219</v>
      </c>
      <c r="B984">
        <v>160</v>
      </c>
      <c r="F984" t="s">
        <v>8221</v>
      </c>
      <c r="G984">
        <v>3</v>
      </c>
    </row>
    <row r="985" spans="1:7" x14ac:dyDescent="0.2">
      <c r="A985" t="s">
        <v>8219</v>
      </c>
      <c r="B985">
        <v>29</v>
      </c>
      <c r="F985" t="s">
        <v>8221</v>
      </c>
      <c r="G985">
        <v>1</v>
      </c>
    </row>
    <row r="986" spans="1:7" x14ac:dyDescent="0.2">
      <c r="A986" t="s">
        <v>8219</v>
      </c>
      <c r="B986">
        <v>23</v>
      </c>
      <c r="F986" t="s">
        <v>8221</v>
      </c>
      <c r="G986">
        <v>2</v>
      </c>
    </row>
    <row r="987" spans="1:7" x14ac:dyDescent="0.2">
      <c r="A987" t="s">
        <v>8219</v>
      </c>
      <c r="B987">
        <v>10</v>
      </c>
      <c r="F987" t="s">
        <v>8221</v>
      </c>
      <c r="G987">
        <v>3</v>
      </c>
    </row>
    <row r="988" spans="1:7" x14ac:dyDescent="0.2">
      <c r="A988" t="s">
        <v>8219</v>
      </c>
      <c r="B988">
        <v>32</v>
      </c>
      <c r="F988" t="s">
        <v>8221</v>
      </c>
      <c r="G988">
        <v>1</v>
      </c>
    </row>
    <row r="989" spans="1:7" x14ac:dyDescent="0.2">
      <c r="A989" t="s">
        <v>8219</v>
      </c>
      <c r="B989">
        <v>203</v>
      </c>
      <c r="F989" t="s">
        <v>8221</v>
      </c>
      <c r="G989">
        <v>1</v>
      </c>
    </row>
    <row r="990" spans="1:7" x14ac:dyDescent="0.2">
      <c r="A990" t="s">
        <v>8219</v>
      </c>
      <c r="B990">
        <v>813</v>
      </c>
      <c r="F990" t="s">
        <v>8221</v>
      </c>
      <c r="G990">
        <v>4</v>
      </c>
    </row>
    <row r="991" spans="1:7" x14ac:dyDescent="0.2">
      <c r="A991" t="s">
        <v>8219</v>
      </c>
      <c r="B991">
        <v>74</v>
      </c>
      <c r="F991" t="s">
        <v>8221</v>
      </c>
      <c r="G991">
        <v>7</v>
      </c>
    </row>
    <row r="992" spans="1:7" x14ac:dyDescent="0.2">
      <c r="A992" t="s">
        <v>8219</v>
      </c>
      <c r="B992">
        <v>87</v>
      </c>
      <c r="F992" t="s">
        <v>8221</v>
      </c>
      <c r="G992">
        <v>3</v>
      </c>
    </row>
    <row r="993" spans="1:7" x14ac:dyDescent="0.2">
      <c r="A993" t="s">
        <v>8219</v>
      </c>
      <c r="B993">
        <v>55</v>
      </c>
      <c r="F993" t="s">
        <v>8221</v>
      </c>
      <c r="G993">
        <v>2</v>
      </c>
    </row>
    <row r="994" spans="1:7" x14ac:dyDescent="0.2">
      <c r="A994" t="s">
        <v>8219</v>
      </c>
      <c r="B994">
        <v>221</v>
      </c>
      <c r="F994" t="s">
        <v>8221</v>
      </c>
      <c r="G994">
        <v>2</v>
      </c>
    </row>
    <row r="995" spans="1:7" x14ac:dyDescent="0.2">
      <c r="A995" t="s">
        <v>8219</v>
      </c>
      <c r="B995">
        <v>169</v>
      </c>
      <c r="F995" t="s">
        <v>8221</v>
      </c>
      <c r="G995">
        <v>2</v>
      </c>
    </row>
    <row r="996" spans="1:7" x14ac:dyDescent="0.2">
      <c r="A996" t="s">
        <v>8219</v>
      </c>
      <c r="B996">
        <v>95</v>
      </c>
      <c r="F996" t="s">
        <v>8221</v>
      </c>
      <c r="G996">
        <v>6</v>
      </c>
    </row>
    <row r="997" spans="1:7" x14ac:dyDescent="0.2">
      <c r="A997" t="s">
        <v>8219</v>
      </c>
      <c r="B997">
        <v>27</v>
      </c>
      <c r="F997" t="s">
        <v>8221</v>
      </c>
      <c r="G997">
        <v>1</v>
      </c>
    </row>
    <row r="998" spans="1:7" x14ac:dyDescent="0.2">
      <c r="A998" t="s">
        <v>8219</v>
      </c>
      <c r="B998">
        <v>31</v>
      </c>
      <c r="F998" t="s">
        <v>8221</v>
      </c>
      <c r="G998">
        <v>3</v>
      </c>
    </row>
    <row r="999" spans="1:7" x14ac:dyDescent="0.2">
      <c r="A999" t="s">
        <v>8219</v>
      </c>
      <c r="B999">
        <v>34</v>
      </c>
      <c r="F999" t="s">
        <v>8221</v>
      </c>
      <c r="G999">
        <v>1</v>
      </c>
    </row>
    <row r="1000" spans="1:7" x14ac:dyDescent="0.2">
      <c r="A1000" t="s">
        <v>8219</v>
      </c>
      <c r="B1000">
        <v>286</v>
      </c>
      <c r="F1000" t="s">
        <v>8221</v>
      </c>
      <c r="G1000">
        <v>1</v>
      </c>
    </row>
    <row r="1001" spans="1:7" x14ac:dyDescent="0.2">
      <c r="A1001" t="s">
        <v>8219</v>
      </c>
      <c r="B1001">
        <v>55</v>
      </c>
      <c r="F1001" t="s">
        <v>8221</v>
      </c>
      <c r="G1001">
        <v>1</v>
      </c>
    </row>
    <row r="1002" spans="1:7" x14ac:dyDescent="0.2">
      <c r="A1002" t="s">
        <v>8219</v>
      </c>
      <c r="B1002">
        <v>238</v>
      </c>
      <c r="F1002" t="s">
        <v>8221</v>
      </c>
      <c r="G1002">
        <v>1</v>
      </c>
    </row>
    <row r="1003" spans="1:7" x14ac:dyDescent="0.2">
      <c r="A1003" t="s">
        <v>8219</v>
      </c>
      <c r="B1003">
        <v>62</v>
      </c>
      <c r="F1003" t="s">
        <v>8221</v>
      </c>
      <c r="G1003">
        <v>2</v>
      </c>
    </row>
    <row r="1004" spans="1:7" x14ac:dyDescent="0.2">
      <c r="A1004" t="s">
        <v>8219</v>
      </c>
      <c r="B1004">
        <v>20</v>
      </c>
      <c r="F1004" t="s">
        <v>8221</v>
      </c>
      <c r="G1004">
        <v>3</v>
      </c>
    </row>
    <row r="1005" spans="1:7" x14ac:dyDescent="0.2">
      <c r="A1005" t="s">
        <v>8219</v>
      </c>
      <c r="B1005">
        <v>61</v>
      </c>
      <c r="F1005" t="s">
        <v>8221</v>
      </c>
      <c r="G1005">
        <v>3</v>
      </c>
    </row>
    <row r="1006" spans="1:7" x14ac:dyDescent="0.2">
      <c r="A1006" t="s">
        <v>8219</v>
      </c>
      <c r="B1006">
        <v>336</v>
      </c>
      <c r="F1006" t="s">
        <v>8221</v>
      </c>
      <c r="G1006">
        <v>1</v>
      </c>
    </row>
    <row r="1007" spans="1:7" x14ac:dyDescent="0.2">
      <c r="A1007" t="s">
        <v>8219</v>
      </c>
      <c r="B1007">
        <v>229</v>
      </c>
      <c r="F1007" t="s">
        <v>8221</v>
      </c>
      <c r="G1007">
        <v>3</v>
      </c>
    </row>
    <row r="1008" spans="1:7" x14ac:dyDescent="0.2">
      <c r="A1008" t="s">
        <v>8219</v>
      </c>
      <c r="B1008">
        <v>133</v>
      </c>
      <c r="F1008" t="s">
        <v>8221</v>
      </c>
      <c r="G1008">
        <v>3</v>
      </c>
    </row>
    <row r="1009" spans="1:7" x14ac:dyDescent="0.2">
      <c r="A1009" t="s">
        <v>8219</v>
      </c>
      <c r="B1009">
        <v>33</v>
      </c>
      <c r="F1009" t="s">
        <v>8221</v>
      </c>
      <c r="G1009">
        <v>1</v>
      </c>
    </row>
    <row r="1010" spans="1:7" x14ac:dyDescent="0.2">
      <c r="A1010" t="s">
        <v>8219</v>
      </c>
      <c r="B1010">
        <v>123</v>
      </c>
      <c r="F1010" t="s">
        <v>8221</v>
      </c>
      <c r="G1010">
        <v>5</v>
      </c>
    </row>
    <row r="1011" spans="1:7" x14ac:dyDescent="0.2">
      <c r="A1011" t="s">
        <v>8219</v>
      </c>
      <c r="B1011">
        <v>26</v>
      </c>
      <c r="F1011" t="s">
        <v>8221</v>
      </c>
      <c r="G1011">
        <v>4</v>
      </c>
    </row>
    <row r="1012" spans="1:7" x14ac:dyDescent="0.2">
      <c r="A1012" t="s">
        <v>8219</v>
      </c>
      <c r="B1012">
        <v>63</v>
      </c>
      <c r="F1012" t="s">
        <v>8221</v>
      </c>
      <c r="G1012">
        <v>3</v>
      </c>
    </row>
    <row r="1013" spans="1:7" x14ac:dyDescent="0.2">
      <c r="A1013" t="s">
        <v>8219</v>
      </c>
      <c r="B1013">
        <v>202</v>
      </c>
      <c r="F1013" t="s">
        <v>8221</v>
      </c>
      <c r="G1013">
        <v>3</v>
      </c>
    </row>
    <row r="1014" spans="1:7" x14ac:dyDescent="0.2">
      <c r="A1014" t="s">
        <v>8219</v>
      </c>
      <c r="B1014">
        <v>90</v>
      </c>
      <c r="F1014" t="s">
        <v>8221</v>
      </c>
      <c r="G1014">
        <v>2</v>
      </c>
    </row>
    <row r="1015" spans="1:7" x14ac:dyDescent="0.2">
      <c r="A1015" t="s">
        <v>8219</v>
      </c>
      <c r="B1015">
        <v>44</v>
      </c>
      <c r="F1015" t="s">
        <v>8221</v>
      </c>
      <c r="G1015">
        <v>2</v>
      </c>
    </row>
    <row r="1016" spans="1:7" x14ac:dyDescent="0.2">
      <c r="A1016" t="s">
        <v>8219</v>
      </c>
      <c r="B1016">
        <v>1062</v>
      </c>
      <c r="F1016" t="s">
        <v>8221</v>
      </c>
      <c r="G1016">
        <v>4</v>
      </c>
    </row>
    <row r="1017" spans="1:7" x14ac:dyDescent="0.2">
      <c r="A1017" t="s">
        <v>8219</v>
      </c>
      <c r="B1017">
        <v>17</v>
      </c>
      <c r="F1017" t="s">
        <v>8221</v>
      </c>
      <c r="G1017">
        <v>2</v>
      </c>
    </row>
    <row r="1018" spans="1:7" x14ac:dyDescent="0.2">
      <c r="A1018" t="s">
        <v>8219</v>
      </c>
      <c r="B1018">
        <v>62</v>
      </c>
      <c r="F1018" t="s">
        <v>8221</v>
      </c>
      <c r="G1018">
        <v>5</v>
      </c>
    </row>
    <row r="1019" spans="1:7" x14ac:dyDescent="0.2">
      <c r="A1019" t="s">
        <v>8219</v>
      </c>
      <c r="B1019">
        <v>136</v>
      </c>
      <c r="F1019" t="s">
        <v>8221</v>
      </c>
      <c r="G1019">
        <v>3</v>
      </c>
    </row>
    <row r="1020" spans="1:7" x14ac:dyDescent="0.2">
      <c r="A1020" t="s">
        <v>8219</v>
      </c>
      <c r="B1020">
        <v>89</v>
      </c>
      <c r="F1020" t="s">
        <v>8221</v>
      </c>
      <c r="G1020">
        <v>3</v>
      </c>
    </row>
    <row r="1021" spans="1:7" x14ac:dyDescent="0.2">
      <c r="A1021" t="s">
        <v>8219</v>
      </c>
      <c r="B1021">
        <v>69</v>
      </c>
      <c r="F1021" t="s">
        <v>8221</v>
      </c>
      <c r="G1021">
        <v>4</v>
      </c>
    </row>
    <row r="1022" spans="1:7" x14ac:dyDescent="0.2">
      <c r="A1022" t="s">
        <v>8219</v>
      </c>
      <c r="B1022">
        <v>62</v>
      </c>
      <c r="F1022" t="s">
        <v>8221</v>
      </c>
      <c r="G1022">
        <v>3</v>
      </c>
    </row>
    <row r="1023" spans="1:7" x14ac:dyDescent="0.2">
      <c r="A1023" t="s">
        <v>8219</v>
      </c>
      <c r="B1023">
        <v>23</v>
      </c>
      <c r="F1023" t="s">
        <v>8221</v>
      </c>
      <c r="G1023">
        <v>3</v>
      </c>
    </row>
    <row r="1024" spans="1:7" x14ac:dyDescent="0.2">
      <c r="A1024" t="s">
        <v>8219</v>
      </c>
      <c r="B1024">
        <v>14</v>
      </c>
      <c r="F1024" t="s">
        <v>8221</v>
      </c>
      <c r="G1024">
        <v>2</v>
      </c>
    </row>
    <row r="1025" spans="1:7" x14ac:dyDescent="0.2">
      <c r="A1025" t="s">
        <v>8219</v>
      </c>
      <c r="B1025">
        <v>21</v>
      </c>
      <c r="F1025" t="s">
        <v>8221</v>
      </c>
      <c r="G1025">
        <v>2</v>
      </c>
    </row>
    <row r="1026" spans="1:7" x14ac:dyDescent="0.2">
      <c r="A1026" t="s">
        <v>8219</v>
      </c>
      <c r="B1026">
        <v>71</v>
      </c>
      <c r="F1026" t="s">
        <v>8221</v>
      </c>
      <c r="G1026">
        <v>1</v>
      </c>
    </row>
    <row r="1027" spans="1:7" x14ac:dyDescent="0.2">
      <c r="A1027" t="s">
        <v>8219</v>
      </c>
      <c r="B1027">
        <v>27</v>
      </c>
      <c r="F1027" t="s">
        <v>8221</v>
      </c>
      <c r="G1027">
        <v>1</v>
      </c>
    </row>
    <row r="1028" spans="1:7" x14ac:dyDescent="0.2">
      <c r="A1028" t="s">
        <v>8219</v>
      </c>
      <c r="B1028">
        <v>158</v>
      </c>
      <c r="F1028" t="s">
        <v>8221</v>
      </c>
      <c r="G1028">
        <v>2</v>
      </c>
    </row>
    <row r="1029" spans="1:7" x14ac:dyDescent="0.2">
      <c r="A1029" t="s">
        <v>8219</v>
      </c>
      <c r="B1029">
        <v>234</v>
      </c>
      <c r="F1029" t="s">
        <v>8221</v>
      </c>
      <c r="G1029">
        <v>1</v>
      </c>
    </row>
    <row r="1030" spans="1:7" x14ac:dyDescent="0.2">
      <c r="A1030" t="s">
        <v>8219</v>
      </c>
      <c r="B1030">
        <v>158</v>
      </c>
      <c r="F1030" t="s">
        <v>8221</v>
      </c>
      <c r="G1030">
        <v>3</v>
      </c>
    </row>
    <row r="1031" spans="1:7" x14ac:dyDescent="0.2">
      <c r="A1031" t="s">
        <v>8219</v>
      </c>
      <c r="B1031">
        <v>84</v>
      </c>
      <c r="F1031" t="s">
        <v>8221</v>
      </c>
      <c r="G1031">
        <v>1</v>
      </c>
    </row>
    <row r="1032" spans="1:7" x14ac:dyDescent="0.2">
      <c r="A1032" t="s">
        <v>8219</v>
      </c>
      <c r="B1032">
        <v>19</v>
      </c>
      <c r="F1032" t="s">
        <v>8221</v>
      </c>
      <c r="G1032">
        <v>1</v>
      </c>
    </row>
    <row r="1033" spans="1:7" x14ac:dyDescent="0.2">
      <c r="A1033" t="s">
        <v>8219</v>
      </c>
      <c r="B1033">
        <v>74</v>
      </c>
      <c r="F1033" t="s">
        <v>8221</v>
      </c>
      <c r="G1033">
        <v>1</v>
      </c>
    </row>
    <row r="1034" spans="1:7" x14ac:dyDescent="0.2">
      <c r="A1034" t="s">
        <v>8219</v>
      </c>
      <c r="B1034">
        <v>47</v>
      </c>
      <c r="F1034" t="s">
        <v>8221</v>
      </c>
      <c r="G1034">
        <v>2</v>
      </c>
    </row>
    <row r="1035" spans="1:7" x14ac:dyDescent="0.2">
      <c r="A1035" t="s">
        <v>8219</v>
      </c>
      <c r="B1035">
        <v>57</v>
      </c>
      <c r="F1035" t="s">
        <v>8221</v>
      </c>
      <c r="G1035">
        <v>3</v>
      </c>
    </row>
    <row r="1036" spans="1:7" x14ac:dyDescent="0.2">
      <c r="A1036" t="s">
        <v>8219</v>
      </c>
      <c r="B1036">
        <v>80</v>
      </c>
      <c r="F1036" t="s">
        <v>8221</v>
      </c>
      <c r="G1036">
        <v>1</v>
      </c>
    </row>
    <row r="1037" spans="1:7" x14ac:dyDescent="0.2">
      <c r="A1037" t="s">
        <v>8219</v>
      </c>
      <c r="B1037">
        <v>104</v>
      </c>
      <c r="F1037" t="s">
        <v>8221</v>
      </c>
      <c r="G1037">
        <v>11</v>
      </c>
    </row>
    <row r="1038" spans="1:7" x14ac:dyDescent="0.2">
      <c r="A1038" t="s">
        <v>8219</v>
      </c>
      <c r="B1038">
        <v>128</v>
      </c>
      <c r="F1038" t="s">
        <v>8221</v>
      </c>
      <c r="G1038">
        <v>3</v>
      </c>
    </row>
    <row r="1039" spans="1:7" x14ac:dyDescent="0.2">
      <c r="A1039" t="s">
        <v>8219</v>
      </c>
      <c r="B1039">
        <v>114</v>
      </c>
      <c r="F1039" t="s">
        <v>8221</v>
      </c>
      <c r="G1039">
        <v>4</v>
      </c>
    </row>
    <row r="1040" spans="1:7" x14ac:dyDescent="0.2">
      <c r="A1040" t="s">
        <v>8219</v>
      </c>
      <c r="B1040">
        <v>621</v>
      </c>
      <c r="F1040" t="s">
        <v>8221</v>
      </c>
      <c r="G1040">
        <v>1</v>
      </c>
    </row>
    <row r="1041" spans="1:7" x14ac:dyDescent="0.2">
      <c r="A1041" t="s">
        <v>8219</v>
      </c>
      <c r="B1041">
        <v>30</v>
      </c>
      <c r="F1041" t="s">
        <v>8221</v>
      </c>
      <c r="G1041">
        <v>4</v>
      </c>
    </row>
    <row r="1042" spans="1:7" x14ac:dyDescent="0.2">
      <c r="A1042" t="s">
        <v>8219</v>
      </c>
      <c r="B1042">
        <v>64</v>
      </c>
      <c r="F1042" t="s">
        <v>8221</v>
      </c>
      <c r="G1042">
        <v>1</v>
      </c>
    </row>
    <row r="1043" spans="1:7" x14ac:dyDescent="0.2">
      <c r="A1043" t="s">
        <v>8219</v>
      </c>
      <c r="B1043">
        <v>202</v>
      </c>
      <c r="F1043" t="s">
        <v>8221</v>
      </c>
      <c r="G1043">
        <v>1</v>
      </c>
    </row>
    <row r="1044" spans="1:7" x14ac:dyDescent="0.2">
      <c r="A1044" t="s">
        <v>8219</v>
      </c>
      <c r="B1044">
        <v>68</v>
      </c>
      <c r="F1044" t="s">
        <v>8221</v>
      </c>
      <c r="G1044">
        <v>1</v>
      </c>
    </row>
    <row r="1045" spans="1:7" x14ac:dyDescent="0.2">
      <c r="A1045" t="s">
        <v>8219</v>
      </c>
      <c r="B1045">
        <v>107</v>
      </c>
      <c r="F1045" t="s">
        <v>8221</v>
      </c>
      <c r="G1045">
        <v>1</v>
      </c>
    </row>
    <row r="1046" spans="1:7" x14ac:dyDescent="0.2">
      <c r="A1046" t="s">
        <v>8219</v>
      </c>
      <c r="B1046">
        <v>53</v>
      </c>
      <c r="F1046" t="s">
        <v>8221</v>
      </c>
      <c r="G1046">
        <v>3</v>
      </c>
    </row>
    <row r="1047" spans="1:7" x14ac:dyDescent="0.2">
      <c r="A1047" t="s">
        <v>8219</v>
      </c>
      <c r="B1047">
        <v>63</v>
      </c>
      <c r="F1047" t="s">
        <v>8221</v>
      </c>
      <c r="G1047">
        <v>1</v>
      </c>
    </row>
    <row r="1048" spans="1:7" x14ac:dyDescent="0.2">
      <c r="A1048" t="s">
        <v>8219</v>
      </c>
      <c r="B1048">
        <v>25</v>
      </c>
      <c r="F1048" t="s">
        <v>8221</v>
      </c>
      <c r="G1048">
        <v>1</v>
      </c>
    </row>
    <row r="1049" spans="1:7" x14ac:dyDescent="0.2">
      <c r="A1049" t="s">
        <v>8219</v>
      </c>
      <c r="B1049">
        <v>29</v>
      </c>
      <c r="F1049" t="s">
        <v>8221</v>
      </c>
      <c r="G1049">
        <v>1</v>
      </c>
    </row>
    <row r="1050" spans="1:7" x14ac:dyDescent="0.2">
      <c r="A1050" t="s">
        <v>8219</v>
      </c>
      <c r="B1050">
        <v>17</v>
      </c>
      <c r="F1050" t="s">
        <v>8221</v>
      </c>
      <c r="G1050">
        <v>20</v>
      </c>
    </row>
    <row r="1051" spans="1:7" x14ac:dyDescent="0.2">
      <c r="A1051" t="s">
        <v>8219</v>
      </c>
      <c r="B1051">
        <v>83</v>
      </c>
      <c r="F1051" t="s">
        <v>8221</v>
      </c>
      <c r="G1051">
        <v>3</v>
      </c>
    </row>
    <row r="1052" spans="1:7" x14ac:dyDescent="0.2">
      <c r="A1052" t="s">
        <v>8219</v>
      </c>
      <c r="B1052">
        <v>44</v>
      </c>
      <c r="F1052" t="s">
        <v>8221</v>
      </c>
      <c r="G1052">
        <v>6</v>
      </c>
    </row>
    <row r="1053" spans="1:7" x14ac:dyDescent="0.2">
      <c r="A1053" t="s">
        <v>8219</v>
      </c>
      <c r="B1053">
        <v>557</v>
      </c>
      <c r="F1053" t="s">
        <v>8221</v>
      </c>
      <c r="G1053">
        <v>2</v>
      </c>
    </row>
    <row r="1054" spans="1:7" x14ac:dyDescent="0.2">
      <c r="A1054" t="s">
        <v>8219</v>
      </c>
      <c r="B1054">
        <v>39</v>
      </c>
      <c r="F1054" t="s">
        <v>8221</v>
      </c>
      <c r="G1054">
        <v>2</v>
      </c>
    </row>
    <row r="1055" spans="1:7" x14ac:dyDescent="0.2">
      <c r="A1055" t="s">
        <v>8219</v>
      </c>
      <c r="B1055">
        <v>185</v>
      </c>
      <c r="F1055" t="s">
        <v>8221</v>
      </c>
      <c r="G1055">
        <v>2</v>
      </c>
    </row>
    <row r="1056" spans="1:7" x14ac:dyDescent="0.2">
      <c r="A1056" t="s">
        <v>8219</v>
      </c>
      <c r="B1056">
        <v>555</v>
      </c>
      <c r="F1056" t="s">
        <v>8221</v>
      </c>
      <c r="G1056">
        <v>4</v>
      </c>
    </row>
    <row r="1057" spans="1:7" x14ac:dyDescent="0.2">
      <c r="A1057" t="s">
        <v>8219</v>
      </c>
      <c r="B1057">
        <v>162</v>
      </c>
      <c r="F1057" t="s">
        <v>8221</v>
      </c>
      <c r="G1057">
        <v>14</v>
      </c>
    </row>
    <row r="1058" spans="1:7" x14ac:dyDescent="0.2">
      <c r="A1058" t="s">
        <v>8219</v>
      </c>
      <c r="B1058">
        <v>17</v>
      </c>
      <c r="F1058" t="s">
        <v>8221</v>
      </c>
      <c r="G1058">
        <v>2</v>
      </c>
    </row>
    <row r="1059" spans="1:7" x14ac:dyDescent="0.2">
      <c r="A1059" t="s">
        <v>8219</v>
      </c>
      <c r="B1059">
        <v>17</v>
      </c>
      <c r="F1059" t="s">
        <v>8221</v>
      </c>
      <c r="G1059">
        <v>2</v>
      </c>
    </row>
    <row r="1060" spans="1:7" x14ac:dyDescent="0.2">
      <c r="A1060" t="s">
        <v>8219</v>
      </c>
      <c r="B1060">
        <v>15</v>
      </c>
      <c r="F1060" t="s">
        <v>8221</v>
      </c>
      <c r="G1060">
        <v>4</v>
      </c>
    </row>
    <row r="1061" spans="1:7" x14ac:dyDescent="0.2">
      <c r="A1061" t="s">
        <v>8219</v>
      </c>
      <c r="B1061">
        <v>33</v>
      </c>
      <c r="F1061" t="s">
        <v>8221</v>
      </c>
      <c r="G1061">
        <v>2</v>
      </c>
    </row>
    <row r="1062" spans="1:7" x14ac:dyDescent="0.2">
      <c r="A1062" t="s">
        <v>8219</v>
      </c>
      <c r="B1062">
        <v>49</v>
      </c>
      <c r="F1062" t="s">
        <v>8221</v>
      </c>
      <c r="G1062">
        <v>1</v>
      </c>
    </row>
    <row r="1063" spans="1:7" x14ac:dyDescent="0.2">
      <c r="A1063" t="s">
        <v>8219</v>
      </c>
      <c r="B1063">
        <v>29</v>
      </c>
      <c r="F1063" t="s">
        <v>8221</v>
      </c>
      <c r="G1063">
        <v>1</v>
      </c>
    </row>
    <row r="1064" spans="1:7" x14ac:dyDescent="0.2">
      <c r="A1064" t="s">
        <v>8219</v>
      </c>
      <c r="B1064">
        <v>1151</v>
      </c>
      <c r="F1064" t="s">
        <v>8221</v>
      </c>
      <c r="G1064">
        <v>3</v>
      </c>
    </row>
    <row r="1065" spans="1:7" x14ac:dyDescent="0.2">
      <c r="A1065" t="s">
        <v>8219</v>
      </c>
      <c r="B1065">
        <v>123</v>
      </c>
      <c r="F1065" t="s">
        <v>8221</v>
      </c>
      <c r="G1065">
        <v>1</v>
      </c>
    </row>
    <row r="1066" spans="1:7" x14ac:dyDescent="0.2">
      <c r="A1066" t="s">
        <v>8219</v>
      </c>
      <c r="B1066">
        <v>235</v>
      </c>
      <c r="F1066" t="s">
        <v>8221</v>
      </c>
      <c r="G1066">
        <v>1</v>
      </c>
    </row>
    <row r="1067" spans="1:7" x14ac:dyDescent="0.2">
      <c r="A1067" t="s">
        <v>8219</v>
      </c>
      <c r="B1067">
        <v>95</v>
      </c>
      <c r="F1067" t="s">
        <v>8221</v>
      </c>
      <c r="G1067">
        <v>2</v>
      </c>
    </row>
    <row r="1068" spans="1:7" x14ac:dyDescent="0.2">
      <c r="A1068" t="s">
        <v>8219</v>
      </c>
      <c r="B1068">
        <v>57</v>
      </c>
      <c r="F1068" t="s">
        <v>8221</v>
      </c>
      <c r="G1068">
        <v>3</v>
      </c>
    </row>
    <row r="1069" spans="1:7" x14ac:dyDescent="0.2">
      <c r="A1069" t="s">
        <v>8219</v>
      </c>
      <c r="B1069">
        <v>69</v>
      </c>
      <c r="F1069" t="s">
        <v>8221</v>
      </c>
      <c r="G1069">
        <v>3</v>
      </c>
    </row>
    <row r="1070" spans="1:7" x14ac:dyDescent="0.2">
      <c r="A1070" t="s">
        <v>8219</v>
      </c>
      <c r="B1070">
        <v>277</v>
      </c>
      <c r="F1070" t="s">
        <v>8221</v>
      </c>
      <c r="G1070">
        <v>1</v>
      </c>
    </row>
    <row r="1071" spans="1:7" x14ac:dyDescent="0.2">
      <c r="A1071" t="s">
        <v>8219</v>
      </c>
      <c r="B1071">
        <v>45</v>
      </c>
      <c r="F1071" t="s">
        <v>8221</v>
      </c>
      <c r="G1071">
        <v>11</v>
      </c>
    </row>
    <row r="1072" spans="1:7" x14ac:dyDescent="0.2">
      <c r="A1072" t="s">
        <v>8219</v>
      </c>
      <c r="B1072">
        <v>56</v>
      </c>
      <c r="F1072" t="s">
        <v>8221</v>
      </c>
      <c r="G1072">
        <v>1</v>
      </c>
    </row>
    <row r="1073" spans="1:7" x14ac:dyDescent="0.2">
      <c r="A1073" t="s">
        <v>8219</v>
      </c>
      <c r="B1073">
        <v>34</v>
      </c>
      <c r="F1073" t="s">
        <v>8221</v>
      </c>
      <c r="G1073">
        <v>4</v>
      </c>
    </row>
    <row r="1074" spans="1:7" x14ac:dyDescent="0.2">
      <c r="A1074" t="s">
        <v>8219</v>
      </c>
      <c r="B1074">
        <v>72</v>
      </c>
      <c r="F1074" t="s">
        <v>8221</v>
      </c>
      <c r="G1074">
        <v>2</v>
      </c>
    </row>
    <row r="1075" spans="1:7" x14ac:dyDescent="0.2">
      <c r="A1075" t="s">
        <v>8219</v>
      </c>
      <c r="B1075">
        <v>84</v>
      </c>
      <c r="F1075" t="s">
        <v>8221</v>
      </c>
      <c r="G1075">
        <v>2</v>
      </c>
    </row>
    <row r="1076" spans="1:7" x14ac:dyDescent="0.2">
      <c r="A1076" t="s">
        <v>8219</v>
      </c>
      <c r="B1076">
        <v>51</v>
      </c>
      <c r="F1076" t="s">
        <v>8221</v>
      </c>
      <c r="G1076">
        <v>2</v>
      </c>
    </row>
    <row r="1077" spans="1:7" x14ac:dyDescent="0.2">
      <c r="A1077" t="s">
        <v>8219</v>
      </c>
      <c r="B1077">
        <v>376</v>
      </c>
      <c r="F1077" t="s">
        <v>8221</v>
      </c>
      <c r="G1077">
        <v>2</v>
      </c>
    </row>
    <row r="1078" spans="1:7" x14ac:dyDescent="0.2">
      <c r="A1078" t="s">
        <v>8219</v>
      </c>
      <c r="B1078">
        <v>1260</v>
      </c>
      <c r="F1078" t="s">
        <v>8221</v>
      </c>
      <c r="G1078">
        <v>2</v>
      </c>
    </row>
    <row r="1079" spans="1:7" x14ac:dyDescent="0.2">
      <c r="A1079" t="s">
        <v>8219</v>
      </c>
      <c r="B1079">
        <v>14</v>
      </c>
      <c r="F1079" t="s">
        <v>8221</v>
      </c>
      <c r="G1079">
        <v>2</v>
      </c>
    </row>
    <row r="1080" spans="1:7" x14ac:dyDescent="0.2">
      <c r="A1080" t="s">
        <v>8219</v>
      </c>
      <c r="B1080">
        <v>15</v>
      </c>
      <c r="F1080" t="s">
        <v>8221</v>
      </c>
      <c r="G1080">
        <v>1</v>
      </c>
    </row>
    <row r="1081" spans="1:7" x14ac:dyDescent="0.2">
      <c r="A1081" t="s">
        <v>8219</v>
      </c>
      <c r="B1081">
        <v>48</v>
      </c>
      <c r="F1081" t="s">
        <v>8221</v>
      </c>
      <c r="G1081">
        <v>2</v>
      </c>
    </row>
    <row r="1082" spans="1:7" x14ac:dyDescent="0.2">
      <c r="A1082" t="s">
        <v>8219</v>
      </c>
      <c r="B1082">
        <v>211</v>
      </c>
      <c r="F1082" t="s">
        <v>8221</v>
      </c>
      <c r="G1082">
        <v>2</v>
      </c>
    </row>
    <row r="1083" spans="1:7" x14ac:dyDescent="0.2">
      <c r="A1083" t="s">
        <v>8219</v>
      </c>
      <c r="B1083">
        <v>79</v>
      </c>
      <c r="F1083" t="s">
        <v>8221</v>
      </c>
      <c r="G1083">
        <v>1</v>
      </c>
    </row>
    <row r="1084" spans="1:7" x14ac:dyDescent="0.2">
      <c r="A1084" t="s">
        <v>8219</v>
      </c>
      <c r="B1084">
        <v>62</v>
      </c>
      <c r="F1084" t="s">
        <v>8221</v>
      </c>
      <c r="G1084">
        <v>1</v>
      </c>
    </row>
    <row r="1085" spans="1:7" x14ac:dyDescent="0.2">
      <c r="A1085" t="s">
        <v>8219</v>
      </c>
      <c r="B1085">
        <v>263</v>
      </c>
      <c r="F1085" t="s">
        <v>8221</v>
      </c>
      <c r="G1085">
        <v>1</v>
      </c>
    </row>
    <row r="1086" spans="1:7" x14ac:dyDescent="0.2">
      <c r="A1086" t="s">
        <v>8219</v>
      </c>
      <c r="B1086">
        <v>58</v>
      </c>
      <c r="F1086" t="s">
        <v>8221</v>
      </c>
      <c r="G1086">
        <v>1</v>
      </c>
    </row>
    <row r="1087" spans="1:7" x14ac:dyDescent="0.2">
      <c r="A1087" t="s">
        <v>8219</v>
      </c>
      <c r="B1087">
        <v>76</v>
      </c>
      <c r="F1087" t="s">
        <v>8221</v>
      </c>
      <c r="G1087">
        <v>2</v>
      </c>
    </row>
    <row r="1088" spans="1:7" x14ac:dyDescent="0.2">
      <c r="A1088" t="s">
        <v>8219</v>
      </c>
      <c r="B1088">
        <v>71</v>
      </c>
      <c r="F1088" t="s">
        <v>8221</v>
      </c>
      <c r="G1088">
        <v>1</v>
      </c>
    </row>
    <row r="1089" spans="1:7" x14ac:dyDescent="0.2">
      <c r="A1089" t="s">
        <v>8219</v>
      </c>
      <c r="B1089">
        <v>68</v>
      </c>
      <c r="F1089" t="s">
        <v>8221</v>
      </c>
      <c r="G1089">
        <v>1</v>
      </c>
    </row>
    <row r="1090" spans="1:7" x14ac:dyDescent="0.2">
      <c r="A1090" t="s">
        <v>8219</v>
      </c>
      <c r="B1090">
        <v>191</v>
      </c>
      <c r="F1090" t="s">
        <v>8221</v>
      </c>
      <c r="G1090">
        <v>1</v>
      </c>
    </row>
    <row r="1091" spans="1:7" x14ac:dyDescent="0.2">
      <c r="A1091" t="s">
        <v>8219</v>
      </c>
      <c r="B1091">
        <v>383</v>
      </c>
      <c r="F1091" t="s">
        <v>8221</v>
      </c>
      <c r="G1091">
        <v>1</v>
      </c>
    </row>
    <row r="1092" spans="1:7" x14ac:dyDescent="0.2">
      <c r="A1092" t="s">
        <v>8219</v>
      </c>
      <c r="B1092">
        <v>81</v>
      </c>
      <c r="F1092" t="s">
        <v>8221</v>
      </c>
      <c r="G1092">
        <v>1</v>
      </c>
    </row>
    <row r="1093" spans="1:7" x14ac:dyDescent="0.2">
      <c r="A1093" t="s">
        <v>8219</v>
      </c>
      <c r="B1093">
        <v>76</v>
      </c>
      <c r="F1093" t="s">
        <v>8221</v>
      </c>
      <c r="G1093">
        <v>1</v>
      </c>
    </row>
    <row r="1094" spans="1:7" x14ac:dyDescent="0.2">
      <c r="A1094" t="s">
        <v>8219</v>
      </c>
      <c r="B1094">
        <v>50</v>
      </c>
      <c r="F1094" t="s">
        <v>8221</v>
      </c>
      <c r="G1094">
        <v>2</v>
      </c>
    </row>
    <row r="1095" spans="1:7" x14ac:dyDescent="0.2">
      <c r="A1095" t="s">
        <v>8219</v>
      </c>
      <c r="B1095">
        <v>19</v>
      </c>
      <c r="F1095" t="s">
        <v>8221</v>
      </c>
      <c r="G1095">
        <v>1</v>
      </c>
    </row>
    <row r="1096" spans="1:7" x14ac:dyDescent="0.2">
      <c r="A1096" t="s">
        <v>8219</v>
      </c>
      <c r="B1096">
        <v>24</v>
      </c>
      <c r="F1096" t="s">
        <v>8221</v>
      </c>
      <c r="G1096">
        <v>3</v>
      </c>
    </row>
    <row r="1097" spans="1:7" x14ac:dyDescent="0.2">
      <c r="A1097" t="s">
        <v>8219</v>
      </c>
      <c r="B1097">
        <v>18</v>
      </c>
      <c r="F1097" t="s">
        <v>8221</v>
      </c>
      <c r="G1097">
        <v>2</v>
      </c>
    </row>
    <row r="1098" spans="1:7" x14ac:dyDescent="0.2">
      <c r="A1098" t="s">
        <v>8219</v>
      </c>
      <c r="B1098">
        <v>50</v>
      </c>
      <c r="F1098" t="s">
        <v>8221</v>
      </c>
      <c r="G1098">
        <v>2</v>
      </c>
    </row>
    <row r="1099" spans="1:7" x14ac:dyDescent="0.2">
      <c r="A1099" t="s">
        <v>8219</v>
      </c>
      <c r="B1099">
        <v>82</v>
      </c>
      <c r="F1099" t="s">
        <v>8221</v>
      </c>
      <c r="G1099">
        <v>1</v>
      </c>
    </row>
    <row r="1100" spans="1:7" x14ac:dyDescent="0.2">
      <c r="A1100" t="s">
        <v>8219</v>
      </c>
      <c r="B1100">
        <v>146</v>
      </c>
      <c r="F1100" t="s">
        <v>8221</v>
      </c>
      <c r="G1100">
        <v>2</v>
      </c>
    </row>
    <row r="1101" spans="1:7" x14ac:dyDescent="0.2">
      <c r="A1101" t="s">
        <v>8219</v>
      </c>
      <c r="B1101">
        <v>206</v>
      </c>
      <c r="F1101" t="s">
        <v>8221</v>
      </c>
      <c r="G1101">
        <v>5</v>
      </c>
    </row>
    <row r="1102" spans="1:7" x14ac:dyDescent="0.2">
      <c r="A1102" t="s">
        <v>8219</v>
      </c>
      <c r="B1102">
        <v>184</v>
      </c>
      <c r="F1102" t="s">
        <v>8221</v>
      </c>
      <c r="G1102">
        <v>1</v>
      </c>
    </row>
    <row r="1103" spans="1:7" x14ac:dyDescent="0.2">
      <c r="A1103" t="s">
        <v>8219</v>
      </c>
      <c r="B1103">
        <v>83</v>
      </c>
      <c r="F1103" t="s">
        <v>8221</v>
      </c>
      <c r="G1103">
        <v>26</v>
      </c>
    </row>
    <row r="1104" spans="1:7" x14ac:dyDescent="0.2">
      <c r="A1104" t="s">
        <v>8219</v>
      </c>
      <c r="B1104">
        <v>141</v>
      </c>
      <c r="F1104" t="s">
        <v>8221</v>
      </c>
      <c r="G1104">
        <v>2</v>
      </c>
    </row>
    <row r="1105" spans="1:7" x14ac:dyDescent="0.2">
      <c r="A1105" t="s">
        <v>8219</v>
      </c>
      <c r="B1105">
        <v>150</v>
      </c>
      <c r="F1105" t="s">
        <v>8221</v>
      </c>
      <c r="G1105">
        <v>2</v>
      </c>
    </row>
    <row r="1106" spans="1:7" x14ac:dyDescent="0.2">
      <c r="A1106" t="s">
        <v>8219</v>
      </c>
      <c r="B1106">
        <v>65</v>
      </c>
      <c r="F1106" t="s">
        <v>8221</v>
      </c>
      <c r="G1106">
        <v>2</v>
      </c>
    </row>
    <row r="1107" spans="1:7" x14ac:dyDescent="0.2">
      <c r="A1107" t="s">
        <v>8219</v>
      </c>
      <c r="B1107">
        <v>30</v>
      </c>
      <c r="F1107" t="s">
        <v>8221</v>
      </c>
      <c r="G1107">
        <v>5</v>
      </c>
    </row>
    <row r="1108" spans="1:7" x14ac:dyDescent="0.2">
      <c r="A1108" t="s">
        <v>8219</v>
      </c>
      <c r="B1108">
        <v>105</v>
      </c>
      <c r="F1108" t="s">
        <v>8221</v>
      </c>
      <c r="G1108">
        <v>4</v>
      </c>
    </row>
    <row r="1109" spans="1:7" x14ac:dyDescent="0.2">
      <c r="A1109" t="s">
        <v>8219</v>
      </c>
      <c r="B1109">
        <v>42</v>
      </c>
      <c r="F1109" t="s">
        <v>8221</v>
      </c>
      <c r="G1109">
        <v>1</v>
      </c>
    </row>
    <row r="1110" spans="1:7" x14ac:dyDescent="0.2">
      <c r="A1110" t="s">
        <v>8219</v>
      </c>
      <c r="B1110">
        <v>49</v>
      </c>
      <c r="F1110" t="s">
        <v>8221</v>
      </c>
      <c r="G1110">
        <v>1</v>
      </c>
    </row>
    <row r="1111" spans="1:7" x14ac:dyDescent="0.2">
      <c r="A1111" t="s">
        <v>8219</v>
      </c>
      <c r="B1111">
        <v>151</v>
      </c>
      <c r="F1111" t="s">
        <v>8221</v>
      </c>
      <c r="G1111">
        <v>1</v>
      </c>
    </row>
    <row r="1112" spans="1:7" x14ac:dyDescent="0.2">
      <c r="A1112" t="s">
        <v>8219</v>
      </c>
      <c r="B1112">
        <v>379</v>
      </c>
      <c r="F1112" t="s">
        <v>8221</v>
      </c>
      <c r="G1112">
        <v>1</v>
      </c>
    </row>
    <row r="1113" spans="1:7" x14ac:dyDescent="0.2">
      <c r="A1113" t="s">
        <v>8219</v>
      </c>
      <c r="B1113">
        <v>51</v>
      </c>
      <c r="F1113" t="s">
        <v>8221</v>
      </c>
      <c r="G1113">
        <v>2</v>
      </c>
    </row>
    <row r="1114" spans="1:7" x14ac:dyDescent="0.2">
      <c r="A1114" t="s">
        <v>8219</v>
      </c>
      <c r="B1114">
        <v>31</v>
      </c>
      <c r="F1114" t="s">
        <v>8221</v>
      </c>
      <c r="G1114">
        <v>2</v>
      </c>
    </row>
    <row r="1115" spans="1:7" x14ac:dyDescent="0.2">
      <c r="A1115" t="s">
        <v>8219</v>
      </c>
      <c r="B1115">
        <v>72</v>
      </c>
      <c r="F1115" t="s">
        <v>8221</v>
      </c>
      <c r="G1115">
        <v>6</v>
      </c>
    </row>
    <row r="1116" spans="1:7" x14ac:dyDescent="0.2">
      <c r="A1116" t="s">
        <v>8219</v>
      </c>
      <c r="B1116">
        <v>103</v>
      </c>
      <c r="F1116" t="s">
        <v>8221</v>
      </c>
      <c r="G1116">
        <v>4</v>
      </c>
    </row>
    <row r="1117" spans="1:7" x14ac:dyDescent="0.2">
      <c r="A1117" t="s">
        <v>8219</v>
      </c>
      <c r="B1117">
        <v>111</v>
      </c>
      <c r="F1117" t="s">
        <v>8221</v>
      </c>
      <c r="G1117">
        <v>2</v>
      </c>
    </row>
    <row r="1118" spans="1:7" x14ac:dyDescent="0.2">
      <c r="A1118" t="s">
        <v>8219</v>
      </c>
      <c r="B1118">
        <v>43</v>
      </c>
      <c r="F1118" t="s">
        <v>8221</v>
      </c>
      <c r="G1118">
        <v>2</v>
      </c>
    </row>
    <row r="1119" spans="1:7" x14ac:dyDescent="0.2">
      <c r="A1119" t="s">
        <v>8219</v>
      </c>
      <c r="B1119">
        <v>576</v>
      </c>
      <c r="F1119" t="s">
        <v>8221</v>
      </c>
      <c r="G1119">
        <v>2</v>
      </c>
    </row>
    <row r="1120" spans="1:7" x14ac:dyDescent="0.2">
      <c r="A1120" t="s">
        <v>8219</v>
      </c>
      <c r="B1120">
        <v>369</v>
      </c>
      <c r="F1120" t="s">
        <v>8221</v>
      </c>
      <c r="G1120">
        <v>1</v>
      </c>
    </row>
    <row r="1121" spans="1:7" x14ac:dyDescent="0.2">
      <c r="A1121" t="s">
        <v>8219</v>
      </c>
      <c r="B1121">
        <v>25</v>
      </c>
      <c r="F1121" t="s">
        <v>8221</v>
      </c>
      <c r="G1121">
        <v>2</v>
      </c>
    </row>
    <row r="1122" spans="1:7" x14ac:dyDescent="0.2">
      <c r="A1122" t="s">
        <v>8219</v>
      </c>
      <c r="B1122">
        <v>193</v>
      </c>
      <c r="F1122" t="s">
        <v>8221</v>
      </c>
      <c r="G1122">
        <v>1</v>
      </c>
    </row>
    <row r="1123" spans="1:7" x14ac:dyDescent="0.2">
      <c r="A1123" t="s">
        <v>8219</v>
      </c>
      <c r="B1123">
        <v>35</v>
      </c>
      <c r="F1123" t="s">
        <v>8221</v>
      </c>
      <c r="G1123">
        <v>1</v>
      </c>
    </row>
    <row r="1124" spans="1:7" x14ac:dyDescent="0.2">
      <c r="A1124" t="s">
        <v>8219</v>
      </c>
      <c r="B1124">
        <v>8</v>
      </c>
      <c r="F1124" t="s">
        <v>8221</v>
      </c>
      <c r="G1124">
        <v>7</v>
      </c>
    </row>
    <row r="1125" spans="1:7" x14ac:dyDescent="0.2">
      <c r="A1125" t="s">
        <v>8219</v>
      </c>
      <c r="B1125">
        <v>72</v>
      </c>
      <c r="F1125" t="s">
        <v>8221</v>
      </c>
      <c r="G1125">
        <v>4</v>
      </c>
    </row>
    <row r="1126" spans="1:7" x14ac:dyDescent="0.2">
      <c r="A1126" t="s">
        <v>8219</v>
      </c>
      <c r="B1126">
        <v>58</v>
      </c>
      <c r="F1126" t="s">
        <v>8221</v>
      </c>
      <c r="G1126">
        <v>6</v>
      </c>
    </row>
    <row r="1127" spans="1:7" x14ac:dyDescent="0.2">
      <c r="A1127" t="s">
        <v>8219</v>
      </c>
      <c r="B1127">
        <v>43</v>
      </c>
      <c r="F1127" t="s">
        <v>8221</v>
      </c>
      <c r="G1127">
        <v>1</v>
      </c>
    </row>
    <row r="1128" spans="1:7" x14ac:dyDescent="0.2">
      <c r="A1128" t="s">
        <v>8219</v>
      </c>
      <c r="B1128">
        <v>97</v>
      </c>
      <c r="F1128" t="s">
        <v>8221</v>
      </c>
      <c r="G1128">
        <v>1</v>
      </c>
    </row>
    <row r="1129" spans="1:7" x14ac:dyDescent="0.2">
      <c r="A1129" t="s">
        <v>8219</v>
      </c>
      <c r="B1129">
        <v>354</v>
      </c>
      <c r="F1129" t="s">
        <v>8221</v>
      </c>
      <c r="G1129">
        <v>2</v>
      </c>
    </row>
    <row r="1130" spans="1:7" x14ac:dyDescent="0.2">
      <c r="A1130" t="s">
        <v>8219</v>
      </c>
      <c r="B1130">
        <v>65</v>
      </c>
      <c r="F1130" t="s">
        <v>8221</v>
      </c>
      <c r="G1130">
        <v>1</v>
      </c>
    </row>
    <row r="1131" spans="1:7" x14ac:dyDescent="0.2">
      <c r="A1131" t="s">
        <v>8219</v>
      </c>
      <c r="B1131">
        <v>36</v>
      </c>
      <c r="F1131" t="s">
        <v>8221</v>
      </c>
      <c r="G1131">
        <v>1</v>
      </c>
    </row>
    <row r="1132" spans="1:7" x14ac:dyDescent="0.2">
      <c r="A1132" t="s">
        <v>8219</v>
      </c>
      <c r="B1132">
        <v>19</v>
      </c>
      <c r="F1132" t="s">
        <v>8221</v>
      </c>
      <c r="G1132">
        <v>1</v>
      </c>
    </row>
    <row r="1133" spans="1:7" x14ac:dyDescent="0.2">
      <c r="A1133" t="s">
        <v>8219</v>
      </c>
      <c r="B1133">
        <v>71</v>
      </c>
      <c r="F1133" t="s">
        <v>8221</v>
      </c>
      <c r="G1133">
        <v>1</v>
      </c>
    </row>
    <row r="1134" spans="1:7" x14ac:dyDescent="0.2">
      <c r="A1134" t="s">
        <v>8219</v>
      </c>
      <c r="B1134">
        <v>178</v>
      </c>
      <c r="F1134" t="s">
        <v>8221</v>
      </c>
      <c r="G1134">
        <v>1</v>
      </c>
    </row>
    <row r="1135" spans="1:7" x14ac:dyDescent="0.2">
      <c r="A1135" t="s">
        <v>8219</v>
      </c>
      <c r="B1135">
        <v>130</v>
      </c>
      <c r="F1135" t="s">
        <v>8221</v>
      </c>
      <c r="G1135">
        <v>1</v>
      </c>
    </row>
    <row r="1136" spans="1:7" x14ac:dyDescent="0.2">
      <c r="A1136" t="s">
        <v>8219</v>
      </c>
      <c r="B1136">
        <v>66</v>
      </c>
      <c r="F1136" t="s">
        <v>8221</v>
      </c>
      <c r="G1136">
        <v>2</v>
      </c>
    </row>
    <row r="1137" spans="1:7" x14ac:dyDescent="0.2">
      <c r="A1137" t="s">
        <v>8219</v>
      </c>
      <c r="B1137">
        <v>52</v>
      </c>
      <c r="F1137" t="s">
        <v>8221</v>
      </c>
      <c r="G1137">
        <v>10</v>
      </c>
    </row>
    <row r="1138" spans="1:7" x14ac:dyDescent="0.2">
      <c r="A1138" t="s">
        <v>8219</v>
      </c>
      <c r="B1138">
        <v>10</v>
      </c>
      <c r="F1138" t="s">
        <v>8221</v>
      </c>
      <c r="G1138">
        <v>3</v>
      </c>
    </row>
    <row r="1139" spans="1:7" x14ac:dyDescent="0.2">
      <c r="A1139" t="s">
        <v>8219</v>
      </c>
      <c r="B1139">
        <v>189</v>
      </c>
      <c r="F1139" t="s">
        <v>8221</v>
      </c>
      <c r="G1139">
        <v>1</v>
      </c>
    </row>
    <row r="1140" spans="1:7" x14ac:dyDescent="0.2">
      <c r="A1140" t="s">
        <v>8219</v>
      </c>
      <c r="B1140">
        <v>211</v>
      </c>
      <c r="F1140" t="s">
        <v>8221</v>
      </c>
      <c r="G1140">
        <v>2</v>
      </c>
    </row>
    <row r="1141" spans="1:7" x14ac:dyDescent="0.2">
      <c r="A1141" t="s">
        <v>8219</v>
      </c>
      <c r="B1141">
        <v>20</v>
      </c>
      <c r="F1141" t="s">
        <v>8221</v>
      </c>
      <c r="G1141">
        <v>1</v>
      </c>
    </row>
    <row r="1142" spans="1:7" x14ac:dyDescent="0.2">
      <c r="A1142" t="s">
        <v>8219</v>
      </c>
      <c r="B1142">
        <v>38</v>
      </c>
      <c r="F1142" t="s">
        <v>8221</v>
      </c>
      <c r="G1142">
        <v>1</v>
      </c>
    </row>
    <row r="1143" spans="1:7" x14ac:dyDescent="0.2">
      <c r="A1143" t="s">
        <v>8219</v>
      </c>
      <c r="B1143">
        <v>20</v>
      </c>
      <c r="F1143" t="s">
        <v>8221</v>
      </c>
      <c r="G1143">
        <v>1</v>
      </c>
    </row>
    <row r="1144" spans="1:7" x14ac:dyDescent="0.2">
      <c r="A1144" t="s">
        <v>8219</v>
      </c>
      <c r="B1144">
        <v>350</v>
      </c>
      <c r="F1144" t="s">
        <v>8221</v>
      </c>
      <c r="G1144">
        <v>1</v>
      </c>
    </row>
    <row r="1145" spans="1:7" x14ac:dyDescent="0.2">
      <c r="A1145" t="s">
        <v>8219</v>
      </c>
      <c r="B1145">
        <v>74</v>
      </c>
      <c r="F1145" t="s">
        <v>8221</v>
      </c>
      <c r="G1145">
        <v>1</v>
      </c>
    </row>
    <row r="1146" spans="1:7" x14ac:dyDescent="0.2">
      <c r="A1146" t="s">
        <v>8219</v>
      </c>
      <c r="B1146">
        <v>23</v>
      </c>
      <c r="F1146" t="s">
        <v>8221</v>
      </c>
      <c r="G1146">
        <v>2</v>
      </c>
    </row>
    <row r="1147" spans="1:7" x14ac:dyDescent="0.2">
      <c r="A1147" t="s">
        <v>8219</v>
      </c>
      <c r="B1147">
        <v>115</v>
      </c>
      <c r="F1147" t="s">
        <v>8221</v>
      </c>
      <c r="G1147">
        <v>2</v>
      </c>
    </row>
    <row r="1148" spans="1:7" x14ac:dyDescent="0.2">
      <c r="A1148" t="s">
        <v>8219</v>
      </c>
      <c r="B1148">
        <v>96</v>
      </c>
      <c r="F1148" t="s">
        <v>8221</v>
      </c>
      <c r="G1148">
        <v>2</v>
      </c>
    </row>
    <row r="1149" spans="1:7" x14ac:dyDescent="0.2">
      <c r="A1149" t="s">
        <v>8219</v>
      </c>
      <c r="B1149">
        <v>87</v>
      </c>
      <c r="F1149" t="s">
        <v>8221</v>
      </c>
      <c r="G1149">
        <v>1</v>
      </c>
    </row>
    <row r="1150" spans="1:7" x14ac:dyDescent="0.2">
      <c r="A1150" t="s">
        <v>8219</v>
      </c>
      <c r="B1150">
        <v>136</v>
      </c>
      <c r="F1150" t="s">
        <v>8221</v>
      </c>
      <c r="G1150">
        <v>2</v>
      </c>
    </row>
    <row r="1151" spans="1:7" x14ac:dyDescent="0.2">
      <c r="A1151" t="s">
        <v>8219</v>
      </c>
      <c r="B1151">
        <v>52</v>
      </c>
      <c r="F1151" t="s">
        <v>8221</v>
      </c>
      <c r="G1151">
        <v>1</v>
      </c>
    </row>
    <row r="1152" spans="1:7" x14ac:dyDescent="0.2">
      <c r="A1152" t="s">
        <v>8219</v>
      </c>
      <c r="B1152">
        <v>18</v>
      </c>
      <c r="F1152" t="s">
        <v>8221</v>
      </c>
      <c r="G1152">
        <v>2</v>
      </c>
    </row>
    <row r="1153" spans="1:7" x14ac:dyDescent="0.2">
      <c r="A1153" t="s">
        <v>8219</v>
      </c>
      <c r="B1153">
        <v>179</v>
      </c>
      <c r="F1153" t="s">
        <v>8221</v>
      </c>
      <c r="G1153">
        <v>1</v>
      </c>
    </row>
    <row r="1154" spans="1:7" x14ac:dyDescent="0.2">
      <c r="A1154" t="s">
        <v>8219</v>
      </c>
      <c r="B1154">
        <v>43</v>
      </c>
      <c r="F1154" t="s">
        <v>8221</v>
      </c>
      <c r="G1154">
        <v>1</v>
      </c>
    </row>
    <row r="1155" spans="1:7" x14ac:dyDescent="0.2">
      <c r="A1155" t="s">
        <v>8219</v>
      </c>
      <c r="B1155">
        <v>15</v>
      </c>
      <c r="F1155" t="s">
        <v>8221</v>
      </c>
      <c r="G1155">
        <v>1</v>
      </c>
    </row>
    <row r="1156" spans="1:7" x14ac:dyDescent="0.2">
      <c r="A1156" t="s">
        <v>8219</v>
      </c>
      <c r="B1156">
        <v>73</v>
      </c>
      <c r="F1156" t="s">
        <v>8221</v>
      </c>
      <c r="G1156">
        <v>1</v>
      </c>
    </row>
    <row r="1157" spans="1:7" x14ac:dyDescent="0.2">
      <c r="A1157" t="s">
        <v>8219</v>
      </c>
      <c r="B1157">
        <v>90</v>
      </c>
      <c r="F1157" t="s">
        <v>8221</v>
      </c>
      <c r="G1157">
        <v>1</v>
      </c>
    </row>
    <row r="1158" spans="1:7" x14ac:dyDescent="0.2">
      <c r="A1158" t="s">
        <v>8219</v>
      </c>
      <c r="B1158">
        <v>136</v>
      </c>
      <c r="F1158" t="s">
        <v>8221</v>
      </c>
      <c r="G1158">
        <v>7</v>
      </c>
    </row>
    <row r="1159" spans="1:7" x14ac:dyDescent="0.2">
      <c r="A1159" t="s">
        <v>8219</v>
      </c>
      <c r="B1159">
        <v>95</v>
      </c>
      <c r="F1159" t="s">
        <v>8221</v>
      </c>
      <c r="G1159">
        <v>1</v>
      </c>
    </row>
    <row r="1160" spans="1:7" x14ac:dyDescent="0.2">
      <c r="A1160" t="s">
        <v>8219</v>
      </c>
      <c r="B1160">
        <v>351</v>
      </c>
      <c r="F1160" t="s">
        <v>8221</v>
      </c>
      <c r="G1160">
        <v>1</v>
      </c>
    </row>
    <row r="1161" spans="1:7" x14ac:dyDescent="0.2">
      <c r="A1161" t="s">
        <v>8219</v>
      </c>
      <c r="B1161">
        <v>70</v>
      </c>
      <c r="F1161" t="s">
        <v>8221</v>
      </c>
      <c r="G1161">
        <v>1</v>
      </c>
    </row>
    <row r="1162" spans="1:7" x14ac:dyDescent="0.2">
      <c r="A1162" t="s">
        <v>8219</v>
      </c>
      <c r="B1162">
        <v>134</v>
      </c>
      <c r="F1162" t="s">
        <v>8221</v>
      </c>
      <c r="G1162">
        <v>5</v>
      </c>
    </row>
    <row r="1163" spans="1:7" x14ac:dyDescent="0.2">
      <c r="A1163" t="s">
        <v>8219</v>
      </c>
      <c r="B1163">
        <v>265</v>
      </c>
      <c r="F1163" t="s">
        <v>8221</v>
      </c>
      <c r="G1163">
        <v>2</v>
      </c>
    </row>
    <row r="1164" spans="1:7" x14ac:dyDescent="0.2">
      <c r="A1164" t="s">
        <v>8219</v>
      </c>
      <c r="B1164">
        <v>951</v>
      </c>
      <c r="F1164" t="s">
        <v>8221</v>
      </c>
      <c r="G1164">
        <v>1</v>
      </c>
    </row>
    <row r="1165" spans="1:7" x14ac:dyDescent="0.2">
      <c r="A1165" t="s">
        <v>8219</v>
      </c>
      <c r="B1165">
        <v>21</v>
      </c>
      <c r="F1165" t="s">
        <v>8221</v>
      </c>
      <c r="G1165">
        <v>1</v>
      </c>
    </row>
    <row r="1166" spans="1:7" x14ac:dyDescent="0.2">
      <c r="A1166" t="s">
        <v>8219</v>
      </c>
      <c r="B1166">
        <v>52</v>
      </c>
      <c r="F1166" t="s">
        <v>8221</v>
      </c>
      <c r="G1166">
        <v>1</v>
      </c>
    </row>
    <row r="1167" spans="1:7" x14ac:dyDescent="0.2">
      <c r="A1167" t="s">
        <v>8219</v>
      </c>
      <c r="B1167">
        <v>88</v>
      </c>
      <c r="F1167" t="s">
        <v>8221</v>
      </c>
      <c r="G1167">
        <v>1</v>
      </c>
    </row>
    <row r="1168" spans="1:7" x14ac:dyDescent="0.2">
      <c r="A1168" t="s">
        <v>8219</v>
      </c>
      <c r="B1168">
        <v>33</v>
      </c>
      <c r="F1168" t="s">
        <v>8221</v>
      </c>
      <c r="G1168">
        <v>7</v>
      </c>
    </row>
    <row r="1169" spans="1:7" x14ac:dyDescent="0.2">
      <c r="A1169" t="s">
        <v>8219</v>
      </c>
      <c r="B1169">
        <v>34</v>
      </c>
      <c r="F1169" t="s">
        <v>8221</v>
      </c>
      <c r="G1169">
        <v>1</v>
      </c>
    </row>
    <row r="1170" spans="1:7" x14ac:dyDescent="0.2">
      <c r="A1170" t="s">
        <v>8219</v>
      </c>
      <c r="B1170">
        <v>83</v>
      </c>
      <c r="F1170" t="s">
        <v>8221</v>
      </c>
      <c r="G1170">
        <v>4</v>
      </c>
    </row>
    <row r="1171" spans="1:7" x14ac:dyDescent="0.2">
      <c r="A1171" t="s">
        <v>8219</v>
      </c>
      <c r="B1171">
        <v>13</v>
      </c>
      <c r="F1171" t="s">
        <v>8221</v>
      </c>
      <c r="G1171">
        <v>3</v>
      </c>
    </row>
    <row r="1172" spans="1:7" x14ac:dyDescent="0.2">
      <c r="A1172" t="s">
        <v>8219</v>
      </c>
      <c r="B1172">
        <v>80</v>
      </c>
      <c r="F1172" t="s">
        <v>8221</v>
      </c>
      <c r="G1172">
        <v>1</v>
      </c>
    </row>
    <row r="1173" spans="1:7" x14ac:dyDescent="0.2">
      <c r="A1173" t="s">
        <v>8219</v>
      </c>
      <c r="B1173">
        <v>113</v>
      </c>
      <c r="F1173" t="s">
        <v>8221</v>
      </c>
      <c r="G1173">
        <v>1</v>
      </c>
    </row>
    <row r="1174" spans="1:7" x14ac:dyDescent="0.2">
      <c r="A1174" t="s">
        <v>8219</v>
      </c>
      <c r="B1174">
        <v>167</v>
      </c>
      <c r="F1174" t="s">
        <v>8221</v>
      </c>
      <c r="G1174">
        <v>3</v>
      </c>
    </row>
    <row r="1175" spans="1:7" x14ac:dyDescent="0.2">
      <c r="A1175" t="s">
        <v>8219</v>
      </c>
      <c r="B1175">
        <v>236</v>
      </c>
      <c r="F1175" t="s">
        <v>8221</v>
      </c>
      <c r="G1175">
        <v>2</v>
      </c>
    </row>
    <row r="1176" spans="1:7" x14ac:dyDescent="0.2">
      <c r="A1176" t="s">
        <v>8219</v>
      </c>
      <c r="B1176">
        <v>30</v>
      </c>
      <c r="F1176" t="s">
        <v>8221</v>
      </c>
      <c r="G1176">
        <v>1</v>
      </c>
    </row>
    <row r="1177" spans="1:7" x14ac:dyDescent="0.2">
      <c r="A1177" t="s">
        <v>8219</v>
      </c>
      <c r="B1177">
        <v>27</v>
      </c>
      <c r="F1177" t="s">
        <v>8221</v>
      </c>
      <c r="G1177">
        <v>1</v>
      </c>
    </row>
    <row r="1178" spans="1:7" x14ac:dyDescent="0.2">
      <c r="A1178" t="s">
        <v>8219</v>
      </c>
      <c r="B1178">
        <v>385</v>
      </c>
      <c r="F1178" t="s">
        <v>8221</v>
      </c>
      <c r="G1178">
        <v>2</v>
      </c>
    </row>
    <row r="1179" spans="1:7" x14ac:dyDescent="0.2">
      <c r="A1179" t="s">
        <v>8219</v>
      </c>
      <c r="B1179">
        <v>33</v>
      </c>
      <c r="F1179" t="s">
        <v>8221</v>
      </c>
      <c r="G1179">
        <v>1</v>
      </c>
    </row>
    <row r="1180" spans="1:7" x14ac:dyDescent="0.2">
      <c r="A1180" t="s">
        <v>8219</v>
      </c>
      <c r="B1180">
        <v>66</v>
      </c>
      <c r="F1180" t="s">
        <v>8221</v>
      </c>
      <c r="G1180">
        <v>3</v>
      </c>
    </row>
    <row r="1181" spans="1:7" x14ac:dyDescent="0.2">
      <c r="A1181" t="s">
        <v>8219</v>
      </c>
      <c r="B1181">
        <v>76</v>
      </c>
      <c r="F1181" t="s">
        <v>8221</v>
      </c>
      <c r="G1181">
        <v>2</v>
      </c>
    </row>
    <row r="1182" spans="1:7" x14ac:dyDescent="0.2">
      <c r="A1182" t="s">
        <v>8219</v>
      </c>
      <c r="B1182">
        <v>128</v>
      </c>
      <c r="F1182" t="s">
        <v>8221</v>
      </c>
      <c r="G1182">
        <v>1</v>
      </c>
    </row>
    <row r="1183" spans="1:7" x14ac:dyDescent="0.2">
      <c r="A1183" t="s">
        <v>8219</v>
      </c>
      <c r="B1183">
        <v>89</v>
      </c>
      <c r="F1183" t="s">
        <v>8221</v>
      </c>
      <c r="G1183">
        <v>2</v>
      </c>
    </row>
    <row r="1184" spans="1:7" x14ac:dyDescent="0.2">
      <c r="A1184" t="s">
        <v>8219</v>
      </c>
      <c r="B1184">
        <v>52</v>
      </c>
      <c r="F1184" t="s">
        <v>8221</v>
      </c>
      <c r="G1184">
        <v>3</v>
      </c>
    </row>
    <row r="1185" spans="1:7" x14ac:dyDescent="0.2">
      <c r="A1185" t="s">
        <v>8219</v>
      </c>
      <c r="B1185">
        <v>18</v>
      </c>
      <c r="F1185" t="s">
        <v>8221</v>
      </c>
      <c r="G1185">
        <v>1</v>
      </c>
    </row>
    <row r="1186" spans="1:7" x14ac:dyDescent="0.2">
      <c r="A1186" t="s">
        <v>8219</v>
      </c>
      <c r="B1186">
        <v>11</v>
      </c>
      <c r="F1186" t="s">
        <v>8221</v>
      </c>
      <c r="G1186">
        <v>1</v>
      </c>
    </row>
    <row r="1187" spans="1:7" x14ac:dyDescent="0.2">
      <c r="A1187" t="s">
        <v>8219</v>
      </c>
      <c r="B1187">
        <v>11</v>
      </c>
      <c r="F1187" t="s">
        <v>8221</v>
      </c>
      <c r="G1187">
        <v>1</v>
      </c>
    </row>
    <row r="1188" spans="1:7" x14ac:dyDescent="0.2">
      <c r="A1188" t="s">
        <v>8219</v>
      </c>
      <c r="B1188">
        <v>10</v>
      </c>
      <c r="F1188" t="s">
        <v>8221</v>
      </c>
      <c r="G1188">
        <v>1</v>
      </c>
    </row>
    <row r="1189" spans="1:7" x14ac:dyDescent="0.2">
      <c r="A1189" t="s">
        <v>8219</v>
      </c>
      <c r="B1189">
        <v>18</v>
      </c>
      <c r="F1189" t="s">
        <v>8221</v>
      </c>
      <c r="G1189">
        <v>4</v>
      </c>
    </row>
    <row r="1190" spans="1:7" x14ac:dyDescent="0.2">
      <c r="A1190" t="s">
        <v>8219</v>
      </c>
      <c r="B1190">
        <v>1071</v>
      </c>
      <c r="F1190" t="s">
        <v>8221</v>
      </c>
      <c r="G1190">
        <v>3</v>
      </c>
    </row>
    <row r="1191" spans="1:7" x14ac:dyDescent="0.2">
      <c r="A1191" t="s">
        <v>8219</v>
      </c>
      <c r="B1191">
        <v>37</v>
      </c>
      <c r="F1191" t="s">
        <v>8221</v>
      </c>
      <c r="G1191">
        <v>2</v>
      </c>
    </row>
    <row r="1192" spans="1:7" x14ac:dyDescent="0.2">
      <c r="A1192" t="s">
        <v>8219</v>
      </c>
      <c r="B1192">
        <v>45</v>
      </c>
      <c r="F1192" t="s">
        <v>8221</v>
      </c>
      <c r="G1192">
        <v>5</v>
      </c>
    </row>
    <row r="1193" spans="1:7" x14ac:dyDescent="0.2">
      <c r="A1193" t="s">
        <v>8219</v>
      </c>
      <c r="B1193">
        <v>47</v>
      </c>
      <c r="F1193" t="s">
        <v>8221</v>
      </c>
      <c r="G1193">
        <v>7</v>
      </c>
    </row>
    <row r="1194" spans="1:7" x14ac:dyDescent="0.2">
      <c r="A1194" t="s">
        <v>8219</v>
      </c>
      <c r="B1194">
        <v>165</v>
      </c>
      <c r="F1194" t="s">
        <v>8221</v>
      </c>
      <c r="G1194">
        <v>1</v>
      </c>
    </row>
    <row r="1195" spans="1:7" x14ac:dyDescent="0.2">
      <c r="A1195" t="s">
        <v>8219</v>
      </c>
      <c r="B1195">
        <v>45</v>
      </c>
      <c r="F1195" t="s">
        <v>8221</v>
      </c>
      <c r="G1195">
        <v>1</v>
      </c>
    </row>
    <row r="1196" spans="1:7" x14ac:dyDescent="0.2">
      <c r="A1196" t="s">
        <v>8219</v>
      </c>
      <c r="B1196">
        <v>70</v>
      </c>
      <c r="F1196" t="s">
        <v>8221</v>
      </c>
      <c r="G1196">
        <v>2</v>
      </c>
    </row>
    <row r="1197" spans="1:7" x14ac:dyDescent="0.2">
      <c r="A1197" t="s">
        <v>8219</v>
      </c>
      <c r="B1197">
        <v>65</v>
      </c>
      <c r="F1197" t="s">
        <v>8221</v>
      </c>
      <c r="G1197">
        <v>1</v>
      </c>
    </row>
    <row r="1198" spans="1:7" x14ac:dyDescent="0.2">
      <c r="A1198" t="s">
        <v>8219</v>
      </c>
      <c r="B1198">
        <v>348</v>
      </c>
      <c r="F1198" t="s">
        <v>8221</v>
      </c>
      <c r="G1198">
        <v>1</v>
      </c>
    </row>
    <row r="1199" spans="1:7" x14ac:dyDescent="0.2">
      <c r="A1199" t="s">
        <v>8219</v>
      </c>
      <c r="B1199">
        <v>392</v>
      </c>
      <c r="F1199" t="s">
        <v>8221</v>
      </c>
      <c r="G1199">
        <v>10</v>
      </c>
    </row>
    <row r="1200" spans="1:7" x14ac:dyDescent="0.2">
      <c r="A1200" t="s">
        <v>8219</v>
      </c>
      <c r="B1200">
        <v>52</v>
      </c>
      <c r="F1200" t="s">
        <v>8221</v>
      </c>
      <c r="G1200">
        <v>4</v>
      </c>
    </row>
    <row r="1201" spans="1:7" x14ac:dyDescent="0.2">
      <c r="A1201" t="s">
        <v>8219</v>
      </c>
      <c r="B1201">
        <v>42</v>
      </c>
      <c r="F1201" t="s">
        <v>8221</v>
      </c>
      <c r="G1201">
        <v>1</v>
      </c>
    </row>
    <row r="1202" spans="1:7" x14ac:dyDescent="0.2">
      <c r="A1202" t="s">
        <v>8219</v>
      </c>
      <c r="B1202">
        <v>117</v>
      </c>
      <c r="F1202" t="s">
        <v>8221</v>
      </c>
      <c r="G1202">
        <v>1</v>
      </c>
    </row>
    <row r="1203" spans="1:7" x14ac:dyDescent="0.2">
      <c r="A1203" t="s">
        <v>8219</v>
      </c>
      <c r="B1203">
        <v>108</v>
      </c>
      <c r="F1203" t="s">
        <v>8221</v>
      </c>
      <c r="G1203">
        <v>3</v>
      </c>
    </row>
    <row r="1204" spans="1:7" x14ac:dyDescent="0.2">
      <c r="A1204" t="s">
        <v>8219</v>
      </c>
      <c r="B1204">
        <v>60</v>
      </c>
      <c r="F1204" t="s">
        <v>8221</v>
      </c>
      <c r="G1204">
        <v>1</v>
      </c>
    </row>
    <row r="1205" spans="1:7" x14ac:dyDescent="0.2">
      <c r="A1205" t="s">
        <v>8219</v>
      </c>
      <c r="B1205">
        <v>50</v>
      </c>
      <c r="F1205" t="s">
        <v>8221</v>
      </c>
      <c r="G1205">
        <v>1</v>
      </c>
    </row>
    <row r="1206" spans="1:7" x14ac:dyDescent="0.2">
      <c r="A1206" t="s">
        <v>8219</v>
      </c>
      <c r="B1206">
        <v>11</v>
      </c>
      <c r="F1206" t="s">
        <v>8221</v>
      </c>
      <c r="G1206">
        <v>1</v>
      </c>
    </row>
    <row r="1207" spans="1:7" x14ac:dyDescent="0.2">
      <c r="A1207" t="s">
        <v>8219</v>
      </c>
      <c r="B1207">
        <v>12</v>
      </c>
      <c r="F1207" t="s">
        <v>8221</v>
      </c>
      <c r="G1207">
        <v>1</v>
      </c>
    </row>
    <row r="1208" spans="1:7" x14ac:dyDescent="0.2">
      <c r="A1208" t="s">
        <v>8219</v>
      </c>
      <c r="B1208">
        <v>238</v>
      </c>
      <c r="F1208" t="s">
        <v>8221</v>
      </c>
      <c r="G1208">
        <v>1</v>
      </c>
    </row>
    <row r="1209" spans="1:7" x14ac:dyDescent="0.2">
      <c r="A1209" t="s">
        <v>8219</v>
      </c>
      <c r="B1209">
        <v>74</v>
      </c>
      <c r="F1209" t="s">
        <v>8221</v>
      </c>
      <c r="G1209">
        <v>1</v>
      </c>
    </row>
    <row r="1210" spans="1:7" x14ac:dyDescent="0.2">
      <c r="A1210" t="s">
        <v>8219</v>
      </c>
      <c r="B1210">
        <v>128</v>
      </c>
      <c r="F1210" t="s">
        <v>8221</v>
      </c>
      <c r="G1210">
        <v>1</v>
      </c>
    </row>
    <row r="1211" spans="1:7" x14ac:dyDescent="0.2">
      <c r="A1211" t="s">
        <v>8219</v>
      </c>
      <c r="B1211">
        <v>132</v>
      </c>
      <c r="F1211" t="s">
        <v>8221</v>
      </c>
      <c r="G1211">
        <v>1</v>
      </c>
    </row>
    <row r="1212" spans="1:7" x14ac:dyDescent="0.2">
      <c r="A1212" t="s">
        <v>8219</v>
      </c>
      <c r="B1212">
        <v>54</v>
      </c>
      <c r="F1212" t="s">
        <v>8221</v>
      </c>
      <c r="G1212">
        <v>1</v>
      </c>
    </row>
    <row r="1213" spans="1:7" x14ac:dyDescent="0.2">
      <c r="A1213" t="s">
        <v>8219</v>
      </c>
      <c r="B1213">
        <v>14</v>
      </c>
      <c r="F1213" t="s">
        <v>8221</v>
      </c>
      <c r="G1213">
        <v>1</v>
      </c>
    </row>
    <row r="1214" spans="1:7" x14ac:dyDescent="0.2">
      <c r="A1214" t="s">
        <v>8219</v>
      </c>
      <c r="B1214">
        <v>100</v>
      </c>
      <c r="F1214" t="s">
        <v>8221</v>
      </c>
      <c r="G1214">
        <v>1</v>
      </c>
    </row>
    <row r="1215" spans="1:7" x14ac:dyDescent="0.2">
      <c r="A1215" t="s">
        <v>8219</v>
      </c>
      <c r="B1215">
        <v>19</v>
      </c>
      <c r="F1215" t="s">
        <v>8221</v>
      </c>
      <c r="G1215">
        <v>1</v>
      </c>
    </row>
    <row r="1216" spans="1:7" x14ac:dyDescent="0.2">
      <c r="A1216" t="s">
        <v>8219</v>
      </c>
      <c r="B1216">
        <v>54</v>
      </c>
      <c r="F1216" t="s">
        <v>8221</v>
      </c>
      <c r="G1216">
        <v>9</v>
      </c>
    </row>
    <row r="1217" spans="1:7" x14ac:dyDescent="0.2">
      <c r="A1217" t="s">
        <v>8219</v>
      </c>
      <c r="B1217">
        <v>103</v>
      </c>
      <c r="F1217" t="s">
        <v>8221</v>
      </c>
      <c r="G1217">
        <v>1</v>
      </c>
    </row>
    <row r="1218" spans="1:7" x14ac:dyDescent="0.2">
      <c r="A1218" t="s">
        <v>8219</v>
      </c>
      <c r="B1218">
        <v>156</v>
      </c>
      <c r="F1218" t="s">
        <v>8221</v>
      </c>
      <c r="G1218">
        <v>4</v>
      </c>
    </row>
    <row r="1219" spans="1:7" x14ac:dyDescent="0.2">
      <c r="A1219" t="s">
        <v>8219</v>
      </c>
      <c r="B1219">
        <v>73</v>
      </c>
      <c r="F1219" t="s">
        <v>8221</v>
      </c>
      <c r="G1219">
        <v>1</v>
      </c>
    </row>
    <row r="1220" spans="1:7" x14ac:dyDescent="0.2">
      <c r="A1220" t="s">
        <v>8219</v>
      </c>
      <c r="B1220">
        <v>24</v>
      </c>
      <c r="F1220" t="s">
        <v>8221</v>
      </c>
      <c r="G1220">
        <v>1</v>
      </c>
    </row>
    <row r="1221" spans="1:7" x14ac:dyDescent="0.2">
      <c r="A1221" t="s">
        <v>8219</v>
      </c>
      <c r="B1221">
        <v>39</v>
      </c>
      <c r="F1221" t="s">
        <v>8221</v>
      </c>
      <c r="G1221">
        <v>1</v>
      </c>
    </row>
    <row r="1222" spans="1:7" x14ac:dyDescent="0.2">
      <c r="A1222" t="s">
        <v>8219</v>
      </c>
      <c r="B1222">
        <v>21</v>
      </c>
      <c r="F1222" t="s">
        <v>8221</v>
      </c>
      <c r="G1222">
        <v>1</v>
      </c>
    </row>
    <row r="1223" spans="1:7" x14ac:dyDescent="0.2">
      <c r="A1223" t="s">
        <v>8219</v>
      </c>
      <c r="B1223">
        <v>113</v>
      </c>
      <c r="F1223" t="s">
        <v>8221</v>
      </c>
      <c r="G1223">
        <v>2</v>
      </c>
    </row>
    <row r="1224" spans="1:7" x14ac:dyDescent="0.2">
      <c r="A1224" t="s">
        <v>8219</v>
      </c>
      <c r="B1224">
        <v>135</v>
      </c>
      <c r="F1224" t="s">
        <v>8221</v>
      </c>
      <c r="G1224">
        <v>2</v>
      </c>
    </row>
    <row r="1225" spans="1:7" x14ac:dyDescent="0.2">
      <c r="A1225" t="s">
        <v>8219</v>
      </c>
      <c r="B1225">
        <v>101</v>
      </c>
      <c r="F1225" t="s">
        <v>8221</v>
      </c>
      <c r="G1225">
        <v>1</v>
      </c>
    </row>
    <row r="1226" spans="1:7" x14ac:dyDescent="0.2">
      <c r="A1226" t="s">
        <v>8219</v>
      </c>
      <c r="B1226">
        <v>19</v>
      </c>
      <c r="F1226" t="s">
        <v>8221</v>
      </c>
      <c r="G1226">
        <v>1</v>
      </c>
    </row>
    <row r="1227" spans="1:7" x14ac:dyDescent="0.2">
      <c r="A1227" t="s">
        <v>8219</v>
      </c>
      <c r="B1227">
        <v>46</v>
      </c>
      <c r="F1227" t="s">
        <v>8221</v>
      </c>
      <c r="G1227">
        <v>1</v>
      </c>
    </row>
    <row r="1228" spans="1:7" x14ac:dyDescent="0.2">
      <c r="A1228" t="s">
        <v>8219</v>
      </c>
      <c r="B1228">
        <v>25</v>
      </c>
      <c r="F1228" t="s">
        <v>8221</v>
      </c>
      <c r="G1228">
        <v>1</v>
      </c>
    </row>
    <row r="1229" spans="1:7" x14ac:dyDescent="0.2">
      <c r="A1229" t="s">
        <v>8219</v>
      </c>
      <c r="B1229">
        <v>33</v>
      </c>
      <c r="F1229" t="s">
        <v>8221</v>
      </c>
      <c r="G1229">
        <v>3</v>
      </c>
    </row>
    <row r="1230" spans="1:7" x14ac:dyDescent="0.2">
      <c r="A1230" t="s">
        <v>8219</v>
      </c>
      <c r="B1230">
        <v>57</v>
      </c>
      <c r="F1230" t="s">
        <v>8221</v>
      </c>
      <c r="G1230">
        <v>2</v>
      </c>
    </row>
    <row r="1231" spans="1:7" x14ac:dyDescent="0.2">
      <c r="A1231" t="s">
        <v>8219</v>
      </c>
      <c r="B1231">
        <v>68</v>
      </c>
      <c r="F1231" t="s">
        <v>8221</v>
      </c>
      <c r="G1231">
        <v>2</v>
      </c>
    </row>
    <row r="1232" spans="1:7" x14ac:dyDescent="0.2">
      <c r="A1232" t="s">
        <v>8219</v>
      </c>
      <c r="B1232">
        <v>39</v>
      </c>
      <c r="F1232" t="s">
        <v>8221</v>
      </c>
      <c r="G1232">
        <v>1</v>
      </c>
    </row>
    <row r="1233" spans="1:7" x14ac:dyDescent="0.2">
      <c r="A1233" t="s">
        <v>8219</v>
      </c>
      <c r="B1233">
        <v>15</v>
      </c>
      <c r="F1233" t="s">
        <v>8221</v>
      </c>
      <c r="G1233">
        <v>1</v>
      </c>
    </row>
    <row r="1234" spans="1:7" x14ac:dyDescent="0.2">
      <c r="A1234" t="s">
        <v>8219</v>
      </c>
      <c r="B1234">
        <v>2436</v>
      </c>
      <c r="F1234" t="s">
        <v>8221</v>
      </c>
      <c r="G1234">
        <v>1</v>
      </c>
    </row>
    <row r="1235" spans="1:7" x14ac:dyDescent="0.2">
      <c r="A1235" t="s">
        <v>8219</v>
      </c>
      <c r="B1235">
        <v>13</v>
      </c>
      <c r="F1235" t="s">
        <v>8221</v>
      </c>
      <c r="G1235">
        <v>3</v>
      </c>
    </row>
    <row r="1236" spans="1:7" x14ac:dyDescent="0.2">
      <c r="A1236" t="s">
        <v>8219</v>
      </c>
      <c r="B1236">
        <v>18</v>
      </c>
      <c r="F1236" t="s">
        <v>8221</v>
      </c>
      <c r="G1236">
        <v>1</v>
      </c>
    </row>
    <row r="1237" spans="1:7" x14ac:dyDescent="0.2">
      <c r="A1237" t="s">
        <v>8219</v>
      </c>
      <c r="B1237">
        <v>69</v>
      </c>
      <c r="F1237" t="s">
        <v>8221</v>
      </c>
      <c r="G1237">
        <v>1</v>
      </c>
    </row>
    <row r="1238" spans="1:7" x14ac:dyDescent="0.2">
      <c r="A1238" t="s">
        <v>8219</v>
      </c>
      <c r="B1238">
        <v>117</v>
      </c>
      <c r="F1238" t="s">
        <v>8221</v>
      </c>
      <c r="G1238">
        <v>1</v>
      </c>
    </row>
    <row r="1239" spans="1:7" x14ac:dyDescent="0.2">
      <c r="A1239" t="s">
        <v>8219</v>
      </c>
      <c r="B1239">
        <v>574</v>
      </c>
      <c r="F1239" t="s">
        <v>8221</v>
      </c>
      <c r="G1239">
        <v>1</v>
      </c>
    </row>
    <row r="1240" spans="1:7" x14ac:dyDescent="0.2">
      <c r="A1240" t="s">
        <v>8219</v>
      </c>
      <c r="B1240">
        <v>41</v>
      </c>
      <c r="F1240" t="s">
        <v>8221</v>
      </c>
      <c r="G1240">
        <v>1</v>
      </c>
    </row>
    <row r="1241" spans="1:7" x14ac:dyDescent="0.2">
      <c r="A1241" t="s">
        <v>8219</v>
      </c>
      <c r="B1241">
        <v>307</v>
      </c>
      <c r="F1241" t="s">
        <v>8221</v>
      </c>
      <c r="G1241">
        <v>1</v>
      </c>
    </row>
    <row r="1242" spans="1:7" x14ac:dyDescent="0.2">
      <c r="A1242" t="s">
        <v>8219</v>
      </c>
      <c r="B1242">
        <v>34</v>
      </c>
      <c r="F1242" t="s">
        <v>8221</v>
      </c>
      <c r="G1242">
        <v>1</v>
      </c>
    </row>
    <row r="1243" spans="1:7" x14ac:dyDescent="0.2">
      <c r="A1243" t="s">
        <v>8219</v>
      </c>
      <c r="B1243">
        <v>14</v>
      </c>
      <c r="F1243" t="s">
        <v>8221</v>
      </c>
      <c r="G1243">
        <v>1</v>
      </c>
    </row>
    <row r="1244" spans="1:7" x14ac:dyDescent="0.2">
      <c r="A1244" t="s">
        <v>8219</v>
      </c>
      <c r="B1244">
        <v>149</v>
      </c>
      <c r="F1244" t="s">
        <v>8221</v>
      </c>
      <c r="G1244">
        <v>2</v>
      </c>
    </row>
    <row r="1245" spans="1:7" x14ac:dyDescent="0.2">
      <c r="A1245" t="s">
        <v>8219</v>
      </c>
      <c r="B1245">
        <v>236</v>
      </c>
      <c r="F1245" t="s">
        <v>8221</v>
      </c>
      <c r="G1245">
        <v>0</v>
      </c>
    </row>
    <row r="1246" spans="1:7" x14ac:dyDescent="0.2">
      <c r="A1246" t="s">
        <v>8219</v>
      </c>
      <c r="B1246">
        <v>49</v>
      </c>
      <c r="F1246" t="s">
        <v>8221</v>
      </c>
      <c r="G1246">
        <v>0</v>
      </c>
    </row>
    <row r="1247" spans="1:7" x14ac:dyDescent="0.2">
      <c r="A1247" t="s">
        <v>8219</v>
      </c>
      <c r="B1247">
        <v>130</v>
      </c>
      <c r="F1247" t="s">
        <v>8221</v>
      </c>
      <c r="G1247">
        <v>0</v>
      </c>
    </row>
    <row r="1248" spans="1:7" x14ac:dyDescent="0.2">
      <c r="A1248" t="s">
        <v>8219</v>
      </c>
      <c r="B1248">
        <v>89</v>
      </c>
      <c r="F1248" t="s">
        <v>8221</v>
      </c>
      <c r="G1248">
        <v>0</v>
      </c>
    </row>
    <row r="1249" spans="1:7" x14ac:dyDescent="0.2">
      <c r="A1249" t="s">
        <v>8219</v>
      </c>
      <c r="B1249">
        <v>116</v>
      </c>
      <c r="F1249" t="s">
        <v>8221</v>
      </c>
      <c r="G1249">
        <v>0</v>
      </c>
    </row>
    <row r="1250" spans="1:7" x14ac:dyDescent="0.2">
      <c r="A1250" t="s">
        <v>8219</v>
      </c>
      <c r="B1250">
        <v>206</v>
      </c>
      <c r="F1250" t="s">
        <v>8221</v>
      </c>
      <c r="G1250">
        <v>0</v>
      </c>
    </row>
    <row r="1251" spans="1:7" x14ac:dyDescent="0.2">
      <c r="A1251" t="s">
        <v>8219</v>
      </c>
      <c r="B1251">
        <v>613</v>
      </c>
      <c r="F1251" t="s">
        <v>8221</v>
      </c>
      <c r="G1251">
        <v>0</v>
      </c>
    </row>
    <row r="1252" spans="1:7" x14ac:dyDescent="0.2">
      <c r="A1252" t="s">
        <v>8219</v>
      </c>
      <c r="B1252">
        <v>100</v>
      </c>
      <c r="F1252" t="s">
        <v>8221</v>
      </c>
      <c r="G1252">
        <v>0</v>
      </c>
    </row>
    <row r="1253" spans="1:7" x14ac:dyDescent="0.2">
      <c r="A1253" t="s">
        <v>8219</v>
      </c>
      <c r="B1253">
        <v>61</v>
      </c>
      <c r="F1253" t="s">
        <v>8221</v>
      </c>
      <c r="G1253">
        <v>0</v>
      </c>
    </row>
    <row r="1254" spans="1:7" x14ac:dyDescent="0.2">
      <c r="A1254" t="s">
        <v>8219</v>
      </c>
      <c r="B1254">
        <v>86</v>
      </c>
      <c r="F1254" t="s">
        <v>8221</v>
      </c>
      <c r="G1254">
        <v>0</v>
      </c>
    </row>
    <row r="1255" spans="1:7" x14ac:dyDescent="0.2">
      <c r="A1255" t="s">
        <v>8219</v>
      </c>
      <c r="B1255">
        <v>72</v>
      </c>
      <c r="F1255" t="s">
        <v>8221</v>
      </c>
      <c r="G1255">
        <v>0</v>
      </c>
    </row>
    <row r="1256" spans="1:7" x14ac:dyDescent="0.2">
      <c r="A1256" t="s">
        <v>8219</v>
      </c>
      <c r="B1256">
        <v>150</v>
      </c>
      <c r="F1256" t="s">
        <v>8221</v>
      </c>
      <c r="G1256">
        <v>0</v>
      </c>
    </row>
    <row r="1257" spans="1:7" x14ac:dyDescent="0.2">
      <c r="A1257" t="s">
        <v>8219</v>
      </c>
      <c r="B1257">
        <v>50</v>
      </c>
      <c r="F1257" t="s">
        <v>8221</v>
      </c>
      <c r="G1257">
        <v>0</v>
      </c>
    </row>
    <row r="1258" spans="1:7" x14ac:dyDescent="0.2">
      <c r="A1258" t="s">
        <v>8219</v>
      </c>
      <c r="B1258">
        <v>104</v>
      </c>
      <c r="F1258" t="s">
        <v>8221</v>
      </c>
      <c r="G1258">
        <v>0</v>
      </c>
    </row>
    <row r="1259" spans="1:7" x14ac:dyDescent="0.2">
      <c r="A1259" t="s">
        <v>8219</v>
      </c>
      <c r="B1259">
        <v>40</v>
      </c>
      <c r="F1259" t="s">
        <v>8221</v>
      </c>
      <c r="G1259">
        <v>0</v>
      </c>
    </row>
    <row r="1260" spans="1:7" x14ac:dyDescent="0.2">
      <c r="A1260" t="s">
        <v>8219</v>
      </c>
      <c r="B1260">
        <v>24</v>
      </c>
      <c r="F1260" t="s">
        <v>8221</v>
      </c>
      <c r="G1260">
        <v>0</v>
      </c>
    </row>
    <row r="1261" spans="1:7" x14ac:dyDescent="0.2">
      <c r="A1261" t="s">
        <v>8219</v>
      </c>
      <c r="B1261">
        <v>96</v>
      </c>
      <c r="F1261" t="s">
        <v>8221</v>
      </c>
      <c r="G1261">
        <v>0</v>
      </c>
    </row>
    <row r="1262" spans="1:7" x14ac:dyDescent="0.2">
      <c r="A1262" t="s">
        <v>8219</v>
      </c>
      <c r="B1262">
        <v>321</v>
      </c>
      <c r="F1262" t="s">
        <v>8221</v>
      </c>
      <c r="G1262">
        <v>0</v>
      </c>
    </row>
    <row r="1263" spans="1:7" x14ac:dyDescent="0.2">
      <c r="A1263" t="s">
        <v>8219</v>
      </c>
      <c r="B1263">
        <v>74</v>
      </c>
      <c r="F1263" t="s">
        <v>8221</v>
      </c>
      <c r="G1263">
        <v>0</v>
      </c>
    </row>
    <row r="1264" spans="1:7" x14ac:dyDescent="0.2">
      <c r="A1264" t="s">
        <v>8219</v>
      </c>
      <c r="B1264">
        <v>321</v>
      </c>
      <c r="F1264" t="s">
        <v>8221</v>
      </c>
      <c r="G1264">
        <v>0</v>
      </c>
    </row>
    <row r="1265" spans="1:7" x14ac:dyDescent="0.2">
      <c r="A1265" t="s">
        <v>8219</v>
      </c>
      <c r="B1265">
        <v>41</v>
      </c>
      <c r="F1265" t="s">
        <v>8221</v>
      </c>
      <c r="G1265">
        <v>0</v>
      </c>
    </row>
    <row r="1266" spans="1:7" x14ac:dyDescent="0.2">
      <c r="A1266" t="s">
        <v>8219</v>
      </c>
      <c r="B1266">
        <v>50</v>
      </c>
      <c r="F1266" t="s">
        <v>8221</v>
      </c>
      <c r="G1266">
        <v>0</v>
      </c>
    </row>
    <row r="1267" spans="1:7" x14ac:dyDescent="0.2">
      <c r="A1267" t="s">
        <v>8219</v>
      </c>
      <c r="B1267">
        <v>332</v>
      </c>
      <c r="F1267" t="s">
        <v>8221</v>
      </c>
      <c r="G1267">
        <v>0</v>
      </c>
    </row>
    <row r="1268" spans="1:7" x14ac:dyDescent="0.2">
      <c r="A1268" t="s">
        <v>8219</v>
      </c>
      <c r="B1268">
        <v>46</v>
      </c>
      <c r="F1268" t="s">
        <v>8221</v>
      </c>
      <c r="G1268">
        <v>0</v>
      </c>
    </row>
    <row r="1269" spans="1:7" x14ac:dyDescent="0.2">
      <c r="A1269" t="s">
        <v>8219</v>
      </c>
      <c r="B1269">
        <v>20</v>
      </c>
      <c r="F1269" t="s">
        <v>8221</v>
      </c>
      <c r="G1269">
        <v>0</v>
      </c>
    </row>
    <row r="1270" spans="1:7" x14ac:dyDescent="0.2">
      <c r="A1270" t="s">
        <v>8219</v>
      </c>
      <c r="B1270">
        <v>35</v>
      </c>
      <c r="F1270" t="s">
        <v>8221</v>
      </c>
      <c r="G1270">
        <v>0</v>
      </c>
    </row>
    <row r="1271" spans="1:7" x14ac:dyDescent="0.2">
      <c r="A1271" t="s">
        <v>8219</v>
      </c>
      <c r="B1271">
        <v>35</v>
      </c>
      <c r="F1271" t="s">
        <v>8221</v>
      </c>
      <c r="G1271">
        <v>0</v>
      </c>
    </row>
    <row r="1272" spans="1:7" x14ac:dyDescent="0.2">
      <c r="A1272" t="s">
        <v>8219</v>
      </c>
      <c r="B1272">
        <v>56</v>
      </c>
      <c r="F1272" t="s">
        <v>8221</v>
      </c>
      <c r="G1272">
        <v>0</v>
      </c>
    </row>
    <row r="1273" spans="1:7" x14ac:dyDescent="0.2">
      <c r="A1273" t="s">
        <v>8219</v>
      </c>
      <c r="B1273">
        <v>27</v>
      </c>
      <c r="F1273" t="s">
        <v>8221</v>
      </c>
      <c r="G1273">
        <v>0</v>
      </c>
    </row>
    <row r="1274" spans="1:7" x14ac:dyDescent="0.2">
      <c r="A1274" t="s">
        <v>8219</v>
      </c>
      <c r="B1274">
        <v>180</v>
      </c>
      <c r="F1274" t="s">
        <v>8221</v>
      </c>
      <c r="G1274">
        <v>0</v>
      </c>
    </row>
    <row r="1275" spans="1:7" x14ac:dyDescent="0.2">
      <c r="A1275" t="s">
        <v>8219</v>
      </c>
      <c r="B1275">
        <v>57</v>
      </c>
      <c r="F1275" t="s">
        <v>8221</v>
      </c>
      <c r="G1275">
        <v>0</v>
      </c>
    </row>
    <row r="1276" spans="1:7" x14ac:dyDescent="0.2">
      <c r="A1276" t="s">
        <v>8219</v>
      </c>
      <c r="B1276">
        <v>57</v>
      </c>
      <c r="F1276" t="s">
        <v>8221</v>
      </c>
      <c r="G1276">
        <v>0</v>
      </c>
    </row>
    <row r="1277" spans="1:7" x14ac:dyDescent="0.2">
      <c r="A1277" t="s">
        <v>8219</v>
      </c>
      <c r="B1277">
        <v>25</v>
      </c>
      <c r="F1277" t="s">
        <v>8221</v>
      </c>
      <c r="G1277">
        <v>0</v>
      </c>
    </row>
    <row r="1278" spans="1:7" x14ac:dyDescent="0.2">
      <c r="A1278" t="s">
        <v>8219</v>
      </c>
      <c r="B1278">
        <v>87</v>
      </c>
      <c r="F1278" t="s">
        <v>8221</v>
      </c>
      <c r="G1278">
        <v>0</v>
      </c>
    </row>
    <row r="1279" spans="1:7" x14ac:dyDescent="0.2">
      <c r="A1279" t="s">
        <v>8219</v>
      </c>
      <c r="B1279">
        <v>218</v>
      </c>
      <c r="F1279" t="s">
        <v>8221</v>
      </c>
      <c r="G1279">
        <v>0</v>
      </c>
    </row>
    <row r="1280" spans="1:7" x14ac:dyDescent="0.2">
      <c r="A1280" t="s">
        <v>8219</v>
      </c>
      <c r="B1280">
        <v>89</v>
      </c>
      <c r="F1280" t="s">
        <v>8221</v>
      </c>
      <c r="G1280">
        <v>0</v>
      </c>
    </row>
    <row r="1281" spans="1:7" x14ac:dyDescent="0.2">
      <c r="A1281" t="s">
        <v>8219</v>
      </c>
      <c r="B1281">
        <v>184</v>
      </c>
      <c r="F1281" t="s">
        <v>8221</v>
      </c>
      <c r="G1281">
        <v>0</v>
      </c>
    </row>
    <row r="1282" spans="1:7" x14ac:dyDescent="0.2">
      <c r="A1282" t="s">
        <v>8219</v>
      </c>
      <c r="B1282">
        <v>35</v>
      </c>
      <c r="F1282" t="s">
        <v>8221</v>
      </c>
      <c r="G1282">
        <v>0</v>
      </c>
    </row>
    <row r="1283" spans="1:7" x14ac:dyDescent="0.2">
      <c r="A1283" t="s">
        <v>8219</v>
      </c>
      <c r="B1283">
        <v>120</v>
      </c>
      <c r="F1283" t="s">
        <v>8221</v>
      </c>
      <c r="G1283">
        <v>0</v>
      </c>
    </row>
    <row r="1284" spans="1:7" x14ac:dyDescent="0.2">
      <c r="A1284" t="s">
        <v>8219</v>
      </c>
      <c r="B1284">
        <v>37</v>
      </c>
      <c r="F1284" t="s">
        <v>8221</v>
      </c>
      <c r="G1284">
        <v>0</v>
      </c>
    </row>
    <row r="1285" spans="1:7" x14ac:dyDescent="0.2">
      <c r="A1285" t="s">
        <v>8219</v>
      </c>
      <c r="B1285">
        <v>30</v>
      </c>
      <c r="F1285" t="s">
        <v>8221</v>
      </c>
      <c r="G1285">
        <v>0</v>
      </c>
    </row>
    <row r="1286" spans="1:7" x14ac:dyDescent="0.2">
      <c r="A1286" t="s">
        <v>8219</v>
      </c>
      <c r="B1286">
        <v>32</v>
      </c>
      <c r="F1286" t="s">
        <v>8221</v>
      </c>
      <c r="G1286">
        <v>0</v>
      </c>
    </row>
    <row r="1287" spans="1:7" x14ac:dyDescent="0.2">
      <c r="A1287" t="s">
        <v>8219</v>
      </c>
      <c r="B1287">
        <v>16</v>
      </c>
      <c r="F1287" t="s">
        <v>8221</v>
      </c>
      <c r="G1287">
        <v>0</v>
      </c>
    </row>
    <row r="1288" spans="1:7" x14ac:dyDescent="0.2">
      <c r="A1288" t="s">
        <v>8219</v>
      </c>
      <c r="B1288">
        <v>7</v>
      </c>
      <c r="F1288" t="s">
        <v>8221</v>
      </c>
      <c r="G1288">
        <v>0</v>
      </c>
    </row>
    <row r="1289" spans="1:7" x14ac:dyDescent="0.2">
      <c r="A1289" t="s">
        <v>8219</v>
      </c>
      <c r="B1289">
        <v>38</v>
      </c>
      <c r="F1289" t="s">
        <v>8221</v>
      </c>
      <c r="G1289">
        <v>0</v>
      </c>
    </row>
    <row r="1290" spans="1:7" x14ac:dyDescent="0.2">
      <c r="A1290" t="s">
        <v>8219</v>
      </c>
      <c r="B1290">
        <v>35</v>
      </c>
      <c r="F1290" t="s">
        <v>8221</v>
      </c>
      <c r="G1290">
        <v>0</v>
      </c>
    </row>
    <row r="1291" spans="1:7" x14ac:dyDescent="0.2">
      <c r="A1291" t="s">
        <v>8219</v>
      </c>
      <c r="B1291">
        <v>186</v>
      </c>
      <c r="F1291" t="s">
        <v>8221</v>
      </c>
      <c r="G1291">
        <v>0</v>
      </c>
    </row>
    <row r="1292" spans="1:7" x14ac:dyDescent="0.2">
      <c r="A1292" t="s">
        <v>8219</v>
      </c>
      <c r="B1292">
        <v>71</v>
      </c>
      <c r="F1292" t="s">
        <v>8221</v>
      </c>
      <c r="G1292">
        <v>0</v>
      </c>
    </row>
    <row r="1293" spans="1:7" x14ac:dyDescent="0.2">
      <c r="A1293" t="s">
        <v>8219</v>
      </c>
      <c r="B1293">
        <v>109</v>
      </c>
      <c r="F1293" t="s">
        <v>8221</v>
      </c>
      <c r="G1293">
        <v>0</v>
      </c>
    </row>
    <row r="1294" spans="1:7" x14ac:dyDescent="0.2">
      <c r="A1294" t="s">
        <v>8219</v>
      </c>
      <c r="B1294">
        <v>248</v>
      </c>
      <c r="F1294" t="s">
        <v>8221</v>
      </c>
      <c r="G1294">
        <v>0</v>
      </c>
    </row>
    <row r="1295" spans="1:7" x14ac:dyDescent="0.2">
      <c r="A1295" t="s">
        <v>8219</v>
      </c>
      <c r="B1295">
        <v>79</v>
      </c>
      <c r="F1295" t="s">
        <v>8221</v>
      </c>
      <c r="G1295">
        <v>0</v>
      </c>
    </row>
    <row r="1296" spans="1:7" x14ac:dyDescent="0.2">
      <c r="A1296" t="s">
        <v>8219</v>
      </c>
      <c r="B1296">
        <v>202</v>
      </c>
      <c r="F1296" t="s">
        <v>8221</v>
      </c>
      <c r="G1296">
        <v>0</v>
      </c>
    </row>
    <row r="1297" spans="1:7" x14ac:dyDescent="0.2">
      <c r="A1297" t="s">
        <v>8219</v>
      </c>
      <c r="B1297">
        <v>32</v>
      </c>
      <c r="F1297" t="s">
        <v>8221</v>
      </c>
      <c r="G1297">
        <v>0</v>
      </c>
    </row>
    <row r="1298" spans="1:7" x14ac:dyDescent="0.2">
      <c r="A1298" t="s">
        <v>8219</v>
      </c>
      <c r="B1298">
        <v>14</v>
      </c>
      <c r="F1298" t="s">
        <v>8221</v>
      </c>
      <c r="G1298">
        <v>0</v>
      </c>
    </row>
    <row r="1299" spans="1:7" x14ac:dyDescent="0.2">
      <c r="A1299" t="s">
        <v>8219</v>
      </c>
      <c r="B1299">
        <v>29</v>
      </c>
      <c r="F1299" t="s">
        <v>8221</v>
      </c>
      <c r="G1299">
        <v>0</v>
      </c>
    </row>
    <row r="1300" spans="1:7" x14ac:dyDescent="0.2">
      <c r="A1300" t="s">
        <v>8219</v>
      </c>
      <c r="B1300">
        <v>86</v>
      </c>
      <c r="F1300" t="s">
        <v>8221</v>
      </c>
      <c r="G1300">
        <v>0</v>
      </c>
    </row>
    <row r="1301" spans="1:7" x14ac:dyDescent="0.2">
      <c r="A1301" t="s">
        <v>8219</v>
      </c>
      <c r="B1301">
        <v>11</v>
      </c>
      <c r="F1301" t="s">
        <v>8221</v>
      </c>
      <c r="G1301">
        <v>0</v>
      </c>
    </row>
    <row r="1302" spans="1:7" x14ac:dyDescent="0.2">
      <c r="A1302" t="s">
        <v>8219</v>
      </c>
      <c r="B1302">
        <v>118</v>
      </c>
      <c r="F1302" t="s">
        <v>8221</v>
      </c>
      <c r="G1302">
        <v>0</v>
      </c>
    </row>
    <row r="1303" spans="1:7" x14ac:dyDescent="0.2">
      <c r="A1303" t="s">
        <v>8219</v>
      </c>
      <c r="B1303">
        <v>97</v>
      </c>
      <c r="F1303" t="s">
        <v>8221</v>
      </c>
      <c r="G1303">
        <v>0</v>
      </c>
    </row>
    <row r="1304" spans="1:7" x14ac:dyDescent="0.2">
      <c r="A1304" t="s">
        <v>8219</v>
      </c>
      <c r="B1304">
        <v>19</v>
      </c>
      <c r="F1304" t="s">
        <v>8221</v>
      </c>
      <c r="G1304">
        <v>0</v>
      </c>
    </row>
    <row r="1305" spans="1:7" x14ac:dyDescent="0.2">
      <c r="A1305" t="s">
        <v>8219</v>
      </c>
      <c r="B1305">
        <v>64</v>
      </c>
      <c r="F1305" t="s">
        <v>8221</v>
      </c>
      <c r="G1305">
        <v>0</v>
      </c>
    </row>
    <row r="1306" spans="1:7" x14ac:dyDescent="0.2">
      <c r="A1306" t="s">
        <v>8219</v>
      </c>
      <c r="B1306">
        <v>58</v>
      </c>
      <c r="F1306" t="s">
        <v>8221</v>
      </c>
      <c r="G1306">
        <v>0</v>
      </c>
    </row>
    <row r="1307" spans="1:7" x14ac:dyDescent="0.2">
      <c r="A1307" t="s">
        <v>8219</v>
      </c>
      <c r="B1307">
        <v>15</v>
      </c>
      <c r="F1307" t="s">
        <v>8221</v>
      </c>
      <c r="G1307">
        <v>0</v>
      </c>
    </row>
    <row r="1308" spans="1:7" x14ac:dyDescent="0.2">
      <c r="A1308" t="s">
        <v>8219</v>
      </c>
      <c r="B1308">
        <v>35</v>
      </c>
      <c r="F1308" t="s">
        <v>8221</v>
      </c>
      <c r="G1308">
        <v>0</v>
      </c>
    </row>
    <row r="1309" spans="1:7" x14ac:dyDescent="0.2">
      <c r="A1309" t="s">
        <v>8219</v>
      </c>
      <c r="B1309">
        <v>77</v>
      </c>
      <c r="F1309" t="s">
        <v>8221</v>
      </c>
      <c r="G1309">
        <v>0</v>
      </c>
    </row>
    <row r="1310" spans="1:7" x14ac:dyDescent="0.2">
      <c r="A1310" t="s">
        <v>8219</v>
      </c>
      <c r="B1310">
        <v>55</v>
      </c>
      <c r="F1310" t="s">
        <v>8221</v>
      </c>
      <c r="G1310">
        <v>0</v>
      </c>
    </row>
    <row r="1311" spans="1:7" x14ac:dyDescent="0.2">
      <c r="A1311" t="s">
        <v>8219</v>
      </c>
      <c r="B1311">
        <v>58</v>
      </c>
      <c r="F1311" t="s">
        <v>8221</v>
      </c>
      <c r="G1311">
        <v>0</v>
      </c>
    </row>
    <row r="1312" spans="1:7" x14ac:dyDescent="0.2">
      <c r="A1312" t="s">
        <v>8219</v>
      </c>
      <c r="B1312">
        <v>76</v>
      </c>
      <c r="F1312" t="s">
        <v>8221</v>
      </c>
      <c r="G1312">
        <v>0</v>
      </c>
    </row>
    <row r="1313" spans="1:7" x14ac:dyDescent="0.2">
      <c r="A1313" t="s">
        <v>8219</v>
      </c>
      <c r="B1313">
        <v>21</v>
      </c>
      <c r="F1313" t="s">
        <v>8221</v>
      </c>
      <c r="G1313">
        <v>0</v>
      </c>
    </row>
    <row r="1314" spans="1:7" x14ac:dyDescent="0.2">
      <c r="A1314" t="s">
        <v>8219</v>
      </c>
      <c r="B1314">
        <v>137</v>
      </c>
      <c r="F1314" t="s">
        <v>8221</v>
      </c>
      <c r="G1314">
        <v>0</v>
      </c>
    </row>
    <row r="1315" spans="1:7" x14ac:dyDescent="0.2">
      <c r="A1315" t="s">
        <v>8219</v>
      </c>
      <c r="B1315">
        <v>70</v>
      </c>
      <c r="F1315" t="s">
        <v>8221</v>
      </c>
      <c r="G1315">
        <v>0</v>
      </c>
    </row>
    <row r="1316" spans="1:7" x14ac:dyDescent="0.2">
      <c r="A1316" t="s">
        <v>8219</v>
      </c>
      <c r="B1316">
        <v>24</v>
      </c>
      <c r="F1316" t="s">
        <v>8221</v>
      </c>
      <c r="G1316">
        <v>0</v>
      </c>
    </row>
    <row r="1317" spans="1:7" x14ac:dyDescent="0.2">
      <c r="A1317" t="s">
        <v>8219</v>
      </c>
      <c r="B1317">
        <v>38</v>
      </c>
      <c r="F1317" t="s">
        <v>8221</v>
      </c>
      <c r="G1317">
        <v>0</v>
      </c>
    </row>
    <row r="1318" spans="1:7" x14ac:dyDescent="0.2">
      <c r="A1318" t="s">
        <v>8219</v>
      </c>
      <c r="B1318">
        <v>119</v>
      </c>
      <c r="F1318" t="s">
        <v>8221</v>
      </c>
      <c r="G1318">
        <v>0</v>
      </c>
    </row>
    <row r="1319" spans="1:7" x14ac:dyDescent="0.2">
      <c r="A1319" t="s">
        <v>8219</v>
      </c>
      <c r="B1319">
        <v>71</v>
      </c>
      <c r="F1319" t="s">
        <v>8221</v>
      </c>
      <c r="G1319">
        <v>0</v>
      </c>
    </row>
    <row r="1320" spans="1:7" x14ac:dyDescent="0.2">
      <c r="A1320" t="s">
        <v>8219</v>
      </c>
      <c r="B1320">
        <v>57</v>
      </c>
      <c r="F1320" t="s">
        <v>8221</v>
      </c>
      <c r="G1320">
        <v>0</v>
      </c>
    </row>
    <row r="1321" spans="1:7" x14ac:dyDescent="0.2">
      <c r="A1321" t="s">
        <v>8219</v>
      </c>
      <c r="B1321">
        <v>70</v>
      </c>
      <c r="F1321" t="s">
        <v>8221</v>
      </c>
      <c r="G1321">
        <v>0</v>
      </c>
    </row>
    <row r="1322" spans="1:7" x14ac:dyDescent="0.2">
      <c r="A1322" t="s">
        <v>8219</v>
      </c>
      <c r="B1322">
        <v>42</v>
      </c>
      <c r="F1322" t="s">
        <v>8221</v>
      </c>
      <c r="G1322">
        <v>0</v>
      </c>
    </row>
    <row r="1323" spans="1:7" x14ac:dyDescent="0.2">
      <c r="A1323" t="s">
        <v>8219</v>
      </c>
      <c r="B1323">
        <v>9</v>
      </c>
      <c r="F1323" t="s">
        <v>8221</v>
      </c>
      <c r="G1323">
        <v>0</v>
      </c>
    </row>
    <row r="1324" spans="1:7" x14ac:dyDescent="0.2">
      <c r="A1324" t="s">
        <v>8219</v>
      </c>
      <c r="B1324">
        <v>60</v>
      </c>
      <c r="F1324" t="s">
        <v>8221</v>
      </c>
      <c r="G1324">
        <v>0</v>
      </c>
    </row>
    <row r="1325" spans="1:7" x14ac:dyDescent="0.2">
      <c r="A1325" t="s">
        <v>8219</v>
      </c>
      <c r="B1325">
        <v>1762</v>
      </c>
      <c r="F1325" t="s">
        <v>8221</v>
      </c>
      <c r="G1325">
        <v>0</v>
      </c>
    </row>
    <row r="1326" spans="1:7" x14ac:dyDescent="0.2">
      <c r="A1326" t="s">
        <v>8219</v>
      </c>
      <c r="B1326">
        <v>60</v>
      </c>
      <c r="F1326" t="s">
        <v>8221</v>
      </c>
      <c r="G1326">
        <v>0</v>
      </c>
    </row>
    <row r="1327" spans="1:7" x14ac:dyDescent="0.2">
      <c r="A1327" t="s">
        <v>8219</v>
      </c>
      <c r="B1327">
        <v>220</v>
      </c>
      <c r="F1327" t="s">
        <v>8221</v>
      </c>
      <c r="G1327">
        <v>0</v>
      </c>
    </row>
    <row r="1328" spans="1:7" x14ac:dyDescent="0.2">
      <c r="A1328" t="s">
        <v>8219</v>
      </c>
      <c r="B1328">
        <v>99</v>
      </c>
      <c r="F1328" t="s">
        <v>8221</v>
      </c>
      <c r="G1328">
        <v>0</v>
      </c>
    </row>
    <row r="1329" spans="1:7" x14ac:dyDescent="0.2">
      <c r="A1329" t="s">
        <v>8219</v>
      </c>
      <c r="B1329">
        <v>21</v>
      </c>
      <c r="F1329" t="s">
        <v>8221</v>
      </c>
      <c r="G1329">
        <v>0</v>
      </c>
    </row>
    <row r="1330" spans="1:7" x14ac:dyDescent="0.2">
      <c r="A1330" t="s">
        <v>8219</v>
      </c>
      <c r="B1330">
        <v>19</v>
      </c>
      <c r="F1330" t="s">
        <v>8221</v>
      </c>
      <c r="G1330">
        <v>0</v>
      </c>
    </row>
    <row r="1331" spans="1:7" x14ac:dyDescent="0.2">
      <c r="A1331" t="s">
        <v>8219</v>
      </c>
      <c r="B1331">
        <v>25</v>
      </c>
      <c r="F1331" t="s">
        <v>8221</v>
      </c>
      <c r="G1331">
        <v>0</v>
      </c>
    </row>
    <row r="1332" spans="1:7" x14ac:dyDescent="0.2">
      <c r="A1332" t="s">
        <v>8219</v>
      </c>
      <c r="B1332">
        <v>15</v>
      </c>
      <c r="F1332" t="s">
        <v>8221</v>
      </c>
      <c r="G1332">
        <v>0</v>
      </c>
    </row>
    <row r="1333" spans="1:7" x14ac:dyDescent="0.2">
      <c r="A1333" t="s">
        <v>8219</v>
      </c>
      <c r="B1333">
        <v>24</v>
      </c>
      <c r="F1333" t="s">
        <v>8221</v>
      </c>
      <c r="G1333">
        <v>0</v>
      </c>
    </row>
    <row r="1334" spans="1:7" x14ac:dyDescent="0.2">
      <c r="A1334" t="s">
        <v>8219</v>
      </c>
      <c r="B1334">
        <v>35</v>
      </c>
      <c r="F1334" t="s">
        <v>8221</v>
      </c>
      <c r="G1334">
        <v>0</v>
      </c>
    </row>
    <row r="1335" spans="1:7" x14ac:dyDescent="0.2">
      <c r="A1335" t="s">
        <v>8219</v>
      </c>
      <c r="B1335">
        <v>191</v>
      </c>
      <c r="F1335" t="s">
        <v>8221</v>
      </c>
      <c r="G1335">
        <v>0</v>
      </c>
    </row>
    <row r="1336" spans="1:7" x14ac:dyDescent="0.2">
      <c r="A1336" t="s">
        <v>8219</v>
      </c>
      <c r="B1336">
        <v>73</v>
      </c>
      <c r="F1336" t="s">
        <v>8221</v>
      </c>
      <c r="G1336">
        <v>0</v>
      </c>
    </row>
    <row r="1337" spans="1:7" x14ac:dyDescent="0.2">
      <c r="A1337" t="s">
        <v>8219</v>
      </c>
      <c r="B1337">
        <v>174</v>
      </c>
      <c r="F1337" t="s">
        <v>8221</v>
      </c>
      <c r="G1337">
        <v>0</v>
      </c>
    </row>
    <row r="1338" spans="1:7" x14ac:dyDescent="0.2">
      <c r="A1338" t="s">
        <v>8219</v>
      </c>
      <c r="B1338">
        <v>46</v>
      </c>
      <c r="F1338" t="s">
        <v>8221</v>
      </c>
      <c r="G1338">
        <v>0</v>
      </c>
    </row>
    <row r="1339" spans="1:7" x14ac:dyDescent="0.2">
      <c r="A1339" t="s">
        <v>8219</v>
      </c>
      <c r="B1339">
        <v>47</v>
      </c>
      <c r="F1339" t="s">
        <v>8221</v>
      </c>
      <c r="G1339">
        <v>0</v>
      </c>
    </row>
    <row r="1340" spans="1:7" x14ac:dyDescent="0.2">
      <c r="A1340" t="s">
        <v>8219</v>
      </c>
      <c r="B1340">
        <v>20</v>
      </c>
      <c r="F1340" t="s">
        <v>8221</v>
      </c>
      <c r="G1340">
        <v>0</v>
      </c>
    </row>
    <row r="1341" spans="1:7" x14ac:dyDescent="0.2">
      <c r="A1341" t="s">
        <v>8219</v>
      </c>
      <c r="B1341">
        <v>81</v>
      </c>
      <c r="F1341" t="s">
        <v>8221</v>
      </c>
      <c r="G1341">
        <v>0</v>
      </c>
    </row>
    <row r="1342" spans="1:7" x14ac:dyDescent="0.2">
      <c r="A1342" t="s">
        <v>8219</v>
      </c>
      <c r="B1342">
        <v>33</v>
      </c>
      <c r="F1342" t="s">
        <v>8221</v>
      </c>
      <c r="G1342">
        <v>0</v>
      </c>
    </row>
    <row r="1343" spans="1:7" x14ac:dyDescent="0.2">
      <c r="A1343" t="s">
        <v>8219</v>
      </c>
      <c r="B1343">
        <v>58</v>
      </c>
      <c r="F1343" t="s">
        <v>8221</v>
      </c>
      <c r="G1343">
        <v>0</v>
      </c>
    </row>
    <row r="1344" spans="1:7" x14ac:dyDescent="0.2">
      <c r="A1344" t="s">
        <v>8219</v>
      </c>
      <c r="B1344">
        <v>128</v>
      </c>
      <c r="F1344" t="s">
        <v>8221</v>
      </c>
      <c r="G1344">
        <v>0</v>
      </c>
    </row>
    <row r="1345" spans="1:7" x14ac:dyDescent="0.2">
      <c r="A1345" t="s">
        <v>8219</v>
      </c>
      <c r="B1345">
        <v>46</v>
      </c>
      <c r="F1345" t="s">
        <v>8221</v>
      </c>
      <c r="G1345">
        <v>0</v>
      </c>
    </row>
    <row r="1346" spans="1:7" x14ac:dyDescent="0.2">
      <c r="A1346" t="s">
        <v>8219</v>
      </c>
      <c r="B1346">
        <v>78</v>
      </c>
      <c r="F1346" t="s">
        <v>8221</v>
      </c>
      <c r="G1346">
        <v>0</v>
      </c>
    </row>
    <row r="1347" spans="1:7" x14ac:dyDescent="0.2">
      <c r="A1347" t="s">
        <v>8219</v>
      </c>
      <c r="B1347">
        <v>73</v>
      </c>
      <c r="F1347" t="s">
        <v>8221</v>
      </c>
      <c r="G1347">
        <v>0</v>
      </c>
    </row>
    <row r="1348" spans="1:7" x14ac:dyDescent="0.2">
      <c r="A1348" t="s">
        <v>8219</v>
      </c>
      <c r="B1348">
        <v>67</v>
      </c>
      <c r="F1348" t="s">
        <v>8221</v>
      </c>
      <c r="G1348">
        <v>0</v>
      </c>
    </row>
    <row r="1349" spans="1:7" x14ac:dyDescent="0.2">
      <c r="A1349" t="s">
        <v>8219</v>
      </c>
      <c r="B1349">
        <v>70</v>
      </c>
      <c r="F1349" t="s">
        <v>8221</v>
      </c>
      <c r="G1349">
        <v>0</v>
      </c>
    </row>
    <row r="1350" spans="1:7" x14ac:dyDescent="0.2">
      <c r="A1350" t="s">
        <v>8219</v>
      </c>
      <c r="B1350">
        <v>17</v>
      </c>
      <c r="F1350" t="s">
        <v>8221</v>
      </c>
      <c r="G1350">
        <v>0</v>
      </c>
    </row>
    <row r="1351" spans="1:7" x14ac:dyDescent="0.2">
      <c r="A1351" t="s">
        <v>8219</v>
      </c>
      <c r="B1351">
        <v>44</v>
      </c>
      <c r="F1351" t="s">
        <v>8221</v>
      </c>
      <c r="G1351">
        <v>0</v>
      </c>
    </row>
    <row r="1352" spans="1:7" x14ac:dyDescent="0.2">
      <c r="A1352" t="s">
        <v>8219</v>
      </c>
      <c r="B1352">
        <v>63</v>
      </c>
      <c r="F1352" t="s">
        <v>8221</v>
      </c>
      <c r="G1352">
        <v>0</v>
      </c>
    </row>
    <row r="1353" spans="1:7" x14ac:dyDescent="0.2">
      <c r="A1353" t="s">
        <v>8219</v>
      </c>
      <c r="B1353">
        <v>43</v>
      </c>
      <c r="F1353" t="s">
        <v>8221</v>
      </c>
      <c r="G1353">
        <v>0</v>
      </c>
    </row>
    <row r="1354" spans="1:7" x14ac:dyDescent="0.2">
      <c r="A1354" t="s">
        <v>8219</v>
      </c>
      <c r="B1354">
        <v>38</v>
      </c>
      <c r="F1354" t="s">
        <v>8221</v>
      </c>
      <c r="G1354">
        <v>0</v>
      </c>
    </row>
    <row r="1355" spans="1:7" x14ac:dyDescent="0.2">
      <c r="A1355" t="s">
        <v>8219</v>
      </c>
      <c r="B1355">
        <v>80</v>
      </c>
      <c r="F1355" t="s">
        <v>8221</v>
      </c>
      <c r="G1355">
        <v>0</v>
      </c>
    </row>
    <row r="1356" spans="1:7" x14ac:dyDescent="0.2">
      <c r="A1356" t="s">
        <v>8219</v>
      </c>
      <c r="B1356">
        <v>72</v>
      </c>
      <c r="F1356" t="s">
        <v>8221</v>
      </c>
      <c r="G1356">
        <v>0</v>
      </c>
    </row>
    <row r="1357" spans="1:7" x14ac:dyDescent="0.2">
      <c r="A1357" t="s">
        <v>8219</v>
      </c>
      <c r="B1357">
        <v>98</v>
      </c>
      <c r="F1357" t="s">
        <v>8221</v>
      </c>
      <c r="G1357">
        <v>0</v>
      </c>
    </row>
    <row r="1358" spans="1:7" x14ac:dyDescent="0.2">
      <c r="A1358" t="s">
        <v>8219</v>
      </c>
      <c r="B1358">
        <v>235</v>
      </c>
      <c r="F1358" t="s">
        <v>8221</v>
      </c>
      <c r="G1358">
        <v>0</v>
      </c>
    </row>
    <row r="1359" spans="1:7" x14ac:dyDescent="0.2">
      <c r="A1359" t="s">
        <v>8219</v>
      </c>
      <c r="B1359">
        <v>95</v>
      </c>
      <c r="F1359" t="s">
        <v>8221</v>
      </c>
      <c r="G1359">
        <v>0</v>
      </c>
    </row>
    <row r="1360" spans="1:7" x14ac:dyDescent="0.2">
      <c r="A1360" t="s">
        <v>8219</v>
      </c>
      <c r="B1360">
        <v>80</v>
      </c>
      <c r="F1360" t="s">
        <v>8221</v>
      </c>
      <c r="G1360">
        <v>0</v>
      </c>
    </row>
    <row r="1361" spans="1:7" x14ac:dyDescent="0.2">
      <c r="A1361" t="s">
        <v>8219</v>
      </c>
      <c r="B1361">
        <v>72</v>
      </c>
      <c r="F1361" t="s">
        <v>8221</v>
      </c>
      <c r="G1361">
        <v>0</v>
      </c>
    </row>
    <row r="1362" spans="1:7" x14ac:dyDescent="0.2">
      <c r="A1362" t="s">
        <v>8219</v>
      </c>
      <c r="B1362">
        <v>71</v>
      </c>
      <c r="F1362" t="s">
        <v>8221</v>
      </c>
      <c r="G1362">
        <v>0</v>
      </c>
    </row>
    <row r="1363" spans="1:7" x14ac:dyDescent="0.2">
      <c r="A1363" t="s">
        <v>8219</v>
      </c>
      <c r="B1363">
        <v>73</v>
      </c>
      <c r="F1363" t="s">
        <v>8221</v>
      </c>
      <c r="G1363">
        <v>0</v>
      </c>
    </row>
    <row r="1364" spans="1:7" x14ac:dyDescent="0.2">
      <c r="A1364" t="s">
        <v>8219</v>
      </c>
      <c r="B1364">
        <v>123</v>
      </c>
      <c r="F1364" t="s">
        <v>8221</v>
      </c>
      <c r="G1364">
        <v>0</v>
      </c>
    </row>
    <row r="1365" spans="1:7" x14ac:dyDescent="0.2">
      <c r="A1365" t="s">
        <v>8219</v>
      </c>
      <c r="B1365">
        <v>41</v>
      </c>
      <c r="F1365" t="s">
        <v>8221</v>
      </c>
      <c r="G1365">
        <v>0</v>
      </c>
    </row>
    <row r="1366" spans="1:7" x14ac:dyDescent="0.2">
      <c r="A1366" t="s">
        <v>8219</v>
      </c>
      <c r="B1366">
        <v>188</v>
      </c>
      <c r="F1366" t="s">
        <v>8221</v>
      </c>
      <c r="G1366">
        <v>0</v>
      </c>
    </row>
    <row r="1367" spans="1:7" x14ac:dyDescent="0.2">
      <c r="A1367" t="s">
        <v>8219</v>
      </c>
      <c r="B1367">
        <v>560</v>
      </c>
      <c r="F1367" t="s">
        <v>8221</v>
      </c>
      <c r="G1367">
        <v>0</v>
      </c>
    </row>
    <row r="1368" spans="1:7" x14ac:dyDescent="0.2">
      <c r="A1368" t="s">
        <v>8219</v>
      </c>
      <c r="B1368">
        <v>55</v>
      </c>
      <c r="F1368" t="s">
        <v>8221</v>
      </c>
      <c r="G1368">
        <v>0</v>
      </c>
    </row>
    <row r="1369" spans="1:7" x14ac:dyDescent="0.2">
      <c r="A1369" t="s">
        <v>8219</v>
      </c>
      <c r="B1369">
        <v>94</v>
      </c>
      <c r="F1369" t="s">
        <v>8221</v>
      </c>
      <c r="G1369">
        <v>0</v>
      </c>
    </row>
    <row r="1370" spans="1:7" x14ac:dyDescent="0.2">
      <c r="A1370" t="s">
        <v>8219</v>
      </c>
      <c r="B1370">
        <v>65</v>
      </c>
      <c r="F1370" t="s">
        <v>8221</v>
      </c>
      <c r="G1370">
        <v>0</v>
      </c>
    </row>
    <row r="1371" spans="1:7" x14ac:dyDescent="0.2">
      <c r="A1371" t="s">
        <v>8219</v>
      </c>
      <c r="B1371">
        <v>41</v>
      </c>
      <c r="F1371" t="s">
        <v>8221</v>
      </c>
      <c r="G1371">
        <v>0</v>
      </c>
    </row>
    <row r="1372" spans="1:7" x14ac:dyDescent="0.2">
      <c r="A1372" t="s">
        <v>8219</v>
      </c>
      <c r="B1372">
        <v>168</v>
      </c>
      <c r="F1372" t="s">
        <v>8221</v>
      </c>
      <c r="G1372">
        <v>0</v>
      </c>
    </row>
    <row r="1373" spans="1:7" x14ac:dyDescent="0.2">
      <c r="A1373" t="s">
        <v>8219</v>
      </c>
      <c r="B1373">
        <v>20</v>
      </c>
      <c r="F1373" t="s">
        <v>8221</v>
      </c>
      <c r="G1373">
        <v>0</v>
      </c>
    </row>
    <row r="1374" spans="1:7" x14ac:dyDescent="0.2">
      <c r="A1374" t="s">
        <v>8219</v>
      </c>
      <c r="B1374">
        <v>107</v>
      </c>
      <c r="F1374" t="s">
        <v>8221</v>
      </c>
      <c r="G1374">
        <v>0</v>
      </c>
    </row>
    <row r="1375" spans="1:7" x14ac:dyDescent="0.2">
      <c r="A1375" t="s">
        <v>8219</v>
      </c>
      <c r="B1375">
        <v>196</v>
      </c>
      <c r="F1375" t="s">
        <v>8221</v>
      </c>
      <c r="G1375">
        <v>0</v>
      </c>
    </row>
    <row r="1376" spans="1:7" x14ac:dyDescent="0.2">
      <c r="A1376" t="s">
        <v>8219</v>
      </c>
      <c r="B1376">
        <v>89</v>
      </c>
      <c r="F1376" t="s">
        <v>8221</v>
      </c>
      <c r="G1376">
        <v>0</v>
      </c>
    </row>
    <row r="1377" spans="1:7" x14ac:dyDescent="0.2">
      <c r="A1377" t="s">
        <v>8219</v>
      </c>
      <c r="B1377">
        <v>54</v>
      </c>
      <c r="F1377" t="s">
        <v>8221</v>
      </c>
      <c r="G1377">
        <v>0</v>
      </c>
    </row>
    <row r="1378" spans="1:7" x14ac:dyDescent="0.2">
      <c r="A1378" t="s">
        <v>8219</v>
      </c>
      <c r="B1378">
        <v>75</v>
      </c>
      <c r="F1378" t="s">
        <v>8221</v>
      </c>
      <c r="G1378">
        <v>0</v>
      </c>
    </row>
    <row r="1379" spans="1:7" x14ac:dyDescent="0.2">
      <c r="A1379" t="s">
        <v>8219</v>
      </c>
      <c r="B1379">
        <v>167</v>
      </c>
      <c r="F1379" t="s">
        <v>8221</v>
      </c>
      <c r="G1379">
        <v>0</v>
      </c>
    </row>
    <row r="1380" spans="1:7" x14ac:dyDescent="0.2">
      <c r="A1380" t="s">
        <v>8219</v>
      </c>
      <c r="B1380">
        <v>438</v>
      </c>
      <c r="F1380" t="s">
        <v>8221</v>
      </c>
      <c r="G1380">
        <v>0</v>
      </c>
    </row>
    <row r="1381" spans="1:7" x14ac:dyDescent="0.2">
      <c r="A1381" t="s">
        <v>8219</v>
      </c>
      <c r="B1381">
        <v>49</v>
      </c>
      <c r="F1381" t="s">
        <v>8221</v>
      </c>
      <c r="G1381">
        <v>0</v>
      </c>
    </row>
    <row r="1382" spans="1:7" x14ac:dyDescent="0.2">
      <c r="A1382" t="s">
        <v>8219</v>
      </c>
      <c r="B1382">
        <v>98</v>
      </c>
      <c r="F1382" t="s">
        <v>8221</v>
      </c>
      <c r="G1382">
        <v>0</v>
      </c>
    </row>
    <row r="1383" spans="1:7" x14ac:dyDescent="0.2">
      <c r="A1383" t="s">
        <v>8219</v>
      </c>
      <c r="B1383">
        <v>44</v>
      </c>
      <c r="F1383" t="s">
        <v>8221</v>
      </c>
      <c r="G1383">
        <v>0</v>
      </c>
    </row>
    <row r="1384" spans="1:7" x14ac:dyDescent="0.2">
      <c r="A1384" t="s">
        <v>8219</v>
      </c>
      <c r="B1384">
        <v>158</v>
      </c>
      <c r="F1384" t="s">
        <v>8221</v>
      </c>
      <c r="G1384">
        <v>0</v>
      </c>
    </row>
    <row r="1385" spans="1:7" x14ac:dyDescent="0.2">
      <c r="A1385" t="s">
        <v>8219</v>
      </c>
      <c r="B1385">
        <v>52</v>
      </c>
      <c r="F1385" t="s">
        <v>8221</v>
      </c>
      <c r="G1385">
        <v>0</v>
      </c>
    </row>
    <row r="1386" spans="1:7" x14ac:dyDescent="0.2">
      <c r="A1386" t="s">
        <v>8219</v>
      </c>
      <c r="B1386">
        <v>46</v>
      </c>
      <c r="F1386" t="s">
        <v>8221</v>
      </c>
      <c r="G1386">
        <v>0</v>
      </c>
    </row>
    <row r="1387" spans="1:7" x14ac:dyDescent="0.2">
      <c r="A1387" t="s">
        <v>8219</v>
      </c>
      <c r="B1387">
        <v>40</v>
      </c>
      <c r="F1387" t="s">
        <v>8221</v>
      </c>
      <c r="G1387">
        <v>0</v>
      </c>
    </row>
    <row r="1388" spans="1:7" x14ac:dyDescent="0.2">
      <c r="A1388" t="s">
        <v>8219</v>
      </c>
      <c r="B1388">
        <v>76</v>
      </c>
      <c r="F1388" t="s">
        <v>8221</v>
      </c>
      <c r="G1388">
        <v>0</v>
      </c>
    </row>
    <row r="1389" spans="1:7" x14ac:dyDescent="0.2">
      <c r="A1389" t="s">
        <v>8219</v>
      </c>
      <c r="B1389">
        <v>18</v>
      </c>
      <c r="F1389" t="s">
        <v>8221</v>
      </c>
      <c r="G1389">
        <v>0</v>
      </c>
    </row>
    <row r="1390" spans="1:7" x14ac:dyDescent="0.2">
      <c r="A1390" t="s">
        <v>8219</v>
      </c>
      <c r="B1390">
        <v>39</v>
      </c>
      <c r="F1390" t="s">
        <v>8221</v>
      </c>
      <c r="G1390">
        <v>0</v>
      </c>
    </row>
    <row r="1391" spans="1:7" x14ac:dyDescent="0.2">
      <c r="A1391" t="s">
        <v>8219</v>
      </c>
      <c r="B1391">
        <v>58</v>
      </c>
      <c r="F1391" t="s">
        <v>8221</v>
      </c>
      <c r="G1391">
        <v>0</v>
      </c>
    </row>
    <row r="1392" spans="1:7" x14ac:dyDescent="0.2">
      <c r="A1392" t="s">
        <v>8219</v>
      </c>
      <c r="B1392">
        <v>176</v>
      </c>
      <c r="F1392" t="s">
        <v>8221</v>
      </c>
      <c r="G1392">
        <v>0</v>
      </c>
    </row>
    <row r="1393" spans="1:7" x14ac:dyDescent="0.2">
      <c r="A1393" t="s">
        <v>8219</v>
      </c>
      <c r="B1393">
        <v>17</v>
      </c>
      <c r="F1393" t="s">
        <v>8221</v>
      </c>
      <c r="G1393">
        <v>0</v>
      </c>
    </row>
    <row r="1394" spans="1:7" x14ac:dyDescent="0.2">
      <c r="A1394" t="s">
        <v>8219</v>
      </c>
      <c r="B1394">
        <v>88</v>
      </c>
      <c r="F1394" t="s">
        <v>8221</v>
      </c>
      <c r="G1394">
        <v>0</v>
      </c>
    </row>
    <row r="1395" spans="1:7" x14ac:dyDescent="0.2">
      <c r="A1395" t="s">
        <v>8219</v>
      </c>
      <c r="B1395">
        <v>26</v>
      </c>
      <c r="F1395" t="s">
        <v>8221</v>
      </c>
      <c r="G1395">
        <v>0</v>
      </c>
    </row>
    <row r="1396" spans="1:7" x14ac:dyDescent="0.2">
      <c r="A1396" t="s">
        <v>8219</v>
      </c>
      <c r="B1396">
        <v>33</v>
      </c>
      <c r="F1396" t="s">
        <v>8221</v>
      </c>
      <c r="G1396">
        <v>0</v>
      </c>
    </row>
    <row r="1397" spans="1:7" x14ac:dyDescent="0.2">
      <c r="A1397" t="s">
        <v>8219</v>
      </c>
      <c r="B1397">
        <v>342</v>
      </c>
      <c r="F1397" t="s">
        <v>8221</v>
      </c>
      <c r="G1397">
        <v>0</v>
      </c>
    </row>
    <row r="1398" spans="1:7" x14ac:dyDescent="0.2">
      <c r="A1398" t="s">
        <v>8219</v>
      </c>
      <c r="B1398">
        <v>352</v>
      </c>
      <c r="F1398" t="s">
        <v>8221</v>
      </c>
      <c r="G1398">
        <v>0</v>
      </c>
    </row>
    <row r="1399" spans="1:7" x14ac:dyDescent="0.2">
      <c r="A1399" t="s">
        <v>8219</v>
      </c>
      <c r="B1399">
        <v>42</v>
      </c>
      <c r="F1399" t="s">
        <v>8221</v>
      </c>
      <c r="G1399">
        <v>0</v>
      </c>
    </row>
    <row r="1400" spans="1:7" x14ac:dyDescent="0.2">
      <c r="A1400" t="s">
        <v>8219</v>
      </c>
      <c r="B1400">
        <v>41</v>
      </c>
      <c r="F1400" t="s">
        <v>8221</v>
      </c>
      <c r="G1400">
        <v>0</v>
      </c>
    </row>
    <row r="1401" spans="1:7" x14ac:dyDescent="0.2">
      <c r="A1401" t="s">
        <v>8219</v>
      </c>
      <c r="B1401">
        <v>104</v>
      </c>
      <c r="F1401" t="s">
        <v>8221</v>
      </c>
      <c r="G1401">
        <v>0</v>
      </c>
    </row>
    <row r="1402" spans="1:7" x14ac:dyDescent="0.2">
      <c r="A1402" t="s">
        <v>8219</v>
      </c>
      <c r="B1402">
        <v>69</v>
      </c>
      <c r="F1402" t="s">
        <v>8221</v>
      </c>
      <c r="G1402">
        <v>0</v>
      </c>
    </row>
    <row r="1403" spans="1:7" x14ac:dyDescent="0.2">
      <c r="A1403" t="s">
        <v>8219</v>
      </c>
      <c r="B1403">
        <v>23</v>
      </c>
      <c r="F1403" t="s">
        <v>8221</v>
      </c>
      <c r="G1403">
        <v>0</v>
      </c>
    </row>
    <row r="1404" spans="1:7" x14ac:dyDescent="0.2">
      <c r="A1404" t="s">
        <v>8219</v>
      </c>
      <c r="B1404">
        <v>60</v>
      </c>
      <c r="F1404" t="s">
        <v>8221</v>
      </c>
      <c r="G1404">
        <v>0</v>
      </c>
    </row>
    <row r="1405" spans="1:7" x14ac:dyDescent="0.2">
      <c r="A1405" t="s">
        <v>8219</v>
      </c>
      <c r="B1405">
        <v>8</v>
      </c>
      <c r="F1405" t="s">
        <v>8221</v>
      </c>
      <c r="G1405">
        <v>0</v>
      </c>
    </row>
    <row r="1406" spans="1:7" x14ac:dyDescent="0.2">
      <c r="A1406" t="s">
        <v>8219</v>
      </c>
      <c r="B1406">
        <v>28</v>
      </c>
      <c r="F1406" t="s">
        <v>8221</v>
      </c>
      <c r="G1406">
        <v>0</v>
      </c>
    </row>
    <row r="1407" spans="1:7" x14ac:dyDescent="0.2">
      <c r="A1407" t="s">
        <v>8219</v>
      </c>
      <c r="B1407">
        <v>59</v>
      </c>
      <c r="F1407" t="s">
        <v>8221</v>
      </c>
      <c r="G1407">
        <v>0</v>
      </c>
    </row>
    <row r="1408" spans="1:7" x14ac:dyDescent="0.2">
      <c r="A1408" t="s">
        <v>8219</v>
      </c>
      <c r="B1408">
        <v>18</v>
      </c>
      <c r="F1408" t="s">
        <v>8221</v>
      </c>
      <c r="G1408">
        <v>0</v>
      </c>
    </row>
    <row r="1409" spans="1:7" x14ac:dyDescent="0.2">
      <c r="A1409" t="s">
        <v>8219</v>
      </c>
      <c r="B1409">
        <v>97</v>
      </c>
      <c r="F1409" t="s">
        <v>8221</v>
      </c>
      <c r="G1409">
        <v>0</v>
      </c>
    </row>
    <row r="1410" spans="1:7" x14ac:dyDescent="0.2">
      <c r="A1410" t="s">
        <v>8219</v>
      </c>
      <c r="B1410">
        <v>413</v>
      </c>
      <c r="F1410" t="s">
        <v>8221</v>
      </c>
      <c r="G1410">
        <v>0</v>
      </c>
    </row>
    <row r="1411" spans="1:7" x14ac:dyDescent="0.2">
      <c r="A1411" t="s">
        <v>8219</v>
      </c>
      <c r="B1411">
        <v>45</v>
      </c>
      <c r="F1411" t="s">
        <v>8221</v>
      </c>
      <c r="G1411">
        <v>0</v>
      </c>
    </row>
    <row r="1412" spans="1:7" x14ac:dyDescent="0.2">
      <c r="A1412" t="s">
        <v>8219</v>
      </c>
      <c r="B1412">
        <v>47</v>
      </c>
      <c r="F1412" t="s">
        <v>8221</v>
      </c>
      <c r="G1412">
        <v>0</v>
      </c>
    </row>
    <row r="1413" spans="1:7" x14ac:dyDescent="0.2">
      <c r="A1413" t="s">
        <v>8219</v>
      </c>
      <c r="B1413">
        <v>102</v>
      </c>
      <c r="F1413" t="s">
        <v>8221</v>
      </c>
      <c r="G1413">
        <v>0</v>
      </c>
    </row>
    <row r="1414" spans="1:7" x14ac:dyDescent="0.2">
      <c r="A1414" t="s">
        <v>8219</v>
      </c>
      <c r="B1414">
        <v>9</v>
      </c>
      <c r="F1414" t="s">
        <v>8221</v>
      </c>
      <c r="G1414">
        <v>0</v>
      </c>
    </row>
    <row r="1415" spans="1:7" x14ac:dyDescent="0.2">
      <c r="A1415" t="s">
        <v>8219</v>
      </c>
      <c r="B1415">
        <v>25</v>
      </c>
      <c r="F1415" t="s">
        <v>8221</v>
      </c>
      <c r="G1415">
        <v>0</v>
      </c>
    </row>
    <row r="1416" spans="1:7" x14ac:dyDescent="0.2">
      <c r="A1416" t="s">
        <v>8219</v>
      </c>
      <c r="B1416">
        <v>39</v>
      </c>
      <c r="F1416" t="s">
        <v>8221</v>
      </c>
      <c r="G1416">
        <v>0</v>
      </c>
    </row>
    <row r="1417" spans="1:7" x14ac:dyDescent="0.2">
      <c r="A1417" t="s">
        <v>8219</v>
      </c>
      <c r="B1417">
        <v>943</v>
      </c>
      <c r="F1417" t="s">
        <v>8221</v>
      </c>
      <c r="G1417">
        <v>0</v>
      </c>
    </row>
    <row r="1418" spans="1:7" x14ac:dyDescent="0.2">
      <c r="A1418" t="s">
        <v>8219</v>
      </c>
      <c r="B1418">
        <v>46</v>
      </c>
      <c r="F1418" t="s">
        <v>8221</v>
      </c>
      <c r="G1418">
        <v>0</v>
      </c>
    </row>
    <row r="1419" spans="1:7" x14ac:dyDescent="0.2">
      <c r="A1419" t="s">
        <v>8219</v>
      </c>
      <c r="B1419">
        <v>91</v>
      </c>
      <c r="F1419" t="s">
        <v>8221</v>
      </c>
      <c r="G1419">
        <v>0</v>
      </c>
    </row>
    <row r="1420" spans="1:7" x14ac:dyDescent="0.2">
      <c r="A1420" t="s">
        <v>8219</v>
      </c>
      <c r="B1420">
        <v>28</v>
      </c>
      <c r="F1420" t="s">
        <v>8221</v>
      </c>
      <c r="G1420">
        <v>0</v>
      </c>
    </row>
    <row r="1421" spans="1:7" x14ac:dyDescent="0.2">
      <c r="A1421" t="s">
        <v>8219</v>
      </c>
      <c r="B1421">
        <v>47</v>
      </c>
      <c r="F1421" t="s">
        <v>8221</v>
      </c>
      <c r="G1421">
        <v>0</v>
      </c>
    </row>
    <row r="1422" spans="1:7" x14ac:dyDescent="0.2">
      <c r="A1422" t="s">
        <v>8219</v>
      </c>
      <c r="B1422">
        <v>41</v>
      </c>
      <c r="F1422" t="s">
        <v>8221</v>
      </c>
      <c r="G1422">
        <v>0</v>
      </c>
    </row>
    <row r="1423" spans="1:7" x14ac:dyDescent="0.2">
      <c r="A1423" t="s">
        <v>8219</v>
      </c>
      <c r="B1423">
        <v>9</v>
      </c>
      <c r="F1423" t="s">
        <v>8221</v>
      </c>
      <c r="G1423">
        <v>0</v>
      </c>
    </row>
    <row r="1424" spans="1:7" x14ac:dyDescent="0.2">
      <c r="A1424" t="s">
        <v>8219</v>
      </c>
      <c r="B1424">
        <v>9</v>
      </c>
      <c r="F1424" t="s">
        <v>8221</v>
      </c>
      <c r="G1424">
        <v>0</v>
      </c>
    </row>
    <row r="1425" spans="1:7" x14ac:dyDescent="0.2">
      <c r="A1425" t="s">
        <v>8219</v>
      </c>
      <c r="B1425">
        <v>7</v>
      </c>
      <c r="F1425" t="s">
        <v>8221</v>
      </c>
      <c r="G1425">
        <v>0</v>
      </c>
    </row>
    <row r="1426" spans="1:7" x14ac:dyDescent="0.2">
      <c r="A1426" t="s">
        <v>8219</v>
      </c>
      <c r="B1426">
        <v>237</v>
      </c>
      <c r="F1426" t="s">
        <v>8221</v>
      </c>
      <c r="G1426">
        <v>0</v>
      </c>
    </row>
    <row r="1427" spans="1:7" x14ac:dyDescent="0.2">
      <c r="A1427" t="s">
        <v>8219</v>
      </c>
      <c r="B1427">
        <v>48</v>
      </c>
      <c r="F1427" t="s">
        <v>8221</v>
      </c>
      <c r="G1427">
        <v>0</v>
      </c>
    </row>
    <row r="1428" spans="1:7" x14ac:dyDescent="0.2">
      <c r="A1428" t="s">
        <v>8219</v>
      </c>
      <c r="B1428">
        <v>67</v>
      </c>
      <c r="F1428" t="s">
        <v>8221</v>
      </c>
      <c r="G1428">
        <v>0</v>
      </c>
    </row>
    <row r="1429" spans="1:7" x14ac:dyDescent="0.2">
      <c r="A1429" t="s">
        <v>8219</v>
      </c>
      <c r="B1429">
        <v>72</v>
      </c>
      <c r="F1429" t="s">
        <v>8221</v>
      </c>
      <c r="G1429">
        <v>0</v>
      </c>
    </row>
    <row r="1430" spans="1:7" x14ac:dyDescent="0.2">
      <c r="A1430" t="s">
        <v>8219</v>
      </c>
      <c r="B1430">
        <v>125</v>
      </c>
      <c r="F1430" t="s">
        <v>8221</v>
      </c>
      <c r="G1430">
        <v>0</v>
      </c>
    </row>
    <row r="1431" spans="1:7" x14ac:dyDescent="0.2">
      <c r="A1431" t="s">
        <v>8219</v>
      </c>
      <c r="B1431">
        <v>104</v>
      </c>
      <c r="F1431" t="s">
        <v>8221</v>
      </c>
      <c r="G1431">
        <v>0</v>
      </c>
    </row>
    <row r="1432" spans="1:7" x14ac:dyDescent="0.2">
      <c r="A1432" t="s">
        <v>8219</v>
      </c>
      <c r="B1432">
        <v>37</v>
      </c>
      <c r="F1432" t="s">
        <v>8221</v>
      </c>
      <c r="G1432">
        <v>0</v>
      </c>
    </row>
    <row r="1433" spans="1:7" x14ac:dyDescent="0.2">
      <c r="A1433" t="s">
        <v>8219</v>
      </c>
      <c r="B1433">
        <v>57</v>
      </c>
      <c r="F1433" t="s">
        <v>8221</v>
      </c>
      <c r="G1433">
        <v>0</v>
      </c>
    </row>
    <row r="1434" spans="1:7" x14ac:dyDescent="0.2">
      <c r="A1434" t="s">
        <v>8219</v>
      </c>
      <c r="B1434">
        <v>159</v>
      </c>
      <c r="F1434" t="s">
        <v>8221</v>
      </c>
      <c r="G1434">
        <v>0</v>
      </c>
    </row>
    <row r="1435" spans="1:7" x14ac:dyDescent="0.2">
      <c r="A1435" t="s">
        <v>8219</v>
      </c>
      <c r="B1435">
        <v>46</v>
      </c>
      <c r="F1435" t="s">
        <v>8221</v>
      </c>
      <c r="G1435">
        <v>0</v>
      </c>
    </row>
    <row r="1436" spans="1:7" x14ac:dyDescent="0.2">
      <c r="A1436" t="s">
        <v>8219</v>
      </c>
      <c r="B1436">
        <v>75</v>
      </c>
      <c r="F1436" t="s">
        <v>8221</v>
      </c>
      <c r="G1436">
        <v>0</v>
      </c>
    </row>
    <row r="1437" spans="1:7" x14ac:dyDescent="0.2">
      <c r="A1437" t="s">
        <v>8219</v>
      </c>
      <c r="B1437">
        <v>152</v>
      </c>
      <c r="F1437" t="s">
        <v>8221</v>
      </c>
      <c r="G1437">
        <v>0</v>
      </c>
    </row>
    <row r="1438" spans="1:7" x14ac:dyDescent="0.2">
      <c r="A1438" t="s">
        <v>8219</v>
      </c>
      <c r="B1438">
        <v>100</v>
      </c>
      <c r="F1438" t="s">
        <v>8221</v>
      </c>
      <c r="G1438">
        <v>0</v>
      </c>
    </row>
    <row r="1439" spans="1:7" x14ac:dyDescent="0.2">
      <c r="A1439" t="s">
        <v>8219</v>
      </c>
      <c r="B1439">
        <v>44</v>
      </c>
      <c r="F1439" t="s">
        <v>8221</v>
      </c>
      <c r="G1439">
        <v>0</v>
      </c>
    </row>
    <row r="1440" spans="1:7" x14ac:dyDescent="0.2">
      <c r="A1440" t="s">
        <v>8219</v>
      </c>
      <c r="B1440">
        <v>403</v>
      </c>
      <c r="F1440" t="s">
        <v>8221</v>
      </c>
      <c r="G1440">
        <v>0</v>
      </c>
    </row>
    <row r="1441" spans="1:7" x14ac:dyDescent="0.2">
      <c r="A1441" t="s">
        <v>8219</v>
      </c>
      <c r="B1441">
        <v>404</v>
      </c>
      <c r="F1441" t="s">
        <v>8221</v>
      </c>
      <c r="G1441">
        <v>0</v>
      </c>
    </row>
    <row r="1442" spans="1:7" x14ac:dyDescent="0.2">
      <c r="A1442" t="s">
        <v>8219</v>
      </c>
      <c r="B1442">
        <v>126</v>
      </c>
      <c r="F1442" t="s">
        <v>8221</v>
      </c>
      <c r="G1442">
        <v>0</v>
      </c>
    </row>
    <row r="1443" spans="1:7" x14ac:dyDescent="0.2">
      <c r="A1443" t="s">
        <v>8219</v>
      </c>
      <c r="B1443">
        <v>69</v>
      </c>
      <c r="F1443" t="s">
        <v>8221</v>
      </c>
      <c r="G1443">
        <v>0</v>
      </c>
    </row>
    <row r="1444" spans="1:7" x14ac:dyDescent="0.2">
      <c r="A1444" t="s">
        <v>8219</v>
      </c>
      <c r="B1444">
        <v>14</v>
      </c>
      <c r="F1444" t="s">
        <v>8221</v>
      </c>
      <c r="G1444">
        <v>0</v>
      </c>
    </row>
    <row r="1445" spans="1:7" x14ac:dyDescent="0.2">
      <c r="A1445" t="s">
        <v>8219</v>
      </c>
      <c r="B1445">
        <v>20</v>
      </c>
      <c r="F1445" t="s">
        <v>8221</v>
      </c>
      <c r="G1445">
        <v>0</v>
      </c>
    </row>
    <row r="1446" spans="1:7" x14ac:dyDescent="0.2">
      <c r="A1446" t="s">
        <v>8219</v>
      </c>
      <c r="B1446">
        <v>437</v>
      </c>
      <c r="F1446" t="s">
        <v>8221</v>
      </c>
      <c r="G1446">
        <v>0</v>
      </c>
    </row>
    <row r="1447" spans="1:7" x14ac:dyDescent="0.2">
      <c r="A1447" t="s">
        <v>8219</v>
      </c>
      <c r="B1447">
        <v>202</v>
      </c>
      <c r="F1447" t="s">
        <v>8221</v>
      </c>
      <c r="G1447">
        <v>0</v>
      </c>
    </row>
    <row r="1448" spans="1:7" x14ac:dyDescent="0.2">
      <c r="A1448" t="s">
        <v>8219</v>
      </c>
      <c r="B1448">
        <v>130</v>
      </c>
      <c r="F1448" t="s">
        <v>8221</v>
      </c>
      <c r="G1448">
        <v>0</v>
      </c>
    </row>
    <row r="1449" spans="1:7" x14ac:dyDescent="0.2">
      <c r="A1449" t="s">
        <v>8219</v>
      </c>
      <c r="B1449">
        <v>110</v>
      </c>
      <c r="F1449" t="s">
        <v>8221</v>
      </c>
      <c r="G1449">
        <v>0</v>
      </c>
    </row>
    <row r="1450" spans="1:7" x14ac:dyDescent="0.2">
      <c r="A1450" t="s">
        <v>8219</v>
      </c>
      <c r="B1450">
        <v>120</v>
      </c>
      <c r="F1450" t="s">
        <v>8221</v>
      </c>
      <c r="G1450">
        <v>0</v>
      </c>
    </row>
    <row r="1451" spans="1:7" x14ac:dyDescent="0.2">
      <c r="A1451" t="s">
        <v>8219</v>
      </c>
      <c r="B1451">
        <v>168</v>
      </c>
      <c r="F1451" t="s">
        <v>8221</v>
      </c>
      <c r="G1451">
        <v>0</v>
      </c>
    </row>
    <row r="1452" spans="1:7" x14ac:dyDescent="0.2">
      <c r="A1452" t="s">
        <v>8219</v>
      </c>
      <c r="B1452">
        <v>34</v>
      </c>
      <c r="F1452" t="s">
        <v>8221</v>
      </c>
      <c r="G1452">
        <v>0</v>
      </c>
    </row>
    <row r="1453" spans="1:7" x14ac:dyDescent="0.2">
      <c r="A1453" t="s">
        <v>8219</v>
      </c>
      <c r="B1453">
        <v>167</v>
      </c>
      <c r="F1453" t="s">
        <v>8221</v>
      </c>
      <c r="G1453">
        <v>0</v>
      </c>
    </row>
    <row r="1454" spans="1:7" x14ac:dyDescent="0.2">
      <c r="A1454" t="s">
        <v>8219</v>
      </c>
      <c r="B1454">
        <v>56</v>
      </c>
      <c r="F1454" t="s">
        <v>8221</v>
      </c>
      <c r="G1454">
        <v>0</v>
      </c>
    </row>
    <row r="1455" spans="1:7" x14ac:dyDescent="0.2">
      <c r="A1455" t="s">
        <v>8219</v>
      </c>
      <c r="B1455">
        <v>35</v>
      </c>
      <c r="F1455" t="s">
        <v>8221</v>
      </c>
      <c r="G1455">
        <v>0</v>
      </c>
    </row>
    <row r="1456" spans="1:7" x14ac:dyDescent="0.2">
      <c r="A1456" t="s">
        <v>8219</v>
      </c>
      <c r="B1456">
        <v>25</v>
      </c>
      <c r="F1456" t="s">
        <v>8221</v>
      </c>
      <c r="G1456">
        <v>0</v>
      </c>
    </row>
    <row r="1457" spans="1:7" x14ac:dyDescent="0.2">
      <c r="A1457" t="s">
        <v>8219</v>
      </c>
      <c r="B1457">
        <v>143</v>
      </c>
      <c r="F1457" t="s">
        <v>8221</v>
      </c>
      <c r="G1457">
        <v>0</v>
      </c>
    </row>
    <row r="1458" spans="1:7" x14ac:dyDescent="0.2">
      <c r="A1458" t="s">
        <v>8219</v>
      </c>
      <c r="B1458">
        <v>20</v>
      </c>
      <c r="F1458" t="s">
        <v>8221</v>
      </c>
      <c r="G1458">
        <v>0</v>
      </c>
    </row>
    <row r="1459" spans="1:7" x14ac:dyDescent="0.2">
      <c r="A1459" t="s">
        <v>8219</v>
      </c>
      <c r="B1459">
        <v>111</v>
      </c>
      <c r="F1459" t="s">
        <v>8221</v>
      </c>
      <c r="G1459">
        <v>0</v>
      </c>
    </row>
    <row r="1460" spans="1:7" x14ac:dyDescent="0.2">
      <c r="A1460" t="s">
        <v>8219</v>
      </c>
      <c r="B1460">
        <v>49</v>
      </c>
      <c r="F1460" t="s">
        <v>8221</v>
      </c>
      <c r="G1460">
        <v>0</v>
      </c>
    </row>
    <row r="1461" spans="1:7" x14ac:dyDescent="0.2">
      <c r="A1461" t="s">
        <v>8219</v>
      </c>
      <c r="B1461">
        <v>31</v>
      </c>
      <c r="F1461" t="s">
        <v>8221</v>
      </c>
      <c r="G1461">
        <v>0</v>
      </c>
    </row>
    <row r="1462" spans="1:7" x14ac:dyDescent="0.2">
      <c r="A1462" t="s">
        <v>8219</v>
      </c>
      <c r="B1462">
        <v>77</v>
      </c>
      <c r="F1462" t="s">
        <v>8221</v>
      </c>
      <c r="G1462">
        <v>0</v>
      </c>
    </row>
    <row r="1463" spans="1:7" x14ac:dyDescent="0.2">
      <c r="A1463" t="s">
        <v>8219</v>
      </c>
      <c r="B1463">
        <v>17</v>
      </c>
      <c r="F1463" t="s">
        <v>8221</v>
      </c>
      <c r="G1463">
        <v>0</v>
      </c>
    </row>
    <row r="1464" spans="1:7" x14ac:dyDescent="0.2">
      <c r="A1464" t="s">
        <v>8219</v>
      </c>
      <c r="B1464">
        <v>406</v>
      </c>
      <c r="F1464" t="s">
        <v>8221</v>
      </c>
      <c r="G1464">
        <v>0</v>
      </c>
    </row>
    <row r="1465" spans="1:7" x14ac:dyDescent="0.2">
      <c r="A1465" t="s">
        <v>8219</v>
      </c>
      <c r="B1465">
        <v>66</v>
      </c>
      <c r="F1465" t="s">
        <v>8221</v>
      </c>
      <c r="G1465">
        <v>0</v>
      </c>
    </row>
    <row r="1466" spans="1:7" x14ac:dyDescent="0.2">
      <c r="A1466" t="s">
        <v>8219</v>
      </c>
      <c r="B1466">
        <v>53</v>
      </c>
      <c r="F1466" t="s">
        <v>8221</v>
      </c>
      <c r="G1466">
        <v>0</v>
      </c>
    </row>
    <row r="1467" spans="1:7" x14ac:dyDescent="0.2">
      <c r="A1467" t="s">
        <v>8219</v>
      </c>
      <c r="B1467">
        <v>28</v>
      </c>
      <c r="F1467" t="s">
        <v>8221</v>
      </c>
      <c r="G1467">
        <v>0</v>
      </c>
    </row>
    <row r="1468" spans="1:7" x14ac:dyDescent="0.2">
      <c r="A1468" t="s">
        <v>8219</v>
      </c>
      <c r="B1468">
        <v>35</v>
      </c>
      <c r="F1468" t="s">
        <v>8221</v>
      </c>
      <c r="G1468">
        <v>0</v>
      </c>
    </row>
    <row r="1469" spans="1:7" x14ac:dyDescent="0.2">
      <c r="A1469" t="s">
        <v>8219</v>
      </c>
      <c r="B1469">
        <v>70</v>
      </c>
      <c r="F1469" t="s">
        <v>8221</v>
      </c>
      <c r="G1469">
        <v>0</v>
      </c>
    </row>
    <row r="1470" spans="1:7" x14ac:dyDescent="0.2">
      <c r="A1470" t="s">
        <v>8219</v>
      </c>
      <c r="B1470">
        <v>76</v>
      </c>
      <c r="F1470" t="s">
        <v>8221</v>
      </c>
      <c r="G1470">
        <v>0</v>
      </c>
    </row>
    <row r="1471" spans="1:7" x14ac:dyDescent="0.2">
      <c r="A1471" t="s">
        <v>8219</v>
      </c>
      <c r="B1471">
        <v>82</v>
      </c>
      <c r="F1471" t="s">
        <v>8221</v>
      </c>
      <c r="G1471">
        <v>0</v>
      </c>
    </row>
    <row r="1472" spans="1:7" x14ac:dyDescent="0.2">
      <c r="A1472" t="s">
        <v>8219</v>
      </c>
      <c r="B1472">
        <v>75</v>
      </c>
      <c r="F1472" t="s">
        <v>8221</v>
      </c>
      <c r="G1472">
        <v>0</v>
      </c>
    </row>
    <row r="1473" spans="1:7" x14ac:dyDescent="0.2">
      <c r="A1473" t="s">
        <v>8219</v>
      </c>
      <c r="B1473">
        <v>43</v>
      </c>
      <c r="F1473" t="s">
        <v>8221</v>
      </c>
      <c r="G1473">
        <v>0</v>
      </c>
    </row>
    <row r="1474" spans="1:7" x14ac:dyDescent="0.2">
      <c r="A1474" t="s">
        <v>8219</v>
      </c>
      <c r="B1474">
        <v>197</v>
      </c>
      <c r="F1474" t="s">
        <v>8221</v>
      </c>
      <c r="G1474">
        <v>0</v>
      </c>
    </row>
    <row r="1475" spans="1:7" x14ac:dyDescent="0.2">
      <c r="A1475" t="s">
        <v>8219</v>
      </c>
      <c r="B1475">
        <v>49</v>
      </c>
      <c r="F1475" t="s">
        <v>8221</v>
      </c>
      <c r="G1475">
        <v>0</v>
      </c>
    </row>
    <row r="1476" spans="1:7" x14ac:dyDescent="0.2">
      <c r="A1476" t="s">
        <v>8219</v>
      </c>
      <c r="B1476">
        <v>57</v>
      </c>
      <c r="F1476" t="s">
        <v>8221</v>
      </c>
      <c r="G1476">
        <v>0</v>
      </c>
    </row>
    <row r="1477" spans="1:7" x14ac:dyDescent="0.2">
      <c r="A1477" t="s">
        <v>8219</v>
      </c>
      <c r="B1477">
        <v>74</v>
      </c>
      <c r="F1477" t="s">
        <v>8221</v>
      </c>
      <c r="G1477">
        <v>0</v>
      </c>
    </row>
    <row r="1478" spans="1:7" x14ac:dyDescent="0.2">
      <c r="A1478" t="s">
        <v>8219</v>
      </c>
      <c r="B1478">
        <v>38</v>
      </c>
      <c r="F1478" t="s">
        <v>8221</v>
      </c>
      <c r="G1478">
        <v>0</v>
      </c>
    </row>
    <row r="1479" spans="1:7" x14ac:dyDescent="0.2">
      <c r="A1479" t="s">
        <v>8219</v>
      </c>
      <c r="B1479">
        <v>171</v>
      </c>
      <c r="F1479" t="s">
        <v>8221</v>
      </c>
      <c r="G1479">
        <v>0</v>
      </c>
    </row>
    <row r="1480" spans="1:7" x14ac:dyDescent="0.2">
      <c r="A1480" t="s">
        <v>8219</v>
      </c>
      <c r="B1480">
        <v>288</v>
      </c>
      <c r="F1480" t="s">
        <v>8221</v>
      </c>
      <c r="G1480">
        <v>0</v>
      </c>
    </row>
    <row r="1481" spans="1:7" x14ac:dyDescent="0.2">
      <c r="A1481" t="s">
        <v>8219</v>
      </c>
      <c r="B1481">
        <v>27</v>
      </c>
      <c r="F1481" t="s">
        <v>8221</v>
      </c>
      <c r="G1481">
        <v>0</v>
      </c>
    </row>
    <row r="1482" spans="1:7" x14ac:dyDescent="0.2">
      <c r="A1482" t="s">
        <v>8219</v>
      </c>
      <c r="B1482">
        <v>50</v>
      </c>
      <c r="F1482" t="s">
        <v>8221</v>
      </c>
      <c r="G1482">
        <v>0</v>
      </c>
    </row>
    <row r="1483" spans="1:7" x14ac:dyDescent="0.2">
      <c r="A1483" t="s">
        <v>8219</v>
      </c>
      <c r="B1483">
        <v>36</v>
      </c>
      <c r="F1483" t="s">
        <v>8221</v>
      </c>
      <c r="G1483">
        <v>0</v>
      </c>
    </row>
    <row r="1484" spans="1:7" x14ac:dyDescent="0.2">
      <c r="A1484" t="s">
        <v>8219</v>
      </c>
      <c r="B1484">
        <v>55</v>
      </c>
      <c r="F1484" t="s">
        <v>8221</v>
      </c>
      <c r="G1484">
        <v>0</v>
      </c>
    </row>
    <row r="1485" spans="1:7" x14ac:dyDescent="0.2">
      <c r="A1485" t="s">
        <v>8219</v>
      </c>
      <c r="B1485">
        <v>52</v>
      </c>
      <c r="F1485" t="s">
        <v>8221</v>
      </c>
      <c r="G1485">
        <v>0</v>
      </c>
    </row>
    <row r="1486" spans="1:7" x14ac:dyDescent="0.2">
      <c r="A1486" t="s">
        <v>8219</v>
      </c>
      <c r="B1486">
        <v>54</v>
      </c>
      <c r="F1486" t="s">
        <v>8221</v>
      </c>
      <c r="G1486">
        <v>0</v>
      </c>
    </row>
    <row r="1487" spans="1:7" x14ac:dyDescent="0.2">
      <c r="A1487" t="s">
        <v>8219</v>
      </c>
      <c r="B1487">
        <v>14</v>
      </c>
      <c r="F1487" t="s">
        <v>8221</v>
      </c>
      <c r="G1487">
        <v>0</v>
      </c>
    </row>
    <row r="1488" spans="1:7" x14ac:dyDescent="0.2">
      <c r="A1488" t="s">
        <v>8219</v>
      </c>
      <c r="B1488">
        <v>41</v>
      </c>
      <c r="F1488" t="s">
        <v>8221</v>
      </c>
      <c r="G1488">
        <v>0</v>
      </c>
    </row>
    <row r="1489" spans="1:7" x14ac:dyDescent="0.2">
      <c r="A1489" t="s">
        <v>8219</v>
      </c>
      <c r="B1489">
        <v>27</v>
      </c>
      <c r="F1489" t="s">
        <v>8221</v>
      </c>
      <c r="G1489">
        <v>0</v>
      </c>
    </row>
    <row r="1490" spans="1:7" x14ac:dyDescent="0.2">
      <c r="A1490" t="s">
        <v>8219</v>
      </c>
      <c r="B1490">
        <v>32</v>
      </c>
      <c r="F1490" t="s">
        <v>8221</v>
      </c>
      <c r="G1490">
        <v>0</v>
      </c>
    </row>
    <row r="1491" spans="1:7" x14ac:dyDescent="0.2">
      <c r="A1491" t="s">
        <v>8219</v>
      </c>
      <c r="B1491">
        <v>27</v>
      </c>
      <c r="F1491" t="s">
        <v>8221</v>
      </c>
      <c r="G1491">
        <v>0</v>
      </c>
    </row>
    <row r="1492" spans="1:7" x14ac:dyDescent="0.2">
      <c r="A1492" t="s">
        <v>8219</v>
      </c>
      <c r="B1492">
        <v>35</v>
      </c>
      <c r="F1492" t="s">
        <v>8221</v>
      </c>
      <c r="G1492">
        <v>0</v>
      </c>
    </row>
    <row r="1493" spans="1:7" x14ac:dyDescent="0.2">
      <c r="A1493" t="s">
        <v>8219</v>
      </c>
      <c r="B1493">
        <v>7</v>
      </c>
      <c r="F1493" t="s">
        <v>8221</v>
      </c>
      <c r="G1493">
        <v>0</v>
      </c>
    </row>
    <row r="1494" spans="1:7" x14ac:dyDescent="0.2">
      <c r="A1494" t="s">
        <v>8219</v>
      </c>
      <c r="B1494">
        <v>62</v>
      </c>
      <c r="F1494" t="s">
        <v>8221</v>
      </c>
      <c r="G1494">
        <v>0</v>
      </c>
    </row>
    <row r="1495" spans="1:7" x14ac:dyDescent="0.2">
      <c r="A1495" t="s">
        <v>8219</v>
      </c>
      <c r="B1495">
        <v>249</v>
      </c>
      <c r="F1495" t="s">
        <v>8221</v>
      </c>
      <c r="G1495">
        <v>0</v>
      </c>
    </row>
    <row r="1496" spans="1:7" x14ac:dyDescent="0.2">
      <c r="A1496" t="s">
        <v>8219</v>
      </c>
      <c r="B1496">
        <v>159</v>
      </c>
      <c r="F1496" t="s">
        <v>8221</v>
      </c>
      <c r="G1496">
        <v>0</v>
      </c>
    </row>
    <row r="1497" spans="1:7" x14ac:dyDescent="0.2">
      <c r="A1497" t="s">
        <v>8219</v>
      </c>
      <c r="B1497">
        <v>375</v>
      </c>
      <c r="F1497" t="s">
        <v>8221</v>
      </c>
      <c r="G1497">
        <v>0</v>
      </c>
    </row>
    <row r="1498" spans="1:7" x14ac:dyDescent="0.2">
      <c r="A1498" t="s">
        <v>8219</v>
      </c>
      <c r="B1498">
        <v>221</v>
      </c>
      <c r="F1498" t="s">
        <v>8221</v>
      </c>
      <c r="G1498">
        <v>0</v>
      </c>
    </row>
    <row r="1499" spans="1:7" x14ac:dyDescent="0.2">
      <c r="A1499" t="s">
        <v>8219</v>
      </c>
      <c r="B1499">
        <v>39</v>
      </c>
      <c r="F1499" t="s">
        <v>8221</v>
      </c>
      <c r="G1499">
        <v>0</v>
      </c>
    </row>
    <row r="1500" spans="1:7" x14ac:dyDescent="0.2">
      <c r="A1500" t="s">
        <v>8219</v>
      </c>
      <c r="B1500">
        <v>88</v>
      </c>
      <c r="F1500" t="s">
        <v>8221</v>
      </c>
      <c r="G1500">
        <v>0</v>
      </c>
    </row>
    <row r="1501" spans="1:7" x14ac:dyDescent="0.2">
      <c r="A1501" t="s">
        <v>8219</v>
      </c>
      <c r="B1501">
        <v>107</v>
      </c>
      <c r="F1501" t="s">
        <v>8221</v>
      </c>
      <c r="G1501">
        <v>0</v>
      </c>
    </row>
    <row r="1502" spans="1:7" x14ac:dyDescent="0.2">
      <c r="A1502" t="s">
        <v>8219</v>
      </c>
      <c r="B1502">
        <v>302</v>
      </c>
      <c r="F1502" t="s">
        <v>8221</v>
      </c>
      <c r="G1502">
        <v>0</v>
      </c>
    </row>
    <row r="1503" spans="1:7" x14ac:dyDescent="0.2">
      <c r="A1503" t="s">
        <v>8219</v>
      </c>
      <c r="B1503">
        <v>232</v>
      </c>
      <c r="F1503" t="s">
        <v>8221</v>
      </c>
      <c r="G1503">
        <v>0</v>
      </c>
    </row>
    <row r="1504" spans="1:7" x14ac:dyDescent="0.2">
      <c r="A1504" t="s">
        <v>8219</v>
      </c>
      <c r="B1504">
        <v>32</v>
      </c>
      <c r="F1504" t="s">
        <v>8221</v>
      </c>
      <c r="G1504">
        <v>0</v>
      </c>
    </row>
    <row r="1505" spans="1:7" x14ac:dyDescent="0.2">
      <c r="A1505" t="s">
        <v>8219</v>
      </c>
      <c r="B1505">
        <v>104</v>
      </c>
      <c r="F1505" t="s">
        <v>8221</v>
      </c>
      <c r="G1505">
        <v>0</v>
      </c>
    </row>
    <row r="1506" spans="1:7" x14ac:dyDescent="0.2">
      <c r="A1506" t="s">
        <v>8219</v>
      </c>
      <c r="B1506">
        <v>64</v>
      </c>
      <c r="F1506" t="s">
        <v>8221</v>
      </c>
      <c r="G1506">
        <v>0</v>
      </c>
    </row>
    <row r="1507" spans="1:7" x14ac:dyDescent="0.2">
      <c r="A1507" t="s">
        <v>8219</v>
      </c>
      <c r="B1507">
        <v>38</v>
      </c>
      <c r="F1507" t="s">
        <v>8221</v>
      </c>
      <c r="G1507">
        <v>0</v>
      </c>
    </row>
    <row r="1508" spans="1:7" x14ac:dyDescent="0.2">
      <c r="A1508" t="s">
        <v>8219</v>
      </c>
      <c r="B1508">
        <v>47</v>
      </c>
      <c r="F1508" t="s">
        <v>8221</v>
      </c>
      <c r="G1508">
        <v>0</v>
      </c>
    </row>
    <row r="1509" spans="1:7" x14ac:dyDescent="0.2">
      <c r="A1509" t="s">
        <v>8219</v>
      </c>
      <c r="B1509">
        <v>222</v>
      </c>
      <c r="F1509" t="s">
        <v>8221</v>
      </c>
      <c r="G1509">
        <v>0</v>
      </c>
    </row>
    <row r="1510" spans="1:7" x14ac:dyDescent="0.2">
      <c r="A1510" t="s">
        <v>8219</v>
      </c>
      <c r="B1510">
        <v>251</v>
      </c>
      <c r="F1510" t="s">
        <v>8221</v>
      </c>
      <c r="G1510">
        <v>0</v>
      </c>
    </row>
    <row r="1511" spans="1:7" x14ac:dyDescent="0.2">
      <c r="A1511" t="s">
        <v>8219</v>
      </c>
      <c r="B1511">
        <v>46</v>
      </c>
      <c r="F1511" t="s">
        <v>8221</v>
      </c>
      <c r="G1511">
        <v>0</v>
      </c>
    </row>
    <row r="1512" spans="1:7" x14ac:dyDescent="0.2">
      <c r="A1512" t="s">
        <v>8219</v>
      </c>
      <c r="B1512">
        <v>81</v>
      </c>
      <c r="F1512" t="s">
        <v>8221</v>
      </c>
      <c r="G1512">
        <v>0</v>
      </c>
    </row>
    <row r="1513" spans="1:7" x14ac:dyDescent="0.2">
      <c r="A1513" t="s">
        <v>8219</v>
      </c>
      <c r="B1513">
        <v>147</v>
      </c>
      <c r="F1513" t="s">
        <v>8221</v>
      </c>
      <c r="G1513">
        <v>0</v>
      </c>
    </row>
    <row r="1514" spans="1:7" x14ac:dyDescent="0.2">
      <c r="A1514" t="s">
        <v>8219</v>
      </c>
      <c r="B1514">
        <v>287</v>
      </c>
      <c r="F1514" t="s">
        <v>8221</v>
      </c>
      <c r="G1514">
        <v>0</v>
      </c>
    </row>
    <row r="1515" spans="1:7" x14ac:dyDescent="0.2">
      <c r="A1515" t="s">
        <v>8219</v>
      </c>
      <c r="B1515">
        <v>142</v>
      </c>
      <c r="F1515" t="s">
        <v>8221</v>
      </c>
      <c r="G1515">
        <v>0</v>
      </c>
    </row>
    <row r="1516" spans="1:7" x14ac:dyDescent="0.2">
      <c r="A1516" t="s">
        <v>8219</v>
      </c>
      <c r="B1516">
        <v>98</v>
      </c>
      <c r="F1516" t="s">
        <v>8221</v>
      </c>
      <c r="G1516">
        <v>0</v>
      </c>
    </row>
    <row r="1517" spans="1:7" x14ac:dyDescent="0.2">
      <c r="A1517" t="s">
        <v>8219</v>
      </c>
      <c r="B1517">
        <v>48</v>
      </c>
      <c r="F1517" t="s">
        <v>8221</v>
      </c>
      <c r="G1517">
        <v>0</v>
      </c>
    </row>
    <row r="1518" spans="1:7" x14ac:dyDescent="0.2">
      <c r="A1518" t="s">
        <v>8219</v>
      </c>
      <c r="B1518">
        <v>29</v>
      </c>
      <c r="F1518" t="s">
        <v>8221</v>
      </c>
      <c r="G1518">
        <v>0</v>
      </c>
    </row>
    <row r="1519" spans="1:7" x14ac:dyDescent="0.2">
      <c r="A1519" t="s">
        <v>8219</v>
      </c>
      <c r="B1519">
        <v>9</v>
      </c>
      <c r="F1519" t="s">
        <v>8221</v>
      </c>
      <c r="G1519">
        <v>0</v>
      </c>
    </row>
    <row r="1520" spans="1:7" x14ac:dyDescent="0.2">
      <c r="A1520" t="s">
        <v>8219</v>
      </c>
      <c r="B1520">
        <v>33</v>
      </c>
      <c r="F1520" t="s">
        <v>8221</v>
      </c>
      <c r="G1520">
        <v>0</v>
      </c>
    </row>
    <row r="1521" spans="1:7" x14ac:dyDescent="0.2">
      <c r="A1521" t="s">
        <v>8219</v>
      </c>
      <c r="B1521">
        <v>56</v>
      </c>
      <c r="F1521" t="s">
        <v>8221</v>
      </c>
      <c r="G1521">
        <v>0</v>
      </c>
    </row>
    <row r="1522" spans="1:7" x14ac:dyDescent="0.2">
      <c r="A1522" t="s">
        <v>8219</v>
      </c>
      <c r="B1522">
        <v>760</v>
      </c>
      <c r="F1522" t="s">
        <v>8221</v>
      </c>
      <c r="G1522">
        <v>0</v>
      </c>
    </row>
    <row r="1523" spans="1:7" x14ac:dyDescent="0.2">
      <c r="A1523" t="s">
        <v>8219</v>
      </c>
      <c r="B1523">
        <v>25</v>
      </c>
      <c r="F1523" t="s">
        <v>8221</v>
      </c>
      <c r="G1523">
        <v>0</v>
      </c>
    </row>
    <row r="1524" spans="1:7" x14ac:dyDescent="0.2">
      <c r="A1524" t="s">
        <v>8219</v>
      </c>
      <c r="B1524">
        <v>23</v>
      </c>
      <c r="F1524" t="s">
        <v>8221</v>
      </c>
      <c r="G1524">
        <v>0</v>
      </c>
    </row>
    <row r="1525" spans="1:7" x14ac:dyDescent="0.2">
      <c r="A1525" t="s">
        <v>8219</v>
      </c>
      <c r="B1525">
        <v>56</v>
      </c>
      <c r="F1525" t="s">
        <v>8221</v>
      </c>
      <c r="G1525">
        <v>0</v>
      </c>
    </row>
    <row r="1526" spans="1:7" x14ac:dyDescent="0.2">
      <c r="A1526" t="s">
        <v>8219</v>
      </c>
      <c r="B1526">
        <v>111</v>
      </c>
      <c r="F1526" t="s">
        <v>8221</v>
      </c>
      <c r="G1526">
        <v>0</v>
      </c>
    </row>
    <row r="1527" spans="1:7" x14ac:dyDescent="0.2">
      <c r="A1527" t="s">
        <v>8219</v>
      </c>
      <c r="B1527">
        <v>37</v>
      </c>
      <c r="F1527" t="s">
        <v>8221</v>
      </c>
      <c r="G1527">
        <v>0</v>
      </c>
    </row>
    <row r="1528" spans="1:7" x14ac:dyDescent="0.2">
      <c r="A1528" t="s">
        <v>8219</v>
      </c>
      <c r="B1528">
        <v>46</v>
      </c>
      <c r="F1528" t="s">
        <v>8221</v>
      </c>
      <c r="G1528">
        <v>0</v>
      </c>
    </row>
    <row r="1529" spans="1:7" x14ac:dyDescent="0.2">
      <c r="A1529" t="s">
        <v>8219</v>
      </c>
      <c r="B1529">
        <v>65</v>
      </c>
      <c r="F1529" t="s">
        <v>8221</v>
      </c>
      <c r="G1529">
        <v>0</v>
      </c>
    </row>
    <row r="1530" spans="1:7" x14ac:dyDescent="0.2">
      <c r="A1530" t="s">
        <v>8219</v>
      </c>
      <c r="B1530">
        <v>175</v>
      </c>
      <c r="F1530" t="s">
        <v>8221</v>
      </c>
      <c r="G1530">
        <v>0</v>
      </c>
    </row>
    <row r="1531" spans="1:7" x14ac:dyDescent="0.2">
      <c r="A1531" t="s">
        <v>8219</v>
      </c>
      <c r="B1531">
        <v>40</v>
      </c>
      <c r="F1531" t="s">
        <v>8221</v>
      </c>
      <c r="G1531">
        <v>0</v>
      </c>
    </row>
    <row r="1532" spans="1:7" x14ac:dyDescent="0.2">
      <c r="A1532" t="s">
        <v>8219</v>
      </c>
      <c r="B1532">
        <v>64</v>
      </c>
    </row>
    <row r="1533" spans="1:7" x14ac:dyDescent="0.2">
      <c r="A1533" t="s">
        <v>8219</v>
      </c>
      <c r="B1533">
        <v>276</v>
      </c>
    </row>
    <row r="1534" spans="1:7" x14ac:dyDescent="0.2">
      <c r="A1534" t="s">
        <v>8219</v>
      </c>
      <c r="B1534">
        <v>380</v>
      </c>
    </row>
    <row r="1535" spans="1:7" x14ac:dyDescent="0.2">
      <c r="A1535" t="s">
        <v>8219</v>
      </c>
      <c r="B1535">
        <v>23</v>
      </c>
    </row>
    <row r="1536" spans="1:7" x14ac:dyDescent="0.2">
      <c r="A1536" t="s">
        <v>8219</v>
      </c>
      <c r="B1536">
        <v>81</v>
      </c>
    </row>
    <row r="1537" spans="1:2" x14ac:dyDescent="0.2">
      <c r="A1537" t="s">
        <v>8219</v>
      </c>
      <c r="B1537">
        <v>71</v>
      </c>
    </row>
    <row r="1538" spans="1:2" x14ac:dyDescent="0.2">
      <c r="A1538" t="s">
        <v>8219</v>
      </c>
      <c r="B1538">
        <v>28</v>
      </c>
    </row>
    <row r="1539" spans="1:2" x14ac:dyDescent="0.2">
      <c r="A1539" t="s">
        <v>8219</v>
      </c>
      <c r="B1539">
        <v>51</v>
      </c>
    </row>
    <row r="1540" spans="1:2" x14ac:dyDescent="0.2">
      <c r="A1540" t="s">
        <v>8219</v>
      </c>
      <c r="B1540">
        <v>68</v>
      </c>
    </row>
    <row r="1541" spans="1:2" x14ac:dyDescent="0.2">
      <c r="A1541" t="s">
        <v>8219</v>
      </c>
      <c r="B1541">
        <v>72</v>
      </c>
    </row>
    <row r="1542" spans="1:2" x14ac:dyDescent="0.2">
      <c r="A1542" t="s">
        <v>8219</v>
      </c>
      <c r="B1542">
        <v>736</v>
      </c>
    </row>
    <row r="1543" spans="1:2" x14ac:dyDescent="0.2">
      <c r="A1543" t="s">
        <v>8219</v>
      </c>
      <c r="B1543">
        <v>148</v>
      </c>
    </row>
    <row r="1544" spans="1:2" x14ac:dyDescent="0.2">
      <c r="A1544" t="s">
        <v>8219</v>
      </c>
      <c r="B1544">
        <v>47</v>
      </c>
    </row>
    <row r="1545" spans="1:2" x14ac:dyDescent="0.2">
      <c r="A1545" t="s">
        <v>8219</v>
      </c>
      <c r="B1545">
        <v>53</v>
      </c>
    </row>
    <row r="1546" spans="1:2" x14ac:dyDescent="0.2">
      <c r="A1546" t="s">
        <v>8219</v>
      </c>
      <c r="B1546">
        <v>28</v>
      </c>
    </row>
    <row r="1547" spans="1:2" x14ac:dyDescent="0.2">
      <c r="A1547" t="s">
        <v>8219</v>
      </c>
      <c r="B1547">
        <v>39</v>
      </c>
    </row>
    <row r="1548" spans="1:2" x14ac:dyDescent="0.2">
      <c r="A1548" t="s">
        <v>8219</v>
      </c>
      <c r="B1548">
        <v>270</v>
      </c>
    </row>
    <row r="1549" spans="1:2" x14ac:dyDescent="0.2">
      <c r="A1549" t="s">
        <v>8219</v>
      </c>
      <c r="B1549">
        <v>37</v>
      </c>
    </row>
    <row r="1550" spans="1:2" x14ac:dyDescent="0.2">
      <c r="A1550" t="s">
        <v>8219</v>
      </c>
      <c r="B1550">
        <v>20</v>
      </c>
    </row>
    <row r="1551" spans="1:2" x14ac:dyDescent="0.2">
      <c r="A1551" t="s">
        <v>8219</v>
      </c>
      <c r="B1551">
        <v>76</v>
      </c>
    </row>
    <row r="1552" spans="1:2" x14ac:dyDescent="0.2">
      <c r="A1552" t="s">
        <v>8219</v>
      </c>
      <c r="B1552">
        <v>96</v>
      </c>
    </row>
    <row r="1553" spans="1:2" x14ac:dyDescent="0.2">
      <c r="A1553" t="s">
        <v>8219</v>
      </c>
      <c r="B1553">
        <v>321</v>
      </c>
    </row>
    <row r="1554" spans="1:2" x14ac:dyDescent="0.2">
      <c r="A1554" t="s">
        <v>8219</v>
      </c>
      <c r="B1554">
        <v>157</v>
      </c>
    </row>
    <row r="1555" spans="1:2" x14ac:dyDescent="0.2">
      <c r="A1555" t="s">
        <v>8219</v>
      </c>
      <c r="B1555">
        <v>14</v>
      </c>
    </row>
    <row r="1556" spans="1:2" x14ac:dyDescent="0.2">
      <c r="A1556" t="s">
        <v>8219</v>
      </c>
      <c r="B1556">
        <v>141</v>
      </c>
    </row>
    <row r="1557" spans="1:2" x14ac:dyDescent="0.2">
      <c r="A1557" t="s">
        <v>8219</v>
      </c>
      <c r="B1557">
        <v>45</v>
      </c>
    </row>
    <row r="1558" spans="1:2" x14ac:dyDescent="0.2">
      <c r="A1558" t="s">
        <v>8219</v>
      </c>
      <c r="B1558">
        <v>21</v>
      </c>
    </row>
    <row r="1559" spans="1:2" x14ac:dyDescent="0.2">
      <c r="A1559" t="s">
        <v>8219</v>
      </c>
      <c r="B1559">
        <v>36</v>
      </c>
    </row>
    <row r="1560" spans="1:2" x14ac:dyDescent="0.2">
      <c r="A1560" t="s">
        <v>8219</v>
      </c>
      <c r="B1560">
        <v>70</v>
      </c>
    </row>
    <row r="1561" spans="1:2" x14ac:dyDescent="0.2">
      <c r="A1561" t="s">
        <v>8219</v>
      </c>
      <c r="B1561">
        <v>159</v>
      </c>
    </row>
    <row r="1562" spans="1:2" x14ac:dyDescent="0.2">
      <c r="A1562" t="s">
        <v>8219</v>
      </c>
      <c r="B1562">
        <v>104</v>
      </c>
    </row>
    <row r="1563" spans="1:2" x14ac:dyDescent="0.2">
      <c r="A1563" t="s">
        <v>8219</v>
      </c>
      <c r="B1563">
        <v>150</v>
      </c>
    </row>
    <row r="1564" spans="1:2" x14ac:dyDescent="0.2">
      <c r="A1564" t="s">
        <v>8219</v>
      </c>
      <c r="B1564">
        <v>29</v>
      </c>
    </row>
    <row r="1565" spans="1:2" x14ac:dyDescent="0.2">
      <c r="A1565" t="s">
        <v>8219</v>
      </c>
      <c r="B1565">
        <v>78</v>
      </c>
    </row>
    <row r="1566" spans="1:2" x14ac:dyDescent="0.2">
      <c r="A1566" t="s">
        <v>8219</v>
      </c>
      <c r="B1566">
        <v>200</v>
      </c>
    </row>
    <row r="1567" spans="1:2" x14ac:dyDescent="0.2">
      <c r="A1567" t="s">
        <v>8219</v>
      </c>
      <c r="B1567">
        <v>81</v>
      </c>
    </row>
    <row r="1568" spans="1:2" x14ac:dyDescent="0.2">
      <c r="A1568" t="s">
        <v>8219</v>
      </c>
      <c r="B1568">
        <v>45</v>
      </c>
    </row>
    <row r="1569" spans="1:2" x14ac:dyDescent="0.2">
      <c r="A1569" t="s">
        <v>8219</v>
      </c>
      <c r="B1569">
        <v>132</v>
      </c>
    </row>
    <row r="1570" spans="1:2" x14ac:dyDescent="0.2">
      <c r="A1570" t="s">
        <v>8219</v>
      </c>
      <c r="B1570">
        <v>3</v>
      </c>
    </row>
    <row r="1571" spans="1:2" x14ac:dyDescent="0.2">
      <c r="A1571" t="s">
        <v>8219</v>
      </c>
      <c r="B1571">
        <v>25</v>
      </c>
    </row>
    <row r="1572" spans="1:2" x14ac:dyDescent="0.2">
      <c r="A1572" t="s">
        <v>8219</v>
      </c>
      <c r="B1572">
        <v>27</v>
      </c>
    </row>
    <row r="1573" spans="1:2" x14ac:dyDescent="0.2">
      <c r="A1573" t="s">
        <v>8219</v>
      </c>
      <c r="B1573">
        <v>12</v>
      </c>
    </row>
    <row r="1574" spans="1:2" x14ac:dyDescent="0.2">
      <c r="A1574" t="s">
        <v>8219</v>
      </c>
      <c r="B1574">
        <v>8</v>
      </c>
    </row>
    <row r="1575" spans="1:2" x14ac:dyDescent="0.2">
      <c r="A1575" t="s">
        <v>8219</v>
      </c>
      <c r="B1575">
        <v>16</v>
      </c>
    </row>
    <row r="1576" spans="1:2" x14ac:dyDescent="0.2">
      <c r="A1576" t="s">
        <v>8219</v>
      </c>
      <c r="B1576">
        <v>11</v>
      </c>
    </row>
    <row r="1577" spans="1:2" x14ac:dyDescent="0.2">
      <c r="A1577" t="s">
        <v>8219</v>
      </c>
      <c r="B1577">
        <v>9</v>
      </c>
    </row>
    <row r="1578" spans="1:2" x14ac:dyDescent="0.2">
      <c r="A1578" t="s">
        <v>8219</v>
      </c>
      <c r="B1578">
        <v>22</v>
      </c>
    </row>
    <row r="1579" spans="1:2" x14ac:dyDescent="0.2">
      <c r="A1579" t="s">
        <v>8219</v>
      </c>
      <c r="B1579">
        <v>6</v>
      </c>
    </row>
    <row r="1580" spans="1:2" x14ac:dyDescent="0.2">
      <c r="A1580" t="s">
        <v>8219</v>
      </c>
      <c r="B1580">
        <v>12</v>
      </c>
    </row>
    <row r="1581" spans="1:2" x14ac:dyDescent="0.2">
      <c r="A1581" t="s">
        <v>8219</v>
      </c>
      <c r="B1581">
        <v>9</v>
      </c>
    </row>
    <row r="1582" spans="1:2" x14ac:dyDescent="0.2">
      <c r="A1582" t="s">
        <v>8219</v>
      </c>
      <c r="B1582">
        <v>115</v>
      </c>
    </row>
    <row r="1583" spans="1:2" x14ac:dyDescent="0.2">
      <c r="A1583" t="s">
        <v>8219</v>
      </c>
      <c r="B1583">
        <v>65</v>
      </c>
    </row>
    <row r="1584" spans="1:2" x14ac:dyDescent="0.2">
      <c r="A1584" t="s">
        <v>8219</v>
      </c>
      <c r="B1584">
        <v>273</v>
      </c>
    </row>
    <row r="1585" spans="1:2" x14ac:dyDescent="0.2">
      <c r="A1585" t="s">
        <v>8219</v>
      </c>
      <c r="B1585">
        <v>29</v>
      </c>
    </row>
    <row r="1586" spans="1:2" x14ac:dyDescent="0.2">
      <c r="A1586" t="s">
        <v>8219</v>
      </c>
      <c r="B1586">
        <v>229</v>
      </c>
    </row>
    <row r="1587" spans="1:2" x14ac:dyDescent="0.2">
      <c r="A1587" t="s">
        <v>8219</v>
      </c>
      <c r="B1587">
        <v>150</v>
      </c>
    </row>
    <row r="1588" spans="1:2" x14ac:dyDescent="0.2">
      <c r="A1588" t="s">
        <v>8219</v>
      </c>
      <c r="B1588">
        <v>54</v>
      </c>
    </row>
    <row r="1589" spans="1:2" x14ac:dyDescent="0.2">
      <c r="A1589" t="s">
        <v>8219</v>
      </c>
      <c r="B1589">
        <v>128</v>
      </c>
    </row>
    <row r="1590" spans="1:2" x14ac:dyDescent="0.2">
      <c r="A1590" t="s">
        <v>8219</v>
      </c>
      <c r="B1590">
        <v>343</v>
      </c>
    </row>
    <row r="1591" spans="1:2" x14ac:dyDescent="0.2">
      <c r="A1591" t="s">
        <v>8219</v>
      </c>
      <c r="B1591">
        <v>73</v>
      </c>
    </row>
    <row r="1592" spans="1:2" x14ac:dyDescent="0.2">
      <c r="A1592" t="s">
        <v>8219</v>
      </c>
      <c r="B1592">
        <v>86</v>
      </c>
    </row>
    <row r="1593" spans="1:2" x14ac:dyDescent="0.2">
      <c r="A1593" t="s">
        <v>8219</v>
      </c>
      <c r="B1593">
        <v>45</v>
      </c>
    </row>
    <row r="1594" spans="1:2" x14ac:dyDescent="0.2">
      <c r="A1594" t="s">
        <v>8219</v>
      </c>
      <c r="B1594">
        <v>45</v>
      </c>
    </row>
    <row r="1595" spans="1:2" x14ac:dyDescent="0.2">
      <c r="A1595" t="s">
        <v>8219</v>
      </c>
      <c r="B1595">
        <v>15</v>
      </c>
    </row>
    <row r="1596" spans="1:2" x14ac:dyDescent="0.2">
      <c r="A1596" t="s">
        <v>8219</v>
      </c>
      <c r="B1596">
        <v>78</v>
      </c>
    </row>
    <row r="1597" spans="1:2" x14ac:dyDescent="0.2">
      <c r="A1597" t="s">
        <v>8219</v>
      </c>
      <c r="B1597">
        <v>52</v>
      </c>
    </row>
    <row r="1598" spans="1:2" x14ac:dyDescent="0.2">
      <c r="A1598" t="s">
        <v>8219</v>
      </c>
      <c r="B1598">
        <v>140</v>
      </c>
    </row>
    <row r="1599" spans="1:2" x14ac:dyDescent="0.2">
      <c r="A1599" t="s">
        <v>8219</v>
      </c>
      <c r="B1599">
        <v>39</v>
      </c>
    </row>
    <row r="1600" spans="1:2" x14ac:dyDescent="0.2">
      <c r="A1600" t="s">
        <v>8219</v>
      </c>
      <c r="B1600">
        <v>49</v>
      </c>
    </row>
    <row r="1601" spans="1:2" x14ac:dyDescent="0.2">
      <c r="A1601" t="s">
        <v>8219</v>
      </c>
      <c r="B1601">
        <v>46</v>
      </c>
    </row>
    <row r="1602" spans="1:2" x14ac:dyDescent="0.2">
      <c r="A1602" t="s">
        <v>8219</v>
      </c>
      <c r="B1602">
        <v>115</v>
      </c>
    </row>
    <row r="1603" spans="1:2" x14ac:dyDescent="0.2">
      <c r="A1603" t="s">
        <v>8219</v>
      </c>
      <c r="B1603">
        <v>96</v>
      </c>
    </row>
    <row r="1604" spans="1:2" x14ac:dyDescent="0.2">
      <c r="A1604" t="s">
        <v>8219</v>
      </c>
      <c r="B1604">
        <v>82</v>
      </c>
    </row>
    <row r="1605" spans="1:2" x14ac:dyDescent="0.2">
      <c r="A1605" t="s">
        <v>8219</v>
      </c>
      <c r="B1605">
        <v>20</v>
      </c>
    </row>
    <row r="1606" spans="1:2" x14ac:dyDescent="0.2">
      <c r="A1606" t="s">
        <v>8219</v>
      </c>
      <c r="B1606">
        <v>38</v>
      </c>
    </row>
    <row r="1607" spans="1:2" x14ac:dyDescent="0.2">
      <c r="A1607" t="s">
        <v>8219</v>
      </c>
      <c r="B1607">
        <v>498</v>
      </c>
    </row>
    <row r="1608" spans="1:2" x14ac:dyDescent="0.2">
      <c r="A1608" t="s">
        <v>8219</v>
      </c>
      <c r="B1608">
        <v>148</v>
      </c>
    </row>
    <row r="1609" spans="1:2" x14ac:dyDescent="0.2">
      <c r="A1609" t="s">
        <v>8219</v>
      </c>
      <c r="B1609">
        <v>76</v>
      </c>
    </row>
    <row r="1610" spans="1:2" x14ac:dyDescent="0.2">
      <c r="A1610" t="s">
        <v>8219</v>
      </c>
      <c r="B1610">
        <v>345</v>
      </c>
    </row>
    <row r="1611" spans="1:2" x14ac:dyDescent="0.2">
      <c r="A1611" t="s">
        <v>8219</v>
      </c>
      <c r="B1611">
        <v>13</v>
      </c>
    </row>
    <row r="1612" spans="1:2" x14ac:dyDescent="0.2">
      <c r="A1612" t="s">
        <v>8219</v>
      </c>
      <c r="B1612">
        <v>78</v>
      </c>
    </row>
    <row r="1613" spans="1:2" x14ac:dyDescent="0.2">
      <c r="A1613" t="s">
        <v>8219</v>
      </c>
      <c r="B1613">
        <v>87</v>
      </c>
    </row>
    <row r="1614" spans="1:2" x14ac:dyDescent="0.2">
      <c r="A1614" t="s">
        <v>8219</v>
      </c>
      <c r="B1614">
        <v>25</v>
      </c>
    </row>
    <row r="1615" spans="1:2" x14ac:dyDescent="0.2">
      <c r="A1615" t="s">
        <v>8219</v>
      </c>
      <c r="B1615">
        <v>52</v>
      </c>
    </row>
    <row r="1616" spans="1:2" x14ac:dyDescent="0.2">
      <c r="A1616" t="s">
        <v>8219</v>
      </c>
      <c r="B1616">
        <v>82</v>
      </c>
    </row>
    <row r="1617" spans="1:2" x14ac:dyDescent="0.2">
      <c r="A1617" t="s">
        <v>8219</v>
      </c>
      <c r="B1617">
        <v>54</v>
      </c>
    </row>
    <row r="1618" spans="1:2" x14ac:dyDescent="0.2">
      <c r="A1618" t="s">
        <v>8219</v>
      </c>
      <c r="B1618">
        <v>44</v>
      </c>
    </row>
    <row r="1619" spans="1:2" x14ac:dyDescent="0.2">
      <c r="A1619" t="s">
        <v>8219</v>
      </c>
      <c r="B1619">
        <v>27</v>
      </c>
    </row>
    <row r="1620" spans="1:2" x14ac:dyDescent="0.2">
      <c r="A1620" t="s">
        <v>8219</v>
      </c>
      <c r="B1620">
        <v>24</v>
      </c>
    </row>
    <row r="1621" spans="1:2" x14ac:dyDescent="0.2">
      <c r="A1621" t="s">
        <v>8219</v>
      </c>
      <c r="B1621">
        <v>28</v>
      </c>
    </row>
    <row r="1622" spans="1:2" x14ac:dyDescent="0.2">
      <c r="A1622" t="s">
        <v>8219</v>
      </c>
      <c r="B1622">
        <v>167</v>
      </c>
    </row>
    <row r="1623" spans="1:2" x14ac:dyDescent="0.2">
      <c r="A1623" t="s">
        <v>8219</v>
      </c>
      <c r="B1623">
        <v>35</v>
      </c>
    </row>
    <row r="1624" spans="1:2" x14ac:dyDescent="0.2">
      <c r="A1624" t="s">
        <v>8219</v>
      </c>
      <c r="B1624">
        <v>47</v>
      </c>
    </row>
    <row r="1625" spans="1:2" x14ac:dyDescent="0.2">
      <c r="A1625" t="s">
        <v>8219</v>
      </c>
      <c r="B1625">
        <v>104</v>
      </c>
    </row>
    <row r="1626" spans="1:2" x14ac:dyDescent="0.2">
      <c r="A1626" t="s">
        <v>8219</v>
      </c>
      <c r="B1626">
        <v>113</v>
      </c>
    </row>
    <row r="1627" spans="1:2" x14ac:dyDescent="0.2">
      <c r="A1627" t="s">
        <v>8219</v>
      </c>
      <c r="B1627">
        <v>27</v>
      </c>
    </row>
    <row r="1628" spans="1:2" x14ac:dyDescent="0.2">
      <c r="A1628" t="s">
        <v>8219</v>
      </c>
      <c r="B1628">
        <v>34</v>
      </c>
    </row>
    <row r="1629" spans="1:2" x14ac:dyDescent="0.2">
      <c r="A1629" t="s">
        <v>8219</v>
      </c>
      <c r="B1629">
        <v>50</v>
      </c>
    </row>
    <row r="1630" spans="1:2" x14ac:dyDescent="0.2">
      <c r="A1630" t="s">
        <v>8219</v>
      </c>
      <c r="B1630">
        <v>114</v>
      </c>
    </row>
    <row r="1631" spans="1:2" x14ac:dyDescent="0.2">
      <c r="A1631" t="s">
        <v>8219</v>
      </c>
      <c r="B1631">
        <v>145</v>
      </c>
    </row>
    <row r="1632" spans="1:2" x14ac:dyDescent="0.2">
      <c r="A1632" t="s">
        <v>8219</v>
      </c>
      <c r="B1632">
        <v>119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35</v>
      </c>
    </row>
    <row r="1635" spans="1:2" x14ac:dyDescent="0.2">
      <c r="A1635" t="s">
        <v>8219</v>
      </c>
      <c r="B1635">
        <v>51</v>
      </c>
    </row>
    <row r="1636" spans="1:2" x14ac:dyDescent="0.2">
      <c r="A1636" t="s">
        <v>8219</v>
      </c>
      <c r="B1636">
        <v>11</v>
      </c>
    </row>
    <row r="1637" spans="1:2" x14ac:dyDescent="0.2">
      <c r="A1637" t="s">
        <v>8219</v>
      </c>
      <c r="B1637">
        <v>11</v>
      </c>
    </row>
    <row r="1638" spans="1:2" x14ac:dyDescent="0.2">
      <c r="A1638" t="s">
        <v>8219</v>
      </c>
      <c r="B1638">
        <v>17</v>
      </c>
    </row>
    <row r="1639" spans="1:2" x14ac:dyDescent="0.2">
      <c r="A1639" t="s">
        <v>8219</v>
      </c>
      <c r="B1639">
        <v>108</v>
      </c>
    </row>
    <row r="1640" spans="1:2" x14ac:dyDescent="0.2">
      <c r="A1640" t="s">
        <v>8219</v>
      </c>
      <c r="B1640">
        <v>93</v>
      </c>
    </row>
    <row r="1641" spans="1:2" x14ac:dyDescent="0.2">
      <c r="A1641" t="s">
        <v>8219</v>
      </c>
      <c r="B1641">
        <v>41</v>
      </c>
    </row>
    <row r="1642" spans="1:2" x14ac:dyDescent="0.2">
      <c r="A1642" t="s">
        <v>8219</v>
      </c>
      <c r="B1642">
        <v>447</v>
      </c>
    </row>
    <row r="1643" spans="1:2" x14ac:dyDescent="0.2">
      <c r="A1643" t="s">
        <v>8219</v>
      </c>
      <c r="B1643">
        <v>181</v>
      </c>
    </row>
    <row r="1644" spans="1:2" x14ac:dyDescent="0.2">
      <c r="A1644" t="s">
        <v>8219</v>
      </c>
      <c r="B1644">
        <v>147</v>
      </c>
    </row>
    <row r="1645" spans="1:2" x14ac:dyDescent="0.2">
      <c r="A1645" t="s">
        <v>8219</v>
      </c>
      <c r="B1645">
        <v>10</v>
      </c>
    </row>
    <row r="1646" spans="1:2" x14ac:dyDescent="0.2">
      <c r="A1646" t="s">
        <v>8219</v>
      </c>
      <c r="B1646">
        <v>40</v>
      </c>
    </row>
    <row r="1647" spans="1:2" x14ac:dyDescent="0.2">
      <c r="A1647" t="s">
        <v>8219</v>
      </c>
      <c r="B1647">
        <v>58</v>
      </c>
    </row>
    <row r="1648" spans="1:2" x14ac:dyDescent="0.2">
      <c r="A1648" t="s">
        <v>8219</v>
      </c>
      <c r="B1648">
        <v>36</v>
      </c>
    </row>
    <row r="1649" spans="1:2" x14ac:dyDescent="0.2">
      <c r="A1649" t="s">
        <v>8219</v>
      </c>
      <c r="B1649">
        <v>46</v>
      </c>
    </row>
    <row r="1650" spans="1:2" x14ac:dyDescent="0.2">
      <c r="A1650" t="s">
        <v>8219</v>
      </c>
      <c r="B1650">
        <v>34</v>
      </c>
    </row>
    <row r="1651" spans="1:2" x14ac:dyDescent="0.2">
      <c r="A1651" t="s">
        <v>8219</v>
      </c>
      <c r="B1651">
        <v>111</v>
      </c>
    </row>
    <row r="1652" spans="1:2" x14ac:dyDescent="0.2">
      <c r="A1652" t="s">
        <v>8219</v>
      </c>
      <c r="B1652">
        <v>271</v>
      </c>
    </row>
    <row r="1653" spans="1:2" x14ac:dyDescent="0.2">
      <c r="A1653" t="s">
        <v>8219</v>
      </c>
      <c r="B1653">
        <v>267</v>
      </c>
    </row>
    <row r="1654" spans="1:2" x14ac:dyDescent="0.2">
      <c r="A1654" t="s">
        <v>8219</v>
      </c>
      <c r="B1654">
        <v>134</v>
      </c>
    </row>
    <row r="1655" spans="1:2" x14ac:dyDescent="0.2">
      <c r="A1655" t="s">
        <v>8219</v>
      </c>
      <c r="B1655">
        <v>433</v>
      </c>
    </row>
    <row r="1656" spans="1:2" x14ac:dyDescent="0.2">
      <c r="A1656" t="s">
        <v>8219</v>
      </c>
      <c r="B1656">
        <v>82</v>
      </c>
    </row>
    <row r="1657" spans="1:2" x14ac:dyDescent="0.2">
      <c r="A1657" t="s">
        <v>8219</v>
      </c>
      <c r="B1657">
        <v>119</v>
      </c>
    </row>
    <row r="1658" spans="1:2" x14ac:dyDescent="0.2">
      <c r="A1658" t="s">
        <v>8219</v>
      </c>
      <c r="B1658">
        <v>74</v>
      </c>
    </row>
    <row r="1659" spans="1:2" x14ac:dyDescent="0.2">
      <c r="A1659" t="s">
        <v>8219</v>
      </c>
      <c r="B1659">
        <v>49</v>
      </c>
    </row>
    <row r="1660" spans="1:2" x14ac:dyDescent="0.2">
      <c r="A1660" t="s">
        <v>8219</v>
      </c>
      <c r="B1660">
        <v>30</v>
      </c>
    </row>
    <row r="1661" spans="1:2" x14ac:dyDescent="0.2">
      <c r="A1661" t="s">
        <v>8219</v>
      </c>
      <c r="B1661">
        <v>36</v>
      </c>
    </row>
    <row r="1662" spans="1:2" x14ac:dyDescent="0.2">
      <c r="A1662" t="s">
        <v>8219</v>
      </c>
      <c r="B1662">
        <v>14</v>
      </c>
    </row>
    <row r="1663" spans="1:2" x14ac:dyDescent="0.2">
      <c r="A1663" t="s">
        <v>8219</v>
      </c>
      <c r="B1663">
        <v>6</v>
      </c>
    </row>
    <row r="1664" spans="1:2" x14ac:dyDescent="0.2">
      <c r="A1664" t="s">
        <v>8219</v>
      </c>
      <c r="B1664">
        <v>443</v>
      </c>
    </row>
    <row r="1665" spans="1:2" x14ac:dyDescent="0.2">
      <c r="A1665" t="s">
        <v>8219</v>
      </c>
      <c r="B1665">
        <v>162</v>
      </c>
    </row>
    <row r="1666" spans="1:2" x14ac:dyDescent="0.2">
      <c r="A1666" t="s">
        <v>8219</v>
      </c>
      <c r="B1666">
        <v>63</v>
      </c>
    </row>
    <row r="1667" spans="1:2" x14ac:dyDescent="0.2">
      <c r="A1667" t="s">
        <v>8219</v>
      </c>
      <c r="B1667">
        <v>104</v>
      </c>
    </row>
    <row r="1668" spans="1:2" x14ac:dyDescent="0.2">
      <c r="A1668" t="s">
        <v>8219</v>
      </c>
      <c r="B1668">
        <v>57</v>
      </c>
    </row>
    <row r="1669" spans="1:2" x14ac:dyDescent="0.2">
      <c r="A1669" t="s">
        <v>8219</v>
      </c>
      <c r="B1669">
        <v>69</v>
      </c>
    </row>
    <row r="1670" spans="1:2" x14ac:dyDescent="0.2">
      <c r="A1670" t="s">
        <v>8219</v>
      </c>
      <c r="B1670">
        <v>75</v>
      </c>
    </row>
    <row r="1671" spans="1:2" x14ac:dyDescent="0.2">
      <c r="A1671" t="s">
        <v>8219</v>
      </c>
      <c r="B1671">
        <v>199</v>
      </c>
    </row>
    <row r="1672" spans="1:2" x14ac:dyDescent="0.2">
      <c r="A1672" t="s">
        <v>8219</v>
      </c>
      <c r="B1672">
        <v>61</v>
      </c>
    </row>
    <row r="1673" spans="1:2" x14ac:dyDescent="0.2">
      <c r="A1673" t="s">
        <v>8219</v>
      </c>
      <c r="B1673">
        <v>60</v>
      </c>
    </row>
    <row r="1674" spans="1:2" x14ac:dyDescent="0.2">
      <c r="A1674" t="s">
        <v>8219</v>
      </c>
      <c r="B1674">
        <v>25</v>
      </c>
    </row>
    <row r="1675" spans="1:2" x14ac:dyDescent="0.2">
      <c r="A1675" t="s">
        <v>8219</v>
      </c>
      <c r="B1675">
        <v>27</v>
      </c>
    </row>
    <row r="1676" spans="1:2" x14ac:dyDescent="0.2">
      <c r="A1676" t="s">
        <v>8219</v>
      </c>
      <c r="B1676">
        <v>27</v>
      </c>
    </row>
    <row r="1677" spans="1:2" x14ac:dyDescent="0.2">
      <c r="A1677" t="s">
        <v>8219</v>
      </c>
      <c r="B1677">
        <v>60</v>
      </c>
    </row>
    <row r="1678" spans="1:2" x14ac:dyDescent="0.2">
      <c r="A1678" t="s">
        <v>8219</v>
      </c>
      <c r="B1678">
        <v>208</v>
      </c>
    </row>
    <row r="1679" spans="1:2" x14ac:dyDescent="0.2">
      <c r="A1679" t="s">
        <v>8219</v>
      </c>
      <c r="B1679">
        <v>71</v>
      </c>
    </row>
    <row r="1680" spans="1:2" x14ac:dyDescent="0.2">
      <c r="A1680" t="s">
        <v>8219</v>
      </c>
      <c r="B1680">
        <v>120</v>
      </c>
    </row>
    <row r="1681" spans="1:2" x14ac:dyDescent="0.2">
      <c r="A1681" t="s">
        <v>8219</v>
      </c>
      <c r="B1681">
        <v>37</v>
      </c>
    </row>
    <row r="1682" spans="1:2" x14ac:dyDescent="0.2">
      <c r="A1682" t="s">
        <v>8219</v>
      </c>
      <c r="B1682">
        <v>78</v>
      </c>
    </row>
    <row r="1683" spans="1:2" x14ac:dyDescent="0.2">
      <c r="A1683" t="s">
        <v>8219</v>
      </c>
      <c r="B1683">
        <v>32</v>
      </c>
    </row>
    <row r="1684" spans="1:2" x14ac:dyDescent="0.2">
      <c r="A1684" t="s">
        <v>8219</v>
      </c>
      <c r="B1684">
        <v>80</v>
      </c>
    </row>
    <row r="1685" spans="1:2" x14ac:dyDescent="0.2">
      <c r="A1685" t="s">
        <v>8219</v>
      </c>
      <c r="B1685">
        <v>54</v>
      </c>
    </row>
    <row r="1686" spans="1:2" x14ac:dyDescent="0.2">
      <c r="A1686" t="s">
        <v>8219</v>
      </c>
      <c r="B1686">
        <v>29</v>
      </c>
    </row>
    <row r="1687" spans="1:2" x14ac:dyDescent="0.2">
      <c r="A1687" t="s">
        <v>8219</v>
      </c>
      <c r="B1687">
        <v>51</v>
      </c>
    </row>
    <row r="1688" spans="1:2" x14ac:dyDescent="0.2">
      <c r="A1688" t="s">
        <v>8219</v>
      </c>
      <c r="B1688">
        <v>56</v>
      </c>
    </row>
    <row r="1689" spans="1:2" x14ac:dyDescent="0.2">
      <c r="A1689" t="s">
        <v>8219</v>
      </c>
      <c r="B1689">
        <v>34</v>
      </c>
    </row>
    <row r="1690" spans="1:2" x14ac:dyDescent="0.2">
      <c r="A1690" t="s">
        <v>8219</v>
      </c>
      <c r="B1690">
        <v>77</v>
      </c>
    </row>
    <row r="1691" spans="1:2" x14ac:dyDescent="0.2">
      <c r="A1691" t="s">
        <v>8219</v>
      </c>
      <c r="B1691">
        <v>97</v>
      </c>
    </row>
    <row r="1692" spans="1:2" x14ac:dyDescent="0.2">
      <c r="A1692" t="s">
        <v>8219</v>
      </c>
      <c r="B1692">
        <v>46</v>
      </c>
    </row>
    <row r="1693" spans="1:2" x14ac:dyDescent="0.2">
      <c r="A1693" t="s">
        <v>8219</v>
      </c>
      <c r="B1693">
        <v>78</v>
      </c>
    </row>
    <row r="1694" spans="1:2" x14ac:dyDescent="0.2">
      <c r="A1694" t="s">
        <v>8219</v>
      </c>
      <c r="B1694">
        <v>337</v>
      </c>
    </row>
    <row r="1695" spans="1:2" x14ac:dyDescent="0.2">
      <c r="A1695" t="s">
        <v>8219</v>
      </c>
      <c r="B1695">
        <v>96</v>
      </c>
    </row>
    <row r="1696" spans="1:2" x14ac:dyDescent="0.2">
      <c r="A1696" t="s">
        <v>8219</v>
      </c>
      <c r="B1696">
        <v>237</v>
      </c>
    </row>
    <row r="1697" spans="1:2" x14ac:dyDescent="0.2">
      <c r="A1697" t="s">
        <v>8219</v>
      </c>
      <c r="B1697">
        <v>94</v>
      </c>
    </row>
    <row r="1698" spans="1:2" x14ac:dyDescent="0.2">
      <c r="A1698" t="s">
        <v>8219</v>
      </c>
      <c r="B1698">
        <v>62</v>
      </c>
    </row>
    <row r="1699" spans="1:2" x14ac:dyDescent="0.2">
      <c r="A1699" t="s">
        <v>8219</v>
      </c>
      <c r="B1699">
        <v>116</v>
      </c>
    </row>
    <row r="1700" spans="1:2" x14ac:dyDescent="0.2">
      <c r="A1700" t="s">
        <v>8219</v>
      </c>
      <c r="B1700">
        <v>83</v>
      </c>
    </row>
    <row r="1701" spans="1:2" x14ac:dyDescent="0.2">
      <c r="A1701" t="s">
        <v>8219</v>
      </c>
      <c r="B1701">
        <v>46</v>
      </c>
    </row>
    <row r="1702" spans="1:2" x14ac:dyDescent="0.2">
      <c r="A1702" t="s">
        <v>8219</v>
      </c>
      <c r="B1702">
        <v>36</v>
      </c>
    </row>
    <row r="1703" spans="1:2" x14ac:dyDescent="0.2">
      <c r="A1703" t="s">
        <v>8219</v>
      </c>
      <c r="B1703">
        <v>194</v>
      </c>
    </row>
    <row r="1704" spans="1:2" x14ac:dyDescent="0.2">
      <c r="A1704" t="s">
        <v>8219</v>
      </c>
      <c r="B1704">
        <v>183</v>
      </c>
    </row>
    <row r="1705" spans="1:2" x14ac:dyDescent="0.2">
      <c r="A1705" t="s">
        <v>8219</v>
      </c>
      <c r="B1705">
        <v>64</v>
      </c>
    </row>
    <row r="1706" spans="1:2" x14ac:dyDescent="0.2">
      <c r="A1706" t="s">
        <v>8219</v>
      </c>
      <c r="B1706">
        <v>43</v>
      </c>
    </row>
    <row r="1707" spans="1:2" x14ac:dyDescent="0.2">
      <c r="A1707" t="s">
        <v>8219</v>
      </c>
      <c r="B1707">
        <v>33</v>
      </c>
    </row>
    <row r="1708" spans="1:2" x14ac:dyDescent="0.2">
      <c r="A1708" t="s">
        <v>8219</v>
      </c>
      <c r="B1708">
        <v>23</v>
      </c>
    </row>
    <row r="1709" spans="1:2" x14ac:dyDescent="0.2">
      <c r="A1709" t="s">
        <v>8219</v>
      </c>
      <c r="B1709">
        <v>328</v>
      </c>
    </row>
    <row r="1710" spans="1:2" x14ac:dyDescent="0.2">
      <c r="A1710" t="s">
        <v>8219</v>
      </c>
      <c r="B1710">
        <v>59</v>
      </c>
    </row>
    <row r="1711" spans="1:2" x14ac:dyDescent="0.2">
      <c r="A1711" t="s">
        <v>8219</v>
      </c>
      <c r="B1711">
        <v>66</v>
      </c>
    </row>
    <row r="1712" spans="1:2" x14ac:dyDescent="0.2">
      <c r="A1712" t="s">
        <v>8219</v>
      </c>
      <c r="B1712">
        <v>27</v>
      </c>
    </row>
    <row r="1713" spans="1:2" x14ac:dyDescent="0.2">
      <c r="A1713" t="s">
        <v>8219</v>
      </c>
      <c r="B1713">
        <v>89</v>
      </c>
    </row>
    <row r="1714" spans="1:2" x14ac:dyDescent="0.2">
      <c r="A1714" t="s">
        <v>8219</v>
      </c>
      <c r="B1714">
        <v>101</v>
      </c>
    </row>
    <row r="1715" spans="1:2" x14ac:dyDescent="0.2">
      <c r="A1715" t="s">
        <v>8219</v>
      </c>
      <c r="B1715">
        <v>59</v>
      </c>
    </row>
    <row r="1716" spans="1:2" x14ac:dyDescent="0.2">
      <c r="A1716" t="s">
        <v>8219</v>
      </c>
      <c r="B1716">
        <v>20</v>
      </c>
    </row>
    <row r="1717" spans="1:2" x14ac:dyDescent="0.2">
      <c r="A1717" t="s">
        <v>8219</v>
      </c>
      <c r="B1717">
        <v>28</v>
      </c>
    </row>
    <row r="1718" spans="1:2" x14ac:dyDescent="0.2">
      <c r="A1718" t="s">
        <v>8219</v>
      </c>
      <c r="B1718">
        <v>31</v>
      </c>
    </row>
    <row r="1719" spans="1:2" x14ac:dyDescent="0.2">
      <c r="A1719" t="s">
        <v>8219</v>
      </c>
      <c r="B1719">
        <v>10</v>
      </c>
    </row>
    <row r="1720" spans="1:2" x14ac:dyDescent="0.2">
      <c r="A1720" t="s">
        <v>8219</v>
      </c>
      <c r="B1720">
        <v>3</v>
      </c>
    </row>
    <row r="1721" spans="1:2" x14ac:dyDescent="0.2">
      <c r="A1721" t="s">
        <v>8219</v>
      </c>
      <c r="B1721">
        <v>13</v>
      </c>
    </row>
    <row r="1722" spans="1:2" x14ac:dyDescent="0.2">
      <c r="A1722" t="s">
        <v>8219</v>
      </c>
      <c r="B1722">
        <v>69</v>
      </c>
    </row>
    <row r="1723" spans="1:2" x14ac:dyDescent="0.2">
      <c r="A1723" t="s">
        <v>8219</v>
      </c>
      <c r="B1723">
        <v>23</v>
      </c>
    </row>
    <row r="1724" spans="1:2" x14ac:dyDescent="0.2">
      <c r="A1724" t="s">
        <v>8219</v>
      </c>
      <c r="B1724">
        <v>183</v>
      </c>
    </row>
    <row r="1725" spans="1:2" x14ac:dyDescent="0.2">
      <c r="A1725" t="s">
        <v>8219</v>
      </c>
      <c r="B1725">
        <v>101</v>
      </c>
    </row>
    <row r="1726" spans="1:2" x14ac:dyDescent="0.2">
      <c r="A1726" t="s">
        <v>8219</v>
      </c>
      <c r="B1726">
        <v>199</v>
      </c>
    </row>
    <row r="1727" spans="1:2" x14ac:dyDescent="0.2">
      <c r="A1727" t="s">
        <v>8219</v>
      </c>
      <c r="B1727">
        <v>111</v>
      </c>
    </row>
    <row r="1728" spans="1:2" x14ac:dyDescent="0.2">
      <c r="A1728" t="s">
        <v>8219</v>
      </c>
      <c r="B1728">
        <v>42</v>
      </c>
    </row>
    <row r="1729" spans="1:2" x14ac:dyDescent="0.2">
      <c r="A1729" t="s">
        <v>8219</v>
      </c>
      <c r="B1729">
        <v>163</v>
      </c>
    </row>
    <row r="1730" spans="1:2" x14ac:dyDescent="0.2">
      <c r="A1730" t="s">
        <v>8219</v>
      </c>
      <c r="B1730">
        <v>21</v>
      </c>
    </row>
    <row r="1731" spans="1:2" x14ac:dyDescent="0.2">
      <c r="A1731" t="s">
        <v>8219</v>
      </c>
      <c r="B1731">
        <v>54</v>
      </c>
    </row>
    <row r="1732" spans="1:2" x14ac:dyDescent="0.2">
      <c r="A1732" t="s">
        <v>8219</v>
      </c>
      <c r="B1732">
        <v>22</v>
      </c>
    </row>
    <row r="1733" spans="1:2" x14ac:dyDescent="0.2">
      <c r="A1733" t="s">
        <v>8219</v>
      </c>
      <c r="B1733">
        <v>293</v>
      </c>
    </row>
    <row r="1734" spans="1:2" x14ac:dyDescent="0.2">
      <c r="A1734" t="s">
        <v>8219</v>
      </c>
      <c r="B1734">
        <v>52</v>
      </c>
    </row>
    <row r="1735" spans="1:2" x14ac:dyDescent="0.2">
      <c r="A1735" t="s">
        <v>8219</v>
      </c>
      <c r="B1735">
        <v>97</v>
      </c>
    </row>
    <row r="1736" spans="1:2" x14ac:dyDescent="0.2">
      <c r="A1736" t="s">
        <v>8219</v>
      </c>
      <c r="B1736">
        <v>39</v>
      </c>
    </row>
    <row r="1737" spans="1:2" x14ac:dyDescent="0.2">
      <c r="A1737" t="s">
        <v>8219</v>
      </c>
      <c r="B1737">
        <v>37</v>
      </c>
    </row>
    <row r="1738" spans="1:2" x14ac:dyDescent="0.2">
      <c r="A1738" t="s">
        <v>8219</v>
      </c>
      <c r="B1738">
        <v>26</v>
      </c>
    </row>
    <row r="1739" spans="1:2" x14ac:dyDescent="0.2">
      <c r="A1739" t="s">
        <v>8219</v>
      </c>
      <c r="B1739">
        <v>93</v>
      </c>
    </row>
    <row r="1740" spans="1:2" x14ac:dyDescent="0.2">
      <c r="A1740" t="s">
        <v>8219</v>
      </c>
      <c r="B1740">
        <v>62</v>
      </c>
    </row>
    <row r="1741" spans="1:2" x14ac:dyDescent="0.2">
      <c r="A1741" t="s">
        <v>8219</v>
      </c>
      <c r="B1741">
        <v>124</v>
      </c>
    </row>
    <row r="1742" spans="1:2" x14ac:dyDescent="0.2">
      <c r="A1742" t="s">
        <v>8219</v>
      </c>
      <c r="B1742">
        <v>19</v>
      </c>
    </row>
    <row r="1743" spans="1:2" x14ac:dyDescent="0.2">
      <c r="A1743" t="s">
        <v>8219</v>
      </c>
      <c r="B1743">
        <v>221</v>
      </c>
    </row>
    <row r="1744" spans="1:2" x14ac:dyDescent="0.2">
      <c r="A1744" t="s">
        <v>8219</v>
      </c>
      <c r="B1744">
        <v>94</v>
      </c>
    </row>
    <row r="1745" spans="1:2" x14ac:dyDescent="0.2">
      <c r="A1745" t="s">
        <v>8219</v>
      </c>
      <c r="B1745">
        <v>282</v>
      </c>
    </row>
    <row r="1746" spans="1:2" x14ac:dyDescent="0.2">
      <c r="A1746" t="s">
        <v>8219</v>
      </c>
      <c r="B1746">
        <v>48</v>
      </c>
    </row>
    <row r="1747" spans="1:2" x14ac:dyDescent="0.2">
      <c r="A1747" t="s">
        <v>8219</v>
      </c>
      <c r="B1747">
        <v>450</v>
      </c>
    </row>
    <row r="1748" spans="1:2" x14ac:dyDescent="0.2">
      <c r="A1748" t="s">
        <v>8219</v>
      </c>
      <c r="B1748">
        <v>1420</v>
      </c>
    </row>
    <row r="1749" spans="1:2" x14ac:dyDescent="0.2">
      <c r="A1749" t="s">
        <v>8219</v>
      </c>
      <c r="B1749">
        <v>85</v>
      </c>
    </row>
    <row r="1750" spans="1:2" x14ac:dyDescent="0.2">
      <c r="A1750" t="s">
        <v>8219</v>
      </c>
      <c r="B1750">
        <v>120</v>
      </c>
    </row>
    <row r="1751" spans="1:2" x14ac:dyDescent="0.2">
      <c r="A1751" t="s">
        <v>8219</v>
      </c>
      <c r="B1751">
        <v>108</v>
      </c>
    </row>
    <row r="1752" spans="1:2" x14ac:dyDescent="0.2">
      <c r="A1752" t="s">
        <v>8219</v>
      </c>
      <c r="B1752">
        <v>31</v>
      </c>
    </row>
    <row r="1753" spans="1:2" x14ac:dyDescent="0.2">
      <c r="A1753" t="s">
        <v>8219</v>
      </c>
      <c r="B1753">
        <v>70</v>
      </c>
    </row>
    <row r="1754" spans="1:2" x14ac:dyDescent="0.2">
      <c r="A1754" t="s">
        <v>8219</v>
      </c>
      <c r="B1754">
        <v>112</v>
      </c>
    </row>
    <row r="1755" spans="1:2" x14ac:dyDescent="0.2">
      <c r="A1755" t="s">
        <v>8219</v>
      </c>
      <c r="B1755">
        <v>21</v>
      </c>
    </row>
    <row r="1756" spans="1:2" x14ac:dyDescent="0.2">
      <c r="A1756" t="s">
        <v>8219</v>
      </c>
      <c r="B1756">
        <v>115</v>
      </c>
    </row>
    <row r="1757" spans="1:2" x14ac:dyDescent="0.2">
      <c r="A1757" t="s">
        <v>8219</v>
      </c>
      <c r="B1757">
        <v>71</v>
      </c>
    </row>
    <row r="1758" spans="1:2" x14ac:dyDescent="0.2">
      <c r="A1758" t="s">
        <v>8219</v>
      </c>
      <c r="B1758">
        <v>174</v>
      </c>
    </row>
    <row r="1759" spans="1:2" x14ac:dyDescent="0.2">
      <c r="A1759" t="s">
        <v>8219</v>
      </c>
      <c r="B1759">
        <v>288</v>
      </c>
    </row>
    <row r="1760" spans="1:2" x14ac:dyDescent="0.2">
      <c r="A1760" t="s">
        <v>8219</v>
      </c>
      <c r="B1760">
        <v>184</v>
      </c>
    </row>
    <row r="1761" spans="1:2" x14ac:dyDescent="0.2">
      <c r="A1761" t="s">
        <v>8219</v>
      </c>
      <c r="B1761">
        <v>34</v>
      </c>
    </row>
    <row r="1762" spans="1:2" x14ac:dyDescent="0.2">
      <c r="A1762" t="s">
        <v>8219</v>
      </c>
      <c r="B1762">
        <v>17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64</v>
      </c>
    </row>
    <row r="1765" spans="1:2" x14ac:dyDescent="0.2">
      <c r="A1765" t="s">
        <v>8219</v>
      </c>
      <c r="B1765">
        <v>285</v>
      </c>
    </row>
    <row r="1766" spans="1:2" x14ac:dyDescent="0.2">
      <c r="A1766" t="s">
        <v>8219</v>
      </c>
      <c r="B1766">
        <v>29</v>
      </c>
    </row>
    <row r="1767" spans="1:2" x14ac:dyDescent="0.2">
      <c r="A1767" t="s">
        <v>8219</v>
      </c>
      <c r="B1767">
        <v>32</v>
      </c>
    </row>
    <row r="1768" spans="1:2" x14ac:dyDescent="0.2">
      <c r="A1768" t="s">
        <v>8219</v>
      </c>
      <c r="B1768">
        <v>59</v>
      </c>
    </row>
    <row r="1769" spans="1:2" x14ac:dyDescent="0.2">
      <c r="A1769" t="s">
        <v>8219</v>
      </c>
      <c r="B1769">
        <v>23</v>
      </c>
    </row>
    <row r="1770" spans="1:2" x14ac:dyDescent="0.2">
      <c r="A1770" t="s">
        <v>8219</v>
      </c>
      <c r="B1770">
        <v>63</v>
      </c>
    </row>
    <row r="1771" spans="1:2" x14ac:dyDescent="0.2">
      <c r="A1771" t="s">
        <v>8219</v>
      </c>
      <c r="B1771">
        <v>216</v>
      </c>
    </row>
    <row r="1772" spans="1:2" x14ac:dyDescent="0.2">
      <c r="A1772" t="s">
        <v>8219</v>
      </c>
      <c r="B1772">
        <v>13</v>
      </c>
    </row>
    <row r="1773" spans="1:2" x14ac:dyDescent="0.2">
      <c r="A1773" t="s">
        <v>8219</v>
      </c>
      <c r="B1773">
        <v>524</v>
      </c>
    </row>
    <row r="1774" spans="1:2" x14ac:dyDescent="0.2">
      <c r="A1774" t="s">
        <v>8219</v>
      </c>
      <c r="B1774">
        <v>20</v>
      </c>
    </row>
    <row r="1775" spans="1:2" x14ac:dyDescent="0.2">
      <c r="A1775" t="s">
        <v>8219</v>
      </c>
      <c r="B1775">
        <v>100</v>
      </c>
    </row>
    <row r="1776" spans="1:2" x14ac:dyDescent="0.2">
      <c r="A1776" t="s">
        <v>8219</v>
      </c>
      <c r="B1776">
        <v>87</v>
      </c>
    </row>
    <row r="1777" spans="1:2" x14ac:dyDescent="0.2">
      <c r="A1777" t="s">
        <v>8219</v>
      </c>
      <c r="B1777">
        <v>34</v>
      </c>
    </row>
    <row r="1778" spans="1:2" x14ac:dyDescent="0.2">
      <c r="A1778" t="s">
        <v>8219</v>
      </c>
      <c r="B1778">
        <v>19</v>
      </c>
    </row>
    <row r="1779" spans="1:2" x14ac:dyDescent="0.2">
      <c r="A1779" t="s">
        <v>8219</v>
      </c>
      <c r="B1779">
        <v>42</v>
      </c>
    </row>
    <row r="1780" spans="1:2" x14ac:dyDescent="0.2">
      <c r="A1780" t="s">
        <v>8219</v>
      </c>
      <c r="B1780">
        <v>64</v>
      </c>
    </row>
    <row r="1781" spans="1:2" x14ac:dyDescent="0.2">
      <c r="A1781" t="s">
        <v>8219</v>
      </c>
      <c r="B1781">
        <v>67</v>
      </c>
    </row>
    <row r="1782" spans="1:2" x14ac:dyDescent="0.2">
      <c r="A1782" t="s">
        <v>8219</v>
      </c>
      <c r="B1782">
        <v>55</v>
      </c>
    </row>
    <row r="1783" spans="1:2" x14ac:dyDescent="0.2">
      <c r="A1783" t="s">
        <v>8219</v>
      </c>
      <c r="B1783">
        <v>99</v>
      </c>
    </row>
    <row r="1784" spans="1:2" x14ac:dyDescent="0.2">
      <c r="A1784" t="s">
        <v>8219</v>
      </c>
      <c r="B1784">
        <v>118</v>
      </c>
    </row>
    <row r="1785" spans="1:2" x14ac:dyDescent="0.2">
      <c r="A1785" t="s">
        <v>8219</v>
      </c>
      <c r="B1785">
        <v>68</v>
      </c>
    </row>
    <row r="1786" spans="1:2" x14ac:dyDescent="0.2">
      <c r="A1786" t="s">
        <v>8219</v>
      </c>
      <c r="B1786">
        <v>13</v>
      </c>
    </row>
    <row r="1787" spans="1:2" x14ac:dyDescent="0.2">
      <c r="A1787" t="s">
        <v>8219</v>
      </c>
      <c r="B1787">
        <v>69</v>
      </c>
    </row>
    <row r="1788" spans="1:2" x14ac:dyDescent="0.2">
      <c r="A1788" t="s">
        <v>8219</v>
      </c>
      <c r="B1788">
        <v>14</v>
      </c>
    </row>
    <row r="1789" spans="1:2" x14ac:dyDescent="0.2">
      <c r="A1789" t="s">
        <v>8219</v>
      </c>
      <c r="B1789">
        <v>26</v>
      </c>
    </row>
    <row r="1790" spans="1:2" x14ac:dyDescent="0.2">
      <c r="A1790" t="s">
        <v>8219</v>
      </c>
      <c r="B1790">
        <v>66</v>
      </c>
    </row>
    <row r="1791" spans="1:2" x14ac:dyDescent="0.2">
      <c r="A1791" t="s">
        <v>8219</v>
      </c>
      <c r="B1791">
        <v>37</v>
      </c>
    </row>
    <row r="1792" spans="1:2" x14ac:dyDescent="0.2">
      <c r="A1792" t="s">
        <v>8219</v>
      </c>
      <c r="B1792">
        <v>90</v>
      </c>
    </row>
    <row r="1793" spans="1:2" x14ac:dyDescent="0.2">
      <c r="A1793" t="s">
        <v>8219</v>
      </c>
      <c r="B1793">
        <v>25</v>
      </c>
    </row>
    <row r="1794" spans="1:2" x14ac:dyDescent="0.2">
      <c r="A1794" t="s">
        <v>8219</v>
      </c>
      <c r="B1794">
        <v>340</v>
      </c>
    </row>
    <row r="1795" spans="1:2" x14ac:dyDescent="0.2">
      <c r="A1795" t="s">
        <v>8219</v>
      </c>
      <c r="B1795">
        <v>115</v>
      </c>
    </row>
    <row r="1796" spans="1:2" x14ac:dyDescent="0.2">
      <c r="A1796" t="s">
        <v>8219</v>
      </c>
      <c r="B1796">
        <v>48</v>
      </c>
    </row>
    <row r="1797" spans="1:2" x14ac:dyDescent="0.2">
      <c r="A1797" t="s">
        <v>8219</v>
      </c>
      <c r="B1797">
        <v>89</v>
      </c>
    </row>
    <row r="1798" spans="1:2" x14ac:dyDescent="0.2">
      <c r="A1798" t="s">
        <v>8219</v>
      </c>
      <c r="B1798">
        <v>159</v>
      </c>
    </row>
    <row r="1799" spans="1:2" x14ac:dyDescent="0.2">
      <c r="A1799" t="s">
        <v>8219</v>
      </c>
      <c r="B1799">
        <v>31</v>
      </c>
    </row>
    <row r="1800" spans="1:2" x14ac:dyDescent="0.2">
      <c r="A1800" t="s">
        <v>8219</v>
      </c>
      <c r="B1800">
        <v>74</v>
      </c>
    </row>
    <row r="1801" spans="1:2" x14ac:dyDescent="0.2">
      <c r="A1801" t="s">
        <v>8219</v>
      </c>
      <c r="B1801">
        <v>122</v>
      </c>
    </row>
    <row r="1802" spans="1:2" x14ac:dyDescent="0.2">
      <c r="A1802" t="s">
        <v>8219</v>
      </c>
      <c r="B1802">
        <v>40</v>
      </c>
    </row>
    <row r="1803" spans="1:2" x14ac:dyDescent="0.2">
      <c r="A1803" t="s">
        <v>8219</v>
      </c>
      <c r="B1803">
        <v>27</v>
      </c>
    </row>
    <row r="1804" spans="1:2" x14ac:dyDescent="0.2">
      <c r="A1804" t="s">
        <v>8219</v>
      </c>
      <c r="B1804">
        <v>72</v>
      </c>
    </row>
    <row r="1805" spans="1:2" x14ac:dyDescent="0.2">
      <c r="A1805" t="s">
        <v>8219</v>
      </c>
      <c r="B1805">
        <v>14</v>
      </c>
    </row>
    <row r="1806" spans="1:2" x14ac:dyDescent="0.2">
      <c r="A1806" t="s">
        <v>8219</v>
      </c>
      <c r="B1806">
        <v>65</v>
      </c>
    </row>
    <row r="1807" spans="1:2" x14ac:dyDescent="0.2">
      <c r="A1807" t="s">
        <v>8219</v>
      </c>
      <c r="B1807">
        <v>298</v>
      </c>
    </row>
    <row r="1808" spans="1:2" x14ac:dyDescent="0.2">
      <c r="A1808" t="s">
        <v>8219</v>
      </c>
      <c r="B1808">
        <v>47</v>
      </c>
    </row>
    <row r="1809" spans="1:2" x14ac:dyDescent="0.2">
      <c r="A1809" t="s">
        <v>8219</v>
      </c>
      <c r="B1809">
        <v>41</v>
      </c>
    </row>
    <row r="1810" spans="1:2" x14ac:dyDescent="0.2">
      <c r="A1810" t="s">
        <v>8219</v>
      </c>
      <c r="B1810">
        <v>78</v>
      </c>
    </row>
    <row r="1811" spans="1:2" x14ac:dyDescent="0.2">
      <c r="A1811" t="s">
        <v>8219</v>
      </c>
      <c r="B1811">
        <v>30</v>
      </c>
    </row>
    <row r="1812" spans="1:2" x14ac:dyDescent="0.2">
      <c r="A1812" t="s">
        <v>8219</v>
      </c>
      <c r="B1812">
        <v>10</v>
      </c>
    </row>
    <row r="1813" spans="1:2" x14ac:dyDescent="0.2">
      <c r="A1813" t="s">
        <v>8219</v>
      </c>
      <c r="B1813">
        <v>14</v>
      </c>
    </row>
    <row r="1814" spans="1:2" x14ac:dyDescent="0.2">
      <c r="A1814" t="s">
        <v>8219</v>
      </c>
      <c r="B1814">
        <v>63</v>
      </c>
    </row>
    <row r="1815" spans="1:2" x14ac:dyDescent="0.2">
      <c r="A1815" t="s">
        <v>8219</v>
      </c>
      <c r="B1815">
        <v>47</v>
      </c>
    </row>
    <row r="1816" spans="1:2" x14ac:dyDescent="0.2">
      <c r="A1816" t="s">
        <v>8219</v>
      </c>
      <c r="B1816">
        <v>308</v>
      </c>
    </row>
    <row r="1817" spans="1:2" x14ac:dyDescent="0.2">
      <c r="A1817" t="s">
        <v>8219</v>
      </c>
      <c r="B1817">
        <v>82</v>
      </c>
    </row>
    <row r="1818" spans="1:2" x14ac:dyDescent="0.2">
      <c r="A1818" t="s">
        <v>8219</v>
      </c>
      <c r="B1818">
        <v>43</v>
      </c>
    </row>
    <row r="1819" spans="1:2" x14ac:dyDescent="0.2">
      <c r="A1819" t="s">
        <v>8219</v>
      </c>
      <c r="B1819">
        <v>15</v>
      </c>
    </row>
    <row r="1820" spans="1:2" x14ac:dyDescent="0.2">
      <c r="A1820" t="s">
        <v>8219</v>
      </c>
      <c r="B1820">
        <v>24</v>
      </c>
    </row>
    <row r="1821" spans="1:2" x14ac:dyDescent="0.2">
      <c r="A1821" t="s">
        <v>8219</v>
      </c>
      <c r="B1821">
        <v>74</v>
      </c>
    </row>
    <row r="1822" spans="1:2" x14ac:dyDescent="0.2">
      <c r="A1822" t="s">
        <v>8219</v>
      </c>
      <c r="B1822">
        <v>213</v>
      </c>
    </row>
    <row r="1823" spans="1:2" x14ac:dyDescent="0.2">
      <c r="A1823" t="s">
        <v>8219</v>
      </c>
      <c r="B1823">
        <v>22</v>
      </c>
    </row>
    <row r="1824" spans="1:2" x14ac:dyDescent="0.2">
      <c r="A1824" t="s">
        <v>8219</v>
      </c>
      <c r="B1824">
        <v>102</v>
      </c>
    </row>
    <row r="1825" spans="1:2" x14ac:dyDescent="0.2">
      <c r="A1825" t="s">
        <v>8219</v>
      </c>
      <c r="B1825">
        <v>226</v>
      </c>
    </row>
    <row r="1826" spans="1:2" x14ac:dyDescent="0.2">
      <c r="A1826" t="s">
        <v>8219</v>
      </c>
      <c r="B1826">
        <v>57</v>
      </c>
    </row>
    <row r="1827" spans="1:2" x14ac:dyDescent="0.2">
      <c r="A1827" t="s">
        <v>8219</v>
      </c>
      <c r="B1827">
        <v>57</v>
      </c>
    </row>
    <row r="1828" spans="1:2" x14ac:dyDescent="0.2">
      <c r="A1828" t="s">
        <v>8219</v>
      </c>
      <c r="B1828">
        <v>179</v>
      </c>
    </row>
    <row r="1829" spans="1:2" x14ac:dyDescent="0.2">
      <c r="A1829" t="s">
        <v>8219</v>
      </c>
      <c r="B1829">
        <v>23</v>
      </c>
    </row>
    <row r="1830" spans="1:2" x14ac:dyDescent="0.2">
      <c r="A1830" t="s">
        <v>8219</v>
      </c>
      <c r="B1830">
        <v>493</v>
      </c>
    </row>
    <row r="1831" spans="1:2" x14ac:dyDescent="0.2">
      <c r="A1831" t="s">
        <v>8219</v>
      </c>
      <c r="B1831">
        <v>70</v>
      </c>
    </row>
    <row r="1832" spans="1:2" x14ac:dyDescent="0.2">
      <c r="A1832" t="s">
        <v>8219</v>
      </c>
      <c r="B1832">
        <v>29</v>
      </c>
    </row>
    <row r="1833" spans="1:2" x14ac:dyDescent="0.2">
      <c r="A1833" t="s">
        <v>8219</v>
      </c>
      <c r="B1833">
        <v>19</v>
      </c>
    </row>
    <row r="1834" spans="1:2" x14ac:dyDescent="0.2">
      <c r="A1834" t="s">
        <v>8219</v>
      </c>
      <c r="B1834">
        <v>26</v>
      </c>
    </row>
    <row r="1835" spans="1:2" x14ac:dyDescent="0.2">
      <c r="A1835" t="s">
        <v>8219</v>
      </c>
      <c r="B1835">
        <v>19</v>
      </c>
    </row>
    <row r="1836" spans="1:2" x14ac:dyDescent="0.2">
      <c r="A1836" t="s">
        <v>8219</v>
      </c>
      <c r="B1836">
        <v>50</v>
      </c>
    </row>
    <row r="1837" spans="1:2" x14ac:dyDescent="0.2">
      <c r="A1837" t="s">
        <v>8219</v>
      </c>
      <c r="B1837">
        <v>49</v>
      </c>
    </row>
    <row r="1838" spans="1:2" x14ac:dyDescent="0.2">
      <c r="A1838" t="s">
        <v>8219</v>
      </c>
      <c r="B1838">
        <v>329</v>
      </c>
    </row>
    <row r="1839" spans="1:2" x14ac:dyDescent="0.2">
      <c r="A1839" t="s">
        <v>8219</v>
      </c>
      <c r="B1839">
        <v>40</v>
      </c>
    </row>
    <row r="1840" spans="1:2" x14ac:dyDescent="0.2">
      <c r="A1840" t="s">
        <v>8219</v>
      </c>
      <c r="B1840">
        <v>38</v>
      </c>
    </row>
    <row r="1841" spans="1:2" x14ac:dyDescent="0.2">
      <c r="A1841" t="s">
        <v>8219</v>
      </c>
      <c r="B1841">
        <v>6</v>
      </c>
    </row>
    <row r="1842" spans="1:2" x14ac:dyDescent="0.2">
      <c r="A1842" t="s">
        <v>8219</v>
      </c>
      <c r="B1842">
        <v>40</v>
      </c>
    </row>
    <row r="1843" spans="1:2" x14ac:dyDescent="0.2">
      <c r="A1843" t="s">
        <v>8219</v>
      </c>
      <c r="B1843">
        <v>26</v>
      </c>
    </row>
    <row r="1844" spans="1:2" x14ac:dyDescent="0.2">
      <c r="A1844" t="s">
        <v>8219</v>
      </c>
      <c r="B1844">
        <v>139</v>
      </c>
    </row>
    <row r="1845" spans="1:2" x14ac:dyDescent="0.2">
      <c r="A1845" t="s">
        <v>8219</v>
      </c>
      <c r="B1845">
        <v>46</v>
      </c>
    </row>
    <row r="1846" spans="1:2" x14ac:dyDescent="0.2">
      <c r="A1846" t="s">
        <v>8219</v>
      </c>
      <c r="B1846">
        <v>35</v>
      </c>
    </row>
    <row r="1847" spans="1:2" x14ac:dyDescent="0.2">
      <c r="A1847" t="s">
        <v>8219</v>
      </c>
      <c r="B1847">
        <v>26</v>
      </c>
    </row>
    <row r="1848" spans="1:2" x14ac:dyDescent="0.2">
      <c r="A1848" t="s">
        <v>8219</v>
      </c>
      <c r="B1848">
        <v>20</v>
      </c>
    </row>
    <row r="1849" spans="1:2" x14ac:dyDescent="0.2">
      <c r="A1849" t="s">
        <v>8219</v>
      </c>
      <c r="B1849">
        <v>27</v>
      </c>
    </row>
    <row r="1850" spans="1:2" x14ac:dyDescent="0.2">
      <c r="A1850" t="s">
        <v>8219</v>
      </c>
      <c r="B1850">
        <v>131</v>
      </c>
    </row>
    <row r="1851" spans="1:2" x14ac:dyDescent="0.2">
      <c r="A1851" t="s">
        <v>8219</v>
      </c>
      <c r="B1851">
        <v>72</v>
      </c>
    </row>
    <row r="1852" spans="1:2" x14ac:dyDescent="0.2">
      <c r="A1852" t="s">
        <v>8219</v>
      </c>
      <c r="B1852">
        <v>87</v>
      </c>
    </row>
    <row r="1853" spans="1:2" x14ac:dyDescent="0.2">
      <c r="A1853" t="s">
        <v>8219</v>
      </c>
      <c r="B1853">
        <v>57</v>
      </c>
    </row>
    <row r="1854" spans="1:2" x14ac:dyDescent="0.2">
      <c r="A1854" t="s">
        <v>8219</v>
      </c>
      <c r="B1854">
        <v>32</v>
      </c>
    </row>
    <row r="1855" spans="1:2" x14ac:dyDescent="0.2">
      <c r="A1855" t="s">
        <v>8219</v>
      </c>
      <c r="B1855">
        <v>90</v>
      </c>
    </row>
    <row r="1856" spans="1:2" x14ac:dyDescent="0.2">
      <c r="A1856" t="s">
        <v>8219</v>
      </c>
      <c r="B1856">
        <v>16</v>
      </c>
    </row>
    <row r="1857" spans="1:2" x14ac:dyDescent="0.2">
      <c r="A1857" t="s">
        <v>8219</v>
      </c>
      <c r="B1857">
        <v>28</v>
      </c>
    </row>
    <row r="1858" spans="1:2" x14ac:dyDescent="0.2">
      <c r="A1858" t="s">
        <v>8219</v>
      </c>
      <c r="B1858">
        <v>26</v>
      </c>
    </row>
    <row r="1859" spans="1:2" x14ac:dyDescent="0.2">
      <c r="A1859" t="s">
        <v>8219</v>
      </c>
      <c r="B1859">
        <v>75</v>
      </c>
    </row>
    <row r="1860" spans="1:2" x14ac:dyDescent="0.2">
      <c r="A1860" t="s">
        <v>8219</v>
      </c>
      <c r="B1860">
        <v>146</v>
      </c>
    </row>
    <row r="1861" spans="1:2" x14ac:dyDescent="0.2">
      <c r="A1861" t="s">
        <v>8219</v>
      </c>
      <c r="B1861">
        <v>102</v>
      </c>
    </row>
    <row r="1862" spans="1:2" x14ac:dyDescent="0.2">
      <c r="A1862" t="s">
        <v>8219</v>
      </c>
      <c r="B1862">
        <v>286</v>
      </c>
    </row>
    <row r="1863" spans="1:2" x14ac:dyDescent="0.2">
      <c r="A1863" t="s">
        <v>8219</v>
      </c>
      <c r="B1863">
        <v>94</v>
      </c>
    </row>
    <row r="1864" spans="1:2" x14ac:dyDescent="0.2">
      <c r="A1864" t="s">
        <v>8219</v>
      </c>
      <c r="B1864">
        <v>9</v>
      </c>
    </row>
    <row r="1865" spans="1:2" x14ac:dyDescent="0.2">
      <c r="A1865" t="s">
        <v>8219</v>
      </c>
      <c r="B1865">
        <v>134</v>
      </c>
    </row>
    <row r="1866" spans="1:2" x14ac:dyDescent="0.2">
      <c r="A1866" t="s">
        <v>8219</v>
      </c>
      <c r="B1866">
        <v>614</v>
      </c>
    </row>
    <row r="1867" spans="1:2" x14ac:dyDescent="0.2">
      <c r="A1867" t="s">
        <v>8219</v>
      </c>
      <c r="B1867">
        <v>53</v>
      </c>
    </row>
    <row r="1868" spans="1:2" x14ac:dyDescent="0.2">
      <c r="A1868" t="s">
        <v>8219</v>
      </c>
      <c r="B1868">
        <v>55</v>
      </c>
    </row>
    <row r="1869" spans="1:2" x14ac:dyDescent="0.2">
      <c r="A1869" t="s">
        <v>8219</v>
      </c>
      <c r="B1869">
        <v>120</v>
      </c>
    </row>
    <row r="1870" spans="1:2" x14ac:dyDescent="0.2">
      <c r="A1870" t="s">
        <v>8219</v>
      </c>
      <c r="B1870">
        <v>186</v>
      </c>
    </row>
    <row r="1871" spans="1:2" x14ac:dyDescent="0.2">
      <c r="A1871" t="s">
        <v>8219</v>
      </c>
      <c r="B1871">
        <v>52</v>
      </c>
    </row>
    <row r="1872" spans="1:2" x14ac:dyDescent="0.2">
      <c r="A1872" t="s">
        <v>8219</v>
      </c>
      <c r="B1872">
        <v>38</v>
      </c>
    </row>
    <row r="1873" spans="1:2" x14ac:dyDescent="0.2">
      <c r="A1873" t="s">
        <v>8219</v>
      </c>
      <c r="B1873">
        <v>38</v>
      </c>
    </row>
    <row r="1874" spans="1:2" x14ac:dyDescent="0.2">
      <c r="A1874" t="s">
        <v>8219</v>
      </c>
      <c r="B1874">
        <v>32</v>
      </c>
    </row>
    <row r="1875" spans="1:2" x14ac:dyDescent="0.2">
      <c r="A1875" t="s">
        <v>8219</v>
      </c>
      <c r="B1875">
        <v>23</v>
      </c>
    </row>
    <row r="1876" spans="1:2" x14ac:dyDescent="0.2">
      <c r="A1876" t="s">
        <v>8219</v>
      </c>
      <c r="B1876">
        <v>7</v>
      </c>
    </row>
    <row r="1877" spans="1:2" x14ac:dyDescent="0.2">
      <c r="A1877" t="s">
        <v>8219</v>
      </c>
      <c r="B1877">
        <v>33</v>
      </c>
    </row>
    <row r="1878" spans="1:2" x14ac:dyDescent="0.2">
      <c r="A1878" t="s">
        <v>8219</v>
      </c>
      <c r="B1878">
        <v>126</v>
      </c>
    </row>
    <row r="1879" spans="1:2" x14ac:dyDescent="0.2">
      <c r="A1879" t="s">
        <v>8219</v>
      </c>
      <c r="B1879">
        <v>340</v>
      </c>
    </row>
    <row r="1880" spans="1:2" x14ac:dyDescent="0.2">
      <c r="A1880" t="s">
        <v>8219</v>
      </c>
      <c r="B1880">
        <v>16</v>
      </c>
    </row>
    <row r="1881" spans="1:2" x14ac:dyDescent="0.2">
      <c r="A1881" t="s">
        <v>8219</v>
      </c>
      <c r="B1881">
        <v>167</v>
      </c>
    </row>
    <row r="1882" spans="1:2" x14ac:dyDescent="0.2">
      <c r="A1882" t="s">
        <v>8219</v>
      </c>
      <c r="B1882">
        <v>57</v>
      </c>
    </row>
    <row r="1883" spans="1:2" x14ac:dyDescent="0.2">
      <c r="A1883" t="s">
        <v>8219</v>
      </c>
      <c r="B1883">
        <v>19</v>
      </c>
    </row>
    <row r="1884" spans="1:2" x14ac:dyDescent="0.2">
      <c r="A1884" t="s">
        <v>8219</v>
      </c>
      <c r="B1884">
        <v>9</v>
      </c>
    </row>
    <row r="1885" spans="1:2" x14ac:dyDescent="0.2">
      <c r="A1885" t="s">
        <v>8219</v>
      </c>
      <c r="B1885">
        <v>69</v>
      </c>
    </row>
    <row r="1886" spans="1:2" x14ac:dyDescent="0.2">
      <c r="A1886" t="s">
        <v>8219</v>
      </c>
      <c r="B1886">
        <v>179</v>
      </c>
    </row>
    <row r="1887" spans="1:2" x14ac:dyDescent="0.2">
      <c r="A1887" t="s">
        <v>8219</v>
      </c>
      <c r="B1887">
        <v>108</v>
      </c>
    </row>
    <row r="1888" spans="1:2" x14ac:dyDescent="0.2">
      <c r="A1888" t="s">
        <v>8219</v>
      </c>
      <c r="B1888">
        <v>31</v>
      </c>
    </row>
    <row r="1889" spans="1:2" x14ac:dyDescent="0.2">
      <c r="A1889" t="s">
        <v>8219</v>
      </c>
      <c r="B1889">
        <v>24</v>
      </c>
    </row>
    <row r="1890" spans="1:2" x14ac:dyDescent="0.2">
      <c r="A1890" t="s">
        <v>8219</v>
      </c>
      <c r="B1890">
        <v>17</v>
      </c>
    </row>
    <row r="1891" spans="1:2" x14ac:dyDescent="0.2">
      <c r="A1891" t="s">
        <v>8219</v>
      </c>
      <c r="B1891">
        <v>26</v>
      </c>
    </row>
    <row r="1892" spans="1:2" x14ac:dyDescent="0.2">
      <c r="A1892" t="s">
        <v>8219</v>
      </c>
      <c r="B1892">
        <v>37</v>
      </c>
    </row>
    <row r="1893" spans="1:2" x14ac:dyDescent="0.2">
      <c r="A1893" t="s">
        <v>8219</v>
      </c>
      <c r="B1893">
        <v>98</v>
      </c>
    </row>
    <row r="1894" spans="1:2" x14ac:dyDescent="0.2">
      <c r="A1894" t="s">
        <v>8219</v>
      </c>
      <c r="B1894">
        <v>123</v>
      </c>
    </row>
    <row r="1895" spans="1:2" x14ac:dyDescent="0.2">
      <c r="A1895" t="s">
        <v>8219</v>
      </c>
      <c r="B1895">
        <v>69</v>
      </c>
    </row>
    <row r="1896" spans="1:2" x14ac:dyDescent="0.2">
      <c r="A1896" t="s">
        <v>8219</v>
      </c>
      <c r="B1896">
        <v>23</v>
      </c>
    </row>
    <row r="1897" spans="1:2" x14ac:dyDescent="0.2">
      <c r="A1897" t="s">
        <v>8219</v>
      </c>
      <c r="B1897">
        <v>17</v>
      </c>
    </row>
    <row r="1898" spans="1:2" x14ac:dyDescent="0.2">
      <c r="A1898" t="s">
        <v>8219</v>
      </c>
      <c r="B1898">
        <v>54</v>
      </c>
    </row>
    <row r="1899" spans="1:2" x14ac:dyDescent="0.2">
      <c r="A1899" t="s">
        <v>8219</v>
      </c>
      <c r="B1899">
        <v>6</v>
      </c>
    </row>
    <row r="1900" spans="1:2" x14ac:dyDescent="0.2">
      <c r="A1900" t="s">
        <v>8219</v>
      </c>
      <c r="B1900">
        <v>18</v>
      </c>
    </row>
    <row r="1901" spans="1:2" x14ac:dyDescent="0.2">
      <c r="A1901" t="s">
        <v>8219</v>
      </c>
      <c r="B1901">
        <v>241</v>
      </c>
    </row>
    <row r="1902" spans="1:2" x14ac:dyDescent="0.2">
      <c r="A1902" t="s">
        <v>8219</v>
      </c>
      <c r="B1902">
        <v>77</v>
      </c>
    </row>
    <row r="1903" spans="1:2" x14ac:dyDescent="0.2">
      <c r="A1903" t="s">
        <v>8219</v>
      </c>
      <c r="B1903">
        <v>405</v>
      </c>
    </row>
    <row r="1904" spans="1:2" x14ac:dyDescent="0.2">
      <c r="A1904" t="s">
        <v>8219</v>
      </c>
      <c r="B1904">
        <v>121</v>
      </c>
    </row>
    <row r="1905" spans="1:2" x14ac:dyDescent="0.2">
      <c r="A1905" t="s">
        <v>8219</v>
      </c>
      <c r="B1905">
        <v>91</v>
      </c>
    </row>
    <row r="1906" spans="1:2" x14ac:dyDescent="0.2">
      <c r="A1906" t="s">
        <v>8219</v>
      </c>
      <c r="B1906">
        <v>28</v>
      </c>
    </row>
    <row r="1907" spans="1:2" x14ac:dyDescent="0.2">
      <c r="A1907" t="s">
        <v>8219</v>
      </c>
      <c r="B1907">
        <v>39</v>
      </c>
    </row>
    <row r="1908" spans="1:2" x14ac:dyDescent="0.2">
      <c r="A1908" t="s">
        <v>8219</v>
      </c>
      <c r="B1908">
        <v>92</v>
      </c>
    </row>
    <row r="1909" spans="1:2" x14ac:dyDescent="0.2">
      <c r="A1909" t="s">
        <v>8219</v>
      </c>
      <c r="B1909">
        <v>52</v>
      </c>
    </row>
    <row r="1910" spans="1:2" x14ac:dyDescent="0.2">
      <c r="A1910" t="s">
        <v>8219</v>
      </c>
      <c r="B1910">
        <v>41</v>
      </c>
    </row>
    <row r="1911" spans="1:2" x14ac:dyDescent="0.2">
      <c r="A1911" t="s">
        <v>8219</v>
      </c>
      <c r="B1911">
        <v>104</v>
      </c>
    </row>
    <row r="1912" spans="1:2" x14ac:dyDescent="0.2">
      <c r="A1912" t="s">
        <v>8219</v>
      </c>
      <c r="B1912">
        <v>36</v>
      </c>
    </row>
    <row r="1913" spans="1:2" x14ac:dyDescent="0.2">
      <c r="A1913" t="s">
        <v>8219</v>
      </c>
      <c r="B1913">
        <v>47</v>
      </c>
    </row>
    <row r="1914" spans="1:2" x14ac:dyDescent="0.2">
      <c r="A1914" t="s">
        <v>8219</v>
      </c>
      <c r="B1914">
        <v>38</v>
      </c>
    </row>
    <row r="1915" spans="1:2" x14ac:dyDescent="0.2">
      <c r="A1915" t="s">
        <v>8219</v>
      </c>
      <c r="B1915">
        <v>31</v>
      </c>
    </row>
    <row r="1916" spans="1:2" x14ac:dyDescent="0.2">
      <c r="A1916" t="s">
        <v>8219</v>
      </c>
      <c r="B1916">
        <v>38</v>
      </c>
    </row>
    <row r="1917" spans="1:2" x14ac:dyDescent="0.2">
      <c r="A1917" t="s">
        <v>8219</v>
      </c>
      <c r="B1917">
        <v>21</v>
      </c>
    </row>
    <row r="1918" spans="1:2" x14ac:dyDescent="0.2">
      <c r="A1918" t="s">
        <v>8219</v>
      </c>
      <c r="B1918">
        <v>39</v>
      </c>
    </row>
    <row r="1919" spans="1:2" x14ac:dyDescent="0.2">
      <c r="A1919" t="s">
        <v>8219</v>
      </c>
      <c r="B1919">
        <v>56</v>
      </c>
    </row>
    <row r="1920" spans="1:2" x14ac:dyDescent="0.2">
      <c r="A1920" t="s">
        <v>8219</v>
      </c>
      <c r="B1920">
        <v>27</v>
      </c>
    </row>
    <row r="1921" spans="1:2" x14ac:dyDescent="0.2">
      <c r="A1921" t="s">
        <v>8219</v>
      </c>
      <c r="B1921">
        <v>41</v>
      </c>
    </row>
    <row r="1922" spans="1:2" x14ac:dyDescent="0.2">
      <c r="A1922" t="s">
        <v>8219</v>
      </c>
      <c r="B1922">
        <v>46</v>
      </c>
    </row>
    <row r="1923" spans="1:2" x14ac:dyDescent="0.2">
      <c r="A1923" t="s">
        <v>8219</v>
      </c>
      <c r="B1923">
        <v>88</v>
      </c>
    </row>
    <row r="1924" spans="1:2" x14ac:dyDescent="0.2">
      <c r="A1924" t="s">
        <v>8219</v>
      </c>
      <c r="B1924">
        <v>62</v>
      </c>
    </row>
    <row r="1925" spans="1:2" x14ac:dyDescent="0.2">
      <c r="A1925" t="s">
        <v>8219</v>
      </c>
      <c r="B1925">
        <v>92</v>
      </c>
    </row>
    <row r="1926" spans="1:2" x14ac:dyDescent="0.2">
      <c r="A1926" t="s">
        <v>8219</v>
      </c>
      <c r="B1926">
        <v>206</v>
      </c>
    </row>
    <row r="1927" spans="1:2" x14ac:dyDescent="0.2">
      <c r="A1927" t="s">
        <v>8219</v>
      </c>
      <c r="B1927">
        <v>81</v>
      </c>
    </row>
    <row r="1928" spans="1:2" x14ac:dyDescent="0.2">
      <c r="A1928" t="s">
        <v>8219</v>
      </c>
      <c r="B1928">
        <v>151</v>
      </c>
    </row>
    <row r="1929" spans="1:2" x14ac:dyDescent="0.2">
      <c r="A1929" t="s">
        <v>8219</v>
      </c>
      <c r="B1929">
        <v>39</v>
      </c>
    </row>
    <row r="1930" spans="1:2" x14ac:dyDescent="0.2">
      <c r="A1930" t="s">
        <v>8219</v>
      </c>
      <c r="B1930">
        <v>69</v>
      </c>
    </row>
    <row r="1931" spans="1:2" x14ac:dyDescent="0.2">
      <c r="A1931" t="s">
        <v>8219</v>
      </c>
      <c r="B1931">
        <v>62</v>
      </c>
    </row>
    <row r="1932" spans="1:2" x14ac:dyDescent="0.2">
      <c r="A1932" t="s">
        <v>8219</v>
      </c>
      <c r="B1932">
        <v>56</v>
      </c>
    </row>
    <row r="1933" spans="1:2" x14ac:dyDescent="0.2">
      <c r="A1933" t="s">
        <v>8219</v>
      </c>
      <c r="B1933">
        <v>62</v>
      </c>
    </row>
    <row r="1934" spans="1:2" x14ac:dyDescent="0.2">
      <c r="A1934" t="s">
        <v>8219</v>
      </c>
      <c r="B1934">
        <v>40</v>
      </c>
    </row>
    <row r="1935" spans="1:2" x14ac:dyDescent="0.2">
      <c r="A1935" t="s">
        <v>8219</v>
      </c>
      <c r="B1935">
        <v>48</v>
      </c>
    </row>
    <row r="1936" spans="1:2" x14ac:dyDescent="0.2">
      <c r="A1936" t="s">
        <v>8219</v>
      </c>
      <c r="B1936">
        <v>158</v>
      </c>
    </row>
    <row r="1937" spans="1:2" x14ac:dyDescent="0.2">
      <c r="A1937" t="s">
        <v>8219</v>
      </c>
      <c r="B1937">
        <v>150</v>
      </c>
    </row>
    <row r="1938" spans="1:2" x14ac:dyDescent="0.2">
      <c r="A1938" t="s">
        <v>8219</v>
      </c>
      <c r="B1938">
        <v>130</v>
      </c>
    </row>
    <row r="1939" spans="1:2" x14ac:dyDescent="0.2">
      <c r="A1939" t="s">
        <v>8219</v>
      </c>
      <c r="B1939">
        <v>59</v>
      </c>
    </row>
    <row r="1940" spans="1:2" x14ac:dyDescent="0.2">
      <c r="A1940" t="s">
        <v>8219</v>
      </c>
      <c r="B1940">
        <v>100</v>
      </c>
    </row>
    <row r="1941" spans="1:2" x14ac:dyDescent="0.2">
      <c r="A1941" t="s">
        <v>8219</v>
      </c>
      <c r="B1941">
        <v>57</v>
      </c>
    </row>
    <row r="1942" spans="1:2" x14ac:dyDescent="0.2">
      <c r="A1942" t="s">
        <v>8219</v>
      </c>
      <c r="B1942">
        <v>316</v>
      </c>
    </row>
    <row r="1943" spans="1:2" x14ac:dyDescent="0.2">
      <c r="A1943" t="s">
        <v>8219</v>
      </c>
      <c r="B1943">
        <v>44</v>
      </c>
    </row>
    <row r="1944" spans="1:2" x14ac:dyDescent="0.2">
      <c r="A1944" t="s">
        <v>8219</v>
      </c>
      <c r="B1944">
        <v>71</v>
      </c>
    </row>
    <row r="1945" spans="1:2" x14ac:dyDescent="0.2">
      <c r="A1945" t="s">
        <v>8219</v>
      </c>
      <c r="B1945">
        <v>40</v>
      </c>
    </row>
    <row r="1946" spans="1:2" x14ac:dyDescent="0.2">
      <c r="A1946" t="s">
        <v>8219</v>
      </c>
      <c r="B1946">
        <v>200</v>
      </c>
    </row>
    <row r="1947" spans="1:2" x14ac:dyDescent="0.2">
      <c r="A1947" t="s">
        <v>8219</v>
      </c>
      <c r="B1947">
        <v>68</v>
      </c>
    </row>
    <row r="1948" spans="1:2" x14ac:dyDescent="0.2">
      <c r="A1948" t="s">
        <v>8219</v>
      </c>
      <c r="B1948">
        <v>269</v>
      </c>
    </row>
    <row r="1949" spans="1:2" x14ac:dyDescent="0.2">
      <c r="A1949" t="s">
        <v>8219</v>
      </c>
      <c r="B1949">
        <v>13</v>
      </c>
    </row>
    <row r="1950" spans="1:2" x14ac:dyDescent="0.2">
      <c r="A1950" t="s">
        <v>8219</v>
      </c>
      <c r="B1950">
        <v>20</v>
      </c>
    </row>
    <row r="1951" spans="1:2" x14ac:dyDescent="0.2">
      <c r="A1951" t="s">
        <v>8219</v>
      </c>
      <c r="B1951">
        <v>22</v>
      </c>
    </row>
    <row r="1952" spans="1:2" x14ac:dyDescent="0.2">
      <c r="A1952" t="s">
        <v>8219</v>
      </c>
      <c r="B1952">
        <v>21</v>
      </c>
    </row>
    <row r="1953" spans="1:2" x14ac:dyDescent="0.2">
      <c r="A1953" t="s">
        <v>8219</v>
      </c>
      <c r="B1953">
        <v>33</v>
      </c>
    </row>
    <row r="1954" spans="1:2" x14ac:dyDescent="0.2">
      <c r="A1954" t="s">
        <v>8219</v>
      </c>
      <c r="B1954">
        <v>46</v>
      </c>
    </row>
    <row r="1955" spans="1:2" x14ac:dyDescent="0.2">
      <c r="A1955" t="s">
        <v>8219</v>
      </c>
      <c r="B1955">
        <v>7</v>
      </c>
    </row>
    <row r="1956" spans="1:2" x14ac:dyDescent="0.2">
      <c r="A1956" t="s">
        <v>8219</v>
      </c>
      <c r="B1956">
        <v>73</v>
      </c>
    </row>
    <row r="1957" spans="1:2" x14ac:dyDescent="0.2">
      <c r="A1957" t="s">
        <v>8219</v>
      </c>
      <c r="B1957">
        <v>41</v>
      </c>
    </row>
    <row r="1958" spans="1:2" x14ac:dyDescent="0.2">
      <c r="A1958" t="s">
        <v>8219</v>
      </c>
      <c r="B1958">
        <v>21</v>
      </c>
    </row>
    <row r="1959" spans="1:2" x14ac:dyDescent="0.2">
      <c r="A1959" t="s">
        <v>8219</v>
      </c>
      <c r="B1959">
        <v>196</v>
      </c>
    </row>
    <row r="1960" spans="1:2" x14ac:dyDescent="0.2">
      <c r="A1960" t="s">
        <v>8219</v>
      </c>
      <c r="B1960">
        <v>113</v>
      </c>
    </row>
    <row r="1961" spans="1:2" x14ac:dyDescent="0.2">
      <c r="A1961" t="s">
        <v>8219</v>
      </c>
      <c r="B1961">
        <v>35</v>
      </c>
    </row>
    <row r="1962" spans="1:2" x14ac:dyDescent="0.2">
      <c r="A1962" t="s">
        <v>8219</v>
      </c>
      <c r="B1962">
        <v>44</v>
      </c>
    </row>
    <row r="1963" spans="1:2" x14ac:dyDescent="0.2">
      <c r="A1963" t="s">
        <v>8219</v>
      </c>
      <c r="B1963">
        <v>141</v>
      </c>
    </row>
    <row r="1964" spans="1:2" x14ac:dyDescent="0.2">
      <c r="A1964" t="s">
        <v>8219</v>
      </c>
      <c r="B1964">
        <v>77</v>
      </c>
    </row>
    <row r="1965" spans="1:2" x14ac:dyDescent="0.2">
      <c r="A1965" t="s">
        <v>8219</v>
      </c>
      <c r="B1965">
        <v>70</v>
      </c>
    </row>
    <row r="1966" spans="1:2" x14ac:dyDescent="0.2">
      <c r="A1966" t="s">
        <v>8219</v>
      </c>
      <c r="B1966">
        <v>36</v>
      </c>
    </row>
    <row r="1967" spans="1:2" x14ac:dyDescent="0.2">
      <c r="A1967" t="s">
        <v>8219</v>
      </c>
      <c r="B1967">
        <v>42</v>
      </c>
    </row>
    <row r="1968" spans="1:2" x14ac:dyDescent="0.2">
      <c r="A1968" t="s">
        <v>8219</v>
      </c>
      <c r="B1968">
        <v>20</v>
      </c>
    </row>
    <row r="1969" spans="1:2" x14ac:dyDescent="0.2">
      <c r="A1969" t="s">
        <v>8219</v>
      </c>
      <c r="B1969">
        <v>96</v>
      </c>
    </row>
    <row r="1970" spans="1:2" x14ac:dyDescent="0.2">
      <c r="A1970" t="s">
        <v>8219</v>
      </c>
      <c r="B1970">
        <v>69</v>
      </c>
    </row>
    <row r="1971" spans="1:2" x14ac:dyDescent="0.2">
      <c r="A1971" t="s">
        <v>8219</v>
      </c>
      <c r="B1971">
        <v>20</v>
      </c>
    </row>
    <row r="1972" spans="1:2" x14ac:dyDescent="0.2">
      <c r="A1972" t="s">
        <v>8219</v>
      </c>
      <c r="B1972">
        <v>142</v>
      </c>
    </row>
    <row r="1973" spans="1:2" x14ac:dyDescent="0.2">
      <c r="A1973" t="s">
        <v>8219</v>
      </c>
      <c r="B1973">
        <v>104</v>
      </c>
    </row>
    <row r="1974" spans="1:2" x14ac:dyDescent="0.2">
      <c r="A1974" t="s">
        <v>8219</v>
      </c>
      <c r="B1974">
        <v>23</v>
      </c>
    </row>
    <row r="1975" spans="1:2" x14ac:dyDescent="0.2">
      <c r="A1975" t="s">
        <v>8219</v>
      </c>
      <c r="B1975">
        <v>193</v>
      </c>
    </row>
    <row r="1976" spans="1:2" x14ac:dyDescent="0.2">
      <c r="A1976" t="s">
        <v>8219</v>
      </c>
      <c r="B1976">
        <v>154</v>
      </c>
    </row>
    <row r="1977" spans="1:2" x14ac:dyDescent="0.2">
      <c r="A1977" t="s">
        <v>8219</v>
      </c>
      <c r="B1977">
        <v>30</v>
      </c>
    </row>
    <row r="1978" spans="1:2" x14ac:dyDescent="0.2">
      <c r="A1978" t="s">
        <v>8219</v>
      </c>
      <c r="B1978">
        <v>110</v>
      </c>
    </row>
    <row r="1979" spans="1:2" x14ac:dyDescent="0.2">
      <c r="A1979" t="s">
        <v>8219</v>
      </c>
      <c r="B1979">
        <v>19</v>
      </c>
    </row>
    <row r="1980" spans="1:2" x14ac:dyDescent="0.2">
      <c r="A1980" t="s">
        <v>8219</v>
      </c>
      <c r="B1980">
        <v>81</v>
      </c>
    </row>
    <row r="1981" spans="1:2" x14ac:dyDescent="0.2">
      <c r="A1981" t="s">
        <v>8219</v>
      </c>
      <c r="B1981">
        <v>30</v>
      </c>
    </row>
    <row r="1982" spans="1:2" x14ac:dyDescent="0.2">
      <c r="A1982" t="s">
        <v>8219</v>
      </c>
      <c r="B1982">
        <v>21</v>
      </c>
    </row>
    <row r="1983" spans="1:2" x14ac:dyDescent="0.2">
      <c r="A1983" t="s">
        <v>8219</v>
      </c>
      <c r="B1983">
        <v>34</v>
      </c>
    </row>
    <row r="1984" spans="1:2" x14ac:dyDescent="0.2">
      <c r="A1984" t="s">
        <v>8219</v>
      </c>
      <c r="B1984">
        <v>15</v>
      </c>
    </row>
    <row r="1985" spans="1:2" x14ac:dyDescent="0.2">
      <c r="A1985" t="s">
        <v>8219</v>
      </c>
      <c r="B1985">
        <v>105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19</v>
      </c>
    </row>
    <row r="1988" spans="1:2" x14ac:dyDescent="0.2">
      <c r="A1988" t="s">
        <v>8219</v>
      </c>
      <c r="B1988">
        <v>32</v>
      </c>
    </row>
    <row r="1989" spans="1:2" x14ac:dyDescent="0.2">
      <c r="A1989" t="s">
        <v>8219</v>
      </c>
      <c r="B1989">
        <v>33</v>
      </c>
    </row>
    <row r="1990" spans="1:2" x14ac:dyDescent="0.2">
      <c r="A1990" t="s">
        <v>8219</v>
      </c>
      <c r="B1990">
        <v>27</v>
      </c>
    </row>
    <row r="1991" spans="1:2" x14ac:dyDescent="0.2">
      <c r="A1991" t="s">
        <v>8219</v>
      </c>
      <c r="B1991">
        <v>17</v>
      </c>
    </row>
    <row r="1992" spans="1:2" x14ac:dyDescent="0.2">
      <c r="A1992" t="s">
        <v>8219</v>
      </c>
      <c r="B1992">
        <v>11</v>
      </c>
    </row>
    <row r="1993" spans="1:2" x14ac:dyDescent="0.2">
      <c r="A1993" t="s">
        <v>8219</v>
      </c>
      <c r="B1993">
        <v>27</v>
      </c>
    </row>
    <row r="1994" spans="1:2" x14ac:dyDescent="0.2">
      <c r="A1994" t="s">
        <v>8219</v>
      </c>
      <c r="B1994">
        <v>41</v>
      </c>
    </row>
    <row r="1995" spans="1:2" x14ac:dyDescent="0.2">
      <c r="A1995" t="s">
        <v>8219</v>
      </c>
      <c r="B1995">
        <v>50</v>
      </c>
    </row>
    <row r="1996" spans="1:2" x14ac:dyDescent="0.2">
      <c r="A1996" t="s">
        <v>8219</v>
      </c>
      <c r="B1996">
        <v>28</v>
      </c>
    </row>
    <row r="1997" spans="1:2" x14ac:dyDescent="0.2">
      <c r="A1997" t="s">
        <v>8219</v>
      </c>
      <c r="B1997">
        <v>108</v>
      </c>
    </row>
    <row r="1998" spans="1:2" x14ac:dyDescent="0.2">
      <c r="A1998" t="s">
        <v>8219</v>
      </c>
      <c r="B1998">
        <v>49</v>
      </c>
    </row>
    <row r="1999" spans="1:2" x14ac:dyDescent="0.2">
      <c r="A1999" t="s">
        <v>8219</v>
      </c>
      <c r="B1999">
        <v>20</v>
      </c>
    </row>
    <row r="2000" spans="1:2" x14ac:dyDescent="0.2">
      <c r="A2000" t="s">
        <v>8219</v>
      </c>
      <c r="B2000">
        <v>28</v>
      </c>
    </row>
    <row r="2001" spans="1:2" x14ac:dyDescent="0.2">
      <c r="A2001" t="s">
        <v>8219</v>
      </c>
      <c r="B2001">
        <v>61</v>
      </c>
    </row>
    <row r="2002" spans="1:2" x14ac:dyDescent="0.2">
      <c r="A2002" t="s">
        <v>8219</v>
      </c>
      <c r="B2002">
        <v>60</v>
      </c>
    </row>
    <row r="2003" spans="1:2" x14ac:dyDescent="0.2">
      <c r="A2003" t="s">
        <v>8219</v>
      </c>
      <c r="B2003">
        <v>73</v>
      </c>
    </row>
    <row r="2004" spans="1:2" x14ac:dyDescent="0.2">
      <c r="A2004" t="s">
        <v>8219</v>
      </c>
      <c r="B2004">
        <v>99</v>
      </c>
    </row>
    <row r="2005" spans="1:2" x14ac:dyDescent="0.2">
      <c r="A2005" t="s">
        <v>8219</v>
      </c>
      <c r="B2005">
        <v>67</v>
      </c>
    </row>
    <row r="2006" spans="1:2" x14ac:dyDescent="0.2">
      <c r="A2006" t="s">
        <v>8219</v>
      </c>
      <c r="B2006">
        <v>85</v>
      </c>
    </row>
    <row r="2007" spans="1:2" x14ac:dyDescent="0.2">
      <c r="A2007" t="s">
        <v>8219</v>
      </c>
      <c r="B2007">
        <v>61</v>
      </c>
    </row>
    <row r="2008" spans="1:2" x14ac:dyDescent="0.2">
      <c r="A2008" t="s">
        <v>8219</v>
      </c>
      <c r="B2008">
        <v>34</v>
      </c>
    </row>
    <row r="2009" spans="1:2" x14ac:dyDescent="0.2">
      <c r="A2009" t="s">
        <v>8219</v>
      </c>
      <c r="B2009">
        <v>16</v>
      </c>
    </row>
    <row r="2010" spans="1:2" x14ac:dyDescent="0.2">
      <c r="A2010" t="s">
        <v>8219</v>
      </c>
      <c r="B2010">
        <v>8</v>
      </c>
    </row>
    <row r="2011" spans="1:2" x14ac:dyDescent="0.2">
      <c r="A2011" t="s">
        <v>8219</v>
      </c>
      <c r="B2011">
        <v>115</v>
      </c>
    </row>
    <row r="2012" spans="1:2" x14ac:dyDescent="0.2">
      <c r="A2012" t="s">
        <v>8219</v>
      </c>
      <c r="B2012">
        <v>73</v>
      </c>
    </row>
    <row r="2013" spans="1:2" x14ac:dyDescent="0.2">
      <c r="A2013" t="s">
        <v>8219</v>
      </c>
      <c r="B2013">
        <v>97</v>
      </c>
    </row>
    <row r="2014" spans="1:2" x14ac:dyDescent="0.2">
      <c r="A2014" t="s">
        <v>8219</v>
      </c>
      <c r="B2014">
        <v>325</v>
      </c>
    </row>
    <row r="2015" spans="1:2" x14ac:dyDescent="0.2">
      <c r="A2015" t="s">
        <v>8219</v>
      </c>
      <c r="B2015">
        <v>218</v>
      </c>
    </row>
    <row r="2016" spans="1:2" x14ac:dyDescent="0.2">
      <c r="A2016" t="s">
        <v>8219</v>
      </c>
      <c r="B2016">
        <v>134</v>
      </c>
    </row>
    <row r="2017" spans="1:2" x14ac:dyDescent="0.2">
      <c r="A2017" t="s">
        <v>8219</v>
      </c>
      <c r="B2017">
        <v>140</v>
      </c>
    </row>
    <row r="2018" spans="1:2" x14ac:dyDescent="0.2">
      <c r="A2018" t="s">
        <v>8219</v>
      </c>
      <c r="B2018">
        <v>71</v>
      </c>
    </row>
    <row r="2019" spans="1:2" x14ac:dyDescent="0.2">
      <c r="A2019" t="s">
        <v>8219</v>
      </c>
      <c r="B2019">
        <v>38</v>
      </c>
    </row>
    <row r="2020" spans="1:2" x14ac:dyDescent="0.2">
      <c r="A2020" t="s">
        <v>8219</v>
      </c>
      <c r="B2020">
        <v>48</v>
      </c>
    </row>
    <row r="2021" spans="1:2" x14ac:dyDescent="0.2">
      <c r="A2021" t="s">
        <v>8219</v>
      </c>
      <c r="B2021">
        <v>32</v>
      </c>
    </row>
    <row r="2022" spans="1:2" x14ac:dyDescent="0.2">
      <c r="A2022" t="s">
        <v>8219</v>
      </c>
      <c r="B2022">
        <v>39</v>
      </c>
    </row>
    <row r="2023" spans="1:2" x14ac:dyDescent="0.2">
      <c r="A2023" t="s">
        <v>8219</v>
      </c>
      <c r="B2023">
        <v>8</v>
      </c>
    </row>
    <row r="2024" spans="1:2" x14ac:dyDescent="0.2">
      <c r="A2024" t="s">
        <v>8219</v>
      </c>
      <c r="B2024">
        <v>80</v>
      </c>
    </row>
    <row r="2025" spans="1:2" x14ac:dyDescent="0.2">
      <c r="A2025" t="s">
        <v>8219</v>
      </c>
      <c r="B2025">
        <v>63</v>
      </c>
    </row>
    <row r="2026" spans="1:2" x14ac:dyDescent="0.2">
      <c r="A2026" t="s">
        <v>8219</v>
      </c>
      <c r="B2026">
        <v>75</v>
      </c>
    </row>
    <row r="2027" spans="1:2" x14ac:dyDescent="0.2">
      <c r="A2027" t="s">
        <v>8219</v>
      </c>
      <c r="B2027">
        <v>91</v>
      </c>
    </row>
    <row r="2028" spans="1:2" x14ac:dyDescent="0.2">
      <c r="A2028" t="s">
        <v>8219</v>
      </c>
      <c r="B2028">
        <v>22</v>
      </c>
    </row>
    <row r="2029" spans="1:2" x14ac:dyDescent="0.2">
      <c r="A2029" t="s">
        <v>8219</v>
      </c>
      <c r="B2029">
        <v>79</v>
      </c>
    </row>
    <row r="2030" spans="1:2" x14ac:dyDescent="0.2">
      <c r="A2030" t="s">
        <v>8219</v>
      </c>
      <c r="B2030">
        <v>10</v>
      </c>
    </row>
    <row r="2031" spans="1:2" x14ac:dyDescent="0.2">
      <c r="A2031" t="s">
        <v>8219</v>
      </c>
      <c r="B2031">
        <v>12</v>
      </c>
    </row>
    <row r="2032" spans="1:2" x14ac:dyDescent="0.2">
      <c r="A2032" t="s">
        <v>8219</v>
      </c>
      <c r="B2032">
        <v>108</v>
      </c>
    </row>
    <row r="2033" spans="1:2" x14ac:dyDescent="0.2">
      <c r="A2033" t="s">
        <v>8219</v>
      </c>
      <c r="B2033">
        <v>92</v>
      </c>
    </row>
    <row r="2034" spans="1:2" x14ac:dyDescent="0.2">
      <c r="A2034" t="s">
        <v>8219</v>
      </c>
      <c r="B2034">
        <v>207</v>
      </c>
    </row>
    <row r="2035" spans="1:2" x14ac:dyDescent="0.2">
      <c r="A2035" t="s">
        <v>8219</v>
      </c>
      <c r="B2035">
        <v>71</v>
      </c>
    </row>
    <row r="2036" spans="1:2" x14ac:dyDescent="0.2">
      <c r="A2036" t="s">
        <v>8219</v>
      </c>
      <c r="B2036">
        <v>59</v>
      </c>
    </row>
    <row r="2037" spans="1:2" x14ac:dyDescent="0.2">
      <c r="A2037" t="s">
        <v>8219</v>
      </c>
      <c r="B2037">
        <v>44</v>
      </c>
    </row>
    <row r="2038" spans="1:2" x14ac:dyDescent="0.2">
      <c r="A2038" t="s">
        <v>8219</v>
      </c>
      <c r="B2038">
        <v>30</v>
      </c>
    </row>
    <row r="2039" spans="1:2" x14ac:dyDescent="0.2">
      <c r="A2039" t="s">
        <v>8219</v>
      </c>
      <c r="B2039">
        <v>14</v>
      </c>
    </row>
    <row r="2040" spans="1:2" x14ac:dyDescent="0.2">
      <c r="A2040" t="s">
        <v>8219</v>
      </c>
      <c r="B2040">
        <v>52</v>
      </c>
    </row>
    <row r="2041" spans="1:2" x14ac:dyDescent="0.2">
      <c r="A2041" t="s">
        <v>8219</v>
      </c>
      <c r="B2041">
        <v>89</v>
      </c>
    </row>
    <row r="2042" spans="1:2" x14ac:dyDescent="0.2">
      <c r="A2042" t="s">
        <v>8219</v>
      </c>
      <c r="B2042">
        <v>25</v>
      </c>
    </row>
    <row r="2043" spans="1:2" x14ac:dyDescent="0.2">
      <c r="A2043" t="s">
        <v>8219</v>
      </c>
      <c r="B2043">
        <v>69</v>
      </c>
    </row>
    <row r="2044" spans="1:2" x14ac:dyDescent="0.2">
      <c r="A2044" t="s">
        <v>8219</v>
      </c>
      <c r="B2044">
        <v>70</v>
      </c>
    </row>
    <row r="2045" spans="1:2" x14ac:dyDescent="0.2">
      <c r="A2045" t="s">
        <v>8219</v>
      </c>
      <c r="B2045">
        <v>25</v>
      </c>
    </row>
    <row r="2046" spans="1:2" x14ac:dyDescent="0.2">
      <c r="A2046" t="s">
        <v>8219</v>
      </c>
      <c r="B2046">
        <v>17</v>
      </c>
    </row>
    <row r="2047" spans="1:2" x14ac:dyDescent="0.2">
      <c r="A2047" t="s">
        <v>8219</v>
      </c>
      <c r="B2047">
        <v>8</v>
      </c>
    </row>
    <row r="2048" spans="1:2" x14ac:dyDescent="0.2">
      <c r="A2048" t="s">
        <v>8219</v>
      </c>
      <c r="B2048">
        <v>32</v>
      </c>
    </row>
    <row r="2049" spans="1:2" x14ac:dyDescent="0.2">
      <c r="A2049" t="s">
        <v>8219</v>
      </c>
      <c r="B2049">
        <v>13</v>
      </c>
    </row>
    <row r="2050" spans="1:2" x14ac:dyDescent="0.2">
      <c r="A2050" t="s">
        <v>8219</v>
      </c>
      <c r="B2050">
        <v>48</v>
      </c>
    </row>
    <row r="2051" spans="1:2" x14ac:dyDescent="0.2">
      <c r="A2051" t="s">
        <v>8219</v>
      </c>
      <c r="B2051">
        <v>43</v>
      </c>
    </row>
    <row r="2052" spans="1:2" x14ac:dyDescent="0.2">
      <c r="A2052" t="s">
        <v>8219</v>
      </c>
      <c r="B2052">
        <v>28</v>
      </c>
    </row>
    <row r="2053" spans="1:2" x14ac:dyDescent="0.2">
      <c r="A2053" t="s">
        <v>8219</v>
      </c>
      <c r="B2053">
        <v>33</v>
      </c>
    </row>
    <row r="2054" spans="1:2" x14ac:dyDescent="0.2">
      <c r="A2054" t="s">
        <v>8219</v>
      </c>
      <c r="B2054">
        <v>113</v>
      </c>
    </row>
    <row r="2055" spans="1:2" x14ac:dyDescent="0.2">
      <c r="A2055" t="s">
        <v>8219</v>
      </c>
      <c r="B2055">
        <v>33</v>
      </c>
    </row>
    <row r="2056" spans="1:2" x14ac:dyDescent="0.2">
      <c r="A2056" t="s">
        <v>8219</v>
      </c>
      <c r="B2056">
        <v>38</v>
      </c>
    </row>
    <row r="2057" spans="1:2" x14ac:dyDescent="0.2">
      <c r="A2057" t="s">
        <v>8219</v>
      </c>
      <c r="B2057">
        <v>57</v>
      </c>
    </row>
    <row r="2058" spans="1:2" x14ac:dyDescent="0.2">
      <c r="A2058" t="s">
        <v>8219</v>
      </c>
      <c r="B2058">
        <v>47</v>
      </c>
    </row>
    <row r="2059" spans="1:2" x14ac:dyDescent="0.2">
      <c r="A2059" t="s">
        <v>8219</v>
      </c>
      <c r="B2059">
        <v>119</v>
      </c>
    </row>
    <row r="2060" spans="1:2" x14ac:dyDescent="0.2">
      <c r="A2060" t="s">
        <v>8219</v>
      </c>
      <c r="B2060">
        <v>21</v>
      </c>
    </row>
    <row r="2061" spans="1:2" x14ac:dyDescent="0.2">
      <c r="A2061" t="s">
        <v>8219</v>
      </c>
      <c r="B2061">
        <v>25</v>
      </c>
    </row>
    <row r="2062" spans="1:2" x14ac:dyDescent="0.2">
      <c r="A2062" t="s">
        <v>8219</v>
      </c>
      <c r="B2062">
        <v>25</v>
      </c>
    </row>
    <row r="2063" spans="1:2" x14ac:dyDescent="0.2">
      <c r="A2063" t="s">
        <v>8219</v>
      </c>
      <c r="B2063">
        <v>21</v>
      </c>
    </row>
    <row r="2064" spans="1:2" x14ac:dyDescent="0.2">
      <c r="A2064" t="s">
        <v>8219</v>
      </c>
      <c r="B2064">
        <v>125</v>
      </c>
    </row>
    <row r="2065" spans="1:2" x14ac:dyDescent="0.2">
      <c r="A2065" t="s">
        <v>8219</v>
      </c>
      <c r="B2065">
        <v>31</v>
      </c>
    </row>
    <row r="2066" spans="1:2" x14ac:dyDescent="0.2">
      <c r="A2066" t="s">
        <v>8219</v>
      </c>
      <c r="B2066">
        <v>26</v>
      </c>
    </row>
    <row r="2067" spans="1:2" x14ac:dyDescent="0.2">
      <c r="A2067" t="s">
        <v>8219</v>
      </c>
      <c r="B2067">
        <v>44</v>
      </c>
    </row>
    <row r="2068" spans="1:2" x14ac:dyDescent="0.2">
      <c r="A2068" t="s">
        <v>8219</v>
      </c>
      <c r="B2068">
        <v>40</v>
      </c>
    </row>
    <row r="2069" spans="1:2" x14ac:dyDescent="0.2">
      <c r="A2069" t="s">
        <v>8219</v>
      </c>
      <c r="B2069">
        <v>14</v>
      </c>
    </row>
    <row r="2070" spans="1:2" x14ac:dyDescent="0.2">
      <c r="A2070" t="s">
        <v>8219</v>
      </c>
      <c r="B2070">
        <v>73</v>
      </c>
    </row>
    <row r="2071" spans="1:2" x14ac:dyDescent="0.2">
      <c r="A2071" t="s">
        <v>8219</v>
      </c>
      <c r="B2071">
        <v>38</v>
      </c>
    </row>
    <row r="2072" spans="1:2" x14ac:dyDescent="0.2">
      <c r="A2072" t="s">
        <v>8219</v>
      </c>
      <c r="B2072">
        <v>49</v>
      </c>
    </row>
    <row r="2073" spans="1:2" x14ac:dyDescent="0.2">
      <c r="A2073" t="s">
        <v>8219</v>
      </c>
      <c r="B2073">
        <v>35</v>
      </c>
    </row>
    <row r="2074" spans="1:2" x14ac:dyDescent="0.2">
      <c r="A2074" t="s">
        <v>8219</v>
      </c>
      <c r="B2074">
        <v>12</v>
      </c>
    </row>
    <row r="2075" spans="1:2" x14ac:dyDescent="0.2">
      <c r="A2075" t="s">
        <v>8219</v>
      </c>
      <c r="B2075">
        <v>55</v>
      </c>
    </row>
    <row r="2076" spans="1:2" x14ac:dyDescent="0.2">
      <c r="A2076" t="s">
        <v>8219</v>
      </c>
      <c r="B2076">
        <v>41</v>
      </c>
    </row>
    <row r="2077" spans="1:2" x14ac:dyDescent="0.2">
      <c r="A2077" t="s">
        <v>8219</v>
      </c>
      <c r="B2077">
        <v>558</v>
      </c>
    </row>
    <row r="2078" spans="1:2" x14ac:dyDescent="0.2">
      <c r="A2078" t="s">
        <v>8219</v>
      </c>
      <c r="B2078">
        <v>30</v>
      </c>
    </row>
    <row r="2079" spans="1:2" x14ac:dyDescent="0.2">
      <c r="A2079" t="s">
        <v>8219</v>
      </c>
      <c r="B2079">
        <v>28</v>
      </c>
    </row>
    <row r="2080" spans="1:2" x14ac:dyDescent="0.2">
      <c r="A2080" t="s">
        <v>8219</v>
      </c>
      <c r="B2080">
        <v>37</v>
      </c>
    </row>
    <row r="2081" spans="1:2" x14ac:dyDescent="0.2">
      <c r="A2081" t="s">
        <v>8219</v>
      </c>
      <c r="B2081">
        <v>19</v>
      </c>
    </row>
    <row r="2082" spans="1:2" x14ac:dyDescent="0.2">
      <c r="A2082" t="s">
        <v>8219</v>
      </c>
      <c r="B2082">
        <v>100</v>
      </c>
    </row>
    <row r="2083" spans="1:2" x14ac:dyDescent="0.2">
      <c r="A2083" t="s">
        <v>8219</v>
      </c>
      <c r="B2083">
        <v>64</v>
      </c>
    </row>
    <row r="2084" spans="1:2" x14ac:dyDescent="0.2">
      <c r="A2084" t="s">
        <v>8219</v>
      </c>
      <c r="B2084">
        <v>122</v>
      </c>
    </row>
    <row r="2085" spans="1:2" x14ac:dyDescent="0.2">
      <c r="A2085" t="s">
        <v>8219</v>
      </c>
      <c r="B2085">
        <v>38</v>
      </c>
    </row>
    <row r="2086" spans="1:2" x14ac:dyDescent="0.2">
      <c r="A2086" t="s">
        <v>8219</v>
      </c>
      <c r="B2086">
        <v>20</v>
      </c>
    </row>
    <row r="2087" spans="1:2" x14ac:dyDescent="0.2">
      <c r="A2087" t="s">
        <v>8219</v>
      </c>
      <c r="B2087">
        <v>45</v>
      </c>
    </row>
    <row r="2088" spans="1:2" x14ac:dyDescent="0.2">
      <c r="A2088" t="s">
        <v>8219</v>
      </c>
      <c r="B2088">
        <v>78</v>
      </c>
    </row>
    <row r="2089" spans="1:2" x14ac:dyDescent="0.2">
      <c r="A2089" t="s">
        <v>8219</v>
      </c>
      <c r="B2089">
        <v>87</v>
      </c>
    </row>
    <row r="2090" spans="1:2" x14ac:dyDescent="0.2">
      <c r="A2090" t="s">
        <v>8219</v>
      </c>
      <c r="B2090">
        <v>12</v>
      </c>
    </row>
    <row r="2091" spans="1:2" x14ac:dyDescent="0.2">
      <c r="A2091" t="s">
        <v>8219</v>
      </c>
      <c r="B2091">
        <v>84</v>
      </c>
    </row>
    <row r="2092" spans="1:2" x14ac:dyDescent="0.2">
      <c r="A2092" t="s">
        <v>8219</v>
      </c>
      <c r="B2092">
        <v>58</v>
      </c>
    </row>
    <row r="2093" spans="1:2" x14ac:dyDescent="0.2">
      <c r="A2093" t="s">
        <v>8219</v>
      </c>
      <c r="B2093">
        <v>27</v>
      </c>
    </row>
    <row r="2094" spans="1:2" x14ac:dyDescent="0.2">
      <c r="A2094" t="s">
        <v>8219</v>
      </c>
      <c r="B2094">
        <v>48</v>
      </c>
    </row>
    <row r="2095" spans="1:2" x14ac:dyDescent="0.2">
      <c r="A2095" t="s">
        <v>8219</v>
      </c>
      <c r="B2095">
        <v>10</v>
      </c>
    </row>
    <row r="2096" spans="1:2" x14ac:dyDescent="0.2">
      <c r="A2096" t="s">
        <v>8219</v>
      </c>
      <c r="B2096">
        <v>94</v>
      </c>
    </row>
    <row r="2097" spans="1:2" x14ac:dyDescent="0.2">
      <c r="A2097" t="s">
        <v>8219</v>
      </c>
      <c r="B2097">
        <v>83</v>
      </c>
    </row>
    <row r="2098" spans="1:2" x14ac:dyDescent="0.2">
      <c r="A2098" t="s">
        <v>8219</v>
      </c>
      <c r="B2098">
        <v>18</v>
      </c>
    </row>
    <row r="2099" spans="1:2" x14ac:dyDescent="0.2">
      <c r="A2099" t="s">
        <v>8219</v>
      </c>
      <c r="B2099">
        <v>26</v>
      </c>
    </row>
    <row r="2100" spans="1:2" x14ac:dyDescent="0.2">
      <c r="A2100" t="s">
        <v>8219</v>
      </c>
      <c r="B2100">
        <v>50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77</v>
      </c>
    </row>
    <row r="2103" spans="1:2" x14ac:dyDescent="0.2">
      <c r="A2103" t="s">
        <v>8219</v>
      </c>
      <c r="B2103">
        <v>28</v>
      </c>
    </row>
    <row r="2104" spans="1:2" x14ac:dyDescent="0.2">
      <c r="A2104" t="s">
        <v>8219</v>
      </c>
      <c r="B2104">
        <v>33</v>
      </c>
    </row>
    <row r="2105" spans="1:2" x14ac:dyDescent="0.2">
      <c r="A2105" t="s">
        <v>8219</v>
      </c>
      <c r="B2105">
        <v>43</v>
      </c>
    </row>
    <row r="2106" spans="1:2" x14ac:dyDescent="0.2">
      <c r="A2106" t="s">
        <v>8219</v>
      </c>
      <c r="B2106">
        <v>31</v>
      </c>
    </row>
    <row r="2107" spans="1:2" x14ac:dyDescent="0.2">
      <c r="A2107" t="s">
        <v>8219</v>
      </c>
      <c r="B2107">
        <v>31</v>
      </c>
    </row>
    <row r="2108" spans="1:2" x14ac:dyDescent="0.2">
      <c r="A2108" t="s">
        <v>8219</v>
      </c>
      <c r="B2108">
        <v>13</v>
      </c>
    </row>
    <row r="2109" spans="1:2" x14ac:dyDescent="0.2">
      <c r="A2109" t="s">
        <v>8219</v>
      </c>
      <c r="B2109">
        <v>35</v>
      </c>
    </row>
    <row r="2110" spans="1:2" x14ac:dyDescent="0.2">
      <c r="A2110" t="s">
        <v>8219</v>
      </c>
      <c r="B2110">
        <v>28</v>
      </c>
    </row>
    <row r="2111" spans="1:2" x14ac:dyDescent="0.2">
      <c r="A2111" t="s">
        <v>8219</v>
      </c>
      <c r="B2111">
        <v>22</v>
      </c>
    </row>
    <row r="2112" spans="1:2" x14ac:dyDescent="0.2">
      <c r="A2112" t="s">
        <v>8219</v>
      </c>
      <c r="B2112">
        <v>38</v>
      </c>
    </row>
    <row r="2113" spans="1:2" x14ac:dyDescent="0.2">
      <c r="A2113" t="s">
        <v>8219</v>
      </c>
      <c r="B2113">
        <v>11</v>
      </c>
    </row>
    <row r="2114" spans="1:2" x14ac:dyDescent="0.2">
      <c r="A2114" t="s">
        <v>8219</v>
      </c>
      <c r="B2114">
        <v>17</v>
      </c>
    </row>
    <row r="2115" spans="1:2" x14ac:dyDescent="0.2">
      <c r="A2115" t="s">
        <v>8219</v>
      </c>
      <c r="B2115">
        <v>26</v>
      </c>
    </row>
    <row r="2116" spans="1:2" x14ac:dyDescent="0.2">
      <c r="A2116" t="s">
        <v>8219</v>
      </c>
      <c r="B2116">
        <v>22</v>
      </c>
    </row>
    <row r="2117" spans="1:2" x14ac:dyDescent="0.2">
      <c r="A2117" t="s">
        <v>8219</v>
      </c>
      <c r="B2117">
        <v>50</v>
      </c>
    </row>
    <row r="2118" spans="1:2" x14ac:dyDescent="0.2">
      <c r="A2118" t="s">
        <v>8219</v>
      </c>
      <c r="B2118">
        <v>22</v>
      </c>
    </row>
    <row r="2119" spans="1:2" x14ac:dyDescent="0.2">
      <c r="A2119" t="s">
        <v>8219</v>
      </c>
      <c r="B2119">
        <v>52</v>
      </c>
    </row>
    <row r="2120" spans="1:2" x14ac:dyDescent="0.2">
      <c r="A2120" t="s">
        <v>8219</v>
      </c>
      <c r="B2120">
        <v>34</v>
      </c>
    </row>
    <row r="2121" spans="1:2" x14ac:dyDescent="0.2">
      <c r="A2121" t="s">
        <v>8219</v>
      </c>
      <c r="B2121">
        <v>11</v>
      </c>
    </row>
    <row r="2122" spans="1:2" x14ac:dyDescent="0.2">
      <c r="A2122" t="s">
        <v>8219</v>
      </c>
      <c r="B2122">
        <v>24</v>
      </c>
    </row>
    <row r="2123" spans="1:2" x14ac:dyDescent="0.2">
      <c r="A2123" t="s">
        <v>8219</v>
      </c>
      <c r="B2123">
        <v>25</v>
      </c>
    </row>
    <row r="2124" spans="1:2" x14ac:dyDescent="0.2">
      <c r="A2124" t="s">
        <v>8219</v>
      </c>
      <c r="B2124">
        <v>14</v>
      </c>
    </row>
    <row r="2125" spans="1:2" x14ac:dyDescent="0.2">
      <c r="A2125" t="s">
        <v>8219</v>
      </c>
      <c r="B2125">
        <v>19</v>
      </c>
    </row>
    <row r="2126" spans="1:2" x14ac:dyDescent="0.2">
      <c r="A2126" t="s">
        <v>8219</v>
      </c>
      <c r="B2126">
        <v>15</v>
      </c>
    </row>
    <row r="2127" spans="1:2" x14ac:dyDescent="0.2">
      <c r="A2127" t="s">
        <v>8219</v>
      </c>
      <c r="B2127">
        <v>7</v>
      </c>
    </row>
    <row r="2128" spans="1:2" x14ac:dyDescent="0.2">
      <c r="A2128" t="s">
        <v>8219</v>
      </c>
      <c r="B2128">
        <v>47</v>
      </c>
    </row>
    <row r="2129" spans="1:2" x14ac:dyDescent="0.2">
      <c r="A2129" t="s">
        <v>8219</v>
      </c>
      <c r="B2129">
        <v>8</v>
      </c>
    </row>
    <row r="2130" spans="1:2" x14ac:dyDescent="0.2">
      <c r="A2130" t="s">
        <v>8219</v>
      </c>
      <c r="B2130">
        <v>15</v>
      </c>
    </row>
    <row r="2131" spans="1:2" x14ac:dyDescent="0.2">
      <c r="A2131" t="s">
        <v>8219</v>
      </c>
      <c r="B2131">
        <v>17</v>
      </c>
    </row>
    <row r="2132" spans="1:2" x14ac:dyDescent="0.2">
      <c r="A2132" t="s">
        <v>8219</v>
      </c>
      <c r="B2132">
        <v>21</v>
      </c>
    </row>
    <row r="2133" spans="1:2" x14ac:dyDescent="0.2">
      <c r="A2133" t="s">
        <v>8219</v>
      </c>
      <c r="B2133">
        <v>31</v>
      </c>
    </row>
    <row r="2134" spans="1:2" x14ac:dyDescent="0.2">
      <c r="A2134" t="s">
        <v>8219</v>
      </c>
      <c r="B2134">
        <v>29</v>
      </c>
    </row>
    <row r="2135" spans="1:2" x14ac:dyDescent="0.2">
      <c r="A2135" t="s">
        <v>8219</v>
      </c>
      <c r="B2135">
        <v>20</v>
      </c>
    </row>
    <row r="2136" spans="1:2" x14ac:dyDescent="0.2">
      <c r="A2136" t="s">
        <v>8219</v>
      </c>
      <c r="B2136">
        <v>19</v>
      </c>
    </row>
    <row r="2137" spans="1:2" x14ac:dyDescent="0.2">
      <c r="A2137" t="s">
        <v>8219</v>
      </c>
      <c r="B2137">
        <v>29</v>
      </c>
    </row>
    <row r="2138" spans="1:2" x14ac:dyDescent="0.2">
      <c r="A2138" t="s">
        <v>8219</v>
      </c>
      <c r="B2138">
        <v>29</v>
      </c>
    </row>
    <row r="2139" spans="1:2" x14ac:dyDescent="0.2">
      <c r="A2139" t="s">
        <v>8219</v>
      </c>
      <c r="B2139">
        <v>29</v>
      </c>
    </row>
    <row r="2140" spans="1:2" x14ac:dyDescent="0.2">
      <c r="A2140" t="s">
        <v>8219</v>
      </c>
      <c r="B2140">
        <v>45</v>
      </c>
    </row>
    <row r="2141" spans="1:2" x14ac:dyDescent="0.2">
      <c r="A2141" t="s">
        <v>8219</v>
      </c>
      <c r="B2141">
        <v>27</v>
      </c>
    </row>
    <row r="2142" spans="1:2" x14ac:dyDescent="0.2">
      <c r="A2142" t="s">
        <v>8219</v>
      </c>
      <c r="B2142">
        <v>34</v>
      </c>
    </row>
    <row r="2143" spans="1:2" x14ac:dyDescent="0.2">
      <c r="A2143" t="s">
        <v>8219</v>
      </c>
      <c r="B2143">
        <v>20</v>
      </c>
    </row>
    <row r="2144" spans="1:2" x14ac:dyDescent="0.2">
      <c r="A2144" t="s">
        <v>8219</v>
      </c>
      <c r="B2144">
        <v>24</v>
      </c>
    </row>
    <row r="2145" spans="1:2" x14ac:dyDescent="0.2">
      <c r="A2145" t="s">
        <v>8219</v>
      </c>
      <c r="B2145">
        <v>28</v>
      </c>
    </row>
    <row r="2146" spans="1:2" x14ac:dyDescent="0.2">
      <c r="A2146" t="s">
        <v>8219</v>
      </c>
      <c r="B2146">
        <v>38</v>
      </c>
    </row>
    <row r="2147" spans="1:2" x14ac:dyDescent="0.2">
      <c r="A2147" t="s">
        <v>8219</v>
      </c>
      <c r="B2147">
        <v>15</v>
      </c>
    </row>
    <row r="2148" spans="1:2" x14ac:dyDescent="0.2">
      <c r="A2148" t="s">
        <v>8219</v>
      </c>
      <c r="B2148">
        <v>14</v>
      </c>
    </row>
    <row r="2149" spans="1:2" x14ac:dyDescent="0.2">
      <c r="A2149" t="s">
        <v>8219</v>
      </c>
      <c r="B2149">
        <v>19</v>
      </c>
    </row>
    <row r="2150" spans="1:2" x14ac:dyDescent="0.2">
      <c r="A2150" t="s">
        <v>8219</v>
      </c>
      <c r="B2150">
        <v>13</v>
      </c>
    </row>
    <row r="2151" spans="1:2" x14ac:dyDescent="0.2">
      <c r="A2151" t="s">
        <v>8219</v>
      </c>
      <c r="B2151">
        <v>35</v>
      </c>
    </row>
    <row r="2152" spans="1:2" x14ac:dyDescent="0.2">
      <c r="A2152" t="s">
        <v>8219</v>
      </c>
      <c r="B2152">
        <v>24</v>
      </c>
    </row>
    <row r="2153" spans="1:2" x14ac:dyDescent="0.2">
      <c r="A2153" t="s">
        <v>8219</v>
      </c>
      <c r="B2153">
        <v>28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8</v>
      </c>
    </row>
    <row r="2156" spans="1:2" x14ac:dyDescent="0.2">
      <c r="A2156" t="s">
        <v>8219</v>
      </c>
      <c r="B2156">
        <v>17</v>
      </c>
    </row>
    <row r="2157" spans="1:2" x14ac:dyDescent="0.2">
      <c r="A2157" t="s">
        <v>8219</v>
      </c>
      <c r="B2157">
        <v>24</v>
      </c>
    </row>
    <row r="2158" spans="1:2" x14ac:dyDescent="0.2">
      <c r="A2158" t="s">
        <v>8219</v>
      </c>
      <c r="B2158">
        <v>18</v>
      </c>
    </row>
    <row r="2159" spans="1:2" x14ac:dyDescent="0.2">
      <c r="A2159" t="s">
        <v>8219</v>
      </c>
      <c r="B2159">
        <v>21</v>
      </c>
    </row>
    <row r="2160" spans="1:2" x14ac:dyDescent="0.2">
      <c r="A2160" t="s">
        <v>8219</v>
      </c>
      <c r="B2160">
        <v>27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14</v>
      </c>
    </row>
    <row r="2163" spans="1:2" x14ac:dyDescent="0.2">
      <c r="A2163" t="s">
        <v>8219</v>
      </c>
      <c r="B2163">
        <v>22</v>
      </c>
    </row>
    <row r="2164" spans="1:2" x14ac:dyDescent="0.2">
      <c r="A2164" t="s">
        <v>8219</v>
      </c>
      <c r="B2164">
        <v>7</v>
      </c>
    </row>
    <row r="2165" spans="1:2" x14ac:dyDescent="0.2">
      <c r="A2165" t="s">
        <v>8219</v>
      </c>
      <c r="B2165">
        <v>6</v>
      </c>
    </row>
    <row r="2166" spans="1:2" x14ac:dyDescent="0.2">
      <c r="A2166" t="s">
        <v>8219</v>
      </c>
      <c r="B2166">
        <v>8</v>
      </c>
    </row>
    <row r="2167" spans="1:2" x14ac:dyDescent="0.2">
      <c r="A2167" t="s">
        <v>8219</v>
      </c>
      <c r="B2167">
        <v>12</v>
      </c>
    </row>
    <row r="2168" spans="1:2" x14ac:dyDescent="0.2">
      <c r="A2168" t="s">
        <v>8219</v>
      </c>
      <c r="B2168">
        <v>9</v>
      </c>
    </row>
    <row r="2169" spans="1:2" x14ac:dyDescent="0.2">
      <c r="A2169" t="s">
        <v>8219</v>
      </c>
      <c r="B2169">
        <v>14</v>
      </c>
    </row>
    <row r="2170" spans="1:2" x14ac:dyDescent="0.2">
      <c r="A2170" t="s">
        <v>8219</v>
      </c>
      <c r="B2170">
        <v>17</v>
      </c>
    </row>
    <row r="2171" spans="1:2" x14ac:dyDescent="0.2">
      <c r="A2171" t="s">
        <v>8219</v>
      </c>
      <c r="B2171">
        <v>3</v>
      </c>
    </row>
    <row r="2172" spans="1:2" x14ac:dyDescent="0.2">
      <c r="A2172" t="s">
        <v>8219</v>
      </c>
      <c r="B2172">
        <v>13</v>
      </c>
    </row>
    <row r="2173" spans="1:2" x14ac:dyDescent="0.2">
      <c r="A2173" t="s">
        <v>8219</v>
      </c>
      <c r="B2173">
        <v>16</v>
      </c>
    </row>
    <row r="2174" spans="1:2" x14ac:dyDescent="0.2">
      <c r="A2174" t="s">
        <v>8219</v>
      </c>
      <c r="B2174">
        <v>10</v>
      </c>
    </row>
    <row r="2175" spans="1:2" x14ac:dyDescent="0.2">
      <c r="A2175" t="s">
        <v>8219</v>
      </c>
      <c r="B2175">
        <v>11</v>
      </c>
    </row>
    <row r="2176" spans="1:2" x14ac:dyDescent="0.2">
      <c r="A2176" t="s">
        <v>8219</v>
      </c>
      <c r="B2176">
        <v>11</v>
      </c>
    </row>
    <row r="2177" spans="1:2" x14ac:dyDescent="0.2">
      <c r="A2177" t="s">
        <v>8219</v>
      </c>
      <c r="B2177">
        <v>10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8</v>
      </c>
    </row>
    <row r="2180" spans="1:2" x14ac:dyDescent="0.2">
      <c r="A2180" t="s">
        <v>8219</v>
      </c>
      <c r="B2180">
        <v>22</v>
      </c>
    </row>
    <row r="2181" spans="1:2" x14ac:dyDescent="0.2">
      <c r="A2181" t="s">
        <v>8219</v>
      </c>
      <c r="B2181">
        <v>5</v>
      </c>
    </row>
    <row r="2182" spans="1:2" x14ac:dyDescent="0.2">
      <c r="A2182" t="s">
        <v>8219</v>
      </c>
      <c r="B2182">
        <v>9</v>
      </c>
    </row>
    <row r="2183" spans="1:2" x14ac:dyDescent="0.2">
      <c r="A2183" t="s">
        <v>8219</v>
      </c>
      <c r="B2183">
        <v>7</v>
      </c>
    </row>
    <row r="2184" spans="1:2" x14ac:dyDescent="0.2">
      <c r="A2184" t="s">
        <v>8219</v>
      </c>
      <c r="B2184">
        <v>5</v>
      </c>
    </row>
    <row r="2185" spans="1:2" x14ac:dyDescent="0.2">
      <c r="A2185" t="s">
        <v>8219</v>
      </c>
      <c r="B2185">
        <v>1</v>
      </c>
    </row>
    <row r="2186" spans="1:2" x14ac:dyDescent="0.2">
      <c r="A2186" t="s">
        <v>8219</v>
      </c>
      <c r="B2186">
        <v>1</v>
      </c>
    </row>
  </sheetData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F1:F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Launch Dates</vt:lpstr>
      <vt:lpstr>Sub-Category Count</vt:lpstr>
      <vt:lpstr>Category Count</vt:lpstr>
      <vt:lpstr>Data</vt:lpstr>
      <vt:lpstr>Bonus</vt:lpstr>
      <vt:lpstr>Stat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2020-09-16T02:38:24Z</dcterms:modified>
</cp:coreProperties>
</file>